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'Bilanca'!$A$1:$K$120</definedName>
    <definedName name="_xlnm.Print_Area" localSheetId="3">'NT_I'!$A$1:$K$52</definedName>
    <definedName name="_xlnm.Print_Area" localSheetId="0">'OPĆI PODACI'!$A$1:$I$63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<sst xmlns="http://schemas.openxmlformats.org/spreadsheetml/2006/main" count="341" uniqueCount="306">
  <si>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</si>
  <si>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</si>
  <si>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</si>
  <si>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</si>
  <si>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</si>
  <si>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</si>
  <si>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</si>
  <si>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</si>
  <si>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</si>
  <si>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</si>
  <si>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</si>
  <si>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</si>
  <si>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</si>
  <si>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</si>
  <si>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</si>
  <si>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</si>
  <si>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</si>
  <si>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</si>
  <si>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</si>
  <si>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</si>
  <si>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</si>
  <si>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</si>
  <si>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</si>
  <si>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</si>
  <si>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</si>
  <si>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</si>
  <si>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</si>
  <si>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</si>
  <si>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</si>
  <si>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</si>
  <si>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</si>
  <si>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</si>
  <si>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</si>
  <si>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</si>
  <si>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</si>
  <si>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</si>
  <si>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</si>
  <si>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</si>
  <si>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</si>
  <si>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</si>
  <si>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</si>
  <si>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</si>
  <si>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</si>
  <si>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</si>
  <si>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</si>
  <si>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</si>
  <si>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</si>
  <si>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</si>
  <si>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</si>
  <si>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</si>
  <si>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</si>
  <si>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</si>
  <si>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</si>
  <si>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</si>
  <si>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</si>
  <si>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</si>
  <si>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</si>
  <si>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</si>
  <si>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</si>
  <si>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</si>
  <si>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</si>
  <si>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</si>
  <si>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</si>
  <si>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</si>
  <si>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</si>
  <si>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</si>
  <si>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</si>
  <si>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</si>
  <si>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</si>
  <si>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</si>
  <si>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</si>
  <si>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</si>
  <si>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</si>
  <si>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</si>
  <si>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</si>
  <si>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</si>
  <si>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</si>
  <si>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</si>
  <si>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</si>
  <si>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</si>
  <si>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</si>
  <si>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</si>
  <si>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</si>
  <si>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</si>
  <si>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</si>
  <si>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</si>
  <si>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</si>
  <si>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</si>
  <si>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</si>
  <si>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</si>
  <si>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</si>
  <si>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</si>
  <si>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</si>
  <si>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</si>
  <si>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</si>
  <si>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</si>
  <si>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</si>
  <si>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</si>
  <si>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</si>
  <si>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</si>
  <si>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</si>
  <si>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</si>
  <si>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</si>
  <si>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</si>
  <si>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</si>
  <si>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</si>
  <si>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</si>
  <si>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</si>
  <si>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</si>
  <si>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</si>
  <si>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</si>
  <si>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</si>
  <si>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</si>
  <si>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</si>
  <si>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</si>
  <si>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</si>
  <si>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</si>
  <si>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</si>
  <si>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</si>
  <si>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</si>
  <si>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</si>
  <si>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</si>
  <si>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</si>
  <si>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</si>
  <si>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</si>
  <si>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</si>
  <si>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</si>
  <si>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</si>
  <si>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</si>
  <si>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</si>
  <si>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</si>
  <si>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</si>
  <si>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</si>
  <si>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</si>
  <si>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</si>
  <si>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</si>
  <si>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</si>
  <si>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</si>
  <si>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</si>
  <si>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</si>
  <si>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</si>
  <si>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</si>
  <si>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</si>
  <si>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</si>
  <si>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</si>
  <si>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</si>
  <si>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</si>
  <si>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</si>
  <si>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</si>
  <si>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</si>
  <si>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</si>
  <si>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</si>
  <si>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</si>
  <si>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</si>
  <si>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</si>
  <si>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</si>
  <si>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</si>
  <si>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</si>
  <si>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</si>
  <si>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</si>
  <si>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</si>
  <si>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</si>
  <si>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</si>
  <si>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</si>
  <si>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</si>
  <si>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</si>
  <si>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</si>
  <si>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</si>
  <si>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</si>
  <si>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</si>
  <si>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</si>
  <si>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</si>
  <si>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</si>
  <si>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</si>
  <si>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</si>
  <si>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</si>
  <si>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</si>
  <si>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</si>
  <si>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</si>
  <si>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</si>
  <si>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</si>
  <si>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</si>
  <si>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</si>
  <si>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</si>
  <si>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</si>
  <si>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</si>
  <si>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</si>
  <si>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</si>
  <si>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</si>
  <si>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</si>
  <si>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</si>
  <si>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</si>
  <si>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</si>
  <si>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</si>
  <si>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</si>
  <si>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</si>
  <si>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</si>
  <si>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</si>
  <si>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</si>
  <si>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</si>
  <si>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</si>
  <si>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</si>
  <si>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</si>
  <si>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</si>
  <si>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</si>
  <si>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</si>
  <si>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</si>
  <si>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</si>
  <si>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</si>
  <si>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</si>
  <si>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</si>
  <si>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</si>
  <si>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</si>
  <si>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</si>
  <si>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</si>
  <si>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</si>
  <si>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</si>
  <si>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</si>
  <si>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</si>
  <si>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</si>
  <si>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</si>
  <si>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</si>
  <si>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</si>
  <si>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</si>
  <si>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</si>
  <si>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</si>
  <si>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</si>
  <si>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</si>
  <si>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</si>
  <si>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</si>
  <si>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</si>
  <si>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</si>
  <si>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</si>
  <si>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</si>
  <si>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</si>
  <si>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</si>
  <si>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</si>
  <si>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</si>
  <si>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</si>
  <si>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</si>
  <si>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</si>
  <si>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</si>
  <si>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</si>
  <si>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</si>
  <si>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</si>
  <si>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</si>
  <si>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</si>
  <si>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</si>
  <si>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</si>
  <si>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</si>
  <si>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</si>
  <si>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</si>
  <si>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</si>
  <si>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</si>
  <si>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</si>
  <si>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</si>
  <si>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</si>
  <si>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</si>
  <si>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</si>
  <si>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</si>
  <si>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</si>
  <si>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</si>
  <si>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</si>
  <si>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</si>
  <si>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</si>
  <si>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</si>
  <si>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</si>
  <si>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</si>
  <si>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</si>
  <si>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</si>
  <si>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</si>
  <si>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</si>
  <si>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</si>
  <si>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</si>
  <si>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</si>
  <si>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NE</t>
  </si>
  <si>
    <t>2932</t>
  </si>
  <si>
    <t>Marica Jakelić</t>
  </si>
  <si>
    <t>021/206-660</t>
  </si>
  <si>
    <t>marica.jakelic@adplastik.hr</t>
  </si>
  <si>
    <t>Katija Klepo</t>
  </si>
  <si>
    <t>021/275-660</t>
  </si>
  <si>
    <t>Obveznik: AD Plastik d.d.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</si>
  <si>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</si>
  <si>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</si>
  <si>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</si>
  <si>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</si>
  <si>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</si>
  <si>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</si>
  <si>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</si>
  <si>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</si>
  <si>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</si>
  <si>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</si>
  <si>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</si>
  <si>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</si>
  <si>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</si>
  <si>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</si>
  <si>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</si>
  <si>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</si>
  <si>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</si>
  <si>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</si>
  <si>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</si>
  <si>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01.01.2014.</t>
  </si>
  <si>
    <t>30.06.2014.</t>
  </si>
  <si>
    <t>stanje na dan 30.06.2014.</t>
  </si>
  <si>
    <t>u razdoblju 01.01.2014. do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</si>
</sst>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1" fillId="0" borderId="0" xfId="58" applyFont="1" applyBorder="1" applyAlignment="1" applyProtection="1">
      <alignment horizontal="right" vertical="center" wrapText="1"/>
      <protection hidden="1"/>
    </xf>
    <xf numFmtId="0" fontId="11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3" xfId="58" applyFont="1" applyBorder="1" applyAlignment="1">
      <alignment/>
      <protection/>
    </xf>
    <xf numFmtId="0" fontId="3" fillId="0" borderId="24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4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1" fillId="0" borderId="0" xfId="58" applyFont="1" applyBorder="1" applyAlignment="1" applyProtection="1">
      <alignment horizontal="right"/>
      <protection hidden="1"/>
    </xf>
    <xf numFmtId="0" fontId="3" fillId="0" borderId="24" xfId="58" applyFont="1" applyFill="1" applyBorder="1" applyAlignment="1" applyProtection="1">
      <alignment/>
      <protection hidden="1"/>
    </xf>
    <xf numFmtId="0" fontId="3" fillId="0" borderId="24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4" xfId="58" applyFont="1" applyFill="1" applyBorder="1" applyAlignment="1" applyProtection="1">
      <alignment horizontal="right" vertical="center"/>
      <protection hidden="1" locked="0"/>
    </xf>
    <xf numFmtId="0" fontId="3" fillId="0" borderId="24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4" xfId="58" applyFont="1" applyBorder="1" applyAlignment="1" applyProtection="1">
      <alignment horizontal="left" vertical="top" indent="2"/>
      <protection hidden="1"/>
    </xf>
    <xf numFmtId="0" fontId="3" fillId="0" borderId="24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4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4" xfId="58" applyFont="1" applyBorder="1" applyAlignment="1" applyProtection="1">
      <alignment horizontal="left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4" xfId="58" applyFont="1" applyFill="1" applyBorder="1" applyAlignment="1" applyProtection="1">
      <alignment vertical="center"/>
      <protection hidden="1"/>
    </xf>
    <xf numFmtId="0" fontId="12" fillId="0" borderId="24" xfId="63" applyFont="1" applyFill="1" applyBorder="1" applyAlignment="1" applyProtection="1">
      <alignment vertical="center"/>
      <protection hidden="1"/>
    </xf>
    <xf numFmtId="0" fontId="12" fillId="0" borderId="0" xfId="63" applyFont="1" applyBorder="1" applyAlignment="1" applyProtection="1">
      <alignment horizontal="left"/>
      <protection hidden="1"/>
    </xf>
    <xf numFmtId="0" fontId="8" fillId="0" borderId="0" xfId="63" applyBorder="1" applyAlignment="1">
      <alignment/>
      <protection/>
    </xf>
    <xf numFmtId="0" fontId="8" fillId="0" borderId="24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 horizontal="right" vertical="top" wrapText="1"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7" xfId="58" applyFont="1" applyFill="1" applyBorder="1" applyAlignment="1" applyProtection="1">
      <alignment/>
      <protection hidden="1"/>
    </xf>
    <xf numFmtId="0" fontId="3" fillId="0" borderId="28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4" xfId="58" applyFont="1" applyBorder="1" applyAlignment="1" applyProtection="1">
      <alignment vertical="top"/>
      <protection hidden="1"/>
    </xf>
    <xf numFmtId="0" fontId="3" fillId="0" borderId="0" xfId="58" applyFont="1" applyBorder="1" applyAlignment="1">
      <alignment/>
      <protection/>
    </xf>
    <xf numFmtId="49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6" fillId="0" borderId="10" xfId="57" applyNumberFormat="1" applyFont="1" applyFill="1" applyBorder="1" applyAlignment="1" applyProtection="1">
      <alignment vertical="center"/>
      <protection locked="0"/>
    </xf>
    <xf numFmtId="3" fontId="6" fillId="0" borderId="10" xfId="57" applyNumberFormat="1" applyFont="1" applyFill="1" applyBorder="1" applyAlignment="1" applyProtection="1">
      <alignment vertical="center"/>
      <protection hidden="1"/>
    </xf>
    <xf numFmtId="3" fontId="6" fillId="0" borderId="13" xfId="57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3" fontId="1" fillId="0" borderId="29" xfId="57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Border="1" applyAlignment="1">
      <alignment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1" fillId="0" borderId="10" xfId="57" applyNumberFormat="1" applyFont="1" applyFill="1" applyBorder="1" applyAlignment="1" applyProtection="1">
      <alignment horizontal="right" vertical="center"/>
      <protection locked="0"/>
    </xf>
    <xf numFmtId="3" fontId="1" fillId="0" borderId="31" xfId="57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" fillId="0" borderId="31" xfId="57" applyNumberFormat="1" applyFont="1" applyFill="1" applyBorder="1" applyAlignment="1" applyProtection="1">
      <alignment horizontal="right" vertical="center"/>
      <protection locked="0"/>
    </xf>
    <xf numFmtId="3" fontId="1" fillId="0" borderId="32" xfId="57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1" fillId="0" borderId="32" xfId="57" applyNumberFormat="1" applyFont="1" applyFill="1" applyBorder="1" applyAlignment="1" applyProtection="1">
      <alignment horizontal="right"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4" xfId="58" applyFont="1" applyFill="1" applyBorder="1" applyAlignment="1" applyProtection="1">
      <alignment horizontal="left" vertical="center" wrapText="1"/>
      <protection hidden="1"/>
    </xf>
    <xf numFmtId="0" fontId="10" fillId="0" borderId="16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24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4" xfId="58" applyFont="1" applyBorder="1" applyAlignment="1" applyProtection="1">
      <alignment horizontal="right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4" xfId="58" applyFont="1" applyBorder="1" applyAlignment="1" applyProtection="1">
      <alignment horizontal="right" wrapText="1"/>
      <protection hidden="1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Fill="1" applyBorder="1" applyAlignment="1">
      <alignment horizontal="left" vertical="center"/>
      <protection/>
    </xf>
    <xf numFmtId="0" fontId="3" fillId="0" borderId="28" xfId="58" applyFont="1" applyFill="1" applyBorder="1" applyAlignment="1">
      <alignment horizontal="left" vertical="center"/>
      <protection/>
    </xf>
    <xf numFmtId="1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ont="1" applyFill="1" applyBorder="1" applyAlignment="1" applyProtection="1">
      <alignment/>
      <protection hidden="1" locked="0"/>
    </xf>
    <xf numFmtId="0" fontId="2" fillId="0" borderId="27" xfId="58" applyFont="1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3" fillId="0" borderId="27" xfId="58" applyFont="1" applyFill="1" applyBorder="1" applyAlignment="1">
      <alignment horizontal="left"/>
      <protection/>
    </xf>
    <xf numFmtId="0" fontId="3" fillId="0" borderId="28" xfId="58" applyFont="1" applyFill="1" applyBorder="1" applyAlignment="1">
      <alignment horizontal="left"/>
      <protection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4" xfId="58" applyFont="1" applyBorder="1" applyAlignment="1" applyProtection="1">
      <alignment horizontal="right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4" xfId="58" applyFont="1" applyBorder="1" applyAlignment="1">
      <alignment horizontal="center"/>
      <protection/>
    </xf>
    <xf numFmtId="0" fontId="2" fillId="0" borderId="26" xfId="58" applyFont="1" applyFill="1" applyBorder="1" applyAlignment="1" applyProtection="1">
      <alignment horizontal="right" vertical="center"/>
      <protection hidden="1" locked="0"/>
    </xf>
    <xf numFmtId="0" fontId="3" fillId="0" borderId="27" xfId="58" applyFont="1" applyFill="1" applyBorder="1" applyAlignment="1">
      <alignment/>
      <protection/>
    </xf>
    <xf numFmtId="0" fontId="3" fillId="0" borderId="28" xfId="58" applyFont="1" applyFill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4" xfId="58" applyFont="1" applyBorder="1" applyAlignment="1" applyProtection="1">
      <alignment horizontal="right" wrapText="1"/>
      <protection hidden="1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0" fontId="9" fillId="0" borderId="34" xfId="58" applyFont="1" applyBorder="1" applyAlignment="1">
      <alignment/>
      <protection/>
    </xf>
    <xf numFmtId="0" fontId="9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5" xfId="58" applyFont="1" applyBorder="1" applyAlignment="1" applyProtection="1">
      <alignment horizontal="center" vertical="top"/>
      <protection hidden="1"/>
    </xf>
    <xf numFmtId="0" fontId="3" fillId="0" borderId="35" xfId="58" applyFont="1" applyBorder="1" applyAlignment="1">
      <alignment horizontal="center"/>
      <protection/>
    </xf>
    <xf numFmtId="0" fontId="3" fillId="0" borderId="36" xfId="58" applyFont="1" applyBorder="1" applyAlignment="1">
      <alignment/>
      <protection/>
    </xf>
    <xf numFmtId="0" fontId="3" fillId="0" borderId="27" xfId="58" applyFont="1" applyFill="1" applyBorder="1" applyAlignment="1" applyProtection="1">
      <alignment horizontal="center" vertical="top"/>
      <protection hidden="1"/>
    </xf>
    <xf numFmtId="0" fontId="3" fillId="0" borderId="27" xfId="58" applyFont="1" applyFill="1" applyBorder="1" applyAlignment="1" applyProtection="1">
      <alignment horizontal="center"/>
      <protection hidden="1"/>
    </xf>
    <xf numFmtId="49" fontId="4" fillId="0" borderId="26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12" fillId="0" borderId="0" xfId="63" applyFont="1" applyBorder="1" applyAlignment="1" applyProtection="1">
      <alignment horizontal="left"/>
      <protection hidden="1"/>
    </xf>
    <xf numFmtId="0" fontId="8" fillId="0" borderId="0" xfId="63" applyBorder="1" applyAlignment="1">
      <alignment/>
      <protection/>
    </xf>
    <xf numFmtId="0" fontId="8" fillId="0" borderId="24" xfId="63" applyBorder="1" applyAlignment="1">
      <alignment/>
      <protection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 applyProtection="1">
      <alignment vertical="center" wrapText="1"/>
      <protection hidden="1"/>
    </xf>
    <xf numFmtId="0" fontId="2" fillId="0" borderId="37" xfId="0" applyFont="1" applyFill="1" applyBorder="1" applyAlignment="1" applyProtection="1">
      <alignment vertical="center" wrapText="1"/>
      <protection hidden="1"/>
    </xf>
    <xf numFmtId="0" fontId="2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25" sqref="H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851562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04" t="s">
        <v>195</v>
      </c>
      <c r="B1" s="205"/>
      <c r="C1" s="205"/>
      <c r="D1" s="71"/>
      <c r="E1" s="71"/>
      <c r="F1" s="71"/>
      <c r="G1" s="71"/>
      <c r="H1" s="71"/>
      <c r="I1" s="72"/>
      <c r="J1" s="10"/>
      <c r="K1" s="10"/>
      <c r="L1" s="10"/>
    </row>
    <row r="2" spans="1:12" ht="12.75">
      <c r="A2" s="159" t="s">
        <v>196</v>
      </c>
      <c r="B2" s="160"/>
      <c r="C2" s="160"/>
      <c r="D2" s="161"/>
      <c r="E2" s="121" t="s">
        <v>302</v>
      </c>
      <c r="F2" s="12"/>
      <c r="G2" s="13" t="s">
        <v>197</v>
      </c>
      <c r="H2" s="105" t="s">
        <v>303</v>
      </c>
      <c r="I2" s="73"/>
      <c r="J2" s="10"/>
      <c r="K2" s="10"/>
      <c r="L2" s="10"/>
    </row>
    <row r="3" spans="1:12" ht="12.75">
      <c r="A3" s="74"/>
      <c r="B3" s="14"/>
      <c r="C3" s="14"/>
      <c r="D3" s="14"/>
      <c r="E3" s="15"/>
      <c r="F3" s="15"/>
      <c r="G3" s="14"/>
      <c r="H3" s="14"/>
      <c r="I3" s="75"/>
      <c r="J3" s="10"/>
      <c r="K3" s="10"/>
      <c r="L3" s="10"/>
    </row>
    <row r="4" spans="1:12" ht="15.75">
      <c r="A4" s="162" t="s">
        <v>262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76"/>
      <c r="B5" s="16"/>
      <c r="C5" s="16"/>
      <c r="D5" s="16"/>
      <c r="E5" s="17"/>
      <c r="F5" s="77"/>
      <c r="G5" s="18"/>
      <c r="H5" s="19"/>
      <c r="I5" s="78"/>
      <c r="J5" s="10"/>
      <c r="K5" s="10"/>
      <c r="L5" s="10"/>
    </row>
    <row r="6" spans="1:12" ht="12.75">
      <c r="A6" s="165" t="s">
        <v>198</v>
      </c>
      <c r="B6" s="166"/>
      <c r="C6" s="157" t="s">
        <v>266</v>
      </c>
      <c r="D6" s="158"/>
      <c r="E6" s="29"/>
      <c r="F6" s="29"/>
      <c r="G6" s="29"/>
      <c r="H6" s="29"/>
      <c r="I6" s="79"/>
      <c r="J6" s="10"/>
      <c r="K6" s="10"/>
      <c r="L6" s="10"/>
    </row>
    <row r="7" spans="1:12" ht="12.75">
      <c r="A7" s="80"/>
      <c r="B7" s="22"/>
      <c r="C7" s="24"/>
      <c r="D7" s="24"/>
      <c r="E7" s="29"/>
      <c r="F7" s="29"/>
      <c r="G7" s="29"/>
      <c r="H7" s="29"/>
      <c r="I7" s="79"/>
      <c r="J7" s="10"/>
      <c r="K7" s="10"/>
      <c r="L7" s="10"/>
    </row>
    <row r="8" spans="1:12" ht="12.75">
      <c r="A8" s="167" t="s">
        <v>199</v>
      </c>
      <c r="B8" s="168"/>
      <c r="C8" s="157" t="s">
        <v>267</v>
      </c>
      <c r="D8" s="158"/>
      <c r="E8" s="29"/>
      <c r="F8" s="29"/>
      <c r="G8" s="29"/>
      <c r="H8" s="29"/>
      <c r="I8" s="81"/>
      <c r="J8" s="10"/>
      <c r="K8" s="10"/>
      <c r="L8" s="10"/>
    </row>
    <row r="9" spans="1:12" ht="12.75">
      <c r="A9" s="82"/>
      <c r="B9" s="47"/>
      <c r="C9" s="113"/>
      <c r="D9" s="114"/>
      <c r="E9" s="16"/>
      <c r="F9" s="16"/>
      <c r="G9" s="16"/>
      <c r="H9" s="16"/>
      <c r="I9" s="81"/>
      <c r="J9" s="10"/>
      <c r="K9" s="10"/>
      <c r="L9" s="10"/>
    </row>
    <row r="10" spans="1:12" ht="12.75">
      <c r="A10" s="154" t="s">
        <v>200</v>
      </c>
      <c r="B10" s="155"/>
      <c r="C10" s="157" t="s">
        <v>268</v>
      </c>
      <c r="D10" s="158"/>
      <c r="E10" s="16"/>
      <c r="F10" s="16"/>
      <c r="G10" s="16"/>
      <c r="H10" s="16"/>
      <c r="I10" s="81"/>
      <c r="J10" s="10"/>
      <c r="K10" s="10"/>
      <c r="L10" s="10"/>
    </row>
    <row r="11" spans="1:12" ht="12.75">
      <c r="A11" s="156"/>
      <c r="B11" s="155"/>
      <c r="C11" s="16"/>
      <c r="D11" s="16"/>
      <c r="E11" s="16"/>
      <c r="F11" s="16"/>
      <c r="G11" s="16"/>
      <c r="H11" s="16"/>
      <c r="I11" s="81"/>
      <c r="J11" s="10"/>
      <c r="K11" s="10"/>
      <c r="L11" s="10"/>
    </row>
    <row r="12" spans="1:12" ht="12.75">
      <c r="A12" s="165" t="s">
        <v>201</v>
      </c>
      <c r="B12" s="166"/>
      <c r="C12" s="169" t="s">
        <v>269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80"/>
      <c r="B13" s="22"/>
      <c r="C13" s="115"/>
      <c r="D13" s="24"/>
      <c r="E13" s="24"/>
      <c r="F13" s="24"/>
      <c r="G13" s="24"/>
      <c r="H13" s="24"/>
      <c r="I13" s="116"/>
      <c r="J13" s="10"/>
      <c r="K13" s="10"/>
      <c r="L13" s="10"/>
    </row>
    <row r="14" spans="1:12" ht="12.75">
      <c r="A14" s="165" t="s">
        <v>202</v>
      </c>
      <c r="B14" s="166"/>
      <c r="C14" s="172">
        <v>21210</v>
      </c>
      <c r="D14" s="173"/>
      <c r="E14" s="24"/>
      <c r="F14" s="169" t="s">
        <v>270</v>
      </c>
      <c r="G14" s="170"/>
      <c r="H14" s="170"/>
      <c r="I14" s="171"/>
      <c r="J14" s="10"/>
      <c r="K14" s="10"/>
      <c r="L14" s="10"/>
    </row>
    <row r="15" spans="1:12" ht="12.75">
      <c r="A15" s="80"/>
      <c r="B15" s="22"/>
      <c r="C15" s="16"/>
      <c r="D15" s="16"/>
      <c r="E15" s="16"/>
      <c r="F15" s="16"/>
      <c r="G15" s="16"/>
      <c r="H15" s="16"/>
      <c r="I15" s="81"/>
      <c r="J15" s="10"/>
      <c r="K15" s="10"/>
      <c r="L15" s="10"/>
    </row>
    <row r="16" spans="1:12" ht="12.75">
      <c r="A16" s="165" t="s">
        <v>203</v>
      </c>
      <c r="B16" s="166"/>
      <c r="C16" s="169" t="s">
        <v>271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80"/>
      <c r="B17" s="22"/>
      <c r="C17" s="24"/>
      <c r="D17" s="24"/>
      <c r="E17" s="24"/>
      <c r="F17" s="24"/>
      <c r="G17" s="24"/>
      <c r="H17" s="24"/>
      <c r="I17" s="116"/>
      <c r="J17" s="10"/>
      <c r="K17" s="10"/>
      <c r="L17" s="10"/>
    </row>
    <row r="18" spans="1:12" ht="12.75">
      <c r="A18" s="165" t="s">
        <v>204</v>
      </c>
      <c r="B18" s="166"/>
      <c r="C18" s="174" t="s">
        <v>272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80"/>
      <c r="B19" s="22"/>
      <c r="C19" s="115"/>
      <c r="D19" s="24"/>
      <c r="E19" s="24"/>
      <c r="F19" s="24"/>
      <c r="G19" s="24"/>
      <c r="H19" s="24"/>
      <c r="I19" s="116"/>
      <c r="J19" s="10"/>
      <c r="K19" s="10"/>
      <c r="L19" s="10"/>
    </row>
    <row r="20" spans="1:12" ht="12.75">
      <c r="A20" s="165" t="s">
        <v>205</v>
      </c>
      <c r="B20" s="166"/>
      <c r="C20" s="174" t="s">
        <v>273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80"/>
      <c r="B21" s="22"/>
      <c r="C21" s="115"/>
      <c r="D21" s="24"/>
      <c r="E21" s="24"/>
      <c r="F21" s="24"/>
      <c r="G21" s="24"/>
      <c r="H21" s="24"/>
      <c r="I21" s="116"/>
      <c r="J21" s="10"/>
      <c r="K21" s="10"/>
      <c r="L21" s="10"/>
    </row>
    <row r="22" spans="1:12" ht="12.75">
      <c r="A22" s="165" t="s">
        <v>206</v>
      </c>
      <c r="B22" s="166"/>
      <c r="C22" s="106">
        <v>406</v>
      </c>
      <c r="D22" s="169" t="s">
        <v>270</v>
      </c>
      <c r="E22" s="177"/>
      <c r="F22" s="178"/>
      <c r="G22" s="179"/>
      <c r="H22" s="180"/>
      <c r="I22" s="83"/>
      <c r="J22" s="10"/>
      <c r="K22" s="10"/>
      <c r="L22" s="10"/>
    </row>
    <row r="23" spans="1:12" ht="12.75">
      <c r="A23" s="80"/>
      <c r="B23" s="22"/>
      <c r="C23" s="24"/>
      <c r="D23" s="24"/>
      <c r="E23" s="24"/>
      <c r="F23" s="24"/>
      <c r="G23" s="24"/>
      <c r="H23" s="24"/>
      <c r="I23" s="116"/>
      <c r="J23" s="10"/>
      <c r="K23" s="10"/>
      <c r="L23" s="10"/>
    </row>
    <row r="24" spans="1:12" ht="12.75">
      <c r="A24" s="165" t="s">
        <v>207</v>
      </c>
      <c r="B24" s="166"/>
      <c r="C24" s="106">
        <v>17</v>
      </c>
      <c r="D24" s="169" t="s">
        <v>274</v>
      </c>
      <c r="E24" s="177"/>
      <c r="F24" s="177"/>
      <c r="G24" s="178"/>
      <c r="H24" s="118" t="s">
        <v>208</v>
      </c>
      <c r="I24" s="107">
        <v>959</v>
      </c>
      <c r="J24" s="10"/>
      <c r="K24" s="10"/>
      <c r="L24" s="10"/>
    </row>
    <row r="25" spans="1:12" ht="12.75">
      <c r="A25" s="80"/>
      <c r="B25" s="22"/>
      <c r="C25" s="24"/>
      <c r="D25" s="24"/>
      <c r="E25" s="24"/>
      <c r="F25" s="24"/>
      <c r="G25" s="117"/>
      <c r="H25" s="117" t="s">
        <v>263</v>
      </c>
      <c r="I25" s="119"/>
      <c r="J25" s="10"/>
      <c r="K25" s="10"/>
      <c r="L25" s="10"/>
    </row>
    <row r="26" spans="1:12" ht="12.75">
      <c r="A26" s="165" t="s">
        <v>209</v>
      </c>
      <c r="B26" s="166"/>
      <c r="C26" s="108" t="s">
        <v>275</v>
      </c>
      <c r="D26" s="25"/>
      <c r="E26" s="120"/>
      <c r="F26" s="24"/>
      <c r="G26" s="181" t="s">
        <v>210</v>
      </c>
      <c r="H26" s="182"/>
      <c r="I26" s="109" t="s">
        <v>276</v>
      </c>
      <c r="J26" s="10"/>
      <c r="K26" s="10"/>
      <c r="L26" s="10"/>
    </row>
    <row r="27" spans="1:12" ht="12.75">
      <c r="A27" s="80"/>
      <c r="B27" s="22"/>
      <c r="C27" s="16"/>
      <c r="D27" s="24"/>
      <c r="E27" s="24"/>
      <c r="F27" s="24"/>
      <c r="G27" s="24"/>
      <c r="H27" s="16"/>
      <c r="I27" s="84"/>
      <c r="J27" s="10"/>
      <c r="K27" s="10"/>
      <c r="L27" s="10"/>
    </row>
    <row r="28" spans="1:12" ht="12.75">
      <c r="A28" s="183" t="s">
        <v>211</v>
      </c>
      <c r="B28" s="184"/>
      <c r="C28" s="185"/>
      <c r="D28" s="185"/>
      <c r="E28" s="186" t="s">
        <v>212</v>
      </c>
      <c r="F28" s="187"/>
      <c r="G28" s="187"/>
      <c r="H28" s="188" t="s">
        <v>213</v>
      </c>
      <c r="I28" s="189"/>
      <c r="J28" s="10"/>
      <c r="K28" s="10"/>
      <c r="L28" s="10"/>
    </row>
    <row r="29" spans="1:12" ht="12.75">
      <c r="A29" s="85"/>
      <c r="B29" s="33"/>
      <c r="C29" s="33"/>
      <c r="D29" s="26"/>
      <c r="E29" s="16"/>
      <c r="F29" s="16"/>
      <c r="G29" s="16"/>
      <c r="H29" s="27"/>
      <c r="I29" s="84"/>
      <c r="J29" s="10"/>
      <c r="K29" s="10"/>
      <c r="L29" s="10"/>
    </row>
    <row r="30" spans="1:12" ht="12.75">
      <c r="A30" s="190"/>
      <c r="B30" s="191"/>
      <c r="C30" s="191"/>
      <c r="D30" s="192"/>
      <c r="E30" s="190"/>
      <c r="F30" s="191"/>
      <c r="G30" s="191"/>
      <c r="H30" s="157"/>
      <c r="I30" s="158"/>
      <c r="J30" s="10"/>
      <c r="K30" s="10"/>
      <c r="L30" s="10"/>
    </row>
    <row r="31" spans="1:12" ht="12.75">
      <c r="A31" s="80"/>
      <c r="B31" s="22"/>
      <c r="C31" s="21"/>
      <c r="D31" s="193"/>
      <c r="E31" s="193"/>
      <c r="F31" s="193"/>
      <c r="G31" s="194"/>
      <c r="H31" s="16"/>
      <c r="I31" s="86"/>
      <c r="J31" s="10"/>
      <c r="K31" s="10"/>
      <c r="L31" s="10"/>
    </row>
    <row r="32" spans="1:12" ht="12.75">
      <c r="A32" s="190"/>
      <c r="B32" s="191"/>
      <c r="C32" s="191"/>
      <c r="D32" s="192"/>
      <c r="E32" s="190"/>
      <c r="F32" s="191"/>
      <c r="G32" s="191"/>
      <c r="H32" s="157"/>
      <c r="I32" s="158"/>
      <c r="J32" s="10"/>
      <c r="K32" s="10"/>
      <c r="L32" s="10"/>
    </row>
    <row r="33" spans="1:12" ht="12.75">
      <c r="A33" s="80"/>
      <c r="B33" s="22"/>
      <c r="C33" s="21"/>
      <c r="D33" s="28"/>
      <c r="E33" s="28"/>
      <c r="F33" s="28"/>
      <c r="G33" s="29"/>
      <c r="H33" s="16"/>
      <c r="I33" s="87"/>
      <c r="J33" s="10"/>
      <c r="K33" s="10"/>
      <c r="L33" s="10"/>
    </row>
    <row r="34" spans="1:12" ht="12.75">
      <c r="A34" s="190"/>
      <c r="B34" s="191"/>
      <c r="C34" s="191"/>
      <c r="D34" s="192"/>
      <c r="E34" s="190"/>
      <c r="F34" s="191"/>
      <c r="G34" s="191"/>
      <c r="H34" s="157"/>
      <c r="I34" s="158"/>
      <c r="J34" s="10"/>
      <c r="K34" s="10"/>
      <c r="L34" s="10"/>
    </row>
    <row r="35" spans="1:12" ht="12.75">
      <c r="A35" s="80"/>
      <c r="B35" s="22"/>
      <c r="C35" s="21"/>
      <c r="D35" s="28"/>
      <c r="E35" s="28"/>
      <c r="F35" s="28"/>
      <c r="G35" s="29"/>
      <c r="H35" s="16"/>
      <c r="I35" s="87"/>
      <c r="J35" s="10"/>
      <c r="K35" s="10"/>
      <c r="L35" s="10"/>
    </row>
    <row r="36" spans="1:12" ht="12.75">
      <c r="A36" s="190"/>
      <c r="B36" s="191"/>
      <c r="C36" s="191"/>
      <c r="D36" s="192"/>
      <c r="E36" s="190"/>
      <c r="F36" s="191"/>
      <c r="G36" s="191"/>
      <c r="H36" s="157"/>
      <c r="I36" s="158"/>
      <c r="J36" s="10"/>
      <c r="K36" s="10"/>
      <c r="L36" s="10"/>
    </row>
    <row r="37" spans="1:12" ht="12.75">
      <c r="A37" s="88"/>
      <c r="B37" s="30"/>
      <c r="C37" s="195"/>
      <c r="D37" s="196"/>
      <c r="E37" s="16"/>
      <c r="F37" s="195"/>
      <c r="G37" s="196"/>
      <c r="H37" s="16"/>
      <c r="I37" s="81"/>
      <c r="J37" s="10"/>
      <c r="K37" s="10"/>
      <c r="L37" s="10"/>
    </row>
    <row r="38" spans="1:12" ht="12.75">
      <c r="A38" s="190"/>
      <c r="B38" s="191"/>
      <c r="C38" s="191"/>
      <c r="D38" s="192"/>
      <c r="E38" s="190"/>
      <c r="F38" s="191"/>
      <c r="G38" s="191"/>
      <c r="H38" s="157"/>
      <c r="I38" s="158"/>
      <c r="J38" s="10"/>
      <c r="K38" s="10"/>
      <c r="L38" s="10"/>
    </row>
    <row r="39" spans="1:12" ht="12.75">
      <c r="A39" s="88"/>
      <c r="B39" s="30"/>
      <c r="C39" s="31"/>
      <c r="D39" s="32"/>
      <c r="E39" s="16"/>
      <c r="F39" s="31"/>
      <c r="G39" s="32"/>
      <c r="H39" s="16"/>
      <c r="I39" s="81"/>
      <c r="J39" s="10"/>
      <c r="K39" s="10"/>
      <c r="L39" s="10"/>
    </row>
    <row r="40" spans="1:12" ht="12.75">
      <c r="A40" s="190"/>
      <c r="B40" s="191"/>
      <c r="C40" s="191"/>
      <c r="D40" s="192"/>
      <c r="E40" s="190"/>
      <c r="F40" s="191"/>
      <c r="G40" s="191"/>
      <c r="H40" s="157"/>
      <c r="I40" s="158"/>
      <c r="J40" s="10"/>
      <c r="K40" s="10"/>
      <c r="L40" s="10"/>
    </row>
    <row r="41" spans="1:12" ht="12.75">
      <c r="A41" s="110"/>
      <c r="B41" s="33"/>
      <c r="C41" s="33"/>
      <c r="D41" s="33"/>
      <c r="E41" s="23"/>
      <c r="F41" s="111"/>
      <c r="G41" s="111"/>
      <c r="H41" s="112"/>
      <c r="I41" s="89"/>
      <c r="J41" s="10"/>
      <c r="K41" s="10"/>
      <c r="L41" s="10"/>
    </row>
    <row r="42" spans="1:12" ht="12.75">
      <c r="A42" s="88"/>
      <c r="B42" s="30"/>
      <c r="C42" s="31"/>
      <c r="D42" s="32"/>
      <c r="E42" s="16"/>
      <c r="F42" s="31"/>
      <c r="G42" s="32"/>
      <c r="H42" s="16"/>
      <c r="I42" s="81"/>
      <c r="J42" s="10"/>
      <c r="K42" s="10"/>
      <c r="L42" s="10"/>
    </row>
    <row r="43" spans="1:12" ht="12.75">
      <c r="A43" s="90"/>
      <c r="B43" s="34"/>
      <c r="C43" s="34"/>
      <c r="D43" s="20"/>
      <c r="E43" s="20"/>
      <c r="F43" s="34"/>
      <c r="G43" s="20"/>
      <c r="H43" s="20"/>
      <c r="I43" s="91"/>
      <c r="J43" s="10"/>
      <c r="K43" s="10"/>
      <c r="L43" s="10"/>
    </row>
    <row r="44" spans="1:12" ht="12.75">
      <c r="A44" s="154" t="s">
        <v>214</v>
      </c>
      <c r="B44" s="200"/>
      <c r="C44" s="157"/>
      <c r="D44" s="158"/>
      <c r="E44" s="26"/>
      <c r="F44" s="169"/>
      <c r="G44" s="191"/>
      <c r="H44" s="191"/>
      <c r="I44" s="192"/>
      <c r="J44" s="10"/>
      <c r="K44" s="10"/>
      <c r="L44" s="10"/>
    </row>
    <row r="45" spans="1:12" ht="12.75">
      <c r="A45" s="88"/>
      <c r="B45" s="30"/>
      <c r="C45" s="195"/>
      <c r="D45" s="196"/>
      <c r="E45" s="16"/>
      <c r="F45" s="195"/>
      <c r="G45" s="197"/>
      <c r="H45" s="35"/>
      <c r="I45" s="92"/>
      <c r="J45" s="10"/>
      <c r="K45" s="10"/>
      <c r="L45" s="10"/>
    </row>
    <row r="46" spans="1:12" ht="12.75">
      <c r="A46" s="154" t="s">
        <v>215</v>
      </c>
      <c r="B46" s="200"/>
      <c r="C46" s="169" t="s">
        <v>277</v>
      </c>
      <c r="D46" s="198"/>
      <c r="E46" s="198"/>
      <c r="F46" s="198"/>
      <c r="G46" s="198"/>
      <c r="H46" s="198"/>
      <c r="I46" s="199"/>
      <c r="J46" s="10"/>
      <c r="K46" s="10"/>
      <c r="L46" s="10"/>
    </row>
    <row r="47" spans="1:12" ht="12.75">
      <c r="A47" s="80"/>
      <c r="B47" s="22"/>
      <c r="C47" s="115" t="s">
        <v>216</v>
      </c>
      <c r="D47" s="24"/>
      <c r="E47" s="24"/>
      <c r="F47" s="24"/>
      <c r="G47" s="24"/>
      <c r="H47" s="24"/>
      <c r="I47" s="116"/>
      <c r="J47" s="10"/>
      <c r="K47" s="10"/>
      <c r="L47" s="10"/>
    </row>
    <row r="48" spans="1:12" ht="12.75">
      <c r="A48" s="154" t="s">
        <v>217</v>
      </c>
      <c r="B48" s="200"/>
      <c r="C48" s="201" t="s">
        <v>278</v>
      </c>
      <c r="D48" s="202"/>
      <c r="E48" s="203"/>
      <c r="F48" s="24"/>
      <c r="G48" s="118" t="s">
        <v>218</v>
      </c>
      <c r="H48" s="201" t="s">
        <v>281</v>
      </c>
      <c r="I48" s="203"/>
      <c r="J48" s="10"/>
      <c r="K48" s="10"/>
      <c r="L48" s="10"/>
    </row>
    <row r="49" spans="1:12" ht="12.75">
      <c r="A49" s="80"/>
      <c r="B49" s="22"/>
      <c r="C49" s="115"/>
      <c r="D49" s="24"/>
      <c r="E49" s="24"/>
      <c r="F49" s="24"/>
      <c r="G49" s="24"/>
      <c r="H49" s="24"/>
      <c r="I49" s="116"/>
      <c r="J49" s="10"/>
      <c r="K49" s="10"/>
      <c r="L49" s="10"/>
    </row>
    <row r="50" spans="1:12" ht="12.75">
      <c r="A50" s="154" t="s">
        <v>204</v>
      </c>
      <c r="B50" s="200"/>
      <c r="C50" s="212" t="s">
        <v>279</v>
      </c>
      <c r="D50" s="202"/>
      <c r="E50" s="202"/>
      <c r="F50" s="202"/>
      <c r="G50" s="202"/>
      <c r="H50" s="202"/>
      <c r="I50" s="203"/>
      <c r="J50" s="10"/>
      <c r="K50" s="10"/>
      <c r="L50" s="10"/>
    </row>
    <row r="51" spans="1:12" ht="12.75">
      <c r="A51" s="80"/>
      <c r="B51" s="22"/>
      <c r="C51" s="24"/>
      <c r="D51" s="24"/>
      <c r="E51" s="24"/>
      <c r="F51" s="24"/>
      <c r="G51" s="24"/>
      <c r="H51" s="24"/>
      <c r="I51" s="116"/>
      <c r="J51" s="10"/>
      <c r="K51" s="10"/>
      <c r="L51" s="10"/>
    </row>
    <row r="52" spans="1:12" ht="12.75">
      <c r="A52" s="165" t="s">
        <v>219</v>
      </c>
      <c r="B52" s="166"/>
      <c r="C52" s="201" t="s">
        <v>280</v>
      </c>
      <c r="D52" s="202"/>
      <c r="E52" s="202"/>
      <c r="F52" s="202"/>
      <c r="G52" s="202"/>
      <c r="H52" s="202"/>
      <c r="I52" s="171"/>
      <c r="J52" s="10"/>
      <c r="K52" s="10"/>
      <c r="L52" s="10"/>
    </row>
    <row r="53" spans="1:12" ht="12.75">
      <c r="A53" s="93"/>
      <c r="B53" s="20"/>
      <c r="C53" s="206" t="s">
        <v>220</v>
      </c>
      <c r="D53" s="206"/>
      <c r="E53" s="206"/>
      <c r="F53" s="206"/>
      <c r="G53" s="206"/>
      <c r="H53" s="206"/>
      <c r="I53" s="94"/>
      <c r="J53" s="10"/>
      <c r="K53" s="10"/>
      <c r="L53" s="10"/>
    </row>
    <row r="54" spans="1:12" ht="12.75">
      <c r="A54" s="93"/>
      <c r="B54" s="20"/>
      <c r="C54" s="36"/>
      <c r="D54" s="36"/>
      <c r="E54" s="36"/>
      <c r="F54" s="36"/>
      <c r="G54" s="36"/>
      <c r="H54" s="36"/>
      <c r="I54" s="94"/>
      <c r="J54" s="10"/>
      <c r="K54" s="10"/>
      <c r="L54" s="10"/>
    </row>
    <row r="55" spans="1:12" ht="12.75">
      <c r="A55" s="93"/>
      <c r="B55" s="213" t="s">
        <v>221</v>
      </c>
      <c r="C55" s="214"/>
      <c r="D55" s="214"/>
      <c r="E55" s="214"/>
      <c r="F55" s="46"/>
      <c r="G55" s="46"/>
      <c r="H55" s="46"/>
      <c r="I55" s="95"/>
      <c r="J55" s="10"/>
      <c r="K55" s="10"/>
      <c r="L55" s="10"/>
    </row>
    <row r="56" spans="1:12" ht="12.75">
      <c r="A56" s="93"/>
      <c r="B56" s="215" t="s">
        <v>252</v>
      </c>
      <c r="C56" s="216"/>
      <c r="D56" s="216"/>
      <c r="E56" s="216"/>
      <c r="F56" s="216"/>
      <c r="G56" s="216"/>
      <c r="H56" s="216"/>
      <c r="I56" s="217"/>
      <c r="J56" s="10"/>
      <c r="K56" s="10"/>
      <c r="L56" s="10"/>
    </row>
    <row r="57" spans="1:12" ht="12.75">
      <c r="A57" s="93"/>
      <c r="B57" s="215" t="s">
        <v>253</v>
      </c>
      <c r="C57" s="216"/>
      <c r="D57" s="216"/>
      <c r="E57" s="216"/>
      <c r="F57" s="216"/>
      <c r="G57" s="216"/>
      <c r="H57" s="216"/>
      <c r="I57" s="95"/>
      <c r="J57" s="10"/>
      <c r="K57" s="10"/>
      <c r="L57" s="10"/>
    </row>
    <row r="58" spans="1:12" ht="12.75">
      <c r="A58" s="93"/>
      <c r="B58" s="215" t="s">
        <v>254</v>
      </c>
      <c r="C58" s="216"/>
      <c r="D58" s="216"/>
      <c r="E58" s="216"/>
      <c r="F58" s="216"/>
      <c r="G58" s="216"/>
      <c r="H58" s="216"/>
      <c r="I58" s="217"/>
      <c r="J58" s="10"/>
      <c r="K58" s="10"/>
      <c r="L58" s="10"/>
    </row>
    <row r="59" spans="1:12" ht="12.75">
      <c r="A59" s="93"/>
      <c r="B59" s="215" t="s">
        <v>255</v>
      </c>
      <c r="C59" s="216"/>
      <c r="D59" s="216"/>
      <c r="E59" s="216"/>
      <c r="F59" s="216"/>
      <c r="G59" s="216"/>
      <c r="H59" s="216"/>
      <c r="I59" s="217"/>
      <c r="J59" s="10"/>
      <c r="K59" s="10"/>
      <c r="L59" s="10"/>
    </row>
    <row r="60" spans="1:12" ht="12.75">
      <c r="A60" s="93"/>
      <c r="B60" s="96"/>
      <c r="C60" s="97"/>
      <c r="D60" s="97"/>
      <c r="E60" s="97"/>
      <c r="F60" s="97"/>
      <c r="G60" s="97"/>
      <c r="H60" s="97"/>
      <c r="I60" s="98"/>
      <c r="J60" s="10"/>
      <c r="K60" s="10"/>
      <c r="L60" s="10"/>
    </row>
    <row r="61" spans="1:12" ht="13.5" thickBot="1">
      <c r="A61" s="99" t="s">
        <v>222</v>
      </c>
      <c r="B61" s="16"/>
      <c r="C61" s="16"/>
      <c r="D61" s="16"/>
      <c r="E61" s="16"/>
      <c r="F61" s="16"/>
      <c r="G61" s="37"/>
      <c r="H61" s="38"/>
      <c r="I61" s="100"/>
      <c r="J61" s="10"/>
      <c r="K61" s="10"/>
      <c r="L61" s="10"/>
    </row>
    <row r="62" spans="1:12" ht="12.75">
      <c r="A62" s="76"/>
      <c r="B62" s="16"/>
      <c r="C62" s="16"/>
      <c r="D62" s="16"/>
      <c r="E62" s="20" t="s">
        <v>223</v>
      </c>
      <c r="F62" s="33"/>
      <c r="G62" s="207" t="s">
        <v>224</v>
      </c>
      <c r="H62" s="208"/>
      <c r="I62" s="209"/>
      <c r="J62" s="10"/>
      <c r="K62" s="10"/>
      <c r="L62" s="10"/>
    </row>
    <row r="63" spans="1:12" ht="12.75">
      <c r="A63" s="101"/>
      <c r="B63" s="102"/>
      <c r="C63" s="103"/>
      <c r="D63" s="103"/>
      <c r="E63" s="103"/>
      <c r="F63" s="103"/>
      <c r="G63" s="210"/>
      <c r="H63" s="211"/>
      <c r="I63" s="104"/>
      <c r="J63" s="10"/>
      <c r="K63" s="10"/>
      <c r="L63" s="10"/>
    </row>
  </sheetData>
  <sheetProtection/>
  <protectedRanges>
    <protectedRange sqref="E2 H2 A30:I30 A32:I32 A34:D34" name="Range1"/>
    <protectedRange sqref="C6:D6 C8:D8 C10:D10" name="Range1_1"/>
    <protectedRange sqref="C12:I12 C14:D14 F14:I14" name="Range1_2"/>
    <protectedRange sqref="C16:I16 C18:I18 C20:I20 C24:G24 C22:F22 C26 I26 I24" name="Range1_3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view="pageBreakPreview" zoomScale="110" zoomScaleSheetLayoutView="110" zoomScalePageLayoutView="0" workbookViewId="0" topLeftCell="A1">
      <selection activeCell="K104" sqref="K104"/>
    </sheetView>
  </sheetViews>
  <sheetFormatPr defaultColWidth="9.140625" defaultRowHeight="12.75"/>
  <cols>
    <col min="1" max="1" width="11.421875" style="48" customWidth="1"/>
    <col min="2" max="7" width="9.140625" style="48" customWidth="1"/>
    <col min="8" max="8" width="10.8515625" style="48" customWidth="1"/>
    <col min="9" max="9" width="13.28125" style="48" customWidth="1"/>
    <col min="10" max="11" width="12.7109375" style="48" customWidth="1"/>
    <col min="12" max="12" width="9.140625" style="48" customWidth="1"/>
    <col min="13" max="13" width="11.140625" style="48" bestFit="1" customWidth="1"/>
    <col min="14" max="16384" width="9.140625" style="48" customWidth="1"/>
  </cols>
  <sheetData>
    <row r="1" spans="1:11" ht="12.75" customHeight="1">
      <c r="A1" s="251" t="s">
        <v>117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304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53" t="s">
        <v>282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2.5">
      <c r="A4" s="256" t="s">
        <v>40</v>
      </c>
      <c r="B4" s="257"/>
      <c r="C4" s="257"/>
      <c r="D4" s="257"/>
      <c r="E4" s="257"/>
      <c r="F4" s="257"/>
      <c r="G4" s="257"/>
      <c r="H4" s="258"/>
      <c r="I4" s="53" t="s">
        <v>225</v>
      </c>
      <c r="J4" s="54" t="s">
        <v>264</v>
      </c>
      <c r="K4" s="55" t="s">
        <v>265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52">
        <v>2</v>
      </c>
      <c r="J5" s="51">
        <v>3</v>
      </c>
      <c r="K5" s="51">
        <v>4</v>
      </c>
    </row>
    <row r="6" spans="1:11" ht="12.75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2.75">
      <c r="A7" s="222" t="s">
        <v>41</v>
      </c>
      <c r="B7" s="223"/>
      <c r="C7" s="223"/>
      <c r="D7" s="223"/>
      <c r="E7" s="223"/>
      <c r="F7" s="223"/>
      <c r="G7" s="223"/>
      <c r="H7" s="241"/>
      <c r="I7" s="3">
        <v>1</v>
      </c>
      <c r="J7" s="6"/>
      <c r="K7" s="6"/>
    </row>
    <row r="8" spans="1:11" ht="12.75">
      <c r="A8" s="229" t="s">
        <v>283</v>
      </c>
      <c r="B8" s="230"/>
      <c r="C8" s="230"/>
      <c r="D8" s="230"/>
      <c r="E8" s="230"/>
      <c r="F8" s="230"/>
      <c r="G8" s="230"/>
      <c r="H8" s="231"/>
      <c r="I8" s="1">
        <v>2</v>
      </c>
      <c r="J8" s="124">
        <f>+J9+J16+J26+J35+J39</f>
        <v>844652339</v>
      </c>
      <c r="K8" s="124">
        <f>+K9+K16+K26+K35+K39</f>
        <v>847610335</v>
      </c>
    </row>
    <row r="9" spans="1:11" ht="12.75">
      <c r="A9" s="229" t="s">
        <v>160</v>
      </c>
      <c r="B9" s="230"/>
      <c r="C9" s="230"/>
      <c r="D9" s="230"/>
      <c r="E9" s="230"/>
      <c r="F9" s="230"/>
      <c r="G9" s="230"/>
      <c r="H9" s="231"/>
      <c r="I9" s="1">
        <v>3</v>
      </c>
      <c r="J9" s="124">
        <f>SUM(J10:J15)</f>
        <v>58817539</v>
      </c>
      <c r="K9" s="124">
        <f>SUM(K10:K15)</f>
        <v>67499396</v>
      </c>
    </row>
    <row r="10" spans="1:11" ht="12.75">
      <c r="A10" s="226" t="s">
        <v>89</v>
      </c>
      <c r="B10" s="227"/>
      <c r="C10" s="227"/>
      <c r="D10" s="227"/>
      <c r="E10" s="227"/>
      <c r="F10" s="227"/>
      <c r="G10" s="227"/>
      <c r="H10" s="228"/>
      <c r="I10" s="1">
        <v>4</v>
      </c>
      <c r="J10" s="122">
        <v>22063521</v>
      </c>
      <c r="K10" s="122">
        <v>19089330</v>
      </c>
    </row>
    <row r="11" spans="1:11" ht="12.75">
      <c r="A11" s="226" t="s">
        <v>7</v>
      </c>
      <c r="B11" s="227"/>
      <c r="C11" s="227"/>
      <c r="D11" s="227"/>
      <c r="E11" s="227"/>
      <c r="F11" s="227"/>
      <c r="G11" s="227"/>
      <c r="H11" s="228"/>
      <c r="I11" s="1">
        <v>5</v>
      </c>
      <c r="J11" s="122">
        <v>3675095</v>
      </c>
      <c r="K11" s="122">
        <v>2871932</v>
      </c>
    </row>
    <row r="12" spans="1:11" ht="12.75">
      <c r="A12" s="226" t="s">
        <v>90</v>
      </c>
      <c r="B12" s="227"/>
      <c r="C12" s="227"/>
      <c r="D12" s="227"/>
      <c r="E12" s="227"/>
      <c r="F12" s="227"/>
      <c r="G12" s="227"/>
      <c r="H12" s="228"/>
      <c r="I12" s="1">
        <v>6</v>
      </c>
      <c r="J12" s="7"/>
      <c r="K12" s="122"/>
    </row>
    <row r="13" spans="1:11" ht="12.75">
      <c r="A13" s="226" t="s">
        <v>163</v>
      </c>
      <c r="B13" s="227"/>
      <c r="C13" s="227"/>
      <c r="D13" s="227"/>
      <c r="E13" s="227"/>
      <c r="F13" s="227"/>
      <c r="G13" s="227"/>
      <c r="H13" s="228"/>
      <c r="I13" s="1">
        <v>7</v>
      </c>
      <c r="J13" s="7"/>
      <c r="K13" s="122"/>
    </row>
    <row r="14" spans="1:11" ht="12.75">
      <c r="A14" s="226" t="s">
        <v>164</v>
      </c>
      <c r="B14" s="227"/>
      <c r="C14" s="227"/>
      <c r="D14" s="227"/>
      <c r="E14" s="227"/>
      <c r="F14" s="227"/>
      <c r="G14" s="227"/>
      <c r="H14" s="228"/>
      <c r="I14" s="1">
        <v>8</v>
      </c>
      <c r="J14" s="7">
        <v>33078923</v>
      </c>
      <c r="K14" s="122">
        <v>45538134</v>
      </c>
    </row>
    <row r="15" spans="1:11" ht="12.75">
      <c r="A15" s="226" t="s">
        <v>165</v>
      </c>
      <c r="B15" s="227"/>
      <c r="C15" s="227"/>
      <c r="D15" s="227"/>
      <c r="E15" s="227"/>
      <c r="F15" s="227"/>
      <c r="G15" s="227"/>
      <c r="H15" s="228"/>
      <c r="I15" s="1">
        <v>9</v>
      </c>
      <c r="J15" s="7"/>
      <c r="K15" s="122"/>
    </row>
    <row r="16" spans="1:11" ht="12.75">
      <c r="A16" s="229" t="s">
        <v>161</v>
      </c>
      <c r="B16" s="230"/>
      <c r="C16" s="230"/>
      <c r="D16" s="230"/>
      <c r="E16" s="230"/>
      <c r="F16" s="230"/>
      <c r="G16" s="230"/>
      <c r="H16" s="231"/>
      <c r="I16" s="1">
        <v>10</v>
      </c>
      <c r="J16" s="124">
        <f>SUM(J17:J25)</f>
        <v>500584584</v>
      </c>
      <c r="K16" s="124">
        <f>SUM(K17:K25)</f>
        <v>500974223</v>
      </c>
    </row>
    <row r="17" spans="1:11" ht="12.75">
      <c r="A17" s="226" t="s">
        <v>166</v>
      </c>
      <c r="B17" s="227"/>
      <c r="C17" s="227"/>
      <c r="D17" s="227"/>
      <c r="E17" s="227"/>
      <c r="F17" s="227"/>
      <c r="G17" s="227"/>
      <c r="H17" s="228"/>
      <c r="I17" s="1">
        <v>11</v>
      </c>
      <c r="J17" s="122">
        <v>139976599</v>
      </c>
      <c r="K17" s="122">
        <v>139976599</v>
      </c>
    </row>
    <row r="18" spans="1:11" ht="12.75">
      <c r="A18" s="226" t="s">
        <v>194</v>
      </c>
      <c r="B18" s="227"/>
      <c r="C18" s="227"/>
      <c r="D18" s="227"/>
      <c r="E18" s="227"/>
      <c r="F18" s="227"/>
      <c r="G18" s="227"/>
      <c r="H18" s="228"/>
      <c r="I18" s="1">
        <v>12</v>
      </c>
      <c r="J18" s="122">
        <v>163569130</v>
      </c>
      <c r="K18" s="122">
        <v>161856522</v>
      </c>
    </row>
    <row r="19" spans="1:11" ht="12.75">
      <c r="A19" s="226" t="s">
        <v>167</v>
      </c>
      <c r="B19" s="227"/>
      <c r="C19" s="227"/>
      <c r="D19" s="227"/>
      <c r="E19" s="227"/>
      <c r="F19" s="227"/>
      <c r="G19" s="227"/>
      <c r="H19" s="228"/>
      <c r="I19" s="1">
        <v>13</v>
      </c>
      <c r="J19" s="122">
        <v>89953041</v>
      </c>
      <c r="K19" s="122">
        <v>131116427</v>
      </c>
    </row>
    <row r="20" spans="1:11" ht="12.75">
      <c r="A20" s="226" t="s">
        <v>11</v>
      </c>
      <c r="B20" s="227"/>
      <c r="C20" s="227"/>
      <c r="D20" s="227"/>
      <c r="E20" s="227"/>
      <c r="F20" s="227"/>
      <c r="G20" s="227"/>
      <c r="H20" s="228"/>
      <c r="I20" s="1">
        <v>14</v>
      </c>
      <c r="J20" s="122">
        <v>8416379</v>
      </c>
      <c r="K20" s="122">
        <v>7322181</v>
      </c>
    </row>
    <row r="21" spans="1:11" ht="12.75">
      <c r="A21" s="226" t="s">
        <v>12</v>
      </c>
      <c r="B21" s="227"/>
      <c r="C21" s="227"/>
      <c r="D21" s="227"/>
      <c r="E21" s="227"/>
      <c r="F21" s="227"/>
      <c r="G21" s="227"/>
      <c r="H21" s="228"/>
      <c r="I21" s="1">
        <v>15</v>
      </c>
      <c r="J21" s="122"/>
      <c r="K21" s="122"/>
    </row>
    <row r="22" spans="1:11" ht="12.75">
      <c r="A22" s="226" t="s">
        <v>53</v>
      </c>
      <c r="B22" s="227"/>
      <c r="C22" s="227"/>
      <c r="D22" s="227"/>
      <c r="E22" s="227"/>
      <c r="F22" s="227"/>
      <c r="G22" s="227"/>
      <c r="H22" s="228"/>
      <c r="I22" s="1">
        <v>16</v>
      </c>
      <c r="J22" s="122"/>
      <c r="K22" s="122"/>
    </row>
    <row r="23" spans="1:11" ht="12.75">
      <c r="A23" s="226" t="s">
        <v>54</v>
      </c>
      <c r="B23" s="227"/>
      <c r="C23" s="227"/>
      <c r="D23" s="227"/>
      <c r="E23" s="227"/>
      <c r="F23" s="227"/>
      <c r="G23" s="227"/>
      <c r="H23" s="228"/>
      <c r="I23" s="1">
        <v>17</v>
      </c>
      <c r="J23" s="122">
        <v>98669435</v>
      </c>
      <c r="K23" s="122">
        <v>60702494</v>
      </c>
    </row>
    <row r="24" spans="1:11" ht="12.75">
      <c r="A24" s="226" t="s">
        <v>55</v>
      </c>
      <c r="B24" s="227"/>
      <c r="C24" s="227"/>
      <c r="D24" s="227"/>
      <c r="E24" s="227"/>
      <c r="F24" s="227"/>
      <c r="G24" s="227"/>
      <c r="H24" s="228"/>
      <c r="I24" s="1">
        <v>18</v>
      </c>
      <c r="J24" s="122"/>
      <c r="K24" s="122"/>
    </row>
    <row r="25" spans="1:11" ht="12.75">
      <c r="A25" s="226" t="s">
        <v>56</v>
      </c>
      <c r="B25" s="227"/>
      <c r="C25" s="227"/>
      <c r="D25" s="227"/>
      <c r="E25" s="227"/>
      <c r="F25" s="227"/>
      <c r="G25" s="227"/>
      <c r="H25" s="228"/>
      <c r="I25" s="1">
        <v>19</v>
      </c>
      <c r="J25" s="122"/>
      <c r="K25" s="122"/>
    </row>
    <row r="26" spans="1:11" ht="12.75">
      <c r="A26" s="229" t="s">
        <v>149</v>
      </c>
      <c r="B26" s="230"/>
      <c r="C26" s="230"/>
      <c r="D26" s="230"/>
      <c r="E26" s="230"/>
      <c r="F26" s="230"/>
      <c r="G26" s="230"/>
      <c r="H26" s="231"/>
      <c r="I26" s="1">
        <v>20</v>
      </c>
      <c r="J26" s="124">
        <f>SUM(J27:J34)</f>
        <v>284719815</v>
      </c>
      <c r="K26" s="124">
        <f>SUM(K27:K34)</f>
        <v>278606315</v>
      </c>
    </row>
    <row r="27" spans="1:11" ht="12.75">
      <c r="A27" s="226" t="s">
        <v>57</v>
      </c>
      <c r="B27" s="227"/>
      <c r="C27" s="227"/>
      <c r="D27" s="227"/>
      <c r="E27" s="227"/>
      <c r="F27" s="227"/>
      <c r="G27" s="227"/>
      <c r="H27" s="228"/>
      <c r="I27" s="1">
        <v>21</v>
      </c>
      <c r="J27" s="122">
        <v>89694982</v>
      </c>
      <c r="K27" s="122">
        <v>80410982</v>
      </c>
    </row>
    <row r="28" spans="1:11" ht="12.75">
      <c r="A28" s="226" t="s">
        <v>58</v>
      </c>
      <c r="B28" s="227"/>
      <c r="C28" s="227"/>
      <c r="D28" s="227"/>
      <c r="E28" s="227"/>
      <c r="F28" s="227"/>
      <c r="G28" s="227"/>
      <c r="H28" s="228"/>
      <c r="I28" s="1">
        <v>22</v>
      </c>
      <c r="J28" s="122">
        <v>78039462</v>
      </c>
      <c r="K28" s="122">
        <v>81708552</v>
      </c>
    </row>
    <row r="29" spans="1:11" ht="12.75">
      <c r="A29" s="226" t="s">
        <v>59</v>
      </c>
      <c r="B29" s="227"/>
      <c r="C29" s="227"/>
      <c r="D29" s="227"/>
      <c r="E29" s="227"/>
      <c r="F29" s="227"/>
      <c r="G29" s="227"/>
      <c r="H29" s="228"/>
      <c r="I29" s="1">
        <v>23</v>
      </c>
      <c r="J29" s="122">
        <v>52311385</v>
      </c>
      <c r="K29" s="122">
        <v>51975442</v>
      </c>
    </row>
    <row r="30" spans="1:11" ht="12.75">
      <c r="A30" s="226" t="s">
        <v>64</v>
      </c>
      <c r="B30" s="227"/>
      <c r="C30" s="227"/>
      <c r="D30" s="227"/>
      <c r="E30" s="227"/>
      <c r="F30" s="227"/>
      <c r="G30" s="227"/>
      <c r="H30" s="228"/>
      <c r="I30" s="1">
        <v>24</v>
      </c>
      <c r="J30" s="122">
        <v>50102505</v>
      </c>
      <c r="K30" s="122">
        <v>50102505</v>
      </c>
    </row>
    <row r="31" spans="1:11" ht="12.75">
      <c r="A31" s="226" t="s">
        <v>65</v>
      </c>
      <c r="B31" s="227"/>
      <c r="C31" s="227"/>
      <c r="D31" s="227"/>
      <c r="E31" s="227"/>
      <c r="F31" s="227"/>
      <c r="G31" s="227"/>
      <c r="H31" s="228"/>
      <c r="I31" s="1">
        <v>25</v>
      </c>
      <c r="J31" s="122">
        <v>63855</v>
      </c>
      <c r="K31" s="122">
        <v>63855</v>
      </c>
    </row>
    <row r="32" spans="1:11" ht="12.75">
      <c r="A32" s="226" t="s">
        <v>66</v>
      </c>
      <c r="B32" s="227"/>
      <c r="C32" s="227"/>
      <c r="D32" s="227"/>
      <c r="E32" s="227"/>
      <c r="F32" s="227"/>
      <c r="G32" s="227"/>
      <c r="H32" s="228"/>
      <c r="I32" s="1">
        <v>26</v>
      </c>
      <c r="J32" s="122">
        <v>14507626</v>
      </c>
      <c r="K32" s="122">
        <v>14344979</v>
      </c>
    </row>
    <row r="33" spans="1:11" ht="12.75">
      <c r="A33" s="226" t="s">
        <v>60</v>
      </c>
      <c r="B33" s="227"/>
      <c r="C33" s="227"/>
      <c r="D33" s="227"/>
      <c r="E33" s="227"/>
      <c r="F33" s="227"/>
      <c r="G33" s="227"/>
      <c r="H33" s="228"/>
      <c r="I33" s="1">
        <v>27</v>
      </c>
      <c r="J33" s="122"/>
      <c r="K33" s="122"/>
    </row>
    <row r="34" spans="1:11" ht="12.75">
      <c r="A34" s="226" t="s">
        <v>142</v>
      </c>
      <c r="B34" s="227"/>
      <c r="C34" s="227"/>
      <c r="D34" s="227"/>
      <c r="E34" s="227"/>
      <c r="F34" s="227"/>
      <c r="G34" s="227"/>
      <c r="H34" s="228"/>
      <c r="I34" s="1">
        <v>28</v>
      </c>
      <c r="J34" s="122"/>
      <c r="K34" s="122"/>
    </row>
    <row r="35" spans="1:11" ht="12.75">
      <c r="A35" s="229" t="s">
        <v>143</v>
      </c>
      <c r="B35" s="230"/>
      <c r="C35" s="230"/>
      <c r="D35" s="230"/>
      <c r="E35" s="230"/>
      <c r="F35" s="230"/>
      <c r="G35" s="230"/>
      <c r="H35" s="231"/>
      <c r="I35" s="1">
        <v>29</v>
      </c>
      <c r="J35" s="124">
        <f>SUM(J36:J38)</f>
        <v>0</v>
      </c>
      <c r="K35" s="124">
        <f>SUM(K36:K38)</f>
        <v>0</v>
      </c>
    </row>
    <row r="36" spans="1:11" ht="12.75">
      <c r="A36" s="226" t="s">
        <v>61</v>
      </c>
      <c r="B36" s="227"/>
      <c r="C36" s="227"/>
      <c r="D36" s="227"/>
      <c r="E36" s="227"/>
      <c r="F36" s="227"/>
      <c r="G36" s="227"/>
      <c r="H36" s="228"/>
      <c r="I36" s="1">
        <v>30</v>
      </c>
      <c r="J36" s="122"/>
      <c r="K36" s="122"/>
    </row>
    <row r="37" spans="1:11" ht="12.75">
      <c r="A37" s="226" t="s">
        <v>62</v>
      </c>
      <c r="B37" s="227"/>
      <c r="C37" s="227"/>
      <c r="D37" s="227"/>
      <c r="E37" s="227"/>
      <c r="F37" s="227"/>
      <c r="G37" s="227"/>
      <c r="H37" s="228"/>
      <c r="I37" s="1">
        <v>31</v>
      </c>
      <c r="J37" s="122"/>
      <c r="K37" s="122"/>
    </row>
    <row r="38" spans="1:11" ht="12.75">
      <c r="A38" s="226" t="s">
        <v>63</v>
      </c>
      <c r="B38" s="227"/>
      <c r="C38" s="227"/>
      <c r="D38" s="227"/>
      <c r="E38" s="227"/>
      <c r="F38" s="227"/>
      <c r="G38" s="227"/>
      <c r="H38" s="228"/>
      <c r="I38" s="1">
        <v>32</v>
      </c>
      <c r="J38" s="122"/>
      <c r="K38" s="122"/>
    </row>
    <row r="39" spans="1:11" ht="12.75">
      <c r="A39" s="229" t="s">
        <v>144</v>
      </c>
      <c r="B39" s="230"/>
      <c r="C39" s="230"/>
      <c r="D39" s="230"/>
      <c r="E39" s="230"/>
      <c r="F39" s="230"/>
      <c r="G39" s="230"/>
      <c r="H39" s="231"/>
      <c r="I39" s="1">
        <v>33</v>
      </c>
      <c r="J39" s="123">
        <v>530401</v>
      </c>
      <c r="K39" s="123">
        <v>530401</v>
      </c>
    </row>
    <row r="40" spans="1:11" ht="12.75">
      <c r="A40" s="229" t="s">
        <v>284</v>
      </c>
      <c r="B40" s="230"/>
      <c r="C40" s="230"/>
      <c r="D40" s="230"/>
      <c r="E40" s="230"/>
      <c r="F40" s="230"/>
      <c r="G40" s="230"/>
      <c r="H40" s="231"/>
      <c r="I40" s="1">
        <v>34</v>
      </c>
      <c r="J40" s="124">
        <f>+J41+J49+J56+J64</f>
        <v>354831285</v>
      </c>
      <c r="K40" s="124">
        <f>+K41+K49+K56+K64</f>
        <v>416987864</v>
      </c>
    </row>
    <row r="41" spans="1:11" ht="12.75">
      <c r="A41" s="229" t="s">
        <v>81</v>
      </c>
      <c r="B41" s="230"/>
      <c r="C41" s="230"/>
      <c r="D41" s="230"/>
      <c r="E41" s="230"/>
      <c r="F41" s="230"/>
      <c r="G41" s="230"/>
      <c r="H41" s="231"/>
      <c r="I41" s="1">
        <v>35</v>
      </c>
      <c r="J41" s="124">
        <f>SUM(J42:J48)</f>
        <v>37351285</v>
      </c>
      <c r="K41" s="124">
        <f>SUM(K42:K48)</f>
        <v>34961768</v>
      </c>
    </row>
    <row r="42" spans="1:11" ht="12.75">
      <c r="A42" s="226" t="s">
        <v>93</v>
      </c>
      <c r="B42" s="227"/>
      <c r="C42" s="227"/>
      <c r="D42" s="227"/>
      <c r="E42" s="227"/>
      <c r="F42" s="227"/>
      <c r="G42" s="227"/>
      <c r="H42" s="228"/>
      <c r="I42" s="1">
        <v>36</v>
      </c>
      <c r="J42" s="122">
        <v>23857478</v>
      </c>
      <c r="K42" s="122">
        <v>24549469</v>
      </c>
    </row>
    <row r="43" spans="1:11" ht="12.75">
      <c r="A43" s="226" t="s">
        <v>94</v>
      </c>
      <c r="B43" s="227"/>
      <c r="C43" s="227"/>
      <c r="D43" s="227"/>
      <c r="E43" s="227"/>
      <c r="F43" s="227"/>
      <c r="G43" s="227"/>
      <c r="H43" s="228"/>
      <c r="I43" s="1">
        <v>37</v>
      </c>
      <c r="J43" s="122">
        <v>1853641</v>
      </c>
      <c r="K43" s="122">
        <v>4051352</v>
      </c>
    </row>
    <row r="44" spans="1:11" ht="12.75">
      <c r="A44" s="226" t="s">
        <v>67</v>
      </c>
      <c r="B44" s="227"/>
      <c r="C44" s="227"/>
      <c r="D44" s="227"/>
      <c r="E44" s="227"/>
      <c r="F44" s="227"/>
      <c r="G44" s="227"/>
      <c r="H44" s="228"/>
      <c r="I44" s="1">
        <v>38</v>
      </c>
      <c r="J44" s="122">
        <v>11064194</v>
      </c>
      <c r="K44" s="122">
        <v>6176093</v>
      </c>
    </row>
    <row r="45" spans="1:11" ht="12.75">
      <c r="A45" s="226" t="s">
        <v>68</v>
      </c>
      <c r="B45" s="227"/>
      <c r="C45" s="227"/>
      <c r="D45" s="227"/>
      <c r="E45" s="227"/>
      <c r="F45" s="227"/>
      <c r="G45" s="227"/>
      <c r="H45" s="228"/>
      <c r="I45" s="1">
        <v>39</v>
      </c>
      <c r="J45" s="122">
        <v>575972</v>
      </c>
      <c r="K45" s="122">
        <v>184854</v>
      </c>
    </row>
    <row r="46" spans="1:11" ht="12.75">
      <c r="A46" s="226" t="s">
        <v>69</v>
      </c>
      <c r="B46" s="227"/>
      <c r="C46" s="227"/>
      <c r="D46" s="227"/>
      <c r="E46" s="227"/>
      <c r="F46" s="227"/>
      <c r="G46" s="227"/>
      <c r="H46" s="228"/>
      <c r="I46" s="1">
        <v>40</v>
      </c>
      <c r="J46" s="7"/>
      <c r="K46" s="122"/>
    </row>
    <row r="47" spans="1:11" ht="12.75">
      <c r="A47" s="226" t="s">
        <v>70</v>
      </c>
      <c r="B47" s="227"/>
      <c r="C47" s="227"/>
      <c r="D47" s="227"/>
      <c r="E47" s="227"/>
      <c r="F47" s="227"/>
      <c r="G47" s="227"/>
      <c r="H47" s="228"/>
      <c r="I47" s="1">
        <v>41</v>
      </c>
      <c r="J47" s="7"/>
      <c r="K47" s="122"/>
    </row>
    <row r="48" spans="1:11" ht="12.75">
      <c r="A48" s="226" t="s">
        <v>71</v>
      </c>
      <c r="B48" s="227"/>
      <c r="C48" s="227"/>
      <c r="D48" s="227"/>
      <c r="E48" s="227"/>
      <c r="F48" s="227"/>
      <c r="G48" s="227"/>
      <c r="H48" s="228"/>
      <c r="I48" s="1">
        <v>42</v>
      </c>
      <c r="J48" s="7"/>
      <c r="K48" s="122"/>
    </row>
    <row r="49" spans="1:11" ht="12.75">
      <c r="A49" s="229" t="s">
        <v>82</v>
      </c>
      <c r="B49" s="230"/>
      <c r="C49" s="230"/>
      <c r="D49" s="230"/>
      <c r="E49" s="230"/>
      <c r="F49" s="230"/>
      <c r="G49" s="230"/>
      <c r="H49" s="231"/>
      <c r="I49" s="1">
        <v>43</v>
      </c>
      <c r="J49" s="124">
        <f>SUM(J50:J55)</f>
        <v>259861187</v>
      </c>
      <c r="K49" s="124">
        <f>SUM(K50:K55)</f>
        <v>331606715</v>
      </c>
    </row>
    <row r="50" spans="1:11" ht="12.75">
      <c r="A50" s="226" t="s">
        <v>155</v>
      </c>
      <c r="B50" s="227"/>
      <c r="C50" s="227"/>
      <c r="D50" s="227"/>
      <c r="E50" s="227"/>
      <c r="F50" s="227"/>
      <c r="G50" s="227"/>
      <c r="H50" s="228"/>
      <c r="I50" s="1">
        <v>44</v>
      </c>
      <c r="J50" s="122">
        <v>144490516</v>
      </c>
      <c r="K50" s="122">
        <v>168412701</v>
      </c>
    </row>
    <row r="51" spans="1:11" ht="12.75">
      <c r="A51" s="226" t="s">
        <v>156</v>
      </c>
      <c r="B51" s="227"/>
      <c r="C51" s="227"/>
      <c r="D51" s="227"/>
      <c r="E51" s="227"/>
      <c r="F51" s="227"/>
      <c r="G51" s="227"/>
      <c r="H51" s="228"/>
      <c r="I51" s="1">
        <v>45</v>
      </c>
      <c r="J51" s="122">
        <v>55959929</v>
      </c>
      <c r="K51" s="122">
        <v>70763945</v>
      </c>
    </row>
    <row r="52" spans="1:11" ht="12.75">
      <c r="A52" s="226" t="s">
        <v>157</v>
      </c>
      <c r="B52" s="227"/>
      <c r="C52" s="227"/>
      <c r="D52" s="227"/>
      <c r="E52" s="227"/>
      <c r="F52" s="227"/>
      <c r="G52" s="227"/>
      <c r="H52" s="228"/>
      <c r="I52" s="1">
        <v>46</v>
      </c>
      <c r="J52" s="122">
        <v>11917016</v>
      </c>
      <c r="K52" s="122">
        <v>32726115</v>
      </c>
    </row>
    <row r="53" spans="1:11" ht="12.75">
      <c r="A53" s="226" t="s">
        <v>158</v>
      </c>
      <c r="B53" s="227"/>
      <c r="C53" s="227"/>
      <c r="D53" s="227"/>
      <c r="E53" s="227"/>
      <c r="F53" s="227"/>
      <c r="G53" s="227"/>
      <c r="H53" s="228"/>
      <c r="I53" s="1">
        <v>47</v>
      </c>
      <c r="J53" s="122">
        <v>537181</v>
      </c>
      <c r="K53" s="122">
        <v>1294715</v>
      </c>
    </row>
    <row r="54" spans="1:11" ht="12.75">
      <c r="A54" s="226" t="s">
        <v>5</v>
      </c>
      <c r="B54" s="227"/>
      <c r="C54" s="227"/>
      <c r="D54" s="227"/>
      <c r="E54" s="227"/>
      <c r="F54" s="227"/>
      <c r="G54" s="227"/>
      <c r="H54" s="228"/>
      <c r="I54" s="1">
        <v>48</v>
      </c>
      <c r="J54" s="122">
        <v>7362338</v>
      </c>
      <c r="K54" s="122">
        <v>14772870</v>
      </c>
    </row>
    <row r="55" spans="1:11" ht="12.75">
      <c r="A55" s="226" t="s">
        <v>6</v>
      </c>
      <c r="B55" s="227"/>
      <c r="C55" s="227"/>
      <c r="D55" s="227"/>
      <c r="E55" s="227"/>
      <c r="F55" s="227"/>
      <c r="G55" s="227"/>
      <c r="H55" s="228"/>
      <c r="I55" s="1">
        <v>49</v>
      </c>
      <c r="J55" s="122">
        <v>39594207</v>
      </c>
      <c r="K55" s="122">
        <v>43636369</v>
      </c>
    </row>
    <row r="56" spans="1:11" ht="12.75">
      <c r="A56" s="229" t="s">
        <v>83</v>
      </c>
      <c r="B56" s="230"/>
      <c r="C56" s="230"/>
      <c r="D56" s="230"/>
      <c r="E56" s="230"/>
      <c r="F56" s="230"/>
      <c r="G56" s="230"/>
      <c r="H56" s="231"/>
      <c r="I56" s="1">
        <v>50</v>
      </c>
      <c r="J56" s="124">
        <f>SUM(J57:J63)</f>
        <v>43087764</v>
      </c>
      <c r="K56" s="124">
        <f>SUM(K57:K63)</f>
        <v>42769785</v>
      </c>
    </row>
    <row r="57" spans="1:11" ht="12.75">
      <c r="A57" s="226" t="s">
        <v>57</v>
      </c>
      <c r="B57" s="227"/>
      <c r="C57" s="227"/>
      <c r="D57" s="227"/>
      <c r="E57" s="227"/>
      <c r="F57" s="227"/>
      <c r="G57" s="227"/>
      <c r="H57" s="228"/>
      <c r="I57" s="1">
        <v>51</v>
      </c>
      <c r="J57" s="122"/>
      <c r="K57" s="122"/>
    </row>
    <row r="58" spans="1:11" ht="12.75">
      <c r="A58" s="226" t="s">
        <v>58</v>
      </c>
      <c r="B58" s="227"/>
      <c r="C58" s="227"/>
      <c r="D58" s="227"/>
      <c r="E58" s="227"/>
      <c r="F58" s="227"/>
      <c r="G58" s="227"/>
      <c r="H58" s="228"/>
      <c r="I58" s="1">
        <v>52</v>
      </c>
      <c r="J58" s="122">
        <v>26284708</v>
      </c>
      <c r="K58" s="122">
        <v>25235513</v>
      </c>
    </row>
    <row r="59" spans="1:11" ht="12.75">
      <c r="A59" s="226" t="s">
        <v>189</v>
      </c>
      <c r="B59" s="227"/>
      <c r="C59" s="227"/>
      <c r="D59" s="227"/>
      <c r="E59" s="227"/>
      <c r="F59" s="227"/>
      <c r="G59" s="227"/>
      <c r="H59" s="228"/>
      <c r="I59" s="1">
        <v>53</v>
      </c>
      <c r="J59" s="122"/>
      <c r="K59" s="122"/>
    </row>
    <row r="60" spans="1:11" ht="12.75">
      <c r="A60" s="226" t="s">
        <v>64</v>
      </c>
      <c r="B60" s="227"/>
      <c r="C60" s="227"/>
      <c r="D60" s="227"/>
      <c r="E60" s="227"/>
      <c r="F60" s="227"/>
      <c r="G60" s="227"/>
      <c r="H60" s="228"/>
      <c r="I60" s="1">
        <v>54</v>
      </c>
      <c r="J60" s="122">
        <v>16793680</v>
      </c>
      <c r="K60" s="122">
        <v>16793680</v>
      </c>
    </row>
    <row r="61" spans="1:11" ht="12.75">
      <c r="A61" s="226" t="s">
        <v>65</v>
      </c>
      <c r="B61" s="227"/>
      <c r="C61" s="227"/>
      <c r="D61" s="227"/>
      <c r="E61" s="227"/>
      <c r="F61" s="227"/>
      <c r="G61" s="227"/>
      <c r="H61" s="228"/>
      <c r="I61" s="1">
        <v>55</v>
      </c>
      <c r="J61" s="122"/>
      <c r="K61" s="122"/>
    </row>
    <row r="62" spans="1:11" ht="12.75">
      <c r="A62" s="226" t="s">
        <v>66</v>
      </c>
      <c r="B62" s="227"/>
      <c r="C62" s="227"/>
      <c r="D62" s="227"/>
      <c r="E62" s="227"/>
      <c r="F62" s="227"/>
      <c r="G62" s="227"/>
      <c r="H62" s="228"/>
      <c r="I62" s="1">
        <v>56</v>
      </c>
      <c r="J62" s="122">
        <v>9376</v>
      </c>
      <c r="K62" s="122">
        <v>740592</v>
      </c>
    </row>
    <row r="63" spans="1:11" ht="12.75">
      <c r="A63" s="226" t="s">
        <v>30</v>
      </c>
      <c r="B63" s="227"/>
      <c r="C63" s="227"/>
      <c r="D63" s="227"/>
      <c r="E63" s="227"/>
      <c r="F63" s="227"/>
      <c r="G63" s="227"/>
      <c r="H63" s="228"/>
      <c r="I63" s="1">
        <v>57</v>
      </c>
      <c r="J63" s="122"/>
      <c r="K63" s="122"/>
    </row>
    <row r="64" spans="1:11" ht="12.75">
      <c r="A64" s="229" t="s">
        <v>162</v>
      </c>
      <c r="B64" s="230"/>
      <c r="C64" s="230"/>
      <c r="D64" s="230"/>
      <c r="E64" s="230"/>
      <c r="F64" s="230"/>
      <c r="G64" s="230"/>
      <c r="H64" s="231"/>
      <c r="I64" s="1">
        <v>58</v>
      </c>
      <c r="J64" s="123">
        <v>14531049</v>
      </c>
      <c r="K64" s="140">
        <v>7649596</v>
      </c>
    </row>
    <row r="65" spans="1:11" ht="12.75">
      <c r="A65" s="229" t="s">
        <v>37</v>
      </c>
      <c r="B65" s="230"/>
      <c r="C65" s="230"/>
      <c r="D65" s="230"/>
      <c r="E65" s="230"/>
      <c r="F65" s="230"/>
      <c r="G65" s="230"/>
      <c r="H65" s="231"/>
      <c r="I65" s="1">
        <v>59</v>
      </c>
      <c r="J65" s="123">
        <v>119103092</v>
      </c>
      <c r="K65" s="123">
        <v>123265959</v>
      </c>
    </row>
    <row r="66" spans="1:11" ht="12.75">
      <c r="A66" s="229" t="s">
        <v>285</v>
      </c>
      <c r="B66" s="230"/>
      <c r="C66" s="230"/>
      <c r="D66" s="230"/>
      <c r="E66" s="230"/>
      <c r="F66" s="230"/>
      <c r="G66" s="230"/>
      <c r="H66" s="231"/>
      <c r="I66" s="1">
        <v>60</v>
      </c>
      <c r="J66" s="124">
        <f>+J7+J8+J40+J65</f>
        <v>1318586716</v>
      </c>
      <c r="K66" s="124">
        <f>+K7+K8+K40+K65</f>
        <v>1387864158</v>
      </c>
    </row>
    <row r="67" spans="1:11" ht="12.75">
      <c r="A67" s="242" t="s">
        <v>72</v>
      </c>
      <c r="B67" s="243"/>
      <c r="C67" s="243"/>
      <c r="D67" s="243"/>
      <c r="E67" s="243"/>
      <c r="F67" s="243"/>
      <c r="G67" s="243"/>
      <c r="H67" s="244"/>
      <c r="I67" s="4">
        <v>61</v>
      </c>
      <c r="J67" s="129">
        <v>4592542</v>
      </c>
      <c r="K67" s="125">
        <v>4592542</v>
      </c>
    </row>
    <row r="68" spans="1:11" ht="12.75">
      <c r="A68" s="218" t="s">
        <v>39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6"/>
    </row>
    <row r="69" spans="1:11" ht="12.75">
      <c r="A69" s="222" t="s">
        <v>286</v>
      </c>
      <c r="B69" s="223"/>
      <c r="C69" s="223"/>
      <c r="D69" s="223"/>
      <c r="E69" s="223"/>
      <c r="F69" s="223"/>
      <c r="G69" s="223"/>
      <c r="H69" s="241"/>
      <c r="I69" s="3">
        <v>62</v>
      </c>
      <c r="J69" s="126">
        <f>J70+J71+J72+J78+J79+J82+J85</f>
        <v>685882725</v>
      </c>
      <c r="K69" s="126">
        <f>K70+K71+K72+K78+K79+K82+K85</f>
        <v>718981031</v>
      </c>
    </row>
    <row r="70" spans="1:11" ht="12.75">
      <c r="A70" s="229" t="s">
        <v>107</v>
      </c>
      <c r="B70" s="230"/>
      <c r="C70" s="230"/>
      <c r="D70" s="230"/>
      <c r="E70" s="230"/>
      <c r="F70" s="230"/>
      <c r="G70" s="230"/>
      <c r="H70" s="231"/>
      <c r="I70" s="1">
        <v>63</v>
      </c>
      <c r="J70" s="122">
        <v>419958400</v>
      </c>
      <c r="K70" s="122">
        <v>419958400</v>
      </c>
    </row>
    <row r="71" spans="1:11" ht="12.75">
      <c r="A71" s="229" t="s">
        <v>108</v>
      </c>
      <c r="B71" s="230"/>
      <c r="C71" s="230"/>
      <c r="D71" s="230"/>
      <c r="E71" s="230"/>
      <c r="F71" s="230"/>
      <c r="G71" s="230"/>
      <c r="H71" s="231"/>
      <c r="I71" s="1">
        <v>64</v>
      </c>
      <c r="J71" s="122">
        <v>183075797</v>
      </c>
      <c r="K71" s="122">
        <v>183075797</v>
      </c>
    </row>
    <row r="72" spans="1:11" ht="12.75">
      <c r="A72" s="229" t="s">
        <v>109</v>
      </c>
      <c r="B72" s="230"/>
      <c r="C72" s="230"/>
      <c r="D72" s="230"/>
      <c r="E72" s="230"/>
      <c r="F72" s="230"/>
      <c r="G72" s="230"/>
      <c r="H72" s="231"/>
      <c r="I72" s="1">
        <v>65</v>
      </c>
      <c r="J72" s="128">
        <f>J73+J74-J75+J76+J77</f>
        <v>30143451</v>
      </c>
      <c r="K72" s="128">
        <f>K73+K74-K75+K76+K77</f>
        <v>23439451</v>
      </c>
    </row>
    <row r="73" spans="1:11" ht="12.75">
      <c r="A73" s="226" t="s">
        <v>110</v>
      </c>
      <c r="B73" s="227"/>
      <c r="C73" s="227"/>
      <c r="D73" s="227"/>
      <c r="E73" s="227"/>
      <c r="F73" s="227"/>
      <c r="G73" s="227"/>
      <c r="H73" s="228"/>
      <c r="I73" s="1">
        <v>66</v>
      </c>
      <c r="J73" s="122">
        <v>6128852</v>
      </c>
      <c r="K73" s="122">
        <v>6128852</v>
      </c>
    </row>
    <row r="74" spans="1:11" ht="12.75">
      <c r="A74" s="226" t="s">
        <v>111</v>
      </c>
      <c r="B74" s="227"/>
      <c r="C74" s="227"/>
      <c r="D74" s="227"/>
      <c r="E74" s="227"/>
      <c r="F74" s="227"/>
      <c r="G74" s="227"/>
      <c r="H74" s="228"/>
      <c r="I74" s="1">
        <v>67</v>
      </c>
      <c r="J74" s="122">
        <v>4753103</v>
      </c>
      <c r="K74" s="122">
        <v>2092541</v>
      </c>
    </row>
    <row r="75" spans="1:11" ht="12.75">
      <c r="A75" s="226" t="s">
        <v>99</v>
      </c>
      <c r="B75" s="227"/>
      <c r="C75" s="227"/>
      <c r="D75" s="227"/>
      <c r="E75" s="227"/>
      <c r="F75" s="227"/>
      <c r="G75" s="227"/>
      <c r="H75" s="228"/>
      <c r="I75" s="1">
        <v>68</v>
      </c>
      <c r="J75" s="122">
        <v>4753103</v>
      </c>
      <c r="K75" s="122">
        <v>2092541</v>
      </c>
    </row>
    <row r="76" spans="1:11" ht="12.75">
      <c r="A76" s="226" t="s">
        <v>100</v>
      </c>
      <c r="B76" s="227"/>
      <c r="C76" s="227"/>
      <c r="D76" s="227"/>
      <c r="E76" s="227"/>
      <c r="F76" s="227"/>
      <c r="G76" s="227"/>
      <c r="H76" s="228"/>
      <c r="I76" s="1">
        <v>69</v>
      </c>
      <c r="J76" s="122"/>
      <c r="K76" s="122"/>
    </row>
    <row r="77" spans="1:11" ht="12.75">
      <c r="A77" s="226" t="s">
        <v>101</v>
      </c>
      <c r="B77" s="227"/>
      <c r="C77" s="227"/>
      <c r="D77" s="227"/>
      <c r="E77" s="227"/>
      <c r="F77" s="227"/>
      <c r="G77" s="227"/>
      <c r="H77" s="228"/>
      <c r="I77" s="1">
        <v>70</v>
      </c>
      <c r="J77" s="122">
        <v>24014599</v>
      </c>
      <c r="K77" s="122">
        <v>17310599</v>
      </c>
    </row>
    <row r="78" spans="1:11" ht="12.75">
      <c r="A78" s="229" t="s">
        <v>102</v>
      </c>
      <c r="B78" s="230"/>
      <c r="C78" s="230"/>
      <c r="D78" s="230"/>
      <c r="E78" s="230"/>
      <c r="F78" s="230"/>
      <c r="G78" s="230"/>
      <c r="H78" s="231"/>
      <c r="I78" s="1">
        <v>71</v>
      </c>
      <c r="J78" s="122">
        <v>10185353</v>
      </c>
      <c r="K78" s="122">
        <v>10185353</v>
      </c>
    </row>
    <row r="79" spans="1:11" ht="12.75">
      <c r="A79" s="229" t="s">
        <v>187</v>
      </c>
      <c r="B79" s="230"/>
      <c r="C79" s="230"/>
      <c r="D79" s="230"/>
      <c r="E79" s="230"/>
      <c r="F79" s="230"/>
      <c r="G79" s="230"/>
      <c r="H79" s="231"/>
      <c r="I79" s="1">
        <v>72</v>
      </c>
      <c r="J79" s="128">
        <f>J80-J81</f>
        <v>42519724</v>
      </c>
      <c r="K79" s="128">
        <f>K80-K81</f>
        <v>42519724</v>
      </c>
    </row>
    <row r="80" spans="1:11" ht="12.75">
      <c r="A80" s="238" t="s">
        <v>128</v>
      </c>
      <c r="B80" s="239"/>
      <c r="C80" s="239"/>
      <c r="D80" s="239"/>
      <c r="E80" s="239"/>
      <c r="F80" s="239"/>
      <c r="G80" s="239"/>
      <c r="H80" s="240"/>
      <c r="I80" s="1">
        <v>73</v>
      </c>
      <c r="J80" s="122">
        <v>42519724</v>
      </c>
      <c r="K80" s="122">
        <v>42519724</v>
      </c>
    </row>
    <row r="81" spans="1:11" ht="12.75">
      <c r="A81" s="238" t="s">
        <v>129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/>
      <c r="K81" s="7"/>
    </row>
    <row r="82" spans="1:11" ht="12.75">
      <c r="A82" s="229" t="s">
        <v>188</v>
      </c>
      <c r="B82" s="230"/>
      <c r="C82" s="230"/>
      <c r="D82" s="230"/>
      <c r="E82" s="230"/>
      <c r="F82" s="230"/>
      <c r="G82" s="230"/>
      <c r="H82" s="231"/>
      <c r="I82" s="1">
        <v>75</v>
      </c>
      <c r="J82" s="128">
        <f>J83-J84</f>
        <v>0</v>
      </c>
      <c r="K82" s="128">
        <f>K83-K84</f>
        <v>39802306</v>
      </c>
    </row>
    <row r="83" spans="1:11" ht="12.75">
      <c r="A83" s="238" t="s">
        <v>130</v>
      </c>
      <c r="B83" s="239"/>
      <c r="C83" s="239"/>
      <c r="D83" s="239"/>
      <c r="E83" s="239"/>
      <c r="F83" s="239"/>
      <c r="G83" s="239"/>
      <c r="H83" s="240"/>
      <c r="I83" s="1">
        <v>76</v>
      </c>
      <c r="J83" s="122"/>
      <c r="K83" s="122">
        <v>39802306</v>
      </c>
    </row>
    <row r="84" spans="1:11" ht="12.75">
      <c r="A84" s="238" t="s">
        <v>131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/>
      <c r="K84" s="7"/>
    </row>
    <row r="85" spans="1:11" ht="12.75">
      <c r="A85" s="229" t="s">
        <v>132</v>
      </c>
      <c r="B85" s="230"/>
      <c r="C85" s="230"/>
      <c r="D85" s="230"/>
      <c r="E85" s="230"/>
      <c r="F85" s="230"/>
      <c r="G85" s="230"/>
      <c r="H85" s="231"/>
      <c r="I85" s="1">
        <v>78</v>
      </c>
      <c r="J85" s="127"/>
      <c r="K85" s="127"/>
    </row>
    <row r="86" spans="1:11" ht="12.75">
      <c r="A86" s="229" t="s">
        <v>287</v>
      </c>
      <c r="B86" s="230"/>
      <c r="C86" s="230"/>
      <c r="D86" s="230"/>
      <c r="E86" s="230"/>
      <c r="F86" s="230"/>
      <c r="G86" s="230"/>
      <c r="H86" s="231"/>
      <c r="I86" s="1">
        <v>79</v>
      </c>
      <c r="J86" s="128">
        <f>SUM(J87:J89)</f>
        <v>6002894</v>
      </c>
      <c r="K86" s="128">
        <f>SUM(K87:K89)</f>
        <v>6002894</v>
      </c>
    </row>
    <row r="87" spans="1:11" ht="12.75">
      <c r="A87" s="226" t="s">
        <v>95</v>
      </c>
      <c r="B87" s="227"/>
      <c r="C87" s="227"/>
      <c r="D87" s="227"/>
      <c r="E87" s="227"/>
      <c r="F87" s="227"/>
      <c r="G87" s="227"/>
      <c r="H87" s="228"/>
      <c r="I87" s="1">
        <v>80</v>
      </c>
      <c r="J87" s="122">
        <v>1084238</v>
      </c>
      <c r="K87" s="122">
        <v>1084238</v>
      </c>
    </row>
    <row r="88" spans="1:11" ht="12.75">
      <c r="A88" s="226" t="s">
        <v>96</v>
      </c>
      <c r="B88" s="227"/>
      <c r="C88" s="227"/>
      <c r="D88" s="227"/>
      <c r="E88" s="227"/>
      <c r="F88" s="227"/>
      <c r="G88" s="227"/>
      <c r="H88" s="228"/>
      <c r="I88" s="1">
        <v>81</v>
      </c>
      <c r="J88" s="122"/>
      <c r="K88" s="122"/>
    </row>
    <row r="89" spans="1:11" ht="12.75">
      <c r="A89" s="226" t="s">
        <v>97</v>
      </c>
      <c r="B89" s="227"/>
      <c r="C89" s="227"/>
      <c r="D89" s="227"/>
      <c r="E89" s="227"/>
      <c r="F89" s="227"/>
      <c r="G89" s="227"/>
      <c r="H89" s="228"/>
      <c r="I89" s="1">
        <v>82</v>
      </c>
      <c r="J89" s="122">
        <v>4918656</v>
      </c>
      <c r="K89" s="122">
        <v>4918656</v>
      </c>
    </row>
    <row r="90" spans="1:11" ht="12.75">
      <c r="A90" s="229" t="s">
        <v>288</v>
      </c>
      <c r="B90" s="230"/>
      <c r="C90" s="230"/>
      <c r="D90" s="230"/>
      <c r="E90" s="230"/>
      <c r="F90" s="230"/>
      <c r="G90" s="230"/>
      <c r="H90" s="231"/>
      <c r="I90" s="1">
        <v>83</v>
      </c>
      <c r="J90" s="128">
        <f>SUM(J91:J99)</f>
        <v>204715674</v>
      </c>
      <c r="K90" s="128">
        <f>SUM(K91:K99)</f>
        <v>227832572</v>
      </c>
    </row>
    <row r="91" spans="1:11" ht="12.75">
      <c r="A91" s="226" t="s">
        <v>98</v>
      </c>
      <c r="B91" s="227"/>
      <c r="C91" s="227"/>
      <c r="D91" s="227"/>
      <c r="E91" s="227"/>
      <c r="F91" s="227"/>
      <c r="G91" s="227"/>
      <c r="H91" s="228"/>
      <c r="I91" s="1">
        <v>84</v>
      </c>
      <c r="J91" s="7">
        <v>11138228</v>
      </c>
      <c r="K91" s="122">
        <v>4756337</v>
      </c>
    </row>
    <row r="92" spans="1:11" ht="12.75">
      <c r="A92" s="226" t="s">
        <v>190</v>
      </c>
      <c r="B92" s="227"/>
      <c r="C92" s="227"/>
      <c r="D92" s="227"/>
      <c r="E92" s="227"/>
      <c r="F92" s="227"/>
      <c r="G92" s="227"/>
      <c r="H92" s="228"/>
      <c r="I92" s="1">
        <v>85</v>
      </c>
      <c r="J92" s="7"/>
      <c r="K92" s="122"/>
    </row>
    <row r="93" spans="1:13" ht="12.75">
      <c r="A93" s="226" t="s">
        <v>0</v>
      </c>
      <c r="B93" s="227"/>
      <c r="C93" s="227"/>
      <c r="D93" s="227"/>
      <c r="E93" s="227"/>
      <c r="F93" s="227"/>
      <c r="G93" s="227"/>
      <c r="H93" s="228"/>
      <c r="I93" s="1">
        <v>86</v>
      </c>
      <c r="J93" s="122">
        <v>193577446</v>
      </c>
      <c r="K93" s="122">
        <v>223076235</v>
      </c>
      <c r="M93" s="136"/>
    </row>
    <row r="94" spans="1:13" ht="12.75">
      <c r="A94" s="226" t="s">
        <v>191</v>
      </c>
      <c r="B94" s="227"/>
      <c r="C94" s="227"/>
      <c r="D94" s="227"/>
      <c r="E94" s="227"/>
      <c r="F94" s="227"/>
      <c r="G94" s="227"/>
      <c r="H94" s="228"/>
      <c r="I94" s="1">
        <v>87</v>
      </c>
      <c r="J94" s="122"/>
      <c r="K94" s="122"/>
      <c r="M94" s="136"/>
    </row>
    <row r="95" spans="1:11" ht="12.75">
      <c r="A95" s="226" t="s">
        <v>192</v>
      </c>
      <c r="B95" s="227"/>
      <c r="C95" s="227"/>
      <c r="D95" s="227"/>
      <c r="E95" s="227"/>
      <c r="F95" s="227"/>
      <c r="G95" s="227"/>
      <c r="H95" s="228"/>
      <c r="I95" s="1">
        <v>88</v>
      </c>
      <c r="J95" s="122"/>
      <c r="K95" s="122"/>
    </row>
    <row r="96" spans="1:11" ht="12.75">
      <c r="A96" s="226" t="s">
        <v>193</v>
      </c>
      <c r="B96" s="227"/>
      <c r="C96" s="227"/>
      <c r="D96" s="227"/>
      <c r="E96" s="227"/>
      <c r="F96" s="227"/>
      <c r="G96" s="227"/>
      <c r="H96" s="228"/>
      <c r="I96" s="1">
        <v>89</v>
      </c>
      <c r="J96" s="122"/>
      <c r="K96" s="122"/>
    </row>
    <row r="97" spans="1:11" ht="12.75">
      <c r="A97" s="226" t="s">
        <v>75</v>
      </c>
      <c r="B97" s="227"/>
      <c r="C97" s="227"/>
      <c r="D97" s="227"/>
      <c r="E97" s="227"/>
      <c r="F97" s="227"/>
      <c r="G97" s="227"/>
      <c r="H97" s="228"/>
      <c r="I97" s="1">
        <v>90</v>
      </c>
      <c r="J97" s="122"/>
      <c r="K97" s="122"/>
    </row>
    <row r="98" spans="1:11" ht="12.75">
      <c r="A98" s="226" t="s">
        <v>73</v>
      </c>
      <c r="B98" s="227"/>
      <c r="C98" s="227"/>
      <c r="D98" s="227"/>
      <c r="E98" s="227"/>
      <c r="F98" s="227"/>
      <c r="G98" s="227"/>
      <c r="H98" s="228"/>
      <c r="I98" s="1">
        <v>91</v>
      </c>
      <c r="J98" s="122"/>
      <c r="K98" s="122"/>
    </row>
    <row r="99" spans="1:11" ht="12.75">
      <c r="A99" s="226" t="s">
        <v>74</v>
      </c>
      <c r="B99" s="227"/>
      <c r="C99" s="227"/>
      <c r="D99" s="227"/>
      <c r="E99" s="227"/>
      <c r="F99" s="227"/>
      <c r="G99" s="227"/>
      <c r="H99" s="228"/>
      <c r="I99" s="1">
        <v>92</v>
      </c>
      <c r="J99" s="122"/>
      <c r="K99" s="122"/>
    </row>
    <row r="100" spans="1:11" ht="12.75">
      <c r="A100" s="229" t="s">
        <v>289</v>
      </c>
      <c r="B100" s="230"/>
      <c r="C100" s="230"/>
      <c r="D100" s="230"/>
      <c r="E100" s="230"/>
      <c r="F100" s="230"/>
      <c r="G100" s="230"/>
      <c r="H100" s="231"/>
      <c r="I100" s="1">
        <v>93</v>
      </c>
      <c r="J100" s="128">
        <f>SUM(J101:J112)</f>
        <v>403652012</v>
      </c>
      <c r="K100" s="128">
        <f>SUM(K101:K112)</f>
        <v>418898055</v>
      </c>
    </row>
    <row r="101" spans="1:11" ht="12.75">
      <c r="A101" s="226" t="s">
        <v>98</v>
      </c>
      <c r="B101" s="227"/>
      <c r="C101" s="227"/>
      <c r="D101" s="227"/>
      <c r="E101" s="227"/>
      <c r="F101" s="227"/>
      <c r="G101" s="227"/>
      <c r="H101" s="228"/>
      <c r="I101" s="1">
        <v>94</v>
      </c>
      <c r="J101" s="122">
        <v>7212655</v>
      </c>
      <c r="K101" s="122">
        <v>23041813</v>
      </c>
    </row>
    <row r="102" spans="1:11" ht="12.75">
      <c r="A102" s="226" t="s">
        <v>190</v>
      </c>
      <c r="B102" s="227"/>
      <c r="C102" s="227"/>
      <c r="D102" s="227"/>
      <c r="E102" s="227"/>
      <c r="F102" s="227"/>
      <c r="G102" s="227"/>
      <c r="H102" s="228"/>
      <c r="I102" s="1">
        <v>95</v>
      </c>
      <c r="J102" s="122">
        <v>1145000</v>
      </c>
      <c r="K102" s="122">
        <v>1145000</v>
      </c>
    </row>
    <row r="103" spans="1:11" ht="12.75">
      <c r="A103" s="226" t="s">
        <v>0</v>
      </c>
      <c r="B103" s="227"/>
      <c r="C103" s="227"/>
      <c r="D103" s="227"/>
      <c r="E103" s="227"/>
      <c r="F103" s="227"/>
      <c r="G103" s="227"/>
      <c r="H103" s="228"/>
      <c r="I103" s="1">
        <v>96</v>
      </c>
      <c r="J103" s="122">
        <v>206140015</v>
      </c>
      <c r="K103" s="122">
        <v>183164556</v>
      </c>
    </row>
    <row r="104" spans="1:11" ht="12.75">
      <c r="A104" s="226" t="s">
        <v>191</v>
      </c>
      <c r="B104" s="227"/>
      <c r="C104" s="227"/>
      <c r="D104" s="227"/>
      <c r="E104" s="227"/>
      <c r="F104" s="227"/>
      <c r="G104" s="227"/>
      <c r="H104" s="228"/>
      <c r="I104" s="1">
        <v>97</v>
      </c>
      <c r="J104" s="122">
        <v>70943829</v>
      </c>
      <c r="K104" s="122">
        <v>69080883</v>
      </c>
    </row>
    <row r="105" spans="1:11" ht="12.75">
      <c r="A105" s="226" t="s">
        <v>192</v>
      </c>
      <c r="B105" s="227"/>
      <c r="C105" s="227"/>
      <c r="D105" s="227"/>
      <c r="E105" s="227"/>
      <c r="F105" s="227"/>
      <c r="G105" s="227"/>
      <c r="H105" s="228"/>
      <c r="I105" s="1">
        <v>98</v>
      </c>
      <c r="J105" s="122">
        <v>107064333</v>
      </c>
      <c r="K105" s="122">
        <v>122603692</v>
      </c>
    </row>
    <row r="106" spans="1:11" ht="12.75">
      <c r="A106" s="226" t="s">
        <v>193</v>
      </c>
      <c r="B106" s="227"/>
      <c r="C106" s="227"/>
      <c r="D106" s="227"/>
      <c r="E106" s="227"/>
      <c r="F106" s="227"/>
      <c r="G106" s="227"/>
      <c r="H106" s="228"/>
      <c r="I106" s="1">
        <v>99</v>
      </c>
      <c r="J106" s="122"/>
      <c r="K106" s="122"/>
    </row>
    <row r="107" spans="1:11" ht="12.75">
      <c r="A107" s="226" t="s">
        <v>75</v>
      </c>
      <c r="B107" s="227"/>
      <c r="C107" s="227"/>
      <c r="D107" s="227"/>
      <c r="E107" s="227"/>
      <c r="F107" s="227"/>
      <c r="G107" s="227"/>
      <c r="H107" s="228"/>
      <c r="I107" s="1">
        <v>100</v>
      </c>
      <c r="J107" s="122">
        <v>32480</v>
      </c>
      <c r="K107" s="122">
        <v>2295</v>
      </c>
    </row>
    <row r="108" spans="1:11" ht="12.75">
      <c r="A108" s="226" t="s">
        <v>76</v>
      </c>
      <c r="B108" s="227"/>
      <c r="C108" s="227"/>
      <c r="D108" s="227"/>
      <c r="E108" s="227"/>
      <c r="F108" s="227"/>
      <c r="G108" s="227"/>
      <c r="H108" s="228"/>
      <c r="I108" s="1">
        <v>101</v>
      </c>
      <c r="J108" s="122">
        <v>5630417</v>
      </c>
      <c r="K108" s="122">
        <v>6008839</v>
      </c>
    </row>
    <row r="109" spans="1:11" ht="12.75">
      <c r="A109" s="226" t="s">
        <v>77</v>
      </c>
      <c r="B109" s="227"/>
      <c r="C109" s="227"/>
      <c r="D109" s="227"/>
      <c r="E109" s="227"/>
      <c r="F109" s="227"/>
      <c r="G109" s="227"/>
      <c r="H109" s="228"/>
      <c r="I109" s="1">
        <v>102</v>
      </c>
      <c r="J109" s="122">
        <v>3258615</v>
      </c>
      <c r="K109" s="122">
        <v>11626309</v>
      </c>
    </row>
    <row r="110" spans="1:11" ht="12.75">
      <c r="A110" s="226" t="s">
        <v>80</v>
      </c>
      <c r="B110" s="227"/>
      <c r="C110" s="227"/>
      <c r="D110" s="227"/>
      <c r="E110" s="227"/>
      <c r="F110" s="227"/>
      <c r="G110" s="227"/>
      <c r="H110" s="228"/>
      <c r="I110" s="1">
        <v>103</v>
      </c>
      <c r="J110" s="122">
        <v>27856</v>
      </c>
      <c r="K110" s="122">
        <v>27856</v>
      </c>
    </row>
    <row r="111" spans="1:11" ht="12.75">
      <c r="A111" s="226" t="s">
        <v>78</v>
      </c>
      <c r="B111" s="227"/>
      <c r="C111" s="227"/>
      <c r="D111" s="227"/>
      <c r="E111" s="227"/>
      <c r="F111" s="227"/>
      <c r="G111" s="227"/>
      <c r="H111" s="228"/>
      <c r="I111" s="1">
        <v>104</v>
      </c>
      <c r="J111" s="122"/>
      <c r="K111" s="122"/>
    </row>
    <row r="112" spans="1:11" ht="12.75">
      <c r="A112" s="226" t="s">
        <v>79</v>
      </c>
      <c r="B112" s="227"/>
      <c r="C112" s="227"/>
      <c r="D112" s="227"/>
      <c r="E112" s="227"/>
      <c r="F112" s="227"/>
      <c r="G112" s="227"/>
      <c r="H112" s="228"/>
      <c r="I112" s="1">
        <v>105</v>
      </c>
      <c r="J112" s="122">
        <v>2196812</v>
      </c>
      <c r="K112" s="122">
        <v>2196812</v>
      </c>
    </row>
    <row r="113" spans="1:11" ht="12.75">
      <c r="A113" s="229" t="s">
        <v>1</v>
      </c>
      <c r="B113" s="230"/>
      <c r="C113" s="230"/>
      <c r="D113" s="230"/>
      <c r="E113" s="230"/>
      <c r="F113" s="230"/>
      <c r="G113" s="230"/>
      <c r="H113" s="231"/>
      <c r="I113" s="1">
        <v>106</v>
      </c>
      <c r="J113" s="123">
        <v>18333411</v>
      </c>
      <c r="K113" s="123">
        <v>16149606</v>
      </c>
    </row>
    <row r="114" spans="1:11" ht="12.75">
      <c r="A114" s="229" t="s">
        <v>290</v>
      </c>
      <c r="B114" s="230"/>
      <c r="C114" s="230"/>
      <c r="D114" s="230"/>
      <c r="E114" s="230"/>
      <c r="F114" s="230"/>
      <c r="G114" s="230"/>
      <c r="H114" s="231"/>
      <c r="I114" s="1">
        <v>107</v>
      </c>
      <c r="J114" s="128">
        <f>J69+J86+J90+J100+J113</f>
        <v>1318586716</v>
      </c>
      <c r="K114" s="128">
        <f>K69+K86+K90+K100+K113</f>
        <v>1387864158</v>
      </c>
    </row>
    <row r="115" spans="1:11" ht="12.75">
      <c r="A115" s="235" t="s">
        <v>38</v>
      </c>
      <c r="B115" s="236"/>
      <c r="C115" s="236"/>
      <c r="D115" s="236"/>
      <c r="E115" s="236"/>
      <c r="F115" s="236"/>
      <c r="G115" s="236"/>
      <c r="H115" s="237"/>
      <c r="I115" s="2">
        <v>108</v>
      </c>
      <c r="J115" s="129">
        <f>+J67</f>
        <v>4592542</v>
      </c>
      <c r="K115" s="129">
        <f>+K67</f>
        <v>4592542</v>
      </c>
    </row>
    <row r="116" spans="1:11" ht="12.75">
      <c r="A116" s="218" t="s">
        <v>256</v>
      </c>
      <c r="B116" s="219"/>
      <c r="C116" s="219"/>
      <c r="D116" s="219"/>
      <c r="E116" s="219"/>
      <c r="F116" s="219"/>
      <c r="G116" s="219"/>
      <c r="H116" s="219"/>
      <c r="I116" s="220"/>
      <c r="J116" s="220"/>
      <c r="K116" s="221"/>
    </row>
    <row r="117" spans="1:11" ht="12.75">
      <c r="A117" s="222" t="s">
        <v>145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5"/>
    </row>
    <row r="118" spans="1:11" ht="12.75">
      <c r="A118" s="226" t="s">
        <v>3</v>
      </c>
      <c r="B118" s="227"/>
      <c r="C118" s="227"/>
      <c r="D118" s="227"/>
      <c r="E118" s="227"/>
      <c r="F118" s="227"/>
      <c r="G118" s="227"/>
      <c r="H118" s="228"/>
      <c r="I118" s="1">
        <v>109</v>
      </c>
      <c r="J118" s="7"/>
      <c r="K118" s="7"/>
    </row>
    <row r="119" spans="1:11" ht="12.75">
      <c r="A119" s="232" t="s">
        <v>4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/>
      <c r="K119" s="8"/>
    </row>
    <row r="120" spans="1:11" ht="12.75" customHeight="1">
      <c r="A120" s="141" t="s">
        <v>257</v>
      </c>
      <c r="B120" s="138"/>
      <c r="C120" s="138"/>
      <c r="D120" s="138"/>
      <c r="E120" s="138"/>
      <c r="F120" s="138"/>
      <c r="G120" s="138"/>
      <c r="H120" s="138"/>
      <c r="I120" s="138"/>
      <c r="J120" s="142">
        <f>+J66-J114</f>
        <v>0</v>
      </c>
      <c r="K120" s="142">
        <f>+K66-K114</f>
        <v>0</v>
      </c>
    </row>
    <row r="121" spans="1:11" ht="12.75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6:K116"/>
    <mergeCell ref="A117:K117"/>
    <mergeCell ref="A118:H118"/>
    <mergeCell ref="A113:H113"/>
    <mergeCell ref="A114:H114"/>
    <mergeCell ref="A119:H119"/>
    <mergeCell ref="A115:H115"/>
  </mergeCells>
  <dataValidations count="4">
    <dataValidation allowBlank="1" sqref="A123:K65536 A1:I120 K1:K120 J1:J9 J16 J26 J35:J38 J40:J41 J49 J56 J66 J68:J69 J72 J79 J81:J86 J90 J94:J100 J114:J120 L1:IV65536"/>
    <dataValidation type="whole" operator="greaterThanOrEqual" allowBlank="1" showInputMessage="1" showErrorMessage="1" errorTitle="Pogrešan unos" error="Mogu se unijeti samo cjelobrojne pozitivne vrijednosti." sqref="J10:J15 J17:J25 J27:J34 J39 J42:J48 J50:J55 J57:J65 J67 J70 J74:J77 J80 J87:J89 J91:J93 J101:J113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 J73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72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14" sqref="M14"/>
    </sheetView>
  </sheetViews>
  <sheetFormatPr defaultColWidth="9.140625" defaultRowHeight="12.75"/>
  <cols>
    <col min="1" max="7" width="9.140625" style="48" customWidth="1"/>
    <col min="8" max="8" width="5.140625" style="48" customWidth="1"/>
    <col min="9" max="9" width="9.140625" style="48" customWidth="1"/>
    <col min="10" max="13" width="12.7109375" style="48" customWidth="1"/>
    <col min="14" max="16384" width="9.140625" style="48" customWidth="1"/>
  </cols>
  <sheetData>
    <row r="1" spans="1:13" ht="12.75" customHeight="1">
      <c r="A1" s="251" t="s">
        <v>118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2.75" customHeight="1">
      <c r="A2" s="259" t="s">
        <v>305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73" t="s">
        <v>282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23.25">
      <c r="A4" s="274" t="s">
        <v>40</v>
      </c>
      <c r="B4" s="274"/>
      <c r="C4" s="274"/>
      <c r="D4" s="274"/>
      <c r="E4" s="274"/>
      <c r="F4" s="274"/>
      <c r="G4" s="274"/>
      <c r="H4" s="274"/>
      <c r="I4" s="53" t="s">
        <v>226</v>
      </c>
      <c r="J4" s="275" t="s">
        <v>264</v>
      </c>
      <c r="K4" s="275"/>
      <c r="L4" s="275" t="s">
        <v>265</v>
      </c>
      <c r="M4" s="275"/>
    </row>
    <row r="5" spans="1:13" ht="12.75">
      <c r="A5" s="274"/>
      <c r="B5" s="274"/>
      <c r="C5" s="274"/>
      <c r="D5" s="274"/>
      <c r="E5" s="274"/>
      <c r="F5" s="274"/>
      <c r="G5" s="274"/>
      <c r="H5" s="274"/>
      <c r="I5" s="53"/>
      <c r="J5" s="55" t="s">
        <v>260</v>
      </c>
      <c r="K5" s="55" t="s">
        <v>261</v>
      </c>
      <c r="L5" s="55" t="s">
        <v>260</v>
      </c>
      <c r="M5" s="55" t="s">
        <v>261</v>
      </c>
    </row>
    <row r="6" spans="1:13" ht="12.75">
      <c r="A6" s="275">
        <v>1</v>
      </c>
      <c r="B6" s="275"/>
      <c r="C6" s="275"/>
      <c r="D6" s="275"/>
      <c r="E6" s="275"/>
      <c r="F6" s="275"/>
      <c r="G6" s="275"/>
      <c r="H6" s="275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22" t="s">
        <v>291</v>
      </c>
      <c r="B7" s="223"/>
      <c r="C7" s="223"/>
      <c r="D7" s="223"/>
      <c r="E7" s="223"/>
      <c r="F7" s="223"/>
      <c r="G7" s="223"/>
      <c r="H7" s="241"/>
      <c r="I7" s="3">
        <v>111</v>
      </c>
      <c r="J7" s="126">
        <f>SUM(J8:J9)</f>
        <v>264312759</v>
      </c>
      <c r="K7" s="126">
        <f>SUM(K8:K9)</f>
        <v>149994096</v>
      </c>
      <c r="L7" s="126">
        <f>SUM(L8:L9)</f>
        <v>261179357.73</v>
      </c>
      <c r="M7" s="126">
        <f>SUM(M8:M9)</f>
        <v>153335914</v>
      </c>
    </row>
    <row r="8" spans="1:13" ht="12.75">
      <c r="A8" s="229" t="s">
        <v>116</v>
      </c>
      <c r="B8" s="230"/>
      <c r="C8" s="230"/>
      <c r="D8" s="230"/>
      <c r="E8" s="230"/>
      <c r="F8" s="230"/>
      <c r="G8" s="230"/>
      <c r="H8" s="231"/>
      <c r="I8" s="1">
        <v>112</v>
      </c>
      <c r="J8" s="122">
        <v>261079000</v>
      </c>
      <c r="K8" s="122">
        <v>148686677</v>
      </c>
      <c r="L8" s="122">
        <v>253674210.17</v>
      </c>
      <c r="M8" s="122">
        <v>148488864</v>
      </c>
    </row>
    <row r="9" spans="1:13" ht="12.75">
      <c r="A9" s="229" t="s">
        <v>84</v>
      </c>
      <c r="B9" s="230"/>
      <c r="C9" s="230"/>
      <c r="D9" s="230"/>
      <c r="E9" s="230"/>
      <c r="F9" s="230"/>
      <c r="G9" s="230"/>
      <c r="H9" s="231"/>
      <c r="I9" s="1">
        <v>113</v>
      </c>
      <c r="J9" s="122">
        <v>3233759</v>
      </c>
      <c r="K9" s="122">
        <v>1307419</v>
      </c>
      <c r="L9" s="122">
        <v>7505147.5600000005</v>
      </c>
      <c r="M9" s="122">
        <v>4847050</v>
      </c>
    </row>
    <row r="10" spans="1:13" ht="12.75">
      <c r="A10" s="229" t="s">
        <v>292</v>
      </c>
      <c r="B10" s="230"/>
      <c r="C10" s="230"/>
      <c r="D10" s="230"/>
      <c r="E10" s="230"/>
      <c r="F10" s="230"/>
      <c r="G10" s="230"/>
      <c r="H10" s="231"/>
      <c r="I10" s="1">
        <v>114</v>
      </c>
      <c r="J10" s="128">
        <f>J11+J12+J16+J20+J21+J22+J25+J26</f>
        <v>255817793</v>
      </c>
      <c r="K10" s="128">
        <f>K11+K12+K16+K20+K21+K22+K25+K26</f>
        <v>146413904</v>
      </c>
      <c r="L10" s="128">
        <f>L11+L12+L16+L20+L21+L22+L25+L26</f>
        <v>255666663.54000002</v>
      </c>
      <c r="M10" s="128">
        <f>M11+M12+M16+M20+M21+M22+M25+M26</f>
        <v>143871930</v>
      </c>
    </row>
    <row r="11" spans="1:13" ht="12.75">
      <c r="A11" s="229" t="s">
        <v>85</v>
      </c>
      <c r="B11" s="230"/>
      <c r="C11" s="230"/>
      <c r="D11" s="230"/>
      <c r="E11" s="230"/>
      <c r="F11" s="230"/>
      <c r="G11" s="230"/>
      <c r="H11" s="231"/>
      <c r="I11" s="1">
        <v>115</v>
      </c>
      <c r="J11" s="122">
        <v>2125742</v>
      </c>
      <c r="K11" s="122">
        <v>800411</v>
      </c>
      <c r="L11" s="122">
        <v>2685719.120000005</v>
      </c>
      <c r="M11" s="122">
        <v>-1162976</v>
      </c>
    </row>
    <row r="12" spans="1:13" ht="12.75">
      <c r="A12" s="229" t="s">
        <v>293</v>
      </c>
      <c r="B12" s="230"/>
      <c r="C12" s="230"/>
      <c r="D12" s="230"/>
      <c r="E12" s="230"/>
      <c r="F12" s="230"/>
      <c r="G12" s="230"/>
      <c r="H12" s="231"/>
      <c r="I12" s="1">
        <v>116</v>
      </c>
      <c r="J12" s="128">
        <f>SUM(J13:J15)</f>
        <v>169053624</v>
      </c>
      <c r="K12" s="128">
        <f>SUM(K13:K15)</f>
        <v>101843072</v>
      </c>
      <c r="L12" s="128">
        <f>SUM(L13:L15)</f>
        <v>141004016.37</v>
      </c>
      <c r="M12" s="128">
        <f>SUM(M13:M15)</f>
        <v>79648973</v>
      </c>
    </row>
    <row r="13" spans="1:13" ht="12.75">
      <c r="A13" s="226" t="s">
        <v>112</v>
      </c>
      <c r="B13" s="227"/>
      <c r="C13" s="227"/>
      <c r="D13" s="227"/>
      <c r="E13" s="227"/>
      <c r="F13" s="227"/>
      <c r="G13" s="227"/>
      <c r="H13" s="228"/>
      <c r="I13" s="1">
        <v>117</v>
      </c>
      <c r="J13" s="122">
        <v>120835704</v>
      </c>
      <c r="K13" s="122">
        <v>71672766</v>
      </c>
      <c r="L13" s="122">
        <v>107132146.65</v>
      </c>
      <c r="M13" s="122">
        <v>57716215</v>
      </c>
    </row>
    <row r="14" spans="1:13" ht="12.75">
      <c r="A14" s="226" t="s">
        <v>113</v>
      </c>
      <c r="B14" s="227"/>
      <c r="C14" s="227"/>
      <c r="D14" s="227"/>
      <c r="E14" s="227"/>
      <c r="F14" s="227"/>
      <c r="G14" s="227"/>
      <c r="H14" s="228"/>
      <c r="I14" s="1">
        <v>118</v>
      </c>
      <c r="J14" s="122">
        <v>29391884</v>
      </c>
      <c r="K14" s="122">
        <v>17404927</v>
      </c>
      <c r="L14" s="122">
        <v>18163442.59</v>
      </c>
      <c r="M14" s="122">
        <v>12903752</v>
      </c>
    </row>
    <row r="15" spans="1:13" ht="12.75">
      <c r="A15" s="226" t="s">
        <v>42</v>
      </c>
      <c r="B15" s="227"/>
      <c r="C15" s="227"/>
      <c r="D15" s="227"/>
      <c r="E15" s="227"/>
      <c r="F15" s="227"/>
      <c r="G15" s="227"/>
      <c r="H15" s="228"/>
      <c r="I15" s="1">
        <v>119</v>
      </c>
      <c r="J15" s="122">
        <v>18826036</v>
      </c>
      <c r="K15" s="122">
        <v>12765379</v>
      </c>
      <c r="L15" s="122">
        <v>15708427.13</v>
      </c>
      <c r="M15" s="122">
        <v>9029006</v>
      </c>
    </row>
    <row r="16" spans="1:13" ht="12.75">
      <c r="A16" s="229" t="s">
        <v>294</v>
      </c>
      <c r="B16" s="230"/>
      <c r="C16" s="230"/>
      <c r="D16" s="230"/>
      <c r="E16" s="230"/>
      <c r="F16" s="230"/>
      <c r="G16" s="230"/>
      <c r="H16" s="231"/>
      <c r="I16" s="1">
        <v>120</v>
      </c>
      <c r="J16" s="128">
        <f>SUM(J17:J19)</f>
        <v>43425715</v>
      </c>
      <c r="K16" s="128">
        <f>SUM(K17:K19)</f>
        <v>22208920</v>
      </c>
      <c r="L16" s="128">
        <f>SUM(L17:L19)</f>
        <v>50530291</v>
      </c>
      <c r="M16" s="128">
        <f>SUM(M17:M19)</f>
        <v>26280363</v>
      </c>
    </row>
    <row r="17" spans="1:13" ht="12.75">
      <c r="A17" s="226" t="s">
        <v>43</v>
      </c>
      <c r="B17" s="227"/>
      <c r="C17" s="227"/>
      <c r="D17" s="227"/>
      <c r="E17" s="227"/>
      <c r="F17" s="227"/>
      <c r="G17" s="227"/>
      <c r="H17" s="228"/>
      <c r="I17" s="1">
        <v>121</v>
      </c>
      <c r="J17" s="143">
        <v>26055429</v>
      </c>
      <c r="K17" s="143">
        <v>13325352</v>
      </c>
      <c r="L17" s="143">
        <v>30318175</v>
      </c>
      <c r="M17" s="143">
        <v>15768218</v>
      </c>
    </row>
    <row r="18" spans="1:13" ht="12.75">
      <c r="A18" s="226" t="s">
        <v>44</v>
      </c>
      <c r="B18" s="227"/>
      <c r="C18" s="227"/>
      <c r="D18" s="227"/>
      <c r="E18" s="227"/>
      <c r="F18" s="227"/>
      <c r="G18" s="227"/>
      <c r="H18" s="228"/>
      <c r="I18" s="1">
        <v>122</v>
      </c>
      <c r="J18" s="143">
        <v>10856429</v>
      </c>
      <c r="K18" s="143">
        <v>5552230</v>
      </c>
      <c r="L18" s="143">
        <v>12632573</v>
      </c>
      <c r="M18" s="143">
        <v>6570091</v>
      </c>
    </row>
    <row r="19" spans="1:13" ht="12.75">
      <c r="A19" s="226" t="s">
        <v>45</v>
      </c>
      <c r="B19" s="227"/>
      <c r="C19" s="227"/>
      <c r="D19" s="227"/>
      <c r="E19" s="227"/>
      <c r="F19" s="227"/>
      <c r="G19" s="227"/>
      <c r="H19" s="228"/>
      <c r="I19" s="1">
        <v>123</v>
      </c>
      <c r="J19" s="143">
        <v>6513857</v>
      </c>
      <c r="K19" s="143">
        <v>3331338</v>
      </c>
      <c r="L19" s="143">
        <v>7579543</v>
      </c>
      <c r="M19" s="143">
        <v>3942054</v>
      </c>
    </row>
    <row r="20" spans="1:13" ht="12.75">
      <c r="A20" s="229" t="s">
        <v>86</v>
      </c>
      <c r="B20" s="230"/>
      <c r="C20" s="230"/>
      <c r="D20" s="230"/>
      <c r="E20" s="230"/>
      <c r="F20" s="230"/>
      <c r="G20" s="230"/>
      <c r="H20" s="231"/>
      <c r="I20" s="1">
        <v>124</v>
      </c>
      <c r="J20" s="148">
        <v>14649776</v>
      </c>
      <c r="K20" s="122">
        <v>7311534</v>
      </c>
      <c r="L20" s="122">
        <v>14967661.94</v>
      </c>
      <c r="M20" s="122">
        <v>7470594</v>
      </c>
    </row>
    <row r="21" spans="1:13" ht="12.75">
      <c r="A21" s="229" t="s">
        <v>87</v>
      </c>
      <c r="B21" s="230"/>
      <c r="C21" s="230"/>
      <c r="D21" s="230"/>
      <c r="E21" s="230"/>
      <c r="F21" s="230"/>
      <c r="G21" s="230"/>
      <c r="H21" s="231"/>
      <c r="I21" s="1">
        <v>125</v>
      </c>
      <c r="J21" s="148">
        <v>26545322</v>
      </c>
      <c r="K21" s="122">
        <v>14241812</v>
      </c>
      <c r="L21" s="122">
        <v>44957317.56</v>
      </c>
      <c r="M21" s="144">
        <v>31440325</v>
      </c>
    </row>
    <row r="22" spans="1:13" ht="12.75">
      <c r="A22" s="229" t="s">
        <v>295</v>
      </c>
      <c r="B22" s="230"/>
      <c r="C22" s="230"/>
      <c r="D22" s="230"/>
      <c r="E22" s="230"/>
      <c r="F22" s="230"/>
      <c r="G22" s="230"/>
      <c r="H22" s="231"/>
      <c r="I22" s="1">
        <v>126</v>
      </c>
      <c r="J22" s="149">
        <f>SUM(J23:J24)</f>
        <v>0</v>
      </c>
      <c r="K22" s="128">
        <f>SUM(K23:K24)</f>
        <v>0</v>
      </c>
      <c r="L22" s="128">
        <f>SUM(L23:L24)</f>
        <v>0</v>
      </c>
      <c r="M22" s="145">
        <f>SUM(M23:M24)</f>
        <v>0</v>
      </c>
    </row>
    <row r="23" spans="1:13" ht="12.75">
      <c r="A23" s="226" t="s">
        <v>103</v>
      </c>
      <c r="B23" s="227"/>
      <c r="C23" s="227"/>
      <c r="D23" s="227"/>
      <c r="E23" s="227"/>
      <c r="F23" s="227"/>
      <c r="G23" s="227"/>
      <c r="H23" s="228"/>
      <c r="I23" s="1">
        <v>127</v>
      </c>
      <c r="J23" s="151"/>
      <c r="K23" s="7"/>
      <c r="L23" s="7"/>
      <c r="M23" s="7"/>
    </row>
    <row r="24" spans="1:13" ht="12.75">
      <c r="A24" s="226" t="s">
        <v>104</v>
      </c>
      <c r="B24" s="227"/>
      <c r="C24" s="227"/>
      <c r="D24" s="227"/>
      <c r="E24" s="227"/>
      <c r="F24" s="227"/>
      <c r="G24" s="227"/>
      <c r="H24" s="228"/>
      <c r="I24" s="1">
        <v>128</v>
      </c>
      <c r="J24" s="151"/>
      <c r="K24" s="7"/>
      <c r="L24" s="7"/>
      <c r="M24" s="146"/>
    </row>
    <row r="25" spans="1:13" ht="12.75">
      <c r="A25" s="229" t="s">
        <v>88</v>
      </c>
      <c r="B25" s="230"/>
      <c r="C25" s="230"/>
      <c r="D25" s="230"/>
      <c r="E25" s="230"/>
      <c r="F25" s="230"/>
      <c r="G25" s="230"/>
      <c r="H25" s="231"/>
      <c r="I25" s="1">
        <v>129</v>
      </c>
      <c r="J25" s="148"/>
      <c r="K25" s="122"/>
      <c r="L25" s="7"/>
      <c r="M25" s="146"/>
    </row>
    <row r="26" spans="1:13" ht="12.75">
      <c r="A26" s="229" t="s">
        <v>31</v>
      </c>
      <c r="B26" s="230"/>
      <c r="C26" s="230"/>
      <c r="D26" s="230"/>
      <c r="E26" s="230"/>
      <c r="F26" s="230"/>
      <c r="G26" s="230"/>
      <c r="H26" s="231"/>
      <c r="I26" s="1">
        <v>130</v>
      </c>
      <c r="J26" s="148">
        <v>17614</v>
      </c>
      <c r="K26" s="122">
        <v>8155</v>
      </c>
      <c r="L26" s="122">
        <v>1521657.55</v>
      </c>
      <c r="M26" s="144">
        <v>194651</v>
      </c>
    </row>
    <row r="27" spans="1:13" ht="12.75">
      <c r="A27" s="229" t="s">
        <v>296</v>
      </c>
      <c r="B27" s="230"/>
      <c r="C27" s="230"/>
      <c r="D27" s="230"/>
      <c r="E27" s="230"/>
      <c r="F27" s="230"/>
      <c r="G27" s="230"/>
      <c r="H27" s="231"/>
      <c r="I27" s="1">
        <v>131</v>
      </c>
      <c r="J27" s="149">
        <f>SUM(J28:J32)</f>
        <v>30567319</v>
      </c>
      <c r="K27" s="128">
        <f>SUM(K28:K32)</f>
        <v>24698089</v>
      </c>
      <c r="L27" s="128">
        <f>SUM(L28:L32)</f>
        <v>45499981.04</v>
      </c>
      <c r="M27" s="128">
        <f>SUM(M28:M32)</f>
        <v>40893589</v>
      </c>
    </row>
    <row r="28" spans="1:13" ht="26.25" customHeight="1">
      <c r="A28" s="229" t="s">
        <v>178</v>
      </c>
      <c r="B28" s="230"/>
      <c r="C28" s="230"/>
      <c r="D28" s="230"/>
      <c r="E28" s="230"/>
      <c r="F28" s="230"/>
      <c r="G28" s="230"/>
      <c r="H28" s="231"/>
      <c r="I28" s="1">
        <v>132</v>
      </c>
      <c r="J28" s="150">
        <v>2292899</v>
      </c>
      <c r="K28" s="143">
        <v>947174</v>
      </c>
      <c r="L28" s="143">
        <v>2803134.1799999997</v>
      </c>
      <c r="M28" s="147">
        <v>87698</v>
      </c>
    </row>
    <row r="29" spans="1:13" ht="26.25" customHeight="1">
      <c r="A29" s="229" t="s">
        <v>119</v>
      </c>
      <c r="B29" s="230"/>
      <c r="C29" s="230"/>
      <c r="D29" s="230"/>
      <c r="E29" s="230"/>
      <c r="F29" s="230"/>
      <c r="G29" s="230"/>
      <c r="H29" s="231"/>
      <c r="I29" s="1">
        <v>133</v>
      </c>
      <c r="J29" s="150">
        <v>1598968</v>
      </c>
      <c r="K29" s="143">
        <v>-554134</v>
      </c>
      <c r="L29" s="143">
        <v>3923692.6099999994</v>
      </c>
      <c r="M29" s="147">
        <v>2770907</v>
      </c>
    </row>
    <row r="30" spans="1:13" ht="12.75">
      <c r="A30" s="229" t="s">
        <v>105</v>
      </c>
      <c r="B30" s="230"/>
      <c r="C30" s="230"/>
      <c r="D30" s="230"/>
      <c r="E30" s="230"/>
      <c r="F30" s="230"/>
      <c r="G30" s="230"/>
      <c r="H30" s="231"/>
      <c r="I30" s="1">
        <v>134</v>
      </c>
      <c r="J30" s="151">
        <v>26675452</v>
      </c>
      <c r="K30" s="7">
        <v>24305049</v>
      </c>
      <c r="L30" s="7">
        <v>38773154.25</v>
      </c>
      <c r="M30" s="7">
        <v>38034984</v>
      </c>
    </row>
    <row r="31" spans="1:13" ht="12.75">
      <c r="A31" s="229" t="s">
        <v>174</v>
      </c>
      <c r="B31" s="230"/>
      <c r="C31" s="230"/>
      <c r="D31" s="230"/>
      <c r="E31" s="230"/>
      <c r="F31" s="230"/>
      <c r="G31" s="230"/>
      <c r="H31" s="231"/>
      <c r="I31" s="1">
        <v>135</v>
      </c>
      <c r="J31" s="151"/>
      <c r="K31" s="7"/>
      <c r="L31" s="7"/>
      <c r="M31" s="146"/>
    </row>
    <row r="32" spans="1:13" ht="12.75">
      <c r="A32" s="229" t="s">
        <v>106</v>
      </c>
      <c r="B32" s="230"/>
      <c r="C32" s="230"/>
      <c r="D32" s="230"/>
      <c r="E32" s="230"/>
      <c r="F32" s="230"/>
      <c r="G32" s="230"/>
      <c r="H32" s="231"/>
      <c r="I32" s="1">
        <v>136</v>
      </c>
      <c r="J32" s="151"/>
      <c r="K32" s="7"/>
      <c r="L32" s="7"/>
      <c r="M32" s="146"/>
    </row>
    <row r="33" spans="1:13" ht="12.75">
      <c r="A33" s="229" t="s">
        <v>297</v>
      </c>
      <c r="B33" s="230"/>
      <c r="C33" s="230"/>
      <c r="D33" s="230"/>
      <c r="E33" s="230"/>
      <c r="F33" s="230"/>
      <c r="G33" s="230"/>
      <c r="H33" s="231"/>
      <c r="I33" s="1">
        <v>137</v>
      </c>
      <c r="J33" s="128">
        <f>SUM(J34:J37)</f>
        <v>7660496</v>
      </c>
      <c r="K33" s="149">
        <f>SUM(K34:K37)</f>
        <v>3716495</v>
      </c>
      <c r="L33" s="128">
        <f>SUM(L34:L37)</f>
        <v>11210369.12</v>
      </c>
      <c r="M33" s="128">
        <f>SUM(M34:M37)</f>
        <v>5429428</v>
      </c>
    </row>
    <row r="34" spans="1:13" ht="12.75">
      <c r="A34" s="229" t="s">
        <v>47</v>
      </c>
      <c r="B34" s="230"/>
      <c r="C34" s="230"/>
      <c r="D34" s="230"/>
      <c r="E34" s="230"/>
      <c r="F34" s="230"/>
      <c r="G34" s="230"/>
      <c r="H34" s="231"/>
      <c r="I34" s="1">
        <v>138</v>
      </c>
      <c r="J34" s="122">
        <v>617873</v>
      </c>
      <c r="K34" s="148">
        <v>381919</v>
      </c>
      <c r="L34" s="122">
        <v>440290.53</v>
      </c>
      <c r="M34" s="144">
        <v>255384</v>
      </c>
    </row>
    <row r="35" spans="1:13" ht="26.25" customHeight="1">
      <c r="A35" s="229" t="s">
        <v>46</v>
      </c>
      <c r="B35" s="230"/>
      <c r="C35" s="230"/>
      <c r="D35" s="230"/>
      <c r="E35" s="230"/>
      <c r="F35" s="230"/>
      <c r="G35" s="230"/>
      <c r="H35" s="231"/>
      <c r="I35" s="1">
        <v>139</v>
      </c>
      <c r="J35" s="122">
        <v>7042623</v>
      </c>
      <c r="K35" s="148">
        <v>3334576</v>
      </c>
      <c r="L35" s="122">
        <v>10770078.59</v>
      </c>
      <c r="M35" s="122">
        <v>5174044</v>
      </c>
    </row>
    <row r="36" spans="1:13" ht="12.75">
      <c r="A36" s="229" t="s">
        <v>175</v>
      </c>
      <c r="B36" s="230"/>
      <c r="C36" s="230"/>
      <c r="D36" s="230"/>
      <c r="E36" s="230"/>
      <c r="F36" s="230"/>
      <c r="G36" s="230"/>
      <c r="H36" s="231"/>
      <c r="I36" s="1">
        <v>140</v>
      </c>
      <c r="J36" s="151"/>
      <c r="K36" s="7"/>
      <c r="L36" s="7"/>
      <c r="M36" s="7"/>
    </row>
    <row r="37" spans="1:13" ht="12.75">
      <c r="A37" s="229" t="s">
        <v>48</v>
      </c>
      <c r="B37" s="230"/>
      <c r="C37" s="230"/>
      <c r="D37" s="230"/>
      <c r="E37" s="230"/>
      <c r="F37" s="230"/>
      <c r="G37" s="230"/>
      <c r="H37" s="231"/>
      <c r="I37" s="1">
        <v>141</v>
      </c>
      <c r="J37" s="151"/>
      <c r="K37" s="7"/>
      <c r="L37" s="7"/>
      <c r="M37" s="7"/>
    </row>
    <row r="38" spans="1:13" ht="12.75">
      <c r="A38" s="229" t="s">
        <v>153</v>
      </c>
      <c r="B38" s="230"/>
      <c r="C38" s="230"/>
      <c r="D38" s="230"/>
      <c r="E38" s="230"/>
      <c r="F38" s="230"/>
      <c r="G38" s="230"/>
      <c r="H38" s="231"/>
      <c r="I38" s="1">
        <v>142</v>
      </c>
      <c r="J38" s="151"/>
      <c r="K38" s="7"/>
      <c r="L38" s="7"/>
      <c r="M38" s="146"/>
    </row>
    <row r="39" spans="1:13" ht="12.75">
      <c r="A39" s="229" t="s">
        <v>154</v>
      </c>
      <c r="B39" s="230"/>
      <c r="C39" s="230"/>
      <c r="D39" s="230"/>
      <c r="E39" s="230"/>
      <c r="F39" s="230"/>
      <c r="G39" s="230"/>
      <c r="H39" s="231"/>
      <c r="I39" s="1">
        <v>143</v>
      </c>
      <c r="J39" s="152"/>
      <c r="K39" s="130"/>
      <c r="L39" s="130"/>
      <c r="M39" s="130"/>
    </row>
    <row r="40" spans="1:13" ht="12.75">
      <c r="A40" s="229" t="s">
        <v>176</v>
      </c>
      <c r="B40" s="230"/>
      <c r="C40" s="230"/>
      <c r="D40" s="230"/>
      <c r="E40" s="230"/>
      <c r="F40" s="230"/>
      <c r="G40" s="230"/>
      <c r="H40" s="231"/>
      <c r="I40" s="1">
        <v>144</v>
      </c>
      <c r="J40" s="151"/>
      <c r="K40" s="7"/>
      <c r="L40" s="7"/>
      <c r="M40" s="7"/>
    </row>
    <row r="41" spans="1:13" ht="12.75">
      <c r="A41" s="229" t="s">
        <v>177</v>
      </c>
      <c r="B41" s="230"/>
      <c r="C41" s="230"/>
      <c r="D41" s="230"/>
      <c r="E41" s="230"/>
      <c r="F41" s="230"/>
      <c r="G41" s="230"/>
      <c r="H41" s="231"/>
      <c r="I41" s="1">
        <v>145</v>
      </c>
      <c r="J41" s="7"/>
      <c r="K41" s="7"/>
      <c r="L41" s="7"/>
      <c r="M41" s="7"/>
    </row>
    <row r="42" spans="1:13" ht="12.75">
      <c r="A42" s="229" t="s">
        <v>298</v>
      </c>
      <c r="B42" s="230"/>
      <c r="C42" s="230"/>
      <c r="D42" s="230"/>
      <c r="E42" s="230"/>
      <c r="F42" s="230"/>
      <c r="G42" s="230"/>
      <c r="H42" s="231"/>
      <c r="I42" s="1">
        <v>146</v>
      </c>
      <c r="J42" s="128">
        <f>J7+J27+J38+J40</f>
        <v>294880078</v>
      </c>
      <c r="K42" s="128">
        <f>K7+K27+K38+K40</f>
        <v>174692185</v>
      </c>
      <c r="L42" s="128">
        <f>L7+L27+L38+L40</f>
        <v>306679338.77</v>
      </c>
      <c r="M42" s="128">
        <f>M7+M27+M38+M40</f>
        <v>194229503</v>
      </c>
    </row>
    <row r="43" spans="1:13" ht="12.75">
      <c r="A43" s="229" t="s">
        <v>299</v>
      </c>
      <c r="B43" s="230"/>
      <c r="C43" s="230"/>
      <c r="D43" s="230"/>
      <c r="E43" s="230"/>
      <c r="F43" s="230"/>
      <c r="G43" s="230"/>
      <c r="H43" s="231"/>
      <c r="I43" s="1">
        <v>147</v>
      </c>
      <c r="J43" s="128">
        <f>J10+J33+J39+J41</f>
        <v>263478289</v>
      </c>
      <c r="K43" s="128">
        <f>K10+K33+K39+K41</f>
        <v>150130399</v>
      </c>
      <c r="L43" s="128">
        <f>L10+L33+L39+L41</f>
        <v>266877032.66000003</v>
      </c>
      <c r="M43" s="128">
        <f>M10+M33+M39+M41</f>
        <v>149301358</v>
      </c>
    </row>
    <row r="44" spans="1:13" ht="12.75">
      <c r="A44" s="229" t="s">
        <v>300</v>
      </c>
      <c r="B44" s="230"/>
      <c r="C44" s="230"/>
      <c r="D44" s="230"/>
      <c r="E44" s="230"/>
      <c r="F44" s="230"/>
      <c r="G44" s="230"/>
      <c r="H44" s="231"/>
      <c r="I44" s="1">
        <v>148</v>
      </c>
      <c r="J44" s="128">
        <f>J42-J43</f>
        <v>31401789</v>
      </c>
      <c r="K44" s="128">
        <f>K42-K43</f>
        <v>24561786</v>
      </c>
      <c r="L44" s="128">
        <f>L42-L43</f>
        <v>39802306.109999955</v>
      </c>
      <c r="M44" s="128">
        <f>M42-M43</f>
        <v>44928145</v>
      </c>
    </row>
    <row r="45" spans="1:13" ht="12.75">
      <c r="A45" s="238" t="s">
        <v>169</v>
      </c>
      <c r="B45" s="239"/>
      <c r="C45" s="239"/>
      <c r="D45" s="239"/>
      <c r="E45" s="239"/>
      <c r="F45" s="239"/>
      <c r="G45" s="239"/>
      <c r="H45" s="240"/>
      <c r="I45" s="1">
        <v>149</v>
      </c>
      <c r="J45" s="49">
        <f>IF(J42&gt;J43,J42-J43,0)</f>
        <v>31401789</v>
      </c>
      <c r="K45" s="49">
        <f>IF(K42&gt;K43,K42-K43,0)</f>
        <v>24561786</v>
      </c>
      <c r="L45" s="49">
        <f>IF(L42&gt;L43,L42-L43,0)</f>
        <v>39802306.109999955</v>
      </c>
      <c r="M45" s="49">
        <f>IF(M42&gt;M43,M42-M43,0)</f>
        <v>44928145</v>
      </c>
    </row>
    <row r="46" spans="1:13" ht="12.75">
      <c r="A46" s="238" t="s">
        <v>170</v>
      </c>
      <c r="B46" s="239"/>
      <c r="C46" s="239"/>
      <c r="D46" s="239"/>
      <c r="E46" s="239"/>
      <c r="F46" s="239"/>
      <c r="G46" s="239"/>
      <c r="H46" s="240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0</v>
      </c>
      <c r="M46" s="49">
        <f>IF(M43&gt;M42,M43-M42,0)</f>
        <v>0</v>
      </c>
    </row>
    <row r="47" spans="1:13" ht="12.75">
      <c r="A47" s="229" t="s">
        <v>168</v>
      </c>
      <c r="B47" s="230"/>
      <c r="C47" s="230"/>
      <c r="D47" s="230"/>
      <c r="E47" s="230"/>
      <c r="F47" s="230"/>
      <c r="G47" s="230"/>
      <c r="H47" s="231"/>
      <c r="I47" s="1">
        <v>151</v>
      </c>
      <c r="J47" s="122"/>
      <c r="K47" s="122">
        <v>-810405</v>
      </c>
      <c r="L47" s="148"/>
      <c r="M47" s="139"/>
    </row>
    <row r="48" spans="1:13" ht="12.75">
      <c r="A48" s="229" t="s">
        <v>301</v>
      </c>
      <c r="B48" s="230"/>
      <c r="C48" s="230"/>
      <c r="D48" s="230"/>
      <c r="E48" s="230"/>
      <c r="F48" s="230"/>
      <c r="G48" s="230"/>
      <c r="H48" s="231"/>
      <c r="I48" s="1">
        <v>152</v>
      </c>
      <c r="J48" s="128">
        <f>J44-J47</f>
        <v>31401789</v>
      </c>
      <c r="K48" s="128">
        <f>K44-K47</f>
        <v>25372191</v>
      </c>
      <c r="L48" s="149">
        <f>L44-L47</f>
        <v>39802306.109999955</v>
      </c>
      <c r="M48" s="128">
        <f>M44-M47</f>
        <v>44928145</v>
      </c>
    </row>
    <row r="49" spans="1:13" ht="12.75">
      <c r="A49" s="238" t="s">
        <v>150</v>
      </c>
      <c r="B49" s="239"/>
      <c r="C49" s="239"/>
      <c r="D49" s="239"/>
      <c r="E49" s="239"/>
      <c r="F49" s="239"/>
      <c r="G49" s="239"/>
      <c r="H49" s="240"/>
      <c r="I49" s="1">
        <v>153</v>
      </c>
      <c r="J49" s="49">
        <f>IF(J48&gt;0,J48,0)</f>
        <v>31401789</v>
      </c>
      <c r="K49" s="49">
        <f>IF(K48&gt;0,K48,0)</f>
        <v>25372191</v>
      </c>
      <c r="L49" s="49">
        <f>IF(L48&gt;0,L48,0)</f>
        <v>39802306.109999955</v>
      </c>
      <c r="M49" s="49">
        <f>IF(M48&gt;0,M48,0)</f>
        <v>44928145</v>
      </c>
    </row>
    <row r="50" spans="1:13" ht="12.75">
      <c r="A50" s="270" t="s">
        <v>171</v>
      </c>
      <c r="B50" s="271"/>
      <c r="C50" s="271"/>
      <c r="D50" s="271"/>
      <c r="E50" s="271"/>
      <c r="F50" s="271"/>
      <c r="G50" s="271"/>
      <c r="H50" s="272"/>
      <c r="I50" s="2">
        <v>154</v>
      </c>
      <c r="J50" s="56">
        <f>IF(J48&lt;0,-J48,0)</f>
        <v>0</v>
      </c>
      <c r="K50" s="56">
        <f>IF(K48&lt;0,-K48,0)</f>
        <v>0</v>
      </c>
      <c r="L50" s="56">
        <f>IF(L48&lt;0,-L48,0)</f>
        <v>0</v>
      </c>
      <c r="M50" s="56">
        <f>IF(M48&lt;0,-M48,0)</f>
        <v>0</v>
      </c>
    </row>
    <row r="51" spans="1:13" ht="12.75" customHeight="1">
      <c r="A51" s="218" t="s">
        <v>258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1:13" ht="12.75" customHeight="1">
      <c r="A52" s="222" t="s">
        <v>146</v>
      </c>
      <c r="B52" s="223"/>
      <c r="C52" s="223"/>
      <c r="D52" s="223"/>
      <c r="E52" s="223"/>
      <c r="F52" s="223"/>
      <c r="G52" s="223"/>
      <c r="H52" s="223"/>
      <c r="I52" s="50"/>
      <c r="J52" s="50"/>
      <c r="K52" s="50"/>
      <c r="L52" s="50"/>
      <c r="M52" s="57"/>
    </row>
    <row r="53" spans="1:13" ht="12.75">
      <c r="A53" s="267" t="s">
        <v>185</v>
      </c>
      <c r="B53" s="268"/>
      <c r="C53" s="268"/>
      <c r="D53" s="268"/>
      <c r="E53" s="268"/>
      <c r="F53" s="268"/>
      <c r="G53" s="268"/>
      <c r="H53" s="269"/>
      <c r="I53" s="1">
        <v>155</v>
      </c>
      <c r="J53" s="7"/>
      <c r="K53" s="7"/>
      <c r="L53" s="7"/>
      <c r="M53" s="7"/>
    </row>
    <row r="54" spans="1:13" ht="12.75">
      <c r="A54" s="267" t="s">
        <v>186</v>
      </c>
      <c r="B54" s="268"/>
      <c r="C54" s="268"/>
      <c r="D54" s="268"/>
      <c r="E54" s="268"/>
      <c r="F54" s="268"/>
      <c r="G54" s="268"/>
      <c r="H54" s="269"/>
      <c r="I54" s="1">
        <v>156</v>
      </c>
      <c r="J54" s="8"/>
      <c r="K54" s="8"/>
      <c r="L54" s="8"/>
      <c r="M54" s="8"/>
    </row>
    <row r="55" spans="1:13" ht="12.75" customHeight="1">
      <c r="A55" s="218" t="s">
        <v>148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</row>
    <row r="56" spans="1:13" ht="12.75">
      <c r="A56" s="222" t="s">
        <v>159</v>
      </c>
      <c r="B56" s="223"/>
      <c r="C56" s="223"/>
      <c r="D56" s="223"/>
      <c r="E56" s="223"/>
      <c r="F56" s="223"/>
      <c r="G56" s="223"/>
      <c r="H56" s="241"/>
      <c r="I56" s="9">
        <v>157</v>
      </c>
      <c r="J56" s="6"/>
      <c r="K56" s="6"/>
      <c r="L56" s="6"/>
      <c r="M56" s="6"/>
    </row>
    <row r="57" spans="1:13" ht="12.75">
      <c r="A57" s="229" t="s">
        <v>172</v>
      </c>
      <c r="B57" s="230"/>
      <c r="C57" s="230"/>
      <c r="D57" s="230"/>
      <c r="E57" s="230"/>
      <c r="F57" s="230"/>
      <c r="G57" s="230"/>
      <c r="H57" s="231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>
      <c r="A58" s="229" t="s">
        <v>179</v>
      </c>
      <c r="B58" s="230"/>
      <c r="C58" s="230"/>
      <c r="D58" s="230"/>
      <c r="E58" s="230"/>
      <c r="F58" s="230"/>
      <c r="G58" s="230"/>
      <c r="H58" s="231"/>
      <c r="I58" s="1">
        <v>159</v>
      </c>
      <c r="J58" s="7"/>
      <c r="K58" s="7"/>
      <c r="L58" s="7"/>
      <c r="M58" s="7"/>
    </row>
    <row r="59" spans="1:13" ht="12.75">
      <c r="A59" s="229" t="s">
        <v>180</v>
      </c>
      <c r="B59" s="230"/>
      <c r="C59" s="230"/>
      <c r="D59" s="230"/>
      <c r="E59" s="230"/>
      <c r="F59" s="230"/>
      <c r="G59" s="230"/>
      <c r="H59" s="231"/>
      <c r="I59" s="1">
        <v>160</v>
      </c>
      <c r="J59" s="7"/>
      <c r="K59" s="7"/>
      <c r="L59" s="7"/>
      <c r="M59" s="7"/>
    </row>
    <row r="60" spans="1:13" ht="12.75">
      <c r="A60" s="229" t="s">
        <v>29</v>
      </c>
      <c r="B60" s="230"/>
      <c r="C60" s="230"/>
      <c r="D60" s="230"/>
      <c r="E60" s="230"/>
      <c r="F60" s="230"/>
      <c r="G60" s="230"/>
      <c r="H60" s="231"/>
      <c r="I60" s="1">
        <v>161</v>
      </c>
      <c r="J60" s="7"/>
      <c r="K60" s="7"/>
      <c r="L60" s="7"/>
      <c r="M60" s="7"/>
    </row>
    <row r="61" spans="1:13" ht="12.75">
      <c r="A61" s="229" t="s">
        <v>181</v>
      </c>
      <c r="B61" s="230"/>
      <c r="C61" s="230"/>
      <c r="D61" s="230"/>
      <c r="E61" s="230"/>
      <c r="F61" s="230"/>
      <c r="G61" s="230"/>
      <c r="H61" s="231"/>
      <c r="I61" s="1">
        <v>162</v>
      </c>
      <c r="J61" s="7"/>
      <c r="K61" s="7"/>
      <c r="L61" s="7"/>
      <c r="M61" s="7"/>
    </row>
    <row r="62" spans="1:13" ht="12.75">
      <c r="A62" s="229" t="s">
        <v>182</v>
      </c>
      <c r="B62" s="230"/>
      <c r="C62" s="230"/>
      <c r="D62" s="230"/>
      <c r="E62" s="230"/>
      <c r="F62" s="230"/>
      <c r="G62" s="230"/>
      <c r="H62" s="231"/>
      <c r="I62" s="1">
        <v>163</v>
      </c>
      <c r="J62" s="7"/>
      <c r="K62" s="7"/>
      <c r="L62" s="7"/>
      <c r="M62" s="7"/>
    </row>
    <row r="63" spans="1:13" ht="12.75">
      <c r="A63" s="229" t="s">
        <v>183</v>
      </c>
      <c r="B63" s="230"/>
      <c r="C63" s="230"/>
      <c r="D63" s="230"/>
      <c r="E63" s="230"/>
      <c r="F63" s="230"/>
      <c r="G63" s="230"/>
      <c r="H63" s="231"/>
      <c r="I63" s="1">
        <v>164</v>
      </c>
      <c r="J63" s="7"/>
      <c r="K63" s="7"/>
      <c r="L63" s="7"/>
      <c r="M63" s="7"/>
    </row>
    <row r="64" spans="1:13" ht="12.75">
      <c r="A64" s="229" t="s">
        <v>184</v>
      </c>
      <c r="B64" s="230"/>
      <c r="C64" s="230"/>
      <c r="D64" s="230"/>
      <c r="E64" s="230"/>
      <c r="F64" s="230"/>
      <c r="G64" s="230"/>
      <c r="H64" s="231"/>
      <c r="I64" s="1">
        <v>165</v>
      </c>
      <c r="J64" s="7"/>
      <c r="K64" s="7"/>
      <c r="L64" s="7"/>
      <c r="M64" s="7"/>
    </row>
    <row r="65" spans="1:13" ht="12.75">
      <c r="A65" s="229" t="s">
        <v>173</v>
      </c>
      <c r="B65" s="230"/>
      <c r="C65" s="230"/>
      <c r="D65" s="230"/>
      <c r="E65" s="230"/>
      <c r="F65" s="230"/>
      <c r="G65" s="230"/>
      <c r="H65" s="231"/>
      <c r="I65" s="1">
        <v>166</v>
      </c>
      <c r="J65" s="7"/>
      <c r="K65" s="7"/>
      <c r="L65" s="7"/>
      <c r="M65" s="7"/>
    </row>
    <row r="66" spans="1:13" ht="12.75">
      <c r="A66" s="229" t="s">
        <v>151</v>
      </c>
      <c r="B66" s="230"/>
      <c r="C66" s="230"/>
      <c r="D66" s="230"/>
      <c r="E66" s="230"/>
      <c r="F66" s="230"/>
      <c r="G66" s="230"/>
      <c r="H66" s="231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29" t="s">
        <v>152</v>
      </c>
      <c r="B67" s="230"/>
      <c r="C67" s="230"/>
      <c r="D67" s="230"/>
      <c r="E67" s="230"/>
      <c r="F67" s="230"/>
      <c r="G67" s="230"/>
      <c r="H67" s="231"/>
      <c r="I67" s="1">
        <v>168</v>
      </c>
      <c r="J67" s="56">
        <f>J56+J66</f>
        <v>0</v>
      </c>
      <c r="K67" s="56">
        <f>K56+K66</f>
        <v>0</v>
      </c>
      <c r="L67" s="56">
        <f>L56+L66</f>
        <v>0</v>
      </c>
      <c r="M67" s="56">
        <f>M56+M66</f>
        <v>0</v>
      </c>
    </row>
    <row r="68" spans="1:13" ht="12.75" customHeight="1">
      <c r="A68" s="263" t="s">
        <v>259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147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67" t="s">
        <v>185</v>
      </c>
      <c r="B70" s="268"/>
      <c r="C70" s="268"/>
      <c r="D70" s="268"/>
      <c r="E70" s="268"/>
      <c r="F70" s="268"/>
      <c r="G70" s="268"/>
      <c r="H70" s="269"/>
      <c r="I70" s="1">
        <v>169</v>
      </c>
      <c r="J70" s="7"/>
      <c r="K70" s="7"/>
      <c r="L70" s="7"/>
      <c r="M70" s="7"/>
    </row>
    <row r="71" spans="1:13" ht="12.75">
      <c r="A71" s="260" t="s">
        <v>186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110" zoomScaleSheetLayoutView="110" zoomScalePageLayoutView="0" workbookViewId="0" topLeftCell="A1">
      <selection activeCell="M48" sqref="M48"/>
    </sheetView>
  </sheetViews>
  <sheetFormatPr defaultColWidth="9.140625" defaultRowHeight="12.75"/>
  <cols>
    <col min="1" max="9" width="9.140625" style="48" customWidth="1"/>
    <col min="10" max="11" width="12.7109375" style="48" customWidth="1"/>
    <col min="12" max="12" width="9.140625" style="48" customWidth="1"/>
    <col min="13" max="13" width="10.28125" style="48" bestFit="1" customWidth="1"/>
    <col min="14" max="14" width="10.8515625" style="48" bestFit="1" customWidth="1"/>
    <col min="15" max="16384" width="9.140625" style="48" customWidth="1"/>
  </cols>
  <sheetData>
    <row r="1" spans="1:11" ht="12.75" customHeight="1">
      <c r="A1" s="279" t="s">
        <v>126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 customHeight="1">
      <c r="A2" s="280" t="s">
        <v>305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 customHeight="1">
      <c r="A3" s="253" t="s">
        <v>282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>
      <c r="A4" s="281" t="s">
        <v>40</v>
      </c>
      <c r="B4" s="281"/>
      <c r="C4" s="281"/>
      <c r="D4" s="281"/>
      <c r="E4" s="281"/>
      <c r="F4" s="281"/>
      <c r="G4" s="281"/>
      <c r="H4" s="281"/>
      <c r="I4" s="60" t="s">
        <v>226</v>
      </c>
      <c r="J4" s="61" t="s">
        <v>264</v>
      </c>
      <c r="K4" s="61" t="s">
        <v>265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62">
        <v>2</v>
      </c>
      <c r="J5" s="63" t="s">
        <v>229</v>
      </c>
      <c r="K5" s="63" t="s">
        <v>230</v>
      </c>
    </row>
    <row r="6" spans="1:11" ht="12.75">
      <c r="A6" s="218" t="s">
        <v>120</v>
      </c>
      <c r="B6" s="219"/>
      <c r="C6" s="219"/>
      <c r="D6" s="219"/>
      <c r="E6" s="219"/>
      <c r="F6" s="219"/>
      <c r="G6" s="219"/>
      <c r="H6" s="219"/>
      <c r="I6" s="276"/>
      <c r="J6" s="276"/>
      <c r="K6" s="277"/>
    </row>
    <row r="7" spans="1:11" ht="12.75">
      <c r="A7" s="226" t="s">
        <v>24</v>
      </c>
      <c r="B7" s="227"/>
      <c r="C7" s="227"/>
      <c r="D7" s="227"/>
      <c r="E7" s="227"/>
      <c r="F7" s="227"/>
      <c r="G7" s="227"/>
      <c r="H7" s="227"/>
      <c r="I7" s="1">
        <v>1</v>
      </c>
      <c r="J7" s="7">
        <f>+RDG!J44</f>
        <v>31401789</v>
      </c>
      <c r="K7" s="7">
        <f>+RDG!L44</f>
        <v>39802306.109999955</v>
      </c>
    </row>
    <row r="8" spans="1:11" ht="12.75">
      <c r="A8" s="226" t="s">
        <v>25</v>
      </c>
      <c r="B8" s="227"/>
      <c r="C8" s="227"/>
      <c r="D8" s="227"/>
      <c r="E8" s="227"/>
      <c r="F8" s="227"/>
      <c r="G8" s="227"/>
      <c r="H8" s="227"/>
      <c r="I8" s="1">
        <v>2</v>
      </c>
      <c r="J8" s="7">
        <f>+RDG!J20</f>
        <v>14649776</v>
      </c>
      <c r="K8" s="7">
        <f>+RDG!L20</f>
        <v>14967661.94</v>
      </c>
    </row>
    <row r="9" spans="1:11" ht="12.75">
      <c r="A9" s="226" t="s">
        <v>26</v>
      </c>
      <c r="B9" s="227"/>
      <c r="C9" s="227"/>
      <c r="D9" s="227"/>
      <c r="E9" s="227"/>
      <c r="F9" s="227"/>
      <c r="G9" s="227"/>
      <c r="H9" s="227"/>
      <c r="I9" s="1">
        <v>3</v>
      </c>
      <c r="J9" s="7">
        <v>43147924</v>
      </c>
      <c r="K9" s="7">
        <v>13062238</v>
      </c>
    </row>
    <row r="10" spans="1:11" ht="12.75">
      <c r="A10" s="226" t="s">
        <v>27</v>
      </c>
      <c r="B10" s="227"/>
      <c r="C10" s="227"/>
      <c r="D10" s="227"/>
      <c r="E10" s="227"/>
      <c r="F10" s="227"/>
      <c r="G10" s="227"/>
      <c r="H10" s="227"/>
      <c r="I10" s="1">
        <v>4</v>
      </c>
      <c r="J10" s="7"/>
      <c r="K10" s="7"/>
    </row>
    <row r="11" spans="1:11" ht="12.75">
      <c r="A11" s="226" t="s">
        <v>28</v>
      </c>
      <c r="B11" s="227"/>
      <c r="C11" s="227"/>
      <c r="D11" s="227"/>
      <c r="E11" s="227"/>
      <c r="F11" s="227"/>
      <c r="G11" s="227"/>
      <c r="H11" s="227"/>
      <c r="I11" s="1">
        <v>5</v>
      </c>
      <c r="J11" s="7">
        <v>5682642</v>
      </c>
      <c r="K11" s="7">
        <v>2389517</v>
      </c>
    </row>
    <row r="12" spans="1:11" ht="12.75">
      <c r="A12" s="226" t="s">
        <v>32</v>
      </c>
      <c r="B12" s="227"/>
      <c r="C12" s="227"/>
      <c r="D12" s="227"/>
      <c r="E12" s="227"/>
      <c r="F12" s="227"/>
      <c r="G12" s="227"/>
      <c r="H12" s="227"/>
      <c r="I12" s="1">
        <v>6</v>
      </c>
      <c r="J12" s="7"/>
      <c r="K12" s="7"/>
    </row>
    <row r="13" spans="1:11" ht="12.75">
      <c r="A13" s="229" t="s">
        <v>121</v>
      </c>
      <c r="B13" s="230"/>
      <c r="C13" s="230"/>
      <c r="D13" s="230"/>
      <c r="E13" s="230"/>
      <c r="F13" s="230"/>
      <c r="G13" s="230"/>
      <c r="H13" s="230"/>
      <c r="I13" s="1">
        <v>7</v>
      </c>
      <c r="J13" s="135">
        <f>SUM(J7:J12)</f>
        <v>94882131</v>
      </c>
      <c r="K13" s="128">
        <f>SUM(K7:K12)</f>
        <v>70221723.04999995</v>
      </c>
    </row>
    <row r="14" spans="1:11" ht="12.75">
      <c r="A14" s="226" t="s">
        <v>33</v>
      </c>
      <c r="B14" s="227"/>
      <c r="C14" s="227"/>
      <c r="D14" s="227"/>
      <c r="E14" s="227"/>
      <c r="F14" s="227"/>
      <c r="G14" s="227"/>
      <c r="H14" s="227"/>
      <c r="I14" s="1">
        <v>8</v>
      </c>
      <c r="J14" s="7"/>
      <c r="K14" s="7"/>
    </row>
    <row r="15" spans="1:11" ht="12.75">
      <c r="A15" s="226" t="s">
        <v>34</v>
      </c>
      <c r="B15" s="227"/>
      <c r="C15" s="227"/>
      <c r="D15" s="227"/>
      <c r="E15" s="227"/>
      <c r="F15" s="227"/>
      <c r="G15" s="227"/>
      <c r="H15" s="227"/>
      <c r="I15" s="1">
        <v>9</v>
      </c>
      <c r="J15" s="7">
        <v>94975738</v>
      </c>
      <c r="K15" s="7">
        <v>83174944</v>
      </c>
    </row>
    <row r="16" spans="1:11" ht="12.75">
      <c r="A16" s="226" t="s">
        <v>35</v>
      </c>
      <c r="B16" s="227"/>
      <c r="C16" s="227"/>
      <c r="D16" s="227"/>
      <c r="E16" s="227"/>
      <c r="F16" s="227"/>
      <c r="G16" s="227"/>
      <c r="H16" s="227"/>
      <c r="I16" s="1">
        <v>10</v>
      </c>
      <c r="J16" s="7"/>
      <c r="K16" s="7"/>
    </row>
    <row r="17" spans="1:11" ht="12.75">
      <c r="A17" s="226" t="s">
        <v>36</v>
      </c>
      <c r="B17" s="227"/>
      <c r="C17" s="227"/>
      <c r="D17" s="227"/>
      <c r="E17" s="227"/>
      <c r="F17" s="227"/>
      <c r="G17" s="227"/>
      <c r="H17" s="227"/>
      <c r="I17" s="1">
        <v>11</v>
      </c>
      <c r="J17" s="7"/>
      <c r="K17" s="7"/>
    </row>
    <row r="18" spans="1:11" ht="12.75">
      <c r="A18" s="229" t="s">
        <v>122</v>
      </c>
      <c r="B18" s="230"/>
      <c r="C18" s="230"/>
      <c r="D18" s="230"/>
      <c r="E18" s="230"/>
      <c r="F18" s="230"/>
      <c r="G18" s="230"/>
      <c r="H18" s="230"/>
      <c r="I18" s="1">
        <v>12</v>
      </c>
      <c r="J18" s="135">
        <f>SUM(J14:J17)</f>
        <v>94975738</v>
      </c>
      <c r="K18" s="128">
        <f>SUM(K14:K17)</f>
        <v>83174944</v>
      </c>
    </row>
    <row r="19" spans="1:11" ht="12.75">
      <c r="A19" s="229" t="s">
        <v>20</v>
      </c>
      <c r="B19" s="230"/>
      <c r="C19" s="230"/>
      <c r="D19" s="230"/>
      <c r="E19" s="230"/>
      <c r="F19" s="230"/>
      <c r="G19" s="230"/>
      <c r="H19" s="230"/>
      <c r="I19" s="1">
        <v>13</v>
      </c>
      <c r="J19" s="135">
        <f>IF(J13&gt;J18,J13-J18,0)</f>
        <v>0</v>
      </c>
      <c r="K19" s="128">
        <f>IF(K13&gt;K18,K13-K18,0)</f>
        <v>0</v>
      </c>
    </row>
    <row r="20" spans="1:11" ht="12.75">
      <c r="A20" s="229" t="s">
        <v>21</v>
      </c>
      <c r="B20" s="230"/>
      <c r="C20" s="230"/>
      <c r="D20" s="230"/>
      <c r="E20" s="230"/>
      <c r="F20" s="230"/>
      <c r="G20" s="230"/>
      <c r="H20" s="230"/>
      <c r="I20" s="1">
        <v>14</v>
      </c>
      <c r="J20" s="135">
        <f>IF(J18&gt;J13,J18-J13,0)</f>
        <v>93607</v>
      </c>
      <c r="K20" s="128">
        <f>IF(K18&gt;K13,K18-K13,0)</f>
        <v>12953220.950000048</v>
      </c>
    </row>
    <row r="21" spans="1:11" ht="12.75">
      <c r="A21" s="218" t="s">
        <v>123</v>
      </c>
      <c r="B21" s="219"/>
      <c r="C21" s="219"/>
      <c r="D21" s="219"/>
      <c r="E21" s="219"/>
      <c r="F21" s="219"/>
      <c r="G21" s="219"/>
      <c r="H21" s="219"/>
      <c r="I21" s="276"/>
      <c r="J21" s="276"/>
      <c r="K21" s="277"/>
    </row>
    <row r="22" spans="1:11" ht="12.75">
      <c r="A22" s="226" t="s">
        <v>137</v>
      </c>
      <c r="B22" s="227"/>
      <c r="C22" s="227"/>
      <c r="D22" s="227"/>
      <c r="E22" s="227"/>
      <c r="F22" s="227"/>
      <c r="G22" s="227"/>
      <c r="H22" s="227"/>
      <c r="I22" s="1">
        <v>15</v>
      </c>
      <c r="J22" s="7"/>
      <c r="K22" s="7"/>
    </row>
    <row r="23" spans="1:11" ht="12.75">
      <c r="A23" s="226" t="s">
        <v>138</v>
      </c>
      <c r="B23" s="227"/>
      <c r="C23" s="227"/>
      <c r="D23" s="227"/>
      <c r="E23" s="227"/>
      <c r="F23" s="227"/>
      <c r="G23" s="227"/>
      <c r="H23" s="227"/>
      <c r="I23" s="1">
        <v>16</v>
      </c>
      <c r="J23" s="7"/>
      <c r="K23" s="7"/>
    </row>
    <row r="24" spans="1:12" ht="12.75">
      <c r="A24" s="226" t="s">
        <v>139</v>
      </c>
      <c r="B24" s="227"/>
      <c r="C24" s="227"/>
      <c r="D24" s="227"/>
      <c r="E24" s="227"/>
      <c r="F24" s="227"/>
      <c r="G24" s="227"/>
      <c r="H24" s="227"/>
      <c r="I24" s="1">
        <v>17</v>
      </c>
      <c r="J24" s="7">
        <v>886254</v>
      </c>
      <c r="K24" s="7">
        <f>381152+1048413</f>
        <v>1429565</v>
      </c>
      <c r="L24" s="153"/>
    </row>
    <row r="25" spans="1:11" ht="12.75">
      <c r="A25" s="226" t="s">
        <v>140</v>
      </c>
      <c r="B25" s="227"/>
      <c r="C25" s="227"/>
      <c r="D25" s="227"/>
      <c r="E25" s="227"/>
      <c r="F25" s="227"/>
      <c r="G25" s="227"/>
      <c r="H25" s="227"/>
      <c r="I25" s="1">
        <v>18</v>
      </c>
      <c r="J25" s="7"/>
      <c r="K25" s="7">
        <v>17524772</v>
      </c>
    </row>
    <row r="26" spans="1:11" ht="12.75">
      <c r="A26" s="226" t="s">
        <v>141</v>
      </c>
      <c r="B26" s="227"/>
      <c r="C26" s="227"/>
      <c r="D26" s="227"/>
      <c r="E26" s="227"/>
      <c r="F26" s="227"/>
      <c r="G26" s="227"/>
      <c r="H26" s="227"/>
      <c r="I26" s="1">
        <v>19</v>
      </c>
      <c r="J26" s="7"/>
      <c r="K26" s="7"/>
    </row>
    <row r="27" spans="1:11" ht="12.75">
      <c r="A27" s="229" t="s">
        <v>127</v>
      </c>
      <c r="B27" s="230"/>
      <c r="C27" s="230"/>
      <c r="D27" s="230"/>
      <c r="E27" s="230"/>
      <c r="F27" s="230"/>
      <c r="G27" s="230"/>
      <c r="H27" s="230"/>
      <c r="I27" s="1">
        <v>20</v>
      </c>
      <c r="J27" s="135">
        <f>SUM(J22:J26)</f>
        <v>886254</v>
      </c>
      <c r="K27" s="128">
        <f>SUM(K22:K26)</f>
        <v>18954337</v>
      </c>
    </row>
    <row r="28" spans="1:11" ht="12.75">
      <c r="A28" s="226" t="s">
        <v>91</v>
      </c>
      <c r="B28" s="227"/>
      <c r="C28" s="227"/>
      <c r="D28" s="227"/>
      <c r="E28" s="227"/>
      <c r="F28" s="227"/>
      <c r="G28" s="227"/>
      <c r="H28" s="227"/>
      <c r="I28" s="1">
        <v>21</v>
      </c>
      <c r="J28" s="7">
        <v>39743041</v>
      </c>
      <c r="K28" s="7">
        <v>24039158</v>
      </c>
    </row>
    <row r="29" spans="1:11" ht="12.75">
      <c r="A29" s="226" t="s">
        <v>92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/>
      <c r="K29" s="7"/>
    </row>
    <row r="30" spans="1:11" ht="12.75">
      <c r="A30" s="226" t="s">
        <v>8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/>
      <c r="K30" s="7"/>
    </row>
    <row r="31" spans="1:11" ht="12.75">
      <c r="A31" s="229" t="s">
        <v>2</v>
      </c>
      <c r="B31" s="230"/>
      <c r="C31" s="230"/>
      <c r="D31" s="230"/>
      <c r="E31" s="230"/>
      <c r="F31" s="230"/>
      <c r="G31" s="230"/>
      <c r="H31" s="230"/>
      <c r="I31" s="1">
        <v>24</v>
      </c>
      <c r="J31" s="135">
        <f>SUM(J28:J30)</f>
        <v>39743041</v>
      </c>
      <c r="K31" s="128">
        <f>SUM(K28:K30)</f>
        <v>24039158</v>
      </c>
    </row>
    <row r="32" spans="1:11" ht="12.75">
      <c r="A32" s="229" t="s">
        <v>22</v>
      </c>
      <c r="B32" s="230"/>
      <c r="C32" s="230"/>
      <c r="D32" s="230"/>
      <c r="E32" s="230"/>
      <c r="F32" s="230"/>
      <c r="G32" s="230"/>
      <c r="H32" s="230"/>
      <c r="I32" s="1">
        <v>25</v>
      </c>
      <c r="J32" s="135">
        <f>IF(J27&gt;J31,J27-J31,0)</f>
        <v>0</v>
      </c>
      <c r="K32" s="128">
        <f>IF(K27&gt;K31,K27-K31,0)</f>
        <v>0</v>
      </c>
    </row>
    <row r="33" spans="1:11" ht="12.75">
      <c r="A33" s="229" t="s">
        <v>23</v>
      </c>
      <c r="B33" s="230"/>
      <c r="C33" s="230"/>
      <c r="D33" s="230"/>
      <c r="E33" s="230"/>
      <c r="F33" s="230"/>
      <c r="G33" s="230"/>
      <c r="H33" s="230"/>
      <c r="I33" s="1">
        <v>26</v>
      </c>
      <c r="J33" s="135">
        <f>IF(J31&gt;J27,J31-J27,0)</f>
        <v>38856787</v>
      </c>
      <c r="K33" s="128">
        <f>IF(K31&gt;K27,K31-K27,0)</f>
        <v>5084821</v>
      </c>
    </row>
    <row r="34" spans="1:11" ht="12.75">
      <c r="A34" s="218" t="s">
        <v>124</v>
      </c>
      <c r="B34" s="219"/>
      <c r="C34" s="219"/>
      <c r="D34" s="219"/>
      <c r="E34" s="219"/>
      <c r="F34" s="219"/>
      <c r="G34" s="219"/>
      <c r="H34" s="219"/>
      <c r="I34" s="276"/>
      <c r="J34" s="276"/>
      <c r="K34" s="277"/>
    </row>
    <row r="35" spans="1:11" ht="12.75">
      <c r="A35" s="226" t="s">
        <v>133</v>
      </c>
      <c r="B35" s="227"/>
      <c r="C35" s="227"/>
      <c r="D35" s="227"/>
      <c r="E35" s="227"/>
      <c r="F35" s="227"/>
      <c r="G35" s="227"/>
      <c r="H35" s="227"/>
      <c r="I35" s="1">
        <v>27</v>
      </c>
      <c r="J35" s="5"/>
      <c r="K35" s="7">
        <v>6431479</v>
      </c>
    </row>
    <row r="36" spans="1:11" ht="12.75">
      <c r="A36" s="226" t="s">
        <v>13</v>
      </c>
      <c r="B36" s="227"/>
      <c r="C36" s="227"/>
      <c r="D36" s="227"/>
      <c r="E36" s="227"/>
      <c r="F36" s="227"/>
      <c r="G36" s="227"/>
      <c r="H36" s="227"/>
      <c r="I36" s="1">
        <v>28</v>
      </c>
      <c r="J36" s="7">
        <v>74764063</v>
      </c>
      <c r="K36" s="7">
        <v>23116898</v>
      </c>
    </row>
    <row r="37" spans="1:11" ht="12.75">
      <c r="A37" s="226" t="s">
        <v>14</v>
      </c>
      <c r="B37" s="227"/>
      <c r="C37" s="227"/>
      <c r="D37" s="227"/>
      <c r="E37" s="227"/>
      <c r="F37" s="227"/>
      <c r="G37" s="227"/>
      <c r="H37" s="227"/>
      <c r="I37" s="1">
        <v>29</v>
      </c>
      <c r="J37" s="7">
        <v>4674813</v>
      </c>
      <c r="K37" s="7"/>
    </row>
    <row r="38" spans="1:11" ht="12.75">
      <c r="A38" s="229" t="s">
        <v>49</v>
      </c>
      <c r="B38" s="230"/>
      <c r="C38" s="230"/>
      <c r="D38" s="230"/>
      <c r="E38" s="230"/>
      <c r="F38" s="230"/>
      <c r="G38" s="230"/>
      <c r="H38" s="230"/>
      <c r="I38" s="1">
        <v>30</v>
      </c>
      <c r="J38" s="135">
        <f>SUM(J35:J37)</f>
        <v>79438876</v>
      </c>
      <c r="K38" s="128">
        <f>SUM(K35:K37)</f>
        <v>29548377</v>
      </c>
    </row>
    <row r="39" spans="1:14" ht="12.75">
      <c r="A39" s="226" t="s">
        <v>15</v>
      </c>
      <c r="B39" s="227"/>
      <c r="C39" s="227"/>
      <c r="D39" s="227"/>
      <c r="E39" s="227"/>
      <c r="F39" s="227"/>
      <c r="G39" s="227"/>
      <c r="H39" s="227"/>
      <c r="I39" s="1">
        <v>31</v>
      </c>
      <c r="J39" s="7"/>
      <c r="K39" s="7"/>
      <c r="N39" s="136"/>
    </row>
    <row r="40" spans="1:11" ht="12.75">
      <c r="A40" s="226" t="s">
        <v>16</v>
      </c>
      <c r="B40" s="227"/>
      <c r="C40" s="227"/>
      <c r="D40" s="227"/>
      <c r="E40" s="227"/>
      <c r="F40" s="227"/>
      <c r="G40" s="227"/>
      <c r="H40" s="227"/>
      <c r="I40" s="1">
        <v>32</v>
      </c>
      <c r="J40" s="7">
        <v>16637212</v>
      </c>
      <c r="K40" s="7">
        <v>11687788</v>
      </c>
    </row>
    <row r="41" spans="1:11" ht="12.75">
      <c r="A41" s="226" t="s">
        <v>17</v>
      </c>
      <c r="B41" s="227"/>
      <c r="C41" s="227"/>
      <c r="D41" s="227"/>
      <c r="E41" s="227"/>
      <c r="F41" s="227"/>
      <c r="G41" s="227"/>
      <c r="H41" s="227"/>
      <c r="I41" s="1">
        <v>33</v>
      </c>
      <c r="J41" s="7">
        <v>13951667</v>
      </c>
      <c r="K41" s="7"/>
    </row>
    <row r="42" spans="1:11" ht="12.75">
      <c r="A42" s="226" t="s">
        <v>18</v>
      </c>
      <c r="B42" s="227"/>
      <c r="C42" s="227"/>
      <c r="D42" s="227"/>
      <c r="E42" s="227"/>
      <c r="F42" s="227"/>
      <c r="G42" s="227"/>
      <c r="H42" s="227"/>
      <c r="I42" s="1">
        <v>34</v>
      </c>
      <c r="J42" s="7"/>
      <c r="K42" s="7"/>
    </row>
    <row r="43" spans="1:15" ht="12.75">
      <c r="A43" s="226" t="s">
        <v>19</v>
      </c>
      <c r="B43" s="227"/>
      <c r="C43" s="227"/>
      <c r="D43" s="227"/>
      <c r="E43" s="227"/>
      <c r="F43" s="227"/>
      <c r="G43" s="227"/>
      <c r="H43" s="227"/>
      <c r="I43" s="1">
        <v>35</v>
      </c>
      <c r="J43" s="7"/>
      <c r="K43" s="7">
        <v>6704000</v>
      </c>
      <c r="N43" s="136"/>
      <c r="O43" s="137"/>
    </row>
    <row r="44" spans="1:14" ht="12.75">
      <c r="A44" s="229" t="s">
        <v>50</v>
      </c>
      <c r="B44" s="230"/>
      <c r="C44" s="230"/>
      <c r="D44" s="230"/>
      <c r="E44" s="230"/>
      <c r="F44" s="230"/>
      <c r="G44" s="230"/>
      <c r="H44" s="230"/>
      <c r="I44" s="1">
        <v>36</v>
      </c>
      <c r="J44" s="135">
        <f>SUM(J39:J43)</f>
        <v>30588879</v>
      </c>
      <c r="K44" s="128">
        <f>SUM(K39:K43)</f>
        <v>18391788</v>
      </c>
      <c r="N44" s="136"/>
    </row>
    <row r="45" spans="1:14" ht="12.75">
      <c r="A45" s="229" t="s">
        <v>9</v>
      </c>
      <c r="B45" s="230"/>
      <c r="C45" s="230"/>
      <c r="D45" s="230"/>
      <c r="E45" s="230"/>
      <c r="F45" s="230"/>
      <c r="G45" s="230"/>
      <c r="H45" s="230"/>
      <c r="I45" s="1">
        <v>37</v>
      </c>
      <c r="J45" s="135">
        <f>IF(J38&gt;J44,J38-J44,0)</f>
        <v>48849997</v>
      </c>
      <c r="K45" s="128">
        <f>IF(K38&gt;K44,K38-K44,0)</f>
        <v>11156589</v>
      </c>
      <c r="N45" s="136"/>
    </row>
    <row r="46" spans="1:11" ht="12.75">
      <c r="A46" s="229" t="s">
        <v>10</v>
      </c>
      <c r="B46" s="230"/>
      <c r="C46" s="230"/>
      <c r="D46" s="230"/>
      <c r="E46" s="230"/>
      <c r="F46" s="230"/>
      <c r="G46" s="230"/>
      <c r="H46" s="230"/>
      <c r="I46" s="1">
        <v>38</v>
      </c>
      <c r="J46" s="135">
        <f>IF(J44&gt;J38,J44-J38,0)</f>
        <v>0</v>
      </c>
      <c r="K46" s="128">
        <f>IF(K44&gt;K38,K44-K38,0)</f>
        <v>0</v>
      </c>
    </row>
    <row r="47" spans="1:13" ht="12.75">
      <c r="A47" s="226" t="s">
        <v>51</v>
      </c>
      <c r="B47" s="227"/>
      <c r="C47" s="227"/>
      <c r="D47" s="227"/>
      <c r="E47" s="227"/>
      <c r="F47" s="227"/>
      <c r="G47" s="227"/>
      <c r="H47" s="227"/>
      <c r="I47" s="1">
        <v>39</v>
      </c>
      <c r="J47" s="59">
        <f>IF(J19-J20+J32-J33+J45-J46&gt;0,J19-J20+J32-J33+J45-J46,0)</f>
        <v>9899603</v>
      </c>
      <c r="K47" s="49">
        <f>IF(K19-K20+K32-K33+K45-K46&gt;0,K19-K20+K32-K33+K45-K46,0)</f>
        <v>0</v>
      </c>
      <c r="M47" s="136"/>
    </row>
    <row r="48" spans="1:14" ht="12.75">
      <c r="A48" s="226" t="s">
        <v>52</v>
      </c>
      <c r="B48" s="227"/>
      <c r="C48" s="227"/>
      <c r="D48" s="227"/>
      <c r="E48" s="227"/>
      <c r="F48" s="227"/>
      <c r="G48" s="227"/>
      <c r="H48" s="227"/>
      <c r="I48" s="1">
        <v>40</v>
      </c>
      <c r="J48" s="59">
        <f>IF(J20-J19+J33-J32+J46-J45&gt;0,J20-J19+J33-J32+J46-J45,0)</f>
        <v>0</v>
      </c>
      <c r="K48" s="49">
        <f>IF(K20-K19+K33-K32+K46-K45&gt;0,K20-K19+K33-K32+K46-K45,0)</f>
        <v>6881452.950000048</v>
      </c>
      <c r="N48" s="136"/>
    </row>
    <row r="49" spans="1:14" ht="12.75">
      <c r="A49" s="226" t="s">
        <v>125</v>
      </c>
      <c r="B49" s="227"/>
      <c r="C49" s="227"/>
      <c r="D49" s="227"/>
      <c r="E49" s="227"/>
      <c r="F49" s="227"/>
      <c r="G49" s="227"/>
      <c r="H49" s="227"/>
      <c r="I49" s="1">
        <v>41</v>
      </c>
      <c r="J49" s="7">
        <v>6353591</v>
      </c>
      <c r="K49" s="7">
        <f>+Bilanca!J64</f>
        <v>14531049</v>
      </c>
      <c r="N49" s="136"/>
    </row>
    <row r="50" spans="1:11" ht="12.75">
      <c r="A50" s="226" t="s">
        <v>134</v>
      </c>
      <c r="B50" s="227"/>
      <c r="C50" s="227"/>
      <c r="D50" s="227"/>
      <c r="E50" s="227"/>
      <c r="F50" s="227"/>
      <c r="G50" s="227"/>
      <c r="H50" s="227"/>
      <c r="I50" s="1">
        <v>42</v>
      </c>
      <c r="J50" s="7">
        <v>9899603</v>
      </c>
      <c r="K50" s="7"/>
    </row>
    <row r="51" spans="1:11" ht="12.75">
      <c r="A51" s="226" t="s">
        <v>135</v>
      </c>
      <c r="B51" s="227"/>
      <c r="C51" s="227"/>
      <c r="D51" s="227"/>
      <c r="E51" s="227"/>
      <c r="F51" s="227"/>
      <c r="G51" s="227"/>
      <c r="H51" s="227"/>
      <c r="I51" s="1">
        <v>43</v>
      </c>
      <c r="J51" s="7"/>
      <c r="K51" s="7">
        <f>+K49-K52</f>
        <v>6881453</v>
      </c>
    </row>
    <row r="52" spans="1:11" ht="12.75">
      <c r="A52" s="232" t="s">
        <v>136</v>
      </c>
      <c r="B52" s="233"/>
      <c r="C52" s="233"/>
      <c r="D52" s="233"/>
      <c r="E52" s="233"/>
      <c r="F52" s="233"/>
      <c r="G52" s="233"/>
      <c r="H52" s="233"/>
      <c r="I52" s="4">
        <v>44</v>
      </c>
      <c r="J52" s="56">
        <v>16253194</v>
      </c>
      <c r="K52" s="56">
        <f>+Bilanca!K64</f>
        <v>7649596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J27:J36 J1:J6 J13:J15 J18:J21 J24 J38 J40:J65536 J11 K1:IV65536"/>
    <dataValidation type="whole" operator="notEqual" allowBlank="1" showInputMessage="1" showErrorMessage="1" errorTitle="Pogrešan unos" error="Mogu se unijeti samo cjelobrojne vrijednosti." sqref="J39 J12 J16:J17 J25:J26 J37 J22:J23 J7:J10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125" zoomScaleSheetLayoutView="125" zoomScalePageLayoutView="0" workbookViewId="0" topLeftCell="A1">
      <selection activeCell="R25" sqref="R25"/>
    </sheetView>
  </sheetViews>
  <sheetFormatPr defaultColWidth="9.140625" defaultRowHeight="12.75"/>
  <cols>
    <col min="1" max="4" width="9.140625" style="66" customWidth="1"/>
    <col min="5" max="5" width="11.00390625" style="66" customWidth="1"/>
    <col min="6" max="9" width="9.140625" style="66" customWidth="1"/>
    <col min="10" max="11" width="12.7109375" style="66" customWidth="1"/>
    <col min="12" max="16384" width="9.140625" style="66" customWidth="1"/>
  </cols>
  <sheetData>
    <row r="1" spans="1:12" ht="12.75">
      <c r="A1" s="297" t="s">
        <v>227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65"/>
    </row>
    <row r="2" spans="1:12" ht="15.75">
      <c r="A2" s="39"/>
      <c r="B2" s="64"/>
      <c r="C2" s="282" t="s">
        <v>228</v>
      </c>
      <c r="D2" s="282"/>
      <c r="E2" s="131" t="s">
        <v>302</v>
      </c>
      <c r="F2" s="40" t="s">
        <v>197</v>
      </c>
      <c r="G2" s="283" t="s">
        <v>303</v>
      </c>
      <c r="H2" s="284"/>
      <c r="I2" s="64"/>
      <c r="J2" s="64"/>
      <c r="K2" s="64"/>
      <c r="L2" s="67"/>
    </row>
    <row r="3" spans="1:13" ht="12.75" customHeight="1">
      <c r="A3" s="273" t="s">
        <v>282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134"/>
      <c r="M3" s="134"/>
    </row>
    <row r="4" spans="1:11" ht="23.25">
      <c r="A4" s="285" t="s">
        <v>40</v>
      </c>
      <c r="B4" s="285"/>
      <c r="C4" s="285"/>
      <c r="D4" s="285"/>
      <c r="E4" s="285"/>
      <c r="F4" s="285"/>
      <c r="G4" s="285"/>
      <c r="H4" s="285"/>
      <c r="I4" s="132" t="s">
        <v>251</v>
      </c>
      <c r="J4" s="133" t="s">
        <v>114</v>
      </c>
      <c r="K4" s="133" t="s">
        <v>115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70">
        <v>2</v>
      </c>
      <c r="J5" s="69" t="s">
        <v>229</v>
      </c>
      <c r="K5" s="69" t="s">
        <v>230</v>
      </c>
    </row>
    <row r="6" spans="1:11" ht="12.75">
      <c r="A6" s="287" t="s">
        <v>231</v>
      </c>
      <c r="B6" s="288"/>
      <c r="C6" s="288"/>
      <c r="D6" s="288"/>
      <c r="E6" s="288"/>
      <c r="F6" s="288"/>
      <c r="G6" s="288"/>
      <c r="H6" s="288"/>
      <c r="I6" s="41">
        <v>1</v>
      </c>
      <c r="J6" s="6">
        <v>419958400</v>
      </c>
      <c r="K6" s="42">
        <f>+Bilanca!K70</f>
        <v>419958400</v>
      </c>
    </row>
    <row r="7" spans="1:11" ht="12.75">
      <c r="A7" s="287" t="s">
        <v>232</v>
      </c>
      <c r="B7" s="288"/>
      <c r="C7" s="288"/>
      <c r="D7" s="288"/>
      <c r="E7" s="288"/>
      <c r="F7" s="288"/>
      <c r="G7" s="288"/>
      <c r="H7" s="288"/>
      <c r="I7" s="41">
        <v>2</v>
      </c>
      <c r="J7" s="7">
        <v>183075797</v>
      </c>
      <c r="K7" s="43">
        <f>+Bilanca!K71</f>
        <v>183075797</v>
      </c>
    </row>
    <row r="8" spans="1:11" ht="12.75">
      <c r="A8" s="287" t="s">
        <v>233</v>
      </c>
      <c r="B8" s="288"/>
      <c r="C8" s="288"/>
      <c r="D8" s="288"/>
      <c r="E8" s="288"/>
      <c r="F8" s="288"/>
      <c r="G8" s="288"/>
      <c r="H8" s="288"/>
      <c r="I8" s="41">
        <v>3</v>
      </c>
      <c r="J8" s="7">
        <v>25496563</v>
      </c>
      <c r="K8" s="43">
        <f>+Bilanca!K72</f>
        <v>23439451</v>
      </c>
    </row>
    <row r="9" spans="1:11" ht="12.75">
      <c r="A9" s="287" t="s">
        <v>234</v>
      </c>
      <c r="B9" s="288"/>
      <c r="C9" s="288"/>
      <c r="D9" s="288"/>
      <c r="E9" s="288"/>
      <c r="F9" s="288"/>
      <c r="G9" s="288"/>
      <c r="H9" s="288"/>
      <c r="I9" s="41">
        <v>4</v>
      </c>
      <c r="J9" s="7">
        <v>44767328</v>
      </c>
      <c r="K9" s="43">
        <f>+Bilanca!K80</f>
        <v>42519724</v>
      </c>
    </row>
    <row r="10" spans="1:11" ht="12.75">
      <c r="A10" s="287" t="s">
        <v>235</v>
      </c>
      <c r="B10" s="288"/>
      <c r="C10" s="288"/>
      <c r="D10" s="288"/>
      <c r="E10" s="288"/>
      <c r="F10" s="288"/>
      <c r="G10" s="288"/>
      <c r="H10" s="288"/>
      <c r="I10" s="41">
        <v>5</v>
      </c>
      <c r="J10" s="7">
        <v>31401789</v>
      </c>
      <c r="K10" s="43">
        <f>+Bilanca!K83</f>
        <v>39802306</v>
      </c>
    </row>
    <row r="11" spans="1:11" ht="12.75">
      <c r="A11" s="287" t="s">
        <v>236</v>
      </c>
      <c r="B11" s="288"/>
      <c r="C11" s="288"/>
      <c r="D11" s="288"/>
      <c r="E11" s="288"/>
      <c r="F11" s="288"/>
      <c r="G11" s="288"/>
      <c r="H11" s="288"/>
      <c r="I11" s="41">
        <v>6</v>
      </c>
      <c r="J11" s="7"/>
      <c r="K11" s="43"/>
    </row>
    <row r="12" spans="1:11" ht="12.75">
      <c r="A12" s="287" t="s">
        <v>237</v>
      </c>
      <c r="B12" s="288"/>
      <c r="C12" s="288"/>
      <c r="D12" s="288"/>
      <c r="E12" s="288"/>
      <c r="F12" s="288"/>
      <c r="G12" s="288"/>
      <c r="H12" s="288"/>
      <c r="I12" s="41">
        <v>7</v>
      </c>
      <c r="J12" s="7"/>
      <c r="K12" s="43"/>
    </row>
    <row r="13" spans="1:11" ht="12.75">
      <c r="A13" s="287" t="s">
        <v>238</v>
      </c>
      <c r="B13" s="288"/>
      <c r="C13" s="288"/>
      <c r="D13" s="288"/>
      <c r="E13" s="288"/>
      <c r="F13" s="288"/>
      <c r="G13" s="288"/>
      <c r="H13" s="288"/>
      <c r="I13" s="41">
        <v>8</v>
      </c>
      <c r="J13" s="7"/>
      <c r="K13" s="43"/>
    </row>
    <row r="14" spans="1:11" ht="12.75">
      <c r="A14" s="287" t="s">
        <v>239</v>
      </c>
      <c r="B14" s="288"/>
      <c r="C14" s="288"/>
      <c r="D14" s="288"/>
      <c r="E14" s="288"/>
      <c r="F14" s="288"/>
      <c r="G14" s="288"/>
      <c r="H14" s="288"/>
      <c r="I14" s="41">
        <v>9</v>
      </c>
      <c r="J14" s="7">
        <v>10185353</v>
      </c>
      <c r="K14" s="43">
        <f>+Bilanca!K78</f>
        <v>10185353</v>
      </c>
    </row>
    <row r="15" spans="1:11" ht="12.75">
      <c r="A15" s="289" t="s">
        <v>240</v>
      </c>
      <c r="B15" s="290"/>
      <c r="C15" s="290"/>
      <c r="D15" s="290"/>
      <c r="E15" s="290"/>
      <c r="F15" s="290"/>
      <c r="G15" s="290"/>
      <c r="H15" s="290"/>
      <c r="I15" s="41">
        <v>10</v>
      </c>
      <c r="J15" s="128">
        <f>SUM(J6:J14)</f>
        <v>714885230</v>
      </c>
      <c r="K15" s="128">
        <f>SUM(K6:K14)</f>
        <v>718981031</v>
      </c>
    </row>
    <row r="16" spans="1:11" ht="12.75">
      <c r="A16" s="287" t="s">
        <v>241</v>
      </c>
      <c r="B16" s="288"/>
      <c r="C16" s="288"/>
      <c r="D16" s="288"/>
      <c r="E16" s="288"/>
      <c r="F16" s="288"/>
      <c r="G16" s="288"/>
      <c r="H16" s="288"/>
      <c r="I16" s="41">
        <v>11</v>
      </c>
      <c r="J16" s="43"/>
      <c r="K16" s="43"/>
    </row>
    <row r="17" spans="1:11" ht="12.75">
      <c r="A17" s="287" t="s">
        <v>242</v>
      </c>
      <c r="B17" s="288"/>
      <c r="C17" s="288"/>
      <c r="D17" s="288"/>
      <c r="E17" s="288"/>
      <c r="F17" s="288"/>
      <c r="G17" s="288"/>
      <c r="H17" s="288"/>
      <c r="I17" s="41">
        <v>12</v>
      </c>
      <c r="J17" s="43"/>
      <c r="K17" s="43"/>
    </row>
    <row r="18" spans="1:11" ht="12.75">
      <c r="A18" s="287" t="s">
        <v>243</v>
      </c>
      <c r="B18" s="288"/>
      <c r="C18" s="288"/>
      <c r="D18" s="288"/>
      <c r="E18" s="288"/>
      <c r="F18" s="288"/>
      <c r="G18" s="288"/>
      <c r="H18" s="288"/>
      <c r="I18" s="41">
        <v>13</v>
      </c>
      <c r="J18" s="43"/>
      <c r="K18" s="43"/>
    </row>
    <row r="19" spans="1:11" ht="12.75">
      <c r="A19" s="287" t="s">
        <v>244</v>
      </c>
      <c r="B19" s="288"/>
      <c r="C19" s="288"/>
      <c r="D19" s="288"/>
      <c r="E19" s="288"/>
      <c r="F19" s="288"/>
      <c r="G19" s="288"/>
      <c r="H19" s="288"/>
      <c r="I19" s="41">
        <v>14</v>
      </c>
      <c r="J19" s="43"/>
      <c r="K19" s="43"/>
    </row>
    <row r="20" spans="1:11" ht="12.75">
      <c r="A20" s="287" t="s">
        <v>245</v>
      </c>
      <c r="B20" s="288"/>
      <c r="C20" s="288"/>
      <c r="D20" s="288"/>
      <c r="E20" s="288"/>
      <c r="F20" s="288"/>
      <c r="G20" s="288"/>
      <c r="H20" s="288"/>
      <c r="I20" s="41">
        <v>15</v>
      </c>
      <c r="J20" s="43"/>
      <c r="K20" s="43"/>
    </row>
    <row r="21" spans="1:11" ht="12.75">
      <c r="A21" s="287" t="s">
        <v>246</v>
      </c>
      <c r="B21" s="288"/>
      <c r="C21" s="288"/>
      <c r="D21" s="288"/>
      <c r="E21" s="288"/>
      <c r="F21" s="288"/>
      <c r="G21" s="288"/>
      <c r="H21" s="288"/>
      <c r="I21" s="41">
        <v>16</v>
      </c>
      <c r="J21" s="43"/>
      <c r="K21" s="43"/>
    </row>
    <row r="22" spans="1:11" ht="12.75">
      <c r="A22" s="289" t="s">
        <v>247</v>
      </c>
      <c r="B22" s="290"/>
      <c r="C22" s="290"/>
      <c r="D22" s="290"/>
      <c r="E22" s="290"/>
      <c r="F22" s="290"/>
      <c r="G22" s="290"/>
      <c r="H22" s="290"/>
      <c r="I22" s="41">
        <v>17</v>
      </c>
      <c r="J22" s="68">
        <f>SUM(J16:J21)</f>
        <v>0</v>
      </c>
      <c r="K22" s="68">
        <f>SUM(K16:K21)</f>
        <v>0</v>
      </c>
    </row>
    <row r="23" spans="1:11" ht="12.75">
      <c r="A23" s="299"/>
      <c r="B23" s="300"/>
      <c r="C23" s="300"/>
      <c r="D23" s="300"/>
      <c r="E23" s="300"/>
      <c r="F23" s="300"/>
      <c r="G23" s="300"/>
      <c r="H23" s="300"/>
      <c r="I23" s="301"/>
      <c r="J23" s="301"/>
      <c r="K23" s="302"/>
    </row>
    <row r="24" spans="1:11" ht="12.75">
      <c r="A24" s="291" t="s">
        <v>248</v>
      </c>
      <c r="B24" s="292"/>
      <c r="C24" s="292"/>
      <c r="D24" s="292"/>
      <c r="E24" s="292"/>
      <c r="F24" s="292"/>
      <c r="G24" s="292"/>
      <c r="H24" s="292"/>
      <c r="I24" s="44">
        <v>18</v>
      </c>
      <c r="J24" s="42"/>
      <c r="K24" s="42"/>
    </row>
    <row r="25" spans="1:11" ht="17.25" customHeight="1">
      <c r="A25" s="293" t="s">
        <v>249</v>
      </c>
      <c r="B25" s="294"/>
      <c r="C25" s="294"/>
      <c r="D25" s="294"/>
      <c r="E25" s="294"/>
      <c r="F25" s="294"/>
      <c r="G25" s="294"/>
      <c r="H25" s="294"/>
      <c r="I25" s="45">
        <v>19</v>
      </c>
      <c r="J25" s="68"/>
      <c r="K25" s="68"/>
    </row>
    <row r="26" spans="1:11" ht="30" customHeight="1">
      <c r="A26" s="295" t="s">
        <v>250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Marica Jakelić</cp:lastModifiedBy>
  <cp:lastPrinted>2014-07-19T16:20:54Z</cp:lastPrinted>
  <dcterms:created xsi:type="dcterms:W3CDTF">2008-10-17T11:51:54Z</dcterms:created>
  <dcterms:modified xsi:type="dcterms:W3CDTF">2014-07-23T07:21:18Z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