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</definedNames>
  <calcPr calcId="125725"/>
</workbook>
</file>

<file path=xl/calcChain.xml><?xml version="1.0" encoding="utf-8"?>
<calcChain xmlns="http://schemas.openxmlformats.org/spreadsheetml/2006/main">
  <c r="M53" i="18"/>
  <c r="M70"/>
  <c r="K71"/>
  <c r="L71"/>
  <c r="M71"/>
  <c r="J71"/>
  <c r="J7" i="17"/>
  <c r="J23"/>
  <c r="K119" i="19"/>
  <c r="J119"/>
  <c r="K115"/>
  <c r="J115"/>
  <c r="K24" i="17"/>
  <c r="J24"/>
  <c r="K5"/>
  <c r="K6"/>
  <c r="K13"/>
  <c r="J13"/>
  <c r="J8"/>
  <c r="J6"/>
  <c r="J5"/>
  <c r="K57" i="18"/>
  <c r="K66"/>
  <c r="L57"/>
  <c r="L66"/>
  <c r="M57"/>
  <c r="M66"/>
  <c r="K7"/>
  <c r="K27"/>
  <c r="K42"/>
  <c r="K12"/>
  <c r="K16"/>
  <c r="K22"/>
  <c r="K33"/>
  <c r="L7"/>
  <c r="L27"/>
  <c r="L42"/>
  <c r="L12"/>
  <c r="L16"/>
  <c r="L22"/>
  <c r="L33"/>
  <c r="M7"/>
  <c r="M27"/>
  <c r="M12"/>
  <c r="M16"/>
  <c r="M22"/>
  <c r="M33"/>
  <c r="K52" i="20"/>
  <c r="J52"/>
  <c r="K18"/>
  <c r="K13"/>
  <c r="K31"/>
  <c r="K27"/>
  <c r="K44"/>
  <c r="K38"/>
  <c r="J18"/>
  <c r="J13"/>
  <c r="J31"/>
  <c r="J27"/>
  <c r="J32"/>
  <c r="J33"/>
  <c r="J44"/>
  <c r="J38"/>
  <c r="J45"/>
  <c r="K72" i="19"/>
  <c r="K79"/>
  <c r="K8" i="17"/>
  <c r="K82" i="19"/>
  <c r="K9" i="17"/>
  <c r="K86" i="19"/>
  <c r="K90"/>
  <c r="K100"/>
  <c r="J72"/>
  <c r="J79"/>
  <c r="J82"/>
  <c r="J9" i="17"/>
  <c r="J86" i="19"/>
  <c r="J90"/>
  <c r="J100"/>
  <c r="K9"/>
  <c r="K16"/>
  <c r="K26"/>
  <c r="K35"/>
  <c r="K41"/>
  <c r="K49"/>
  <c r="K56"/>
  <c r="J9"/>
  <c r="J16"/>
  <c r="J26"/>
  <c r="J35"/>
  <c r="J41"/>
  <c r="J49"/>
  <c r="J56"/>
  <c r="J12" i="18"/>
  <c r="J10"/>
  <c r="J43"/>
  <c r="J57"/>
  <c r="J66"/>
  <c r="J7"/>
  <c r="J27"/>
  <c r="J42"/>
  <c r="J16"/>
  <c r="J22"/>
  <c r="J33"/>
  <c r="J21" i="17"/>
  <c r="K21"/>
  <c r="M10" i="18"/>
  <c r="M43"/>
  <c r="M42"/>
  <c r="L10"/>
  <c r="L43"/>
  <c r="L44"/>
  <c r="L48"/>
  <c r="K10"/>
  <c r="K43"/>
  <c r="K46"/>
  <c r="J14" i="17"/>
  <c r="K69" i="19"/>
  <c r="K118"/>
  <c r="K7" i="17"/>
  <c r="K14"/>
  <c r="K23" s="1"/>
  <c r="J69" i="19"/>
  <c r="J118"/>
  <c r="K114"/>
  <c r="K8"/>
  <c r="K40"/>
  <c r="J40"/>
  <c r="J8"/>
  <c r="M44" i="18"/>
  <c r="M48"/>
  <c r="M56"/>
  <c r="M67"/>
  <c r="M46"/>
  <c r="M45"/>
  <c r="K44"/>
  <c r="K48"/>
  <c r="K49"/>
  <c r="M50"/>
  <c r="L46"/>
  <c r="L45"/>
  <c r="K45"/>
  <c r="J114" i="19"/>
  <c r="J66"/>
  <c r="K66"/>
  <c r="K56" i="18"/>
  <c r="K67"/>
  <c r="K53"/>
  <c r="K70"/>
  <c r="M49"/>
  <c r="K50"/>
  <c r="L53"/>
  <c r="L70"/>
  <c r="L56"/>
  <c r="L67"/>
  <c r="L49"/>
  <c r="L50"/>
  <c r="J44"/>
  <c r="J48"/>
  <c r="J45"/>
  <c r="J46"/>
  <c r="J49"/>
  <c r="J56"/>
  <c r="J67"/>
  <c r="J53"/>
  <c r="J70"/>
  <c r="J50"/>
  <c r="K45" i="20"/>
  <c r="K46"/>
  <c r="K32"/>
  <c r="K33"/>
  <c r="K19"/>
  <c r="K20"/>
  <c r="J46"/>
  <c r="J20"/>
  <c r="J19"/>
  <c r="K48"/>
  <c r="J47"/>
  <c r="J48"/>
  <c r="K47"/>
</calcChain>
</file>

<file path=xl/sharedStrings.xml><?xml version="1.0" encoding="utf-8"?>
<sst xmlns="http://schemas.openxmlformats.org/spreadsheetml/2006/main" count="353" uniqueCount="318">
  <si>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</si>
  <si>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</si>
  <si>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</si>
  <si>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</si>
  <si>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</si>
  <si>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</si>
  <si>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</si>
  <si>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</si>
  <si>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</si>
  <si>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</si>
  <si>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</si>
  <si>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</si>
  <si>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</si>
  <si>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</si>
  <si>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</si>
  <si>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</si>
  <si>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</si>
  <si>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</si>
  <si>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</si>
  <si>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</si>
  <si>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</si>
  <si>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</si>
  <si>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</si>
  <si>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</si>
  <si>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</si>
  <si>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</si>
  <si>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</si>
  <si>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</si>
  <si>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</si>
  <si>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</si>
  <si>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</si>
  <si>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</si>
  <si>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</si>
  <si>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</si>
  <si>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</si>
  <si>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</si>
  <si>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</si>
  <si>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</si>
  <si>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</si>
  <si>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</si>
  <si>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</si>
  <si>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</si>
  <si>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</si>
  <si>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</si>
  <si>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</si>
  <si>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</si>
  <si>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</si>
  <si>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</si>
  <si>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</si>
  <si>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</si>
  <si>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</si>
  <si>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</si>
  <si>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</si>
  <si>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</si>
  <si>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</si>
  <si>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</si>
  <si>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</si>
  <si>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</si>
  <si>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</si>
  <si>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</si>
  <si>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</si>
  <si>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</si>
  <si>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</si>
  <si>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</si>
  <si>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</si>
  <si>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</si>
  <si>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</si>
  <si>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</si>
  <si>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</si>
  <si>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</si>
  <si>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</si>
  <si>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</si>
  <si>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</si>
  <si>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</si>
  <si>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</si>
  <si>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</si>
  <si>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</si>
  <si>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</si>
  <si>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</si>
  <si>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</si>
  <si>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</si>
  <si>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</si>
  <si>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</si>
  <si>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</si>
  <si>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</si>
  <si>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</si>
  <si>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</si>
  <si>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</si>
  <si>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</si>
  <si>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</si>
  <si>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</si>
  <si>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</si>
  <si>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</si>
  <si>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</si>
  <si>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</si>
  <si>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</si>
  <si>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</si>
  <si>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</si>
  <si>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</si>
  <si>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</si>
  <si>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</si>
  <si>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</si>
  <si>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</si>
  <si>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</si>
  <si>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</si>
  <si>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</si>
  <si>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</si>
  <si>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</si>
  <si>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</si>
  <si>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</si>
  <si>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</si>
  <si>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</si>
  <si>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</si>
  <si>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</si>
  <si>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</si>
  <si>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</si>
  <si>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</si>
  <si>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</si>
  <si>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</si>
  <si>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</si>
  <si>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</si>
  <si>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</si>
  <si>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</si>
  <si>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</si>
  <si>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</si>
  <si>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</si>
  <si>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</si>
  <si>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</si>
  <si>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</si>
  <si>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</si>
  <si>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</si>
  <si>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</si>
  <si>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</si>
  <si>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</si>
  <si>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</si>
  <si>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</si>
  <si>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</si>
  <si>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</si>
  <si>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</si>
  <si>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</si>
  <si>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</si>
  <si>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</si>
  <si>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</si>
  <si>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</si>
  <si>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</si>
  <si>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</si>
  <si>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</si>
  <si>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</si>
  <si>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</si>
  <si>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</si>
  <si>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</si>
  <si>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</si>
  <si>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</si>
  <si>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</si>
  <si>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</si>
  <si>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</si>
  <si>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</si>
  <si>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</si>
  <si>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</si>
  <si>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</si>
  <si>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</si>
  <si>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</si>
  <si>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</si>
  <si>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</si>
  <si>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</si>
  <si>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</si>
  <si>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</si>
  <si>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</si>
  <si>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</si>
  <si>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</si>
  <si>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</si>
  <si>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</si>
  <si>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</si>
  <si>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</si>
  <si>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</si>
  <si>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</si>
  <si>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</si>
  <si>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</si>
  <si>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</si>
  <si>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</si>
  <si>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</si>
  <si>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</si>
  <si>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</si>
  <si>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</si>
  <si>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</si>
  <si>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</si>
  <si>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</si>
  <si>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</si>
  <si>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</si>
  <si>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</si>
  <si>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</si>
  <si>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</si>
  <si>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</si>
  <si>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</si>
  <si>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</si>
  <si>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</si>
  <si>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</si>
  <si>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</si>
  <si>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</si>
  <si>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</si>
  <si>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</si>
  <si>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</si>
  <si>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</si>
  <si>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</si>
  <si>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</si>
  <si>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</si>
  <si>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</si>
  <si>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</si>
  <si>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</si>
  <si>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</si>
  <si>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</si>
  <si>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</si>
  <si>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</si>
  <si>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</si>
  <si>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</si>
  <si>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</si>
  <si>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</si>
  <si>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</si>
  <si>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</si>
  <si>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</si>
  <si>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</si>
  <si>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</si>
  <si>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</si>
  <si>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</si>
  <si>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</si>
  <si>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</si>
  <si>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</si>
  <si>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</si>
  <si>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</si>
  <si>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</si>
  <si>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</si>
  <si>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</si>
  <si>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</si>
  <si>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</si>
  <si>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</si>
  <si>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</si>
  <si>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</si>
  <si>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</si>
  <si>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</si>
  <si>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</si>
  <si>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</si>
  <si>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</si>
  <si>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</si>
  <si>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</si>
  <si>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</si>
  <si>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</si>
  <si>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</si>
  <si>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</si>
  <si>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</si>
  <si>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</si>
  <si>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</si>
  <si>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</si>
  <si>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</si>
  <si>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</si>
  <si>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</si>
  <si>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</si>
  <si>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</si>
  <si>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</si>
  <si>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</si>
  <si>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</si>
  <si>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</si>
  <si>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</si>
  <si>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</si>
  <si>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</si>
  <si>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</si>
  <si>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</si>
  <si>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stanje na dan 30.09.2011.</t>
  </si>
  <si>
    <t>Obveznik: GRUPA AD PLASTIK</t>
  </si>
  <si>
    <t>u razdoblju 01.01.2011. do 30.09.2011.</t>
  </si>
  <si>
    <t>B)  DUGOTRAJNA IMOVINA (003+010+020+029+033)</t>
  </si>
  <si>
    <t>C)  KRATKOTRAJNA IMOVINA (035+043+050+058)</t>
  </si>
  <si>
    <t>E)  UKUPNO AKTIVA (001+002+034+059)</t>
  </si>
  <si>
    <t>F) UKUPNO – PASIVA (062+079+083+093+106)</t>
  </si>
  <si>
    <t>D)  KRATKOROČNE OBVEZE (094 do 105)</t>
  </si>
  <si>
    <t>C)  DUGOROČNE OBVEZE (084 do 092)</t>
  </si>
  <si>
    <t>B)  REZERVIRANJA (080 do 082)</t>
  </si>
  <si>
    <t>A)  KAPITAL I REZERVE (063+064+065+071+072+075+078)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</si>
  <si>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</si>
  <si>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</si>
  <si>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</si>
  <si>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</si>
  <si>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</si>
  <si>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</si>
  <si>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</si>
  <si>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</si>
  <si>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</si>
  <si>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</si>
  <si>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</si>
  <si>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</si>
  <si>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</si>
  <si>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</si>
  <si>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</si>
  <si>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</si>
  <si>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</si>
  <si>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</si>
  <si>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</si>
  <si>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</si>
  <si>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DA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</si>
  <si>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</si>
  <si>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</si>
  <si>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</si>
  <si>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</si>
  <si>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</si>
  <si>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</si>
  <si>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</si>
  <si>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ZAO ADP LUGA</t>
  </si>
  <si>
    <t>Luga, Ruska Federacija</t>
  </si>
  <si>
    <t>107471000032</t>
  </si>
  <si>
    <t>marica.jakelic@adplastik.hr</t>
  </si>
  <si>
    <t>Katija Klepo</t>
  </si>
  <si>
    <t>Marica Jakelić</t>
  </si>
  <si>
    <t>021/275-660</t>
  </si>
  <si>
    <t>021/206-660</t>
  </si>
  <si>
    <t>SG PLASTIK d.o.o.</t>
  </si>
  <si>
    <t>02097974</t>
  </si>
  <si>
    <t>01.01.2011.</t>
  </si>
  <si>
    <t>30.09.2011.</t>
  </si>
  <si>
    <t>II. OSTALA SVEOBUHVATNA DOBIT/GUBITAK PRIJE POREZA (159 do 165)</t>
  </si>
</sst>
</file>

<file path=xl/styles.xml><?xml version="1.0" encoding="utf-8"?>
<styleSheet xmlns="http://schemas.openxmlformats.org/spreadsheetml/2006/main">
  <numFmts count="1">
    <numFmt numFmtId="167" formatCode="000"/>
  </numFmts>
  <fonts count="25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8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7" fontId="20" fillId="0" borderId="6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16" xfId="2" applyFont="1" applyBorder="1" applyAlignment="1" applyProtection="1">
      <alignment wrapText="1"/>
      <protection hidden="1"/>
    </xf>
    <xf numFmtId="0" fontId="5" fillId="0" borderId="16" xfId="2" applyFont="1" applyBorder="1" applyAlignment="1" applyProtection="1">
      <protection hidden="1"/>
    </xf>
    <xf numFmtId="0" fontId="5" fillId="0" borderId="0" xfId="2" applyFont="1" applyBorder="1" applyAlignment="1" applyProtection="1">
      <alignment horizontal="left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7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16" xfId="2" applyFont="1" applyBorder="1" applyAlignment="1" applyProtection="1">
      <alignment horizontal="left" vertical="top" indent="2"/>
      <protection hidden="1"/>
    </xf>
    <xf numFmtId="0" fontId="5" fillId="0" borderId="16" xfId="2" applyFont="1" applyBorder="1" applyAlignment="1" applyProtection="1">
      <alignment horizontal="left" vertical="top" wrapText="1" indent="2"/>
      <protection hidden="1"/>
    </xf>
    <xf numFmtId="3" fontId="0" fillId="0" borderId="0" xfId="0" applyNumberFormat="1" applyFill="1"/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5" fillId="0" borderId="19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left" vertical="center"/>
      <protection locked="0" hidden="1"/>
    </xf>
    <xf numFmtId="1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6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5" fillId="0" borderId="7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5" fillId="0" borderId="19" xfId="2" applyFont="1" applyFill="1" applyBorder="1" applyAlignment="1"/>
    <xf numFmtId="0" fontId="5" fillId="0" borderId="20" xfId="2" applyFont="1" applyFill="1" applyBorder="1" applyAlignment="1"/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8" xfId="2" applyFont="1" applyBorder="1" applyAlignment="1" applyProtection="1">
      <alignment vertical="center"/>
      <protection hidden="1"/>
    </xf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6" fillId="0" borderId="18" xfId="1" applyNumberFormat="1" applyFont="1" applyFill="1" applyBorder="1" applyAlignment="1" applyProtection="1">
      <alignment horizontal="left" vertical="center"/>
      <protection locked="0" hidden="1"/>
    </xf>
    <xf numFmtId="0" fontId="22" fillId="0" borderId="0" xfId="4" applyFont="1" applyBorder="1" applyAlignment="1" applyProtection="1">
      <alignment horizontal="left"/>
      <protection hidden="1"/>
    </xf>
    <xf numFmtId="0" fontId="23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H48" sqref="H48:I48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10.2851562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84" t="s">
        <v>195</v>
      </c>
      <c r="B1" s="185"/>
      <c r="C1" s="185"/>
      <c r="D1" s="74"/>
      <c r="E1" s="74"/>
      <c r="F1" s="74"/>
      <c r="G1" s="74"/>
      <c r="H1" s="74"/>
      <c r="I1" s="75"/>
      <c r="J1" s="10"/>
      <c r="K1" s="10"/>
      <c r="L1" s="10"/>
    </row>
    <row r="2" spans="1:12">
      <c r="A2" s="138" t="s">
        <v>196</v>
      </c>
      <c r="B2" s="139"/>
      <c r="C2" s="139"/>
      <c r="D2" s="140"/>
      <c r="E2" s="106" t="s">
        <v>315</v>
      </c>
      <c r="F2" s="12"/>
      <c r="G2" s="13" t="s">
        <v>197</v>
      </c>
      <c r="H2" s="106" t="s">
        <v>316</v>
      </c>
      <c r="I2" s="76"/>
      <c r="J2" s="10"/>
      <c r="K2" s="10"/>
      <c r="L2" s="10"/>
    </row>
    <row r="3" spans="1:12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41" t="s">
        <v>262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>
      <c r="A6" s="144" t="s">
        <v>198</v>
      </c>
      <c r="B6" s="145"/>
      <c r="C6" s="136" t="s">
        <v>287</v>
      </c>
      <c r="D6" s="137"/>
      <c r="E6" s="119"/>
      <c r="F6" s="119"/>
      <c r="G6" s="119"/>
      <c r="H6" s="119"/>
      <c r="I6" s="120"/>
      <c r="J6" s="10"/>
      <c r="K6" s="10"/>
      <c r="L6" s="10"/>
    </row>
    <row r="7" spans="1:12">
      <c r="A7" s="82"/>
      <c r="B7" s="22"/>
      <c r="C7" s="24"/>
      <c r="D7" s="24"/>
      <c r="E7" s="119"/>
      <c r="F7" s="119"/>
      <c r="G7" s="119"/>
      <c r="H7" s="119"/>
      <c r="I7" s="120"/>
      <c r="J7" s="10"/>
      <c r="K7" s="10"/>
      <c r="L7" s="10"/>
    </row>
    <row r="8" spans="1:12">
      <c r="A8" s="146" t="s">
        <v>199</v>
      </c>
      <c r="B8" s="147"/>
      <c r="C8" s="136" t="s">
        <v>288</v>
      </c>
      <c r="D8" s="137"/>
      <c r="E8" s="119"/>
      <c r="F8" s="119"/>
      <c r="G8" s="119"/>
      <c r="H8" s="119"/>
      <c r="I8" s="121"/>
      <c r="J8" s="10"/>
      <c r="K8" s="10"/>
      <c r="L8" s="10"/>
    </row>
    <row r="9" spans="1:12">
      <c r="A9" s="84"/>
      <c r="B9" s="45"/>
      <c r="C9" s="122"/>
      <c r="D9" s="123"/>
      <c r="E9" s="24"/>
      <c r="F9" s="24"/>
      <c r="G9" s="24"/>
      <c r="H9" s="24"/>
      <c r="I9" s="121"/>
      <c r="J9" s="10"/>
      <c r="K9" s="10"/>
      <c r="L9" s="10"/>
    </row>
    <row r="10" spans="1:12">
      <c r="A10" s="133" t="s">
        <v>200</v>
      </c>
      <c r="B10" s="134"/>
      <c r="C10" s="136" t="s">
        <v>289</v>
      </c>
      <c r="D10" s="137"/>
      <c r="E10" s="24"/>
      <c r="F10" s="24"/>
      <c r="G10" s="24"/>
      <c r="H10" s="24"/>
      <c r="I10" s="121"/>
      <c r="J10" s="10"/>
      <c r="K10" s="10"/>
      <c r="L10" s="10"/>
    </row>
    <row r="11" spans="1:12">
      <c r="A11" s="135"/>
      <c r="B11" s="134"/>
      <c r="C11" s="24"/>
      <c r="D11" s="24"/>
      <c r="E11" s="24"/>
      <c r="F11" s="24"/>
      <c r="G11" s="24"/>
      <c r="H11" s="24"/>
      <c r="I11" s="121"/>
      <c r="J11" s="10"/>
      <c r="K11" s="10"/>
      <c r="L11" s="10"/>
    </row>
    <row r="12" spans="1:12">
      <c r="A12" s="144" t="s">
        <v>201</v>
      </c>
      <c r="B12" s="145"/>
      <c r="C12" s="148" t="s">
        <v>290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>
      <c r="A13" s="82"/>
      <c r="B13" s="22"/>
      <c r="C13" s="124"/>
      <c r="D13" s="24"/>
      <c r="E13" s="24"/>
      <c r="F13" s="24"/>
      <c r="G13" s="24"/>
      <c r="H13" s="24"/>
      <c r="I13" s="121"/>
      <c r="J13" s="10"/>
      <c r="K13" s="10"/>
      <c r="L13" s="10"/>
    </row>
    <row r="14" spans="1:12">
      <c r="A14" s="144" t="s">
        <v>202</v>
      </c>
      <c r="B14" s="145"/>
      <c r="C14" s="151">
        <v>21210</v>
      </c>
      <c r="D14" s="152"/>
      <c r="E14" s="24"/>
      <c r="F14" s="148" t="s">
        <v>291</v>
      </c>
      <c r="G14" s="149"/>
      <c r="H14" s="149"/>
      <c r="I14" s="150"/>
      <c r="J14" s="10"/>
      <c r="K14" s="10"/>
      <c r="L14" s="10"/>
    </row>
    <row r="15" spans="1:12">
      <c r="A15" s="82"/>
      <c r="B15" s="22"/>
      <c r="C15" s="24"/>
      <c r="D15" s="24"/>
      <c r="E15" s="24"/>
      <c r="F15" s="24"/>
      <c r="G15" s="24"/>
      <c r="H15" s="24"/>
      <c r="I15" s="121"/>
      <c r="J15" s="10"/>
      <c r="K15" s="10"/>
      <c r="L15" s="10"/>
    </row>
    <row r="16" spans="1:12">
      <c r="A16" s="144" t="s">
        <v>203</v>
      </c>
      <c r="B16" s="145"/>
      <c r="C16" s="148" t="s">
        <v>292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>
      <c r="A17" s="82"/>
      <c r="B17" s="22"/>
      <c r="C17" s="24"/>
      <c r="D17" s="24"/>
      <c r="E17" s="24"/>
      <c r="F17" s="24"/>
      <c r="G17" s="24"/>
      <c r="H17" s="24"/>
      <c r="I17" s="121"/>
      <c r="J17" s="10"/>
      <c r="K17" s="10"/>
      <c r="L17" s="10"/>
    </row>
    <row r="18" spans="1:12">
      <c r="A18" s="144" t="s">
        <v>204</v>
      </c>
      <c r="B18" s="145"/>
      <c r="C18" s="153" t="s">
        <v>293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>
      <c r="A19" s="82"/>
      <c r="B19" s="22"/>
      <c r="C19" s="124"/>
      <c r="D19" s="24"/>
      <c r="E19" s="24"/>
      <c r="F19" s="24"/>
      <c r="G19" s="24"/>
      <c r="H19" s="24"/>
      <c r="I19" s="121"/>
      <c r="J19" s="10"/>
      <c r="K19" s="10"/>
      <c r="L19" s="10"/>
    </row>
    <row r="20" spans="1:12">
      <c r="A20" s="144" t="s">
        <v>205</v>
      </c>
      <c r="B20" s="145"/>
      <c r="C20" s="153" t="s">
        <v>294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>
      <c r="A21" s="82"/>
      <c r="B21" s="22"/>
      <c r="C21" s="124"/>
      <c r="D21" s="24"/>
      <c r="E21" s="24"/>
      <c r="F21" s="24"/>
      <c r="G21" s="24"/>
      <c r="H21" s="24"/>
      <c r="I21" s="121"/>
      <c r="J21" s="10"/>
      <c r="K21" s="10"/>
      <c r="L21" s="10"/>
    </row>
    <row r="22" spans="1:12">
      <c r="A22" s="144" t="s">
        <v>206</v>
      </c>
      <c r="B22" s="145"/>
      <c r="C22" s="107">
        <v>406</v>
      </c>
      <c r="D22" s="148" t="s">
        <v>291</v>
      </c>
      <c r="E22" s="156"/>
      <c r="F22" s="157"/>
      <c r="G22" s="158"/>
      <c r="H22" s="159"/>
      <c r="I22" s="85"/>
      <c r="J22" s="10"/>
      <c r="K22" s="10"/>
      <c r="L22" s="10"/>
    </row>
    <row r="23" spans="1:12">
      <c r="A23" s="82"/>
      <c r="B23" s="22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>
      <c r="A24" s="144" t="s">
        <v>207</v>
      </c>
      <c r="B24" s="145"/>
      <c r="C24" s="107">
        <v>17</v>
      </c>
      <c r="D24" s="148" t="s">
        <v>295</v>
      </c>
      <c r="E24" s="156"/>
      <c r="F24" s="156"/>
      <c r="G24" s="157"/>
      <c r="H24" s="46" t="s">
        <v>208</v>
      </c>
      <c r="I24" s="108">
        <v>2422</v>
      </c>
      <c r="J24" s="10"/>
      <c r="K24" s="10"/>
      <c r="L24" s="10"/>
    </row>
    <row r="25" spans="1:12">
      <c r="A25" s="82"/>
      <c r="B25" s="22"/>
      <c r="C25" s="16"/>
      <c r="D25" s="24"/>
      <c r="E25" s="24"/>
      <c r="F25" s="24"/>
      <c r="G25" s="22"/>
      <c r="H25" s="22" t="s">
        <v>263</v>
      </c>
      <c r="I25" s="86"/>
      <c r="J25" s="10"/>
      <c r="K25" s="10"/>
      <c r="L25" s="10"/>
    </row>
    <row r="26" spans="1:12">
      <c r="A26" s="144" t="s">
        <v>209</v>
      </c>
      <c r="B26" s="145"/>
      <c r="C26" s="109" t="s">
        <v>297</v>
      </c>
      <c r="D26" s="25"/>
      <c r="E26" s="31"/>
      <c r="F26" s="24"/>
      <c r="G26" s="160" t="s">
        <v>210</v>
      </c>
      <c r="H26" s="145"/>
      <c r="I26" s="110" t="s">
        <v>296</v>
      </c>
      <c r="J26" s="10"/>
      <c r="K26" s="10"/>
      <c r="L26" s="10"/>
    </row>
    <row r="27" spans="1:12">
      <c r="A27" s="82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>
      <c r="A28" s="161" t="s">
        <v>211</v>
      </c>
      <c r="B28" s="162"/>
      <c r="C28" s="163"/>
      <c r="D28" s="163"/>
      <c r="E28" s="164" t="s">
        <v>212</v>
      </c>
      <c r="F28" s="165"/>
      <c r="G28" s="165"/>
      <c r="H28" s="166" t="s">
        <v>213</v>
      </c>
      <c r="I28" s="167"/>
      <c r="J28" s="10"/>
      <c r="K28" s="10"/>
      <c r="L28" s="10"/>
    </row>
    <row r="29" spans="1:12">
      <c r="A29" s="88"/>
      <c r="B29" s="31"/>
      <c r="C29" s="31"/>
      <c r="D29" s="26"/>
      <c r="E29" s="16"/>
      <c r="F29" s="16"/>
      <c r="G29" s="16"/>
      <c r="H29" s="27"/>
      <c r="I29" s="87"/>
      <c r="J29" s="10"/>
      <c r="K29" s="10"/>
      <c r="L29" s="10"/>
    </row>
    <row r="30" spans="1:12">
      <c r="A30" s="168" t="s">
        <v>290</v>
      </c>
      <c r="B30" s="169"/>
      <c r="C30" s="169"/>
      <c r="D30" s="170"/>
      <c r="E30" s="168" t="s">
        <v>298</v>
      </c>
      <c r="F30" s="169"/>
      <c r="G30" s="169"/>
      <c r="H30" s="136" t="s">
        <v>287</v>
      </c>
      <c r="I30" s="137"/>
      <c r="J30" s="10"/>
      <c r="K30" s="10"/>
      <c r="L30" s="10"/>
    </row>
    <row r="31" spans="1:12">
      <c r="A31" s="126"/>
      <c r="B31" s="125"/>
      <c r="C31" s="124"/>
      <c r="D31" s="171"/>
      <c r="E31" s="171"/>
      <c r="F31" s="171"/>
      <c r="G31" s="172"/>
      <c r="H31" s="24"/>
      <c r="I31" s="128"/>
      <c r="J31" s="10"/>
      <c r="K31" s="10"/>
      <c r="L31" s="10"/>
    </row>
    <row r="32" spans="1:12">
      <c r="A32" s="168" t="s">
        <v>299</v>
      </c>
      <c r="B32" s="169"/>
      <c r="C32" s="169"/>
      <c r="D32" s="170"/>
      <c r="E32" s="168" t="s">
        <v>300</v>
      </c>
      <c r="F32" s="169"/>
      <c r="G32" s="169"/>
      <c r="H32" s="136" t="s">
        <v>301</v>
      </c>
      <c r="I32" s="137"/>
      <c r="J32" s="10"/>
      <c r="K32" s="10"/>
      <c r="L32" s="10"/>
    </row>
    <row r="33" spans="1:12">
      <c r="A33" s="126"/>
      <c r="B33" s="125"/>
      <c r="C33" s="124"/>
      <c r="D33" s="127"/>
      <c r="E33" s="127"/>
      <c r="F33" s="127"/>
      <c r="G33" s="119"/>
      <c r="H33" s="24"/>
      <c r="I33" s="129"/>
      <c r="J33" s="10"/>
      <c r="K33" s="10"/>
      <c r="L33" s="10"/>
    </row>
    <row r="34" spans="1:12">
      <c r="A34" s="168" t="s">
        <v>302</v>
      </c>
      <c r="B34" s="169"/>
      <c r="C34" s="169"/>
      <c r="D34" s="170"/>
      <c r="E34" s="168" t="s">
        <v>303</v>
      </c>
      <c r="F34" s="169"/>
      <c r="G34" s="169"/>
      <c r="H34" s="136" t="s">
        <v>304</v>
      </c>
      <c r="I34" s="137"/>
      <c r="J34" s="10"/>
      <c r="K34" s="10"/>
      <c r="L34" s="10"/>
    </row>
    <row r="35" spans="1:12">
      <c r="A35" s="126"/>
      <c r="B35" s="125"/>
      <c r="C35" s="124"/>
      <c r="D35" s="127"/>
      <c r="E35" s="127"/>
      <c r="F35" s="127"/>
      <c r="G35" s="119"/>
      <c r="H35" s="24"/>
      <c r="I35" s="129"/>
      <c r="J35" s="10"/>
      <c r="K35" s="10"/>
      <c r="L35" s="10"/>
    </row>
    <row r="36" spans="1:12">
      <c r="A36" s="168" t="s">
        <v>305</v>
      </c>
      <c r="B36" s="169"/>
      <c r="C36" s="169"/>
      <c r="D36" s="170"/>
      <c r="E36" s="168" t="s">
        <v>306</v>
      </c>
      <c r="F36" s="169"/>
      <c r="G36" s="169"/>
      <c r="H36" s="136" t="s">
        <v>307</v>
      </c>
      <c r="I36" s="137"/>
      <c r="J36" s="10"/>
      <c r="K36" s="10"/>
      <c r="L36" s="10"/>
    </row>
    <row r="37" spans="1:12">
      <c r="A37" s="89"/>
      <c r="B37" s="28"/>
      <c r="C37" s="173"/>
      <c r="D37" s="174"/>
      <c r="E37" s="16"/>
      <c r="F37" s="173"/>
      <c r="G37" s="174"/>
      <c r="H37" s="16"/>
      <c r="I37" s="83"/>
      <c r="J37" s="10"/>
      <c r="K37" s="10"/>
      <c r="L37" s="10"/>
    </row>
    <row r="38" spans="1:12">
      <c r="A38" s="168" t="s">
        <v>313</v>
      </c>
      <c r="B38" s="178"/>
      <c r="C38" s="178"/>
      <c r="D38" s="179"/>
      <c r="E38" s="168" t="s">
        <v>298</v>
      </c>
      <c r="F38" s="169"/>
      <c r="G38" s="169"/>
      <c r="H38" s="136" t="s">
        <v>314</v>
      </c>
      <c r="I38" s="137"/>
      <c r="J38" s="10"/>
      <c r="K38" s="10"/>
      <c r="L38" s="10"/>
    </row>
    <row r="39" spans="1:12">
      <c r="A39" s="89"/>
      <c r="B39" s="28"/>
      <c r="C39" s="29"/>
      <c r="D39" s="30"/>
      <c r="E39" s="16"/>
      <c r="F39" s="29"/>
      <c r="G39" s="30"/>
      <c r="H39" s="16"/>
      <c r="I39" s="83"/>
      <c r="J39" s="10"/>
      <c r="K39" s="10"/>
      <c r="L39" s="10"/>
    </row>
    <row r="40" spans="1:12">
      <c r="A40" s="168"/>
      <c r="B40" s="178"/>
      <c r="C40" s="178"/>
      <c r="D40" s="179"/>
      <c r="E40" s="168"/>
      <c r="F40" s="178"/>
      <c r="G40" s="178"/>
      <c r="H40" s="136"/>
      <c r="I40" s="137"/>
      <c r="J40" s="10"/>
      <c r="K40" s="10"/>
      <c r="L40" s="10"/>
    </row>
    <row r="41" spans="1:12">
      <c r="A41" s="111"/>
      <c r="B41" s="31"/>
      <c r="C41" s="31"/>
      <c r="D41" s="31"/>
      <c r="E41" s="23"/>
      <c r="F41" s="112"/>
      <c r="G41" s="112"/>
      <c r="H41" s="113"/>
      <c r="I41" s="90"/>
      <c r="J41" s="10"/>
      <c r="K41" s="10"/>
      <c r="L41" s="10"/>
    </row>
    <row r="42" spans="1:12">
      <c r="A42" s="89"/>
      <c r="B42" s="28"/>
      <c r="C42" s="29"/>
      <c r="D42" s="30"/>
      <c r="E42" s="16"/>
      <c r="F42" s="29"/>
      <c r="G42" s="30"/>
      <c r="H42" s="16"/>
      <c r="I42" s="83"/>
      <c r="J42" s="10"/>
      <c r="K42" s="10"/>
      <c r="L42" s="10"/>
    </row>
    <row r="43" spans="1:12">
      <c r="A43" s="91"/>
      <c r="B43" s="32"/>
      <c r="C43" s="32"/>
      <c r="D43" s="20"/>
      <c r="E43" s="20"/>
      <c r="F43" s="32"/>
      <c r="G43" s="20"/>
      <c r="H43" s="20"/>
      <c r="I43" s="92"/>
      <c r="J43" s="10"/>
      <c r="K43" s="10"/>
      <c r="L43" s="10"/>
    </row>
    <row r="44" spans="1:12">
      <c r="A44" s="133" t="s">
        <v>214</v>
      </c>
      <c r="B44" s="180"/>
      <c r="C44" s="136"/>
      <c r="D44" s="137"/>
      <c r="E44" s="26"/>
      <c r="F44" s="148"/>
      <c r="G44" s="178"/>
      <c r="H44" s="178"/>
      <c r="I44" s="179"/>
      <c r="J44" s="10"/>
      <c r="K44" s="10"/>
      <c r="L44" s="10"/>
    </row>
    <row r="45" spans="1:12">
      <c r="A45" s="89"/>
      <c r="B45" s="28"/>
      <c r="C45" s="173"/>
      <c r="D45" s="174"/>
      <c r="E45" s="16"/>
      <c r="F45" s="173"/>
      <c r="G45" s="175"/>
      <c r="H45" s="33"/>
      <c r="I45" s="93"/>
      <c r="J45" s="10"/>
      <c r="K45" s="10"/>
      <c r="L45" s="10"/>
    </row>
    <row r="46" spans="1:12">
      <c r="A46" s="133" t="s">
        <v>215</v>
      </c>
      <c r="B46" s="180"/>
      <c r="C46" s="148" t="s">
        <v>310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>
      <c r="A47" s="82"/>
      <c r="B47" s="22"/>
      <c r="C47" s="21" t="s">
        <v>216</v>
      </c>
      <c r="D47" s="16"/>
      <c r="E47" s="16"/>
      <c r="F47" s="16"/>
      <c r="G47" s="16"/>
      <c r="H47" s="16"/>
      <c r="I47" s="83"/>
      <c r="J47" s="10"/>
      <c r="K47" s="10"/>
      <c r="L47" s="10"/>
    </row>
    <row r="48" spans="1:12">
      <c r="A48" s="133" t="s">
        <v>217</v>
      </c>
      <c r="B48" s="180"/>
      <c r="C48" s="181" t="s">
        <v>312</v>
      </c>
      <c r="D48" s="182"/>
      <c r="E48" s="183"/>
      <c r="F48" s="16"/>
      <c r="G48" s="46" t="s">
        <v>218</v>
      </c>
      <c r="H48" s="181" t="s">
        <v>311</v>
      </c>
      <c r="I48" s="183"/>
      <c r="J48" s="10"/>
      <c r="K48" s="10"/>
      <c r="L48" s="10"/>
    </row>
    <row r="49" spans="1:12">
      <c r="A49" s="82"/>
      <c r="B49" s="22"/>
      <c r="C49" s="21"/>
      <c r="D49" s="16"/>
      <c r="E49" s="16"/>
      <c r="F49" s="16"/>
      <c r="G49" s="16"/>
      <c r="H49" s="16"/>
      <c r="I49" s="83"/>
      <c r="J49" s="10"/>
      <c r="K49" s="10"/>
      <c r="L49" s="10"/>
    </row>
    <row r="50" spans="1:12">
      <c r="A50" s="133" t="s">
        <v>204</v>
      </c>
      <c r="B50" s="180"/>
      <c r="C50" s="192" t="s">
        <v>308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>
      <c r="A51" s="82"/>
      <c r="B51" s="22"/>
      <c r="C51" s="24"/>
      <c r="D51" s="24"/>
      <c r="E51" s="24"/>
      <c r="F51" s="24"/>
      <c r="G51" s="24"/>
      <c r="H51" s="24"/>
      <c r="I51" s="121"/>
      <c r="J51" s="10"/>
      <c r="K51" s="10"/>
      <c r="L51" s="10"/>
    </row>
    <row r="52" spans="1:12">
      <c r="A52" s="144" t="s">
        <v>219</v>
      </c>
      <c r="B52" s="145"/>
      <c r="C52" s="181" t="s">
        <v>309</v>
      </c>
      <c r="D52" s="182"/>
      <c r="E52" s="182"/>
      <c r="F52" s="182"/>
      <c r="G52" s="182"/>
      <c r="H52" s="182"/>
      <c r="I52" s="150"/>
      <c r="J52" s="10"/>
      <c r="K52" s="10"/>
      <c r="L52" s="10"/>
    </row>
    <row r="53" spans="1:12">
      <c r="A53" s="94"/>
      <c r="B53" s="20"/>
      <c r="C53" s="186" t="s">
        <v>220</v>
      </c>
      <c r="D53" s="186"/>
      <c r="E53" s="186"/>
      <c r="F53" s="186"/>
      <c r="G53" s="186"/>
      <c r="H53" s="186"/>
      <c r="I53" s="95"/>
      <c r="J53" s="10"/>
      <c r="K53" s="10"/>
      <c r="L53" s="10"/>
    </row>
    <row r="54" spans="1:12">
      <c r="A54" s="94"/>
      <c r="B54" s="20"/>
      <c r="C54" s="34"/>
      <c r="D54" s="34"/>
      <c r="E54" s="34"/>
      <c r="F54" s="34"/>
      <c r="G54" s="34"/>
      <c r="H54" s="34"/>
      <c r="I54" s="95"/>
      <c r="J54" s="10"/>
      <c r="K54" s="10"/>
      <c r="L54" s="10"/>
    </row>
    <row r="55" spans="1:12">
      <c r="A55" s="94"/>
      <c r="B55" s="193" t="s">
        <v>221</v>
      </c>
      <c r="C55" s="194"/>
      <c r="D55" s="194"/>
      <c r="E55" s="194"/>
      <c r="F55" s="44"/>
      <c r="G55" s="44"/>
      <c r="H55" s="44"/>
      <c r="I55" s="96"/>
      <c r="J55" s="10"/>
      <c r="K55" s="10"/>
      <c r="L55" s="10"/>
    </row>
    <row r="56" spans="1:12">
      <c r="A56" s="94"/>
      <c r="B56" s="195" t="s">
        <v>252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>
      <c r="A57" s="94"/>
      <c r="B57" s="195" t="s">
        <v>253</v>
      </c>
      <c r="C57" s="196"/>
      <c r="D57" s="196"/>
      <c r="E57" s="196"/>
      <c r="F57" s="196"/>
      <c r="G57" s="196"/>
      <c r="H57" s="196"/>
      <c r="I57" s="96"/>
      <c r="J57" s="10"/>
      <c r="K57" s="10"/>
      <c r="L57" s="10"/>
    </row>
    <row r="58" spans="1:12">
      <c r="A58" s="94"/>
      <c r="B58" s="195" t="s">
        <v>254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>
      <c r="A59" s="94"/>
      <c r="B59" s="195" t="s">
        <v>255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>
      <c r="A60" s="94"/>
      <c r="B60" s="97"/>
      <c r="C60" s="98"/>
      <c r="D60" s="98"/>
      <c r="E60" s="98"/>
      <c r="F60" s="98"/>
      <c r="G60" s="98"/>
      <c r="H60" s="98"/>
      <c r="I60" s="99"/>
      <c r="J60" s="10"/>
      <c r="K60" s="10"/>
      <c r="L60" s="10"/>
    </row>
    <row r="61" spans="1:12" ht="13.5" thickBot="1">
      <c r="A61" s="100" t="s">
        <v>222</v>
      </c>
      <c r="B61" s="16"/>
      <c r="C61" s="16"/>
      <c r="D61" s="16"/>
      <c r="E61" s="16"/>
      <c r="F61" s="16"/>
      <c r="G61" s="35"/>
      <c r="H61" s="36"/>
      <c r="I61" s="101"/>
      <c r="J61" s="10"/>
      <c r="K61" s="10"/>
      <c r="L61" s="10"/>
    </row>
    <row r="62" spans="1:12">
      <c r="A62" s="79"/>
      <c r="B62" s="16"/>
      <c r="C62" s="16"/>
      <c r="D62" s="16"/>
      <c r="E62" s="20" t="s">
        <v>223</v>
      </c>
      <c r="F62" s="31"/>
      <c r="G62" s="187" t="s">
        <v>224</v>
      </c>
      <c r="H62" s="188"/>
      <c r="I62" s="189"/>
      <c r="J62" s="10"/>
      <c r="K62" s="10"/>
      <c r="L62" s="10"/>
    </row>
    <row r="63" spans="1:12">
      <c r="A63" s="102"/>
      <c r="B63" s="103"/>
      <c r="C63" s="104"/>
      <c r="D63" s="104"/>
      <c r="E63" s="104"/>
      <c r="F63" s="104"/>
      <c r="G63" s="190"/>
      <c r="H63" s="191"/>
      <c r="I63" s="105"/>
      <c r="J63" s="10"/>
      <c r="K63" s="10"/>
      <c r="L63" s="10"/>
    </row>
  </sheetData>
  <protectedRanges>
    <protectedRange sqref="E2 H2 C26 I26 I24" name="Range1"/>
    <protectedRange sqref="C6:D6 C8:D8 C10:D10 C12:I12 C14:D14 F14:I14 C16:I16 C18:I18 C20:I20 C22:F22" name="Range1_1"/>
    <protectedRange sqref="C24:G24" name="Range1_2"/>
    <protectedRange sqref="A30:I30 A32:I32 A34:D34 E38:G38" name="Range1_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J118" sqref="J118:K119"/>
    </sheetView>
  </sheetViews>
  <sheetFormatPr defaultRowHeight="12.75"/>
  <cols>
    <col min="1" max="9" width="9.140625" style="47"/>
    <col min="10" max="11" width="12.7109375" style="47" customWidth="1"/>
    <col min="12" max="16384" width="9.140625" style="47"/>
  </cols>
  <sheetData>
    <row r="1" spans="1:11" ht="12.75" customHeight="1">
      <c r="A1" s="235" t="s">
        <v>117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266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>
      <c r="A3" s="237" t="s">
        <v>267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40</v>
      </c>
      <c r="B4" s="241"/>
      <c r="C4" s="241"/>
      <c r="D4" s="241"/>
      <c r="E4" s="241"/>
      <c r="F4" s="241"/>
      <c r="G4" s="241"/>
      <c r="H4" s="242"/>
      <c r="I4" s="52" t="s">
        <v>225</v>
      </c>
      <c r="J4" s="53" t="s">
        <v>264</v>
      </c>
      <c r="K4" s="54" t="s">
        <v>265</v>
      </c>
    </row>
    <row r="5" spans="1:11">
      <c r="A5" s="231">
        <v>1</v>
      </c>
      <c r="B5" s="231"/>
      <c r="C5" s="231"/>
      <c r="D5" s="231"/>
      <c r="E5" s="231"/>
      <c r="F5" s="231"/>
      <c r="G5" s="231"/>
      <c r="H5" s="231"/>
      <c r="I5" s="51">
        <v>2</v>
      </c>
      <c r="J5" s="50">
        <v>3</v>
      </c>
      <c r="K5" s="50">
        <v>4</v>
      </c>
    </row>
    <row r="6" spans="1:1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>
      <c r="A7" s="207" t="s">
        <v>41</v>
      </c>
      <c r="B7" s="208"/>
      <c r="C7" s="208"/>
      <c r="D7" s="208"/>
      <c r="E7" s="208"/>
      <c r="F7" s="208"/>
      <c r="G7" s="208"/>
      <c r="H7" s="225"/>
      <c r="I7" s="3">
        <v>1</v>
      </c>
      <c r="J7" s="115"/>
      <c r="K7" s="115"/>
    </row>
    <row r="8" spans="1:11">
      <c r="A8" s="214" t="s">
        <v>269</v>
      </c>
      <c r="B8" s="215"/>
      <c r="C8" s="215"/>
      <c r="D8" s="215"/>
      <c r="E8" s="215"/>
      <c r="F8" s="215"/>
      <c r="G8" s="215"/>
      <c r="H8" s="216"/>
      <c r="I8" s="1">
        <v>2</v>
      </c>
      <c r="J8" s="114">
        <f>J9+J16+J26+J35+J39</f>
        <v>661659664</v>
      </c>
      <c r="K8" s="114">
        <f>K9+K16+K26+K35+K39</f>
        <v>697440707</v>
      </c>
    </row>
    <row r="9" spans="1:11">
      <c r="A9" s="214" t="s">
        <v>160</v>
      </c>
      <c r="B9" s="215"/>
      <c r="C9" s="215"/>
      <c r="D9" s="215"/>
      <c r="E9" s="215"/>
      <c r="F9" s="215"/>
      <c r="G9" s="215"/>
      <c r="H9" s="216"/>
      <c r="I9" s="1">
        <v>3</v>
      </c>
      <c r="J9" s="114">
        <f>SUM(J10:J15)</f>
        <v>43568093</v>
      </c>
      <c r="K9" s="114">
        <f>SUM(K10:K15)</f>
        <v>37741501</v>
      </c>
    </row>
    <row r="10" spans="1:11">
      <c r="A10" s="211" t="s">
        <v>89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40667371</v>
      </c>
      <c r="K10" s="7">
        <v>35184235</v>
      </c>
    </row>
    <row r="11" spans="1:11">
      <c r="A11" s="211" t="s">
        <v>7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2476173</v>
      </c>
      <c r="K11" s="7">
        <v>574879</v>
      </c>
    </row>
    <row r="12" spans="1:11">
      <c r="A12" s="211" t="s">
        <v>90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>
      <c r="A13" s="211" t="s">
        <v>163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>
      <c r="A14" s="211" t="s">
        <v>164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>
      <c r="A15" s="211" t="s">
        <v>165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424549</v>
      </c>
      <c r="K15" s="7">
        <v>1982387</v>
      </c>
    </row>
    <row r="16" spans="1:11">
      <c r="A16" s="214" t="s">
        <v>161</v>
      </c>
      <c r="B16" s="215"/>
      <c r="C16" s="215"/>
      <c r="D16" s="215"/>
      <c r="E16" s="215"/>
      <c r="F16" s="215"/>
      <c r="G16" s="215"/>
      <c r="H16" s="216"/>
      <c r="I16" s="1">
        <v>10</v>
      </c>
      <c r="J16" s="114">
        <f>SUM(J17:J25)</f>
        <v>515418758</v>
      </c>
      <c r="K16" s="114">
        <f>SUM(K17:K25)</f>
        <v>511362092</v>
      </c>
    </row>
    <row r="17" spans="1:11">
      <c r="A17" s="211" t="s">
        <v>166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134619737</v>
      </c>
      <c r="K17" s="7">
        <v>135048372</v>
      </c>
    </row>
    <row r="18" spans="1:11">
      <c r="A18" s="211" t="s">
        <v>194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206138884</v>
      </c>
      <c r="K18" s="7">
        <v>209334949</v>
      </c>
    </row>
    <row r="19" spans="1:11">
      <c r="A19" s="211" t="s">
        <v>167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153479963</v>
      </c>
      <c r="K19" s="7">
        <v>150312462</v>
      </c>
    </row>
    <row r="20" spans="1:11">
      <c r="A20" s="211" t="s">
        <v>11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14341785</v>
      </c>
      <c r="K20" s="7">
        <v>8075318</v>
      </c>
    </row>
    <row r="21" spans="1:11">
      <c r="A21" s="211" t="s">
        <v>12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>
      <c r="A22" s="211" t="s">
        <v>53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>
        <v>2537806</v>
      </c>
    </row>
    <row r="23" spans="1:11">
      <c r="A23" s="211" t="s">
        <v>54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5558791</v>
      </c>
      <c r="K23" s="7">
        <v>4465334</v>
      </c>
    </row>
    <row r="24" spans="1:11">
      <c r="A24" s="211" t="s">
        <v>55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1279598</v>
      </c>
      <c r="K24" s="7">
        <v>1587851</v>
      </c>
    </row>
    <row r="25" spans="1:11">
      <c r="A25" s="211" t="s">
        <v>56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>
      <c r="A26" s="214" t="s">
        <v>149</v>
      </c>
      <c r="B26" s="215"/>
      <c r="C26" s="215"/>
      <c r="D26" s="215"/>
      <c r="E26" s="215"/>
      <c r="F26" s="215"/>
      <c r="G26" s="215"/>
      <c r="H26" s="216"/>
      <c r="I26" s="1">
        <v>20</v>
      </c>
      <c r="J26" s="114">
        <f>SUM(J27:J34)</f>
        <v>101901260</v>
      </c>
      <c r="K26" s="114">
        <f>SUM(K27:K34)</f>
        <v>147590355</v>
      </c>
    </row>
    <row r="27" spans="1:11">
      <c r="A27" s="211" t="s">
        <v>57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>
      <c r="A28" s="211" t="s">
        <v>58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>
      <c r="A29" s="211" t="s">
        <v>59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72841443</v>
      </c>
      <c r="K29" s="7">
        <v>72092593</v>
      </c>
    </row>
    <row r="30" spans="1:11">
      <c r="A30" s="211" t="s">
        <v>64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28564380</v>
      </c>
      <c r="K30" s="7">
        <v>50927325</v>
      </c>
    </row>
    <row r="31" spans="1:11">
      <c r="A31" s="211" t="s">
        <v>65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63855</v>
      </c>
      <c r="K31" s="7">
        <v>63855</v>
      </c>
    </row>
    <row r="32" spans="1:11">
      <c r="A32" s="211" t="s">
        <v>66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431582</v>
      </c>
      <c r="K32" s="7">
        <v>24506582</v>
      </c>
    </row>
    <row r="33" spans="1:11">
      <c r="A33" s="211" t="s">
        <v>60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>
      <c r="A34" s="211" t="s">
        <v>142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>
      <c r="A35" s="214" t="s">
        <v>143</v>
      </c>
      <c r="B35" s="215"/>
      <c r="C35" s="215"/>
      <c r="D35" s="215"/>
      <c r="E35" s="215"/>
      <c r="F35" s="215"/>
      <c r="G35" s="215"/>
      <c r="H35" s="216"/>
      <c r="I35" s="1">
        <v>29</v>
      </c>
      <c r="J35" s="114">
        <f>SUM(J36:J38)</f>
        <v>0</v>
      </c>
      <c r="K35" s="114">
        <f>SUM(K36:K38)</f>
        <v>0</v>
      </c>
    </row>
    <row r="36" spans="1:11">
      <c r="A36" s="211" t="s">
        <v>61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>
      <c r="A37" s="211" t="s">
        <v>62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>
      <c r="A38" s="211" t="s">
        <v>63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>
      <c r="A39" s="214" t="s">
        <v>144</v>
      </c>
      <c r="B39" s="215"/>
      <c r="C39" s="215"/>
      <c r="D39" s="215"/>
      <c r="E39" s="215"/>
      <c r="F39" s="215"/>
      <c r="G39" s="215"/>
      <c r="H39" s="216"/>
      <c r="I39" s="1">
        <v>33</v>
      </c>
      <c r="J39" s="116">
        <v>771553</v>
      </c>
      <c r="K39" s="116">
        <v>746759</v>
      </c>
    </row>
    <row r="40" spans="1:11">
      <c r="A40" s="214" t="s">
        <v>270</v>
      </c>
      <c r="B40" s="215"/>
      <c r="C40" s="215"/>
      <c r="D40" s="215"/>
      <c r="E40" s="215"/>
      <c r="F40" s="215"/>
      <c r="G40" s="215"/>
      <c r="H40" s="216"/>
      <c r="I40" s="1">
        <v>34</v>
      </c>
      <c r="J40" s="114">
        <f>J41+J49+J56+J64</f>
        <v>335680554</v>
      </c>
      <c r="K40" s="114">
        <f>K41+K49+K56+K64</f>
        <v>309864145</v>
      </c>
    </row>
    <row r="41" spans="1:11">
      <c r="A41" s="214" t="s">
        <v>81</v>
      </c>
      <c r="B41" s="215"/>
      <c r="C41" s="215"/>
      <c r="D41" s="215"/>
      <c r="E41" s="215"/>
      <c r="F41" s="215"/>
      <c r="G41" s="215"/>
      <c r="H41" s="216"/>
      <c r="I41" s="1">
        <v>35</v>
      </c>
      <c r="J41" s="114">
        <f>SUM(J42:J48)</f>
        <v>57465965</v>
      </c>
      <c r="K41" s="114">
        <f>SUM(K42:K48)</f>
        <v>59756192</v>
      </c>
    </row>
    <row r="42" spans="1:11">
      <c r="A42" s="211" t="s">
        <v>93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42629395</v>
      </c>
      <c r="K42" s="7">
        <v>37415058</v>
      </c>
    </row>
    <row r="43" spans="1:11">
      <c r="A43" s="211" t="s">
        <v>94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2806050</v>
      </c>
      <c r="K43" s="7">
        <v>2503363</v>
      </c>
    </row>
    <row r="44" spans="1:11">
      <c r="A44" s="211" t="s">
        <v>67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8623623</v>
      </c>
      <c r="K44" s="7">
        <v>7677777</v>
      </c>
    </row>
    <row r="45" spans="1:11">
      <c r="A45" s="211" t="s">
        <v>68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3406897</v>
      </c>
      <c r="K45" s="7">
        <v>12159994</v>
      </c>
    </row>
    <row r="46" spans="1:11">
      <c r="A46" s="211" t="s">
        <v>69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>
      <c r="A47" s="211" t="s">
        <v>70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>
      <c r="A48" s="211" t="s">
        <v>71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>
      <c r="A49" s="214" t="s">
        <v>82</v>
      </c>
      <c r="B49" s="215"/>
      <c r="C49" s="215"/>
      <c r="D49" s="215"/>
      <c r="E49" s="215"/>
      <c r="F49" s="215"/>
      <c r="G49" s="215"/>
      <c r="H49" s="216"/>
      <c r="I49" s="1">
        <v>43</v>
      </c>
      <c r="J49" s="114">
        <f>SUM(J50:J55)</f>
        <v>202109498</v>
      </c>
      <c r="K49" s="114">
        <f>SUM(K50:K55)</f>
        <v>186182661</v>
      </c>
    </row>
    <row r="50" spans="1:11">
      <c r="A50" s="211" t="s">
        <v>155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>
      <c r="A51" s="211" t="s">
        <v>156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147150088</v>
      </c>
      <c r="K51" s="7">
        <v>119014273</v>
      </c>
    </row>
    <row r="52" spans="1:11">
      <c r="A52" s="211" t="s">
        <v>157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5244952</v>
      </c>
      <c r="K52" s="7">
        <v>16572850</v>
      </c>
    </row>
    <row r="53" spans="1:11">
      <c r="A53" s="211" t="s">
        <v>158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932787</v>
      </c>
      <c r="K53" s="7">
        <v>2505075</v>
      </c>
    </row>
    <row r="54" spans="1:11">
      <c r="A54" s="211" t="s">
        <v>5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24370613</v>
      </c>
      <c r="K54" s="7">
        <v>17207362</v>
      </c>
    </row>
    <row r="55" spans="1:11">
      <c r="A55" s="211" t="s">
        <v>6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24411058</v>
      </c>
      <c r="K55" s="7">
        <v>30883101</v>
      </c>
    </row>
    <row r="56" spans="1:11">
      <c r="A56" s="214" t="s">
        <v>83</v>
      </c>
      <c r="B56" s="215"/>
      <c r="C56" s="215"/>
      <c r="D56" s="215"/>
      <c r="E56" s="215"/>
      <c r="F56" s="215"/>
      <c r="G56" s="215"/>
      <c r="H56" s="216"/>
      <c r="I56" s="1">
        <v>50</v>
      </c>
      <c r="J56" s="114">
        <f>SUM(J57:J63)</f>
        <v>66543367</v>
      </c>
      <c r="K56" s="114">
        <f>SUM(K57:K63)</f>
        <v>51928687</v>
      </c>
    </row>
    <row r="57" spans="1:11">
      <c r="A57" s="211" t="s">
        <v>57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>
      <c r="A58" s="211" t="s">
        <v>58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>
      <c r="A59" s="211" t="s">
        <v>189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>
      <c r="A60" s="211" t="s">
        <v>64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>
        <v>4841220</v>
      </c>
    </row>
    <row r="61" spans="1:11">
      <c r="A61" s="211" t="s">
        <v>65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>
      <c r="A62" s="211" t="s">
        <v>66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66543367</v>
      </c>
      <c r="K62" s="7">
        <v>47087467</v>
      </c>
    </row>
    <row r="63" spans="1:11">
      <c r="A63" s="211" t="s">
        <v>30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>
      <c r="A64" s="214" t="s">
        <v>162</v>
      </c>
      <c r="B64" s="215"/>
      <c r="C64" s="215"/>
      <c r="D64" s="215"/>
      <c r="E64" s="215"/>
      <c r="F64" s="215"/>
      <c r="G64" s="215"/>
      <c r="H64" s="216"/>
      <c r="I64" s="1">
        <v>58</v>
      </c>
      <c r="J64" s="116">
        <v>9561724</v>
      </c>
      <c r="K64" s="116">
        <v>11996605</v>
      </c>
    </row>
    <row r="65" spans="1:11">
      <c r="A65" s="214" t="s">
        <v>37</v>
      </c>
      <c r="B65" s="215"/>
      <c r="C65" s="215"/>
      <c r="D65" s="215"/>
      <c r="E65" s="215"/>
      <c r="F65" s="215"/>
      <c r="G65" s="215"/>
      <c r="H65" s="216"/>
      <c r="I65" s="1">
        <v>59</v>
      </c>
      <c r="J65" s="116">
        <v>75549210</v>
      </c>
      <c r="K65" s="116">
        <v>99618805</v>
      </c>
    </row>
    <row r="66" spans="1:11">
      <c r="A66" s="214" t="s">
        <v>271</v>
      </c>
      <c r="B66" s="215"/>
      <c r="C66" s="215"/>
      <c r="D66" s="215"/>
      <c r="E66" s="215"/>
      <c r="F66" s="215"/>
      <c r="G66" s="215"/>
      <c r="H66" s="216"/>
      <c r="I66" s="1">
        <v>60</v>
      </c>
      <c r="J66" s="114">
        <f>J7+J8+J40+J65</f>
        <v>1072889428</v>
      </c>
      <c r="K66" s="114">
        <f>K7+K8+K40+K65</f>
        <v>1106923657</v>
      </c>
    </row>
    <row r="67" spans="1:11">
      <c r="A67" s="226" t="s">
        <v>72</v>
      </c>
      <c r="B67" s="227"/>
      <c r="C67" s="227"/>
      <c r="D67" s="227"/>
      <c r="E67" s="227"/>
      <c r="F67" s="227"/>
      <c r="G67" s="227"/>
      <c r="H67" s="228"/>
      <c r="I67" s="4">
        <v>61</v>
      </c>
      <c r="J67" s="117">
        <v>7149642</v>
      </c>
      <c r="K67" s="117">
        <v>4592542</v>
      </c>
    </row>
    <row r="68" spans="1:11">
      <c r="A68" s="203" t="s">
        <v>39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>
      <c r="A69" s="207" t="s">
        <v>276</v>
      </c>
      <c r="B69" s="208"/>
      <c r="C69" s="208"/>
      <c r="D69" s="208"/>
      <c r="E69" s="208"/>
      <c r="F69" s="208"/>
      <c r="G69" s="208"/>
      <c r="H69" s="225"/>
      <c r="I69" s="3">
        <v>62</v>
      </c>
      <c r="J69" s="118">
        <f>J70+J71+J72+J78+J79+J82+J85</f>
        <v>667865433</v>
      </c>
      <c r="K69" s="118">
        <f>K70+K71+K72+K78+K79+K82+K85</f>
        <v>685227881</v>
      </c>
    </row>
    <row r="70" spans="1:11">
      <c r="A70" s="214" t="s">
        <v>107</v>
      </c>
      <c r="B70" s="215"/>
      <c r="C70" s="215"/>
      <c r="D70" s="215"/>
      <c r="E70" s="215"/>
      <c r="F70" s="215"/>
      <c r="G70" s="215"/>
      <c r="H70" s="216"/>
      <c r="I70" s="1">
        <v>63</v>
      </c>
      <c r="J70" s="116">
        <v>419958400</v>
      </c>
      <c r="K70" s="116">
        <v>419958400</v>
      </c>
    </row>
    <row r="71" spans="1:11">
      <c r="A71" s="214" t="s">
        <v>108</v>
      </c>
      <c r="B71" s="215"/>
      <c r="C71" s="215"/>
      <c r="D71" s="215"/>
      <c r="E71" s="215"/>
      <c r="F71" s="215"/>
      <c r="G71" s="215"/>
      <c r="H71" s="216"/>
      <c r="I71" s="1">
        <v>64</v>
      </c>
      <c r="J71" s="116">
        <v>177437945</v>
      </c>
      <c r="K71" s="116">
        <v>183118687</v>
      </c>
    </row>
    <row r="72" spans="1:11">
      <c r="A72" s="214" t="s">
        <v>109</v>
      </c>
      <c r="B72" s="215"/>
      <c r="C72" s="215"/>
      <c r="D72" s="215"/>
      <c r="E72" s="215"/>
      <c r="F72" s="215"/>
      <c r="G72" s="215"/>
      <c r="H72" s="216"/>
      <c r="I72" s="1">
        <v>65</v>
      </c>
      <c r="J72" s="114">
        <f>J73+J74-J75+J76+J77</f>
        <v>6176653</v>
      </c>
      <c r="K72" s="114">
        <f>K73+K74-K75+K76+K77</f>
        <v>15553290</v>
      </c>
    </row>
    <row r="73" spans="1:11">
      <c r="A73" s="211" t="s">
        <v>110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6139794</v>
      </c>
      <c r="K73" s="7">
        <v>6142445</v>
      </c>
    </row>
    <row r="74" spans="1:11">
      <c r="A74" s="211" t="s">
        <v>111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11359719</v>
      </c>
      <c r="K74" s="7">
        <v>452753</v>
      </c>
    </row>
    <row r="75" spans="1:11">
      <c r="A75" s="211" t="s">
        <v>99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11359719</v>
      </c>
      <c r="K75" s="7">
        <v>452753</v>
      </c>
    </row>
    <row r="76" spans="1:11">
      <c r="A76" s="211" t="s">
        <v>100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36859</v>
      </c>
      <c r="K76" s="7">
        <v>37392</v>
      </c>
    </row>
    <row r="77" spans="1:11">
      <c r="A77" s="211" t="s">
        <v>101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>
        <v>9373453</v>
      </c>
    </row>
    <row r="78" spans="1:11">
      <c r="A78" s="214" t="s">
        <v>102</v>
      </c>
      <c r="B78" s="215"/>
      <c r="C78" s="215"/>
      <c r="D78" s="215"/>
      <c r="E78" s="215"/>
      <c r="F78" s="215"/>
      <c r="G78" s="215"/>
      <c r="H78" s="216"/>
      <c r="I78" s="1">
        <v>71</v>
      </c>
      <c r="J78" s="116">
        <v>10042847</v>
      </c>
      <c r="K78" s="116">
        <v>10185353</v>
      </c>
    </row>
    <row r="79" spans="1:11">
      <c r="A79" s="214" t="s">
        <v>187</v>
      </c>
      <c r="B79" s="215"/>
      <c r="C79" s="215"/>
      <c r="D79" s="215"/>
      <c r="E79" s="215"/>
      <c r="F79" s="215"/>
      <c r="G79" s="215"/>
      <c r="H79" s="216"/>
      <c r="I79" s="1">
        <v>72</v>
      </c>
      <c r="J79" s="114">
        <f>J80-J81</f>
        <v>0</v>
      </c>
      <c r="K79" s="114">
        <f>K80-K81</f>
        <v>17094088</v>
      </c>
    </row>
    <row r="80" spans="1:11">
      <c r="A80" s="222" t="s">
        <v>128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>
        <v>17094088</v>
      </c>
    </row>
    <row r="81" spans="1:11">
      <c r="A81" s="222" t="s">
        <v>129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>
      <c r="A82" s="214" t="s">
        <v>188</v>
      </c>
      <c r="B82" s="215"/>
      <c r="C82" s="215"/>
      <c r="D82" s="215"/>
      <c r="E82" s="215"/>
      <c r="F82" s="215"/>
      <c r="G82" s="215"/>
      <c r="H82" s="216"/>
      <c r="I82" s="1">
        <v>75</v>
      </c>
      <c r="J82" s="114">
        <f>J83-J84</f>
        <v>54224990</v>
      </c>
      <c r="K82" s="114">
        <f>K83-K84</f>
        <v>39318063</v>
      </c>
    </row>
    <row r="83" spans="1:11">
      <c r="A83" s="222" t="s">
        <v>130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54224990</v>
      </c>
      <c r="K83" s="7">
        <v>39318063</v>
      </c>
    </row>
    <row r="84" spans="1:11">
      <c r="A84" s="222" t="s">
        <v>131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>
      <c r="A85" s="214" t="s">
        <v>132</v>
      </c>
      <c r="B85" s="215"/>
      <c r="C85" s="215"/>
      <c r="D85" s="215"/>
      <c r="E85" s="215"/>
      <c r="F85" s="215"/>
      <c r="G85" s="215"/>
      <c r="H85" s="216"/>
      <c r="I85" s="1">
        <v>78</v>
      </c>
      <c r="J85" s="116">
        <v>24598</v>
      </c>
      <c r="K85" s="116"/>
    </row>
    <row r="86" spans="1:11">
      <c r="A86" s="214" t="s">
        <v>275</v>
      </c>
      <c r="B86" s="215"/>
      <c r="C86" s="215"/>
      <c r="D86" s="215"/>
      <c r="E86" s="215"/>
      <c r="F86" s="215"/>
      <c r="G86" s="215"/>
      <c r="H86" s="216"/>
      <c r="I86" s="1">
        <v>79</v>
      </c>
      <c r="J86" s="114">
        <f>SUM(J87:J89)</f>
        <v>15619833</v>
      </c>
      <c r="K86" s="114">
        <f>SUM(K87:K89)</f>
        <v>15311418</v>
      </c>
    </row>
    <row r="87" spans="1:11">
      <c r="A87" s="211" t="s">
        <v>95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3332255</v>
      </c>
      <c r="K87" s="7">
        <v>3332256</v>
      </c>
    </row>
    <row r="88" spans="1:11">
      <c r="A88" s="211" t="s">
        <v>96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>
      <c r="A89" s="211" t="s">
        <v>97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12287578</v>
      </c>
      <c r="K89" s="7">
        <v>11979162</v>
      </c>
    </row>
    <row r="90" spans="1:11">
      <c r="A90" s="214" t="s">
        <v>274</v>
      </c>
      <c r="B90" s="215"/>
      <c r="C90" s="215"/>
      <c r="D90" s="215"/>
      <c r="E90" s="215"/>
      <c r="F90" s="215"/>
      <c r="G90" s="215"/>
      <c r="H90" s="216"/>
      <c r="I90" s="1">
        <v>83</v>
      </c>
      <c r="J90" s="114">
        <f>SUM(J91:J99)</f>
        <v>92905027</v>
      </c>
      <c r="K90" s="114">
        <f>SUM(K91:K99)</f>
        <v>91730571</v>
      </c>
    </row>
    <row r="91" spans="1:11">
      <c r="A91" s="211" t="s">
        <v>98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>
      <c r="A92" s="211" t="s">
        <v>190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92830764</v>
      </c>
      <c r="K93" s="7">
        <v>91678685</v>
      </c>
    </row>
    <row r="94" spans="1:11">
      <c r="A94" s="211" t="s">
        <v>191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>
      <c r="A95" s="211" t="s">
        <v>192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>
      <c r="A96" s="211" t="s">
        <v>193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>
      <c r="A97" s="211" t="s">
        <v>75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>
      <c r="A98" s="211" t="s">
        <v>73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>
      <c r="A99" s="211" t="s">
        <v>74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74263</v>
      </c>
      <c r="K99" s="7">
        <v>51886</v>
      </c>
    </row>
    <row r="100" spans="1:11">
      <c r="A100" s="214" t="s">
        <v>273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14">
        <f>SUM(J101:J112)</f>
        <v>294793799</v>
      </c>
      <c r="K100" s="114">
        <f>SUM(K101:K112)</f>
        <v>302707804</v>
      </c>
    </row>
    <row r="101" spans="1:11">
      <c r="A101" s="211" t="s">
        <v>98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>
      <c r="A102" s="211" t="s">
        <v>190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>
        <v>30795</v>
      </c>
    </row>
    <row r="103" spans="1:11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106256933</v>
      </c>
      <c r="K103" s="7">
        <v>103302997</v>
      </c>
    </row>
    <row r="104" spans="1:11">
      <c r="A104" s="211" t="s">
        <v>191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82413732</v>
      </c>
      <c r="K104" s="7">
        <v>97779199</v>
      </c>
    </row>
    <row r="105" spans="1:11">
      <c r="A105" s="211" t="s">
        <v>192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93147767</v>
      </c>
      <c r="K105" s="7">
        <v>75683608</v>
      </c>
    </row>
    <row r="106" spans="1:11">
      <c r="A106" s="211" t="s">
        <v>193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>
      <c r="A107" s="211" t="s">
        <v>75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>
        <v>199</v>
      </c>
    </row>
    <row r="108" spans="1:11">
      <c r="A108" s="211" t="s">
        <v>76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6553022</v>
      </c>
      <c r="K108" s="7">
        <v>6796476</v>
      </c>
    </row>
    <row r="109" spans="1:11">
      <c r="A109" s="211" t="s">
        <v>77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6147659</v>
      </c>
      <c r="K109" s="7">
        <v>16738939</v>
      </c>
    </row>
    <row r="110" spans="1:11">
      <c r="A110" s="211" t="s">
        <v>80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16387</v>
      </c>
      <c r="K110" s="7">
        <v>1426532</v>
      </c>
    </row>
    <row r="111" spans="1:11">
      <c r="A111" s="211" t="s">
        <v>78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>
      <c r="A112" s="211" t="s">
        <v>79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258299</v>
      </c>
      <c r="K112" s="7">
        <v>949059</v>
      </c>
    </row>
    <row r="113" spans="1:11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16">
        <v>1705336</v>
      </c>
      <c r="K113" s="116">
        <v>11945983</v>
      </c>
    </row>
    <row r="114" spans="1:11">
      <c r="A114" s="214" t="s">
        <v>272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14">
        <f>J69+J86+J90+J100+J113</f>
        <v>1072889428</v>
      </c>
      <c r="K114" s="114">
        <f>K69+K86+K90+K100+K113</f>
        <v>1106923657</v>
      </c>
    </row>
    <row r="115" spans="1:11">
      <c r="A115" s="200" t="s">
        <v>38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117">
        <f>+J67</f>
        <v>7149642</v>
      </c>
      <c r="K115" s="117">
        <f>+K67</f>
        <v>4592542</v>
      </c>
    </row>
    <row r="116" spans="1:11">
      <c r="A116" s="203" t="s">
        <v>256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>
      <c r="A117" s="207" t="s">
        <v>145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>
      <c r="A118" s="211" t="s">
        <v>3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>
        <f>+J69-J85</f>
        <v>667840835</v>
      </c>
      <c r="K118" s="7">
        <f>+K69-K85</f>
        <v>685227881</v>
      </c>
    </row>
    <row r="119" spans="1:11">
      <c r="A119" s="217" t="s">
        <v>4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>
        <f>+J85</f>
        <v>24598</v>
      </c>
      <c r="K119" s="8">
        <f>+K85</f>
        <v>0</v>
      </c>
    </row>
    <row r="120" spans="1:11">
      <c r="A120" s="220" t="s">
        <v>257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A40" sqref="A40:H40"/>
    </sheetView>
  </sheetViews>
  <sheetFormatPr defaultRowHeight="12.75"/>
  <cols>
    <col min="1" max="9" width="9.140625" style="47"/>
    <col min="10" max="13" width="12.7109375" style="47" customWidth="1"/>
    <col min="14" max="16384" width="9.140625" style="47"/>
  </cols>
  <sheetData>
    <row r="1" spans="1:13" ht="15.75" customHeight="1">
      <c r="A1" s="235" t="s">
        <v>118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4.25" customHeight="1">
      <c r="A2" s="243" t="s">
        <v>268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4.25" customHeight="1">
      <c r="A3" s="254" t="s">
        <v>267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40</v>
      </c>
      <c r="B4" s="255"/>
      <c r="C4" s="255"/>
      <c r="D4" s="255"/>
      <c r="E4" s="255"/>
      <c r="F4" s="255"/>
      <c r="G4" s="255"/>
      <c r="H4" s="255"/>
      <c r="I4" s="52" t="s">
        <v>226</v>
      </c>
      <c r="J4" s="256" t="s">
        <v>264</v>
      </c>
      <c r="K4" s="256"/>
      <c r="L4" s="256" t="s">
        <v>265</v>
      </c>
      <c r="M4" s="256"/>
    </row>
    <row r="5" spans="1:13">
      <c r="A5" s="255"/>
      <c r="B5" s="255"/>
      <c r="C5" s="255"/>
      <c r="D5" s="255"/>
      <c r="E5" s="255"/>
      <c r="F5" s="255"/>
      <c r="G5" s="255"/>
      <c r="H5" s="255"/>
      <c r="I5" s="52"/>
      <c r="J5" s="54" t="s">
        <v>260</v>
      </c>
      <c r="K5" s="54" t="s">
        <v>261</v>
      </c>
      <c r="L5" s="54" t="s">
        <v>260</v>
      </c>
      <c r="M5" s="54" t="s">
        <v>261</v>
      </c>
    </row>
    <row r="6" spans="1:13">
      <c r="A6" s="256">
        <v>1</v>
      </c>
      <c r="B6" s="256"/>
      <c r="C6" s="256"/>
      <c r="D6" s="256"/>
      <c r="E6" s="256"/>
      <c r="F6" s="256"/>
      <c r="G6" s="256"/>
      <c r="H6" s="256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>
      <c r="A7" s="207" t="s">
        <v>277</v>
      </c>
      <c r="B7" s="208"/>
      <c r="C7" s="208"/>
      <c r="D7" s="208"/>
      <c r="E7" s="208"/>
      <c r="F7" s="208"/>
      <c r="G7" s="208"/>
      <c r="H7" s="225"/>
      <c r="I7" s="3">
        <v>111</v>
      </c>
      <c r="J7" s="118">
        <f>SUM(J8:J9)</f>
        <v>601501601</v>
      </c>
      <c r="K7" s="118">
        <f>SUM(K8:K9)</f>
        <v>143486245</v>
      </c>
      <c r="L7" s="118">
        <f>SUM(L8:L9)</f>
        <v>531556297</v>
      </c>
      <c r="M7" s="118">
        <f>SUM(M8:M9)</f>
        <v>163542917</v>
      </c>
    </row>
    <row r="8" spans="1:13">
      <c r="A8" s="211" t="s">
        <v>116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510176081</v>
      </c>
      <c r="K8" s="7">
        <v>142953887</v>
      </c>
      <c r="L8" s="7">
        <v>518070521</v>
      </c>
      <c r="M8" s="7">
        <v>154198571</v>
      </c>
    </row>
    <row r="9" spans="1:13">
      <c r="A9" s="211" t="s">
        <v>84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91325520</v>
      </c>
      <c r="K9" s="7">
        <v>532358</v>
      </c>
      <c r="L9" s="7">
        <v>13485776</v>
      </c>
      <c r="M9" s="7">
        <v>9344346</v>
      </c>
    </row>
    <row r="10" spans="1:13">
      <c r="A10" s="214" t="s">
        <v>278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14">
        <f>J11+J12+J16+J20+J21+J22+J25+J26</f>
        <v>572778705</v>
      </c>
      <c r="K10" s="114">
        <f>K11+K12+K16+K20+K21+K22+K25+K26</f>
        <v>127970782</v>
      </c>
      <c r="L10" s="114">
        <f>L11+L12+L16+L20+L21+L22+L25+L26</f>
        <v>493843954</v>
      </c>
      <c r="M10" s="114">
        <f>M11+M12+M16+M20+M21+M22+M25+M26</f>
        <v>160155213</v>
      </c>
    </row>
    <row r="11" spans="1:13">
      <c r="A11" s="211" t="s">
        <v>85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-1175368</v>
      </c>
      <c r="K11" s="7">
        <v>-1782267</v>
      </c>
      <c r="L11" s="7">
        <v>1088569</v>
      </c>
      <c r="M11" s="7">
        <v>562621</v>
      </c>
    </row>
    <row r="12" spans="1:13">
      <c r="A12" s="214" t="s">
        <v>279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14">
        <f>SUM(J13:J15)</f>
        <v>333970029</v>
      </c>
      <c r="K12" s="114">
        <f>SUM(K13:K15)</f>
        <v>88203868</v>
      </c>
      <c r="L12" s="114">
        <f>SUM(L13:L15)</f>
        <v>304140415</v>
      </c>
      <c r="M12" s="114">
        <f>SUM(M13:M15)</f>
        <v>83357558</v>
      </c>
    </row>
    <row r="13" spans="1:13">
      <c r="A13" s="211" t="s">
        <v>112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296950892</v>
      </c>
      <c r="K13" s="7">
        <v>76472754</v>
      </c>
      <c r="L13" s="7">
        <v>267375480</v>
      </c>
      <c r="M13" s="7">
        <v>83330253</v>
      </c>
    </row>
    <row r="14" spans="1:13">
      <c r="A14" s="211" t="s">
        <v>113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1218477</v>
      </c>
      <c r="K14" s="7">
        <v>264612</v>
      </c>
      <c r="L14" s="7">
        <v>1451069</v>
      </c>
      <c r="M14" s="7">
        <v>190836</v>
      </c>
    </row>
    <row r="15" spans="1:13">
      <c r="A15" s="211" t="s">
        <v>42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35800660</v>
      </c>
      <c r="K15" s="7">
        <v>11466502</v>
      </c>
      <c r="L15" s="7">
        <v>35313866</v>
      </c>
      <c r="M15" s="7">
        <v>-163531</v>
      </c>
    </row>
    <row r="16" spans="1:13">
      <c r="A16" s="214" t="s">
        <v>280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14">
        <f>SUM(J17:J19)</f>
        <v>91743078</v>
      </c>
      <c r="K16" s="114">
        <f>SUM(K17:K19)</f>
        <v>28480161</v>
      </c>
      <c r="L16" s="114">
        <f>SUM(L17:L19)</f>
        <v>91635867</v>
      </c>
      <c r="M16" s="114">
        <f>SUM(M17:M19)</f>
        <v>30100905</v>
      </c>
    </row>
    <row r="17" spans="1:13">
      <c r="A17" s="211" t="s">
        <v>43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55045847</v>
      </c>
      <c r="K17" s="7">
        <v>17088097</v>
      </c>
      <c r="L17" s="7">
        <v>56158197</v>
      </c>
      <c r="M17" s="7">
        <v>18591511</v>
      </c>
    </row>
    <row r="18" spans="1:13">
      <c r="A18" s="211" t="s">
        <v>44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22935769</v>
      </c>
      <c r="K18" s="7">
        <v>7120040</v>
      </c>
      <c r="L18" s="7">
        <v>19506330</v>
      </c>
      <c r="M18" s="7">
        <v>6293506</v>
      </c>
    </row>
    <row r="19" spans="1:13">
      <c r="A19" s="211" t="s">
        <v>45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13761462</v>
      </c>
      <c r="K19" s="7">
        <v>4272024</v>
      </c>
      <c r="L19" s="7">
        <v>15971340</v>
      </c>
      <c r="M19" s="7">
        <v>5215888</v>
      </c>
    </row>
    <row r="20" spans="1:13">
      <c r="A20" s="211" t="s">
        <v>86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39282750</v>
      </c>
      <c r="K20" s="7">
        <v>11106344</v>
      </c>
      <c r="L20" s="7">
        <v>37978844</v>
      </c>
      <c r="M20" s="7">
        <v>12525664</v>
      </c>
    </row>
    <row r="21" spans="1:13">
      <c r="A21" s="211" t="s">
        <v>87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29756353</v>
      </c>
      <c r="K21" s="7">
        <v>8304013</v>
      </c>
      <c r="L21" s="7">
        <v>55234329</v>
      </c>
      <c r="M21" s="7">
        <v>33380799</v>
      </c>
    </row>
    <row r="22" spans="1:13">
      <c r="A22" s="214" t="s">
        <v>281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14">
        <f>SUM(J23:J24)</f>
        <v>0</v>
      </c>
      <c r="K22" s="114">
        <f>SUM(K23:K24)</f>
        <v>0</v>
      </c>
      <c r="L22" s="114">
        <f>SUM(L23:L24)</f>
        <v>0</v>
      </c>
      <c r="M22" s="114">
        <f>SUM(M23:M24)</f>
        <v>0</v>
      </c>
    </row>
    <row r="23" spans="1:13">
      <c r="A23" s="211" t="s">
        <v>103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>
      <c r="A24" s="211" t="s">
        <v>104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>
      <c r="A25" s="211" t="s">
        <v>88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5787491</v>
      </c>
      <c r="K25" s="7">
        <v>-7376609</v>
      </c>
      <c r="L25" s="7"/>
      <c r="M25" s="7"/>
    </row>
    <row r="26" spans="1:13">
      <c r="A26" s="211" t="s">
        <v>31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73414372</v>
      </c>
      <c r="K26" s="7">
        <v>1035272</v>
      </c>
      <c r="L26" s="7">
        <v>3765930</v>
      </c>
      <c r="M26" s="7">
        <v>227666</v>
      </c>
    </row>
    <row r="27" spans="1:13">
      <c r="A27" s="214" t="s">
        <v>282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14">
        <f>SUM(J28:J32)</f>
        <v>37641688</v>
      </c>
      <c r="K27" s="114">
        <f>SUM(K28:K32)</f>
        <v>11623845</v>
      </c>
      <c r="L27" s="114">
        <f>SUM(L28:L32)</f>
        <v>21406036</v>
      </c>
      <c r="M27" s="114">
        <f>SUM(M28:M32)</f>
        <v>11010100</v>
      </c>
    </row>
    <row r="28" spans="1:13" ht="25.5" customHeight="1">
      <c r="A28" s="211" t="s">
        <v>178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18060305</v>
      </c>
      <c r="K28" s="7">
        <v>-1169</v>
      </c>
      <c r="L28" s="7">
        <v>4820553</v>
      </c>
      <c r="M28" s="7">
        <v>1937666</v>
      </c>
    </row>
    <row r="29" spans="1:13" ht="26.25" customHeight="1">
      <c r="A29" s="211" t="s">
        <v>119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19581383</v>
      </c>
      <c r="K29" s="7">
        <v>11625014</v>
      </c>
      <c r="L29" s="7">
        <v>16416454</v>
      </c>
      <c r="M29" s="7">
        <v>9082172</v>
      </c>
    </row>
    <row r="30" spans="1:13">
      <c r="A30" s="211" t="s">
        <v>105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>
      <c r="A31" s="211" t="s">
        <v>174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>
      <c r="A32" s="211" t="s">
        <v>106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>
        <v>169029</v>
      </c>
      <c r="M32" s="7">
        <v>-9738</v>
      </c>
    </row>
    <row r="33" spans="1:13">
      <c r="A33" s="214" t="s">
        <v>168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14">
        <f>SUM(J34:J37)</f>
        <v>31798713</v>
      </c>
      <c r="K33" s="114">
        <f>SUM(K34:K37)</f>
        <v>16032281</v>
      </c>
      <c r="L33" s="114">
        <f>SUM(L34:L37)</f>
        <v>30918717</v>
      </c>
      <c r="M33" s="114">
        <f>SUM(M34:M37)</f>
        <v>17012718</v>
      </c>
    </row>
    <row r="34" spans="1:13">
      <c r="A34" s="211" t="s">
        <v>47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8942270</v>
      </c>
      <c r="K34" s="7">
        <v>6004863</v>
      </c>
      <c r="L34" s="7">
        <v>8323931</v>
      </c>
      <c r="M34" s="7">
        <v>5039208</v>
      </c>
    </row>
    <row r="35" spans="1:13" ht="26.25" customHeight="1">
      <c r="A35" s="211" t="s">
        <v>46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22856443</v>
      </c>
      <c r="K35" s="7">
        <v>10027418</v>
      </c>
      <c r="L35" s="7">
        <v>22375458</v>
      </c>
      <c r="M35" s="7">
        <v>11986146</v>
      </c>
    </row>
    <row r="36" spans="1:13">
      <c r="A36" s="211" t="s">
        <v>175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>
      <c r="A37" s="211" t="s">
        <v>48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>
        <v>219328</v>
      </c>
      <c r="M37" s="7">
        <v>-12636</v>
      </c>
    </row>
    <row r="38" spans="1:13">
      <c r="A38" s="214" t="s">
        <v>153</v>
      </c>
      <c r="B38" s="215"/>
      <c r="C38" s="215"/>
      <c r="D38" s="215"/>
      <c r="E38" s="215"/>
      <c r="F38" s="215"/>
      <c r="G38" s="215"/>
      <c r="H38" s="216"/>
      <c r="I38" s="1">
        <v>142</v>
      </c>
      <c r="J38" s="116">
        <v>5790756</v>
      </c>
      <c r="K38" s="116">
        <v>3268729</v>
      </c>
      <c r="L38" s="116">
        <v>18057481</v>
      </c>
      <c r="M38" s="116">
        <v>5831144</v>
      </c>
    </row>
    <row r="39" spans="1:13">
      <c r="A39" s="214" t="s">
        <v>154</v>
      </c>
      <c r="B39" s="215"/>
      <c r="C39" s="215"/>
      <c r="D39" s="215"/>
      <c r="E39" s="215"/>
      <c r="F39" s="215"/>
      <c r="G39" s="215"/>
      <c r="H39" s="216"/>
      <c r="I39" s="1">
        <v>143</v>
      </c>
      <c r="J39" s="116">
        <v>8077360</v>
      </c>
      <c r="K39" s="116">
        <v>5143958</v>
      </c>
      <c r="L39" s="116">
        <v>2617786</v>
      </c>
      <c r="M39" s="116">
        <v>1820535</v>
      </c>
    </row>
    <row r="40" spans="1:13">
      <c r="A40" s="214" t="s">
        <v>176</v>
      </c>
      <c r="B40" s="215"/>
      <c r="C40" s="215"/>
      <c r="D40" s="215"/>
      <c r="E40" s="215"/>
      <c r="F40" s="215"/>
      <c r="G40" s="215"/>
      <c r="H40" s="216"/>
      <c r="I40" s="1">
        <v>144</v>
      </c>
      <c r="J40" s="116"/>
      <c r="K40" s="116"/>
      <c r="L40" s="116">
        <v>24775</v>
      </c>
      <c r="M40" s="116"/>
    </row>
    <row r="41" spans="1:13">
      <c r="A41" s="214" t="s">
        <v>177</v>
      </c>
      <c r="B41" s="215"/>
      <c r="C41" s="215"/>
      <c r="D41" s="215"/>
      <c r="E41" s="215"/>
      <c r="F41" s="215"/>
      <c r="G41" s="215"/>
      <c r="H41" s="216"/>
      <c r="I41" s="1">
        <v>145</v>
      </c>
      <c r="J41" s="116"/>
      <c r="K41" s="116"/>
      <c r="L41" s="116"/>
      <c r="M41" s="116"/>
    </row>
    <row r="42" spans="1:13">
      <c r="A42" s="214" t="s">
        <v>283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14">
        <f>J7+J27+J38+J40</f>
        <v>644934045</v>
      </c>
      <c r="K42" s="114">
        <f>K7+K27+K38+K40</f>
        <v>158378819</v>
      </c>
      <c r="L42" s="114">
        <f>L7+L27+L38+L40</f>
        <v>571044589</v>
      </c>
      <c r="M42" s="114">
        <f>M7+M27+M38+M40</f>
        <v>180384161</v>
      </c>
    </row>
    <row r="43" spans="1:13">
      <c r="A43" s="214" t="s">
        <v>284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14">
        <f>J10+J33+J39+J41</f>
        <v>612654778</v>
      </c>
      <c r="K43" s="114">
        <f>K10+K33+K39+K41</f>
        <v>149147021</v>
      </c>
      <c r="L43" s="114">
        <f>L10+L33+L39+L41</f>
        <v>527380457</v>
      </c>
      <c r="M43" s="114">
        <f>M10+M33+M39+M41</f>
        <v>178988466</v>
      </c>
    </row>
    <row r="44" spans="1:13">
      <c r="A44" s="214" t="s">
        <v>285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14">
        <f>J42-J43</f>
        <v>32279267</v>
      </c>
      <c r="K44" s="114">
        <f>K42-K43</f>
        <v>9231798</v>
      </c>
      <c r="L44" s="114">
        <f>L42-L43</f>
        <v>43664132</v>
      </c>
      <c r="M44" s="114">
        <f>M42-M43</f>
        <v>1395695</v>
      </c>
    </row>
    <row r="45" spans="1:13">
      <c r="A45" s="222" t="s">
        <v>170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8">
        <f>IF(J42&gt;J43,J42-J43,0)</f>
        <v>32279267</v>
      </c>
      <c r="K45" s="48">
        <f>IF(K42&gt;K43,K42-K43,0)</f>
        <v>9231798</v>
      </c>
      <c r="L45" s="48">
        <f>IF(L42&gt;L43,L42-L43,0)</f>
        <v>43664132</v>
      </c>
      <c r="M45" s="48">
        <f>IF(M42&gt;M43,M42-M43,0)</f>
        <v>1395695</v>
      </c>
    </row>
    <row r="46" spans="1:13">
      <c r="A46" s="222" t="s">
        <v>171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>
      <c r="A47" s="214" t="s">
        <v>169</v>
      </c>
      <c r="B47" s="215"/>
      <c r="C47" s="215"/>
      <c r="D47" s="215"/>
      <c r="E47" s="215"/>
      <c r="F47" s="215"/>
      <c r="G47" s="215"/>
      <c r="H47" s="216"/>
      <c r="I47" s="1">
        <v>151</v>
      </c>
      <c r="J47" s="116">
        <v>2880866</v>
      </c>
      <c r="K47" s="116">
        <v>2644272</v>
      </c>
      <c r="L47" s="116">
        <v>4346069</v>
      </c>
      <c r="M47" s="116">
        <v>242478</v>
      </c>
    </row>
    <row r="48" spans="1:13">
      <c r="A48" s="214" t="s">
        <v>286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14">
        <f>J44-J47</f>
        <v>29398401</v>
      </c>
      <c r="K48" s="114">
        <f>K44-K47</f>
        <v>6587526</v>
      </c>
      <c r="L48" s="114">
        <f>L44-L47</f>
        <v>39318063</v>
      </c>
      <c r="M48" s="114">
        <f>M44-M47</f>
        <v>1153217</v>
      </c>
    </row>
    <row r="49" spans="1:13">
      <c r="A49" s="222" t="s">
        <v>150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8">
        <f>IF(J48&gt;0,J48,0)</f>
        <v>29398401</v>
      </c>
      <c r="K49" s="48">
        <f>IF(K48&gt;0,K48,0)</f>
        <v>6587526</v>
      </c>
      <c r="L49" s="48">
        <f>IF(L48&gt;0,L48,0)</f>
        <v>39318063</v>
      </c>
      <c r="M49" s="48">
        <f>IF(M48&gt;0,M48,0)</f>
        <v>1153217</v>
      </c>
    </row>
    <row r="50" spans="1:13">
      <c r="A50" s="251" t="s">
        <v>172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3" t="s">
        <v>258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146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56"/>
    </row>
    <row r="53" spans="1:13">
      <c r="A53" s="222" t="s">
        <v>185</v>
      </c>
      <c r="B53" s="223"/>
      <c r="C53" s="223"/>
      <c r="D53" s="223"/>
      <c r="E53" s="223"/>
      <c r="F53" s="223"/>
      <c r="G53" s="223"/>
      <c r="H53" s="224"/>
      <c r="I53" s="1">
        <v>155</v>
      </c>
      <c r="J53" s="7">
        <f>+J48-J54</f>
        <v>29386878</v>
      </c>
      <c r="K53" s="7">
        <f>+K48-K54</f>
        <v>6576949</v>
      </c>
      <c r="L53" s="7">
        <f>+L48</f>
        <v>39318063</v>
      </c>
      <c r="M53" s="7">
        <f>+M48</f>
        <v>1153217</v>
      </c>
    </row>
    <row r="54" spans="1:13">
      <c r="A54" s="222" t="s">
        <v>186</v>
      </c>
      <c r="B54" s="223"/>
      <c r="C54" s="223"/>
      <c r="D54" s="223"/>
      <c r="E54" s="223"/>
      <c r="F54" s="223"/>
      <c r="G54" s="223"/>
      <c r="H54" s="224"/>
      <c r="I54" s="1">
        <v>156</v>
      </c>
      <c r="J54" s="8">
        <v>11523</v>
      </c>
      <c r="K54" s="8">
        <v>10577</v>
      </c>
      <c r="L54" s="8"/>
      <c r="M54" s="8"/>
    </row>
    <row r="55" spans="1:13" ht="12.75" customHeight="1">
      <c r="A55" s="203" t="s">
        <v>148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>
      <c r="A56" s="207" t="s">
        <v>159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+J48</f>
        <v>29398401</v>
      </c>
      <c r="K56" s="6">
        <f>+K48</f>
        <v>6587526</v>
      </c>
      <c r="L56" s="6">
        <f>+L48</f>
        <v>39318063</v>
      </c>
      <c r="M56" s="6">
        <f>+M48</f>
        <v>1153217</v>
      </c>
    </row>
    <row r="57" spans="1:13">
      <c r="A57" s="214" t="s">
        <v>317</v>
      </c>
      <c r="B57" s="215"/>
      <c r="C57" s="215"/>
      <c r="D57" s="215"/>
      <c r="E57" s="215"/>
      <c r="F57" s="215"/>
      <c r="G57" s="215"/>
      <c r="H57" s="216"/>
      <c r="I57" s="1">
        <v>158</v>
      </c>
      <c r="J57" s="114">
        <f>SUM(J58:J64)</f>
        <v>0</v>
      </c>
      <c r="K57" s="114">
        <f>SUM(K58:K64)</f>
        <v>0</v>
      </c>
      <c r="L57" s="114">
        <f>SUM(L58:L64)</f>
        <v>0</v>
      </c>
      <c r="M57" s="114">
        <f>SUM(M58:M64)</f>
        <v>0</v>
      </c>
    </row>
    <row r="58" spans="1:13">
      <c r="A58" s="211" t="s">
        <v>179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>
      <c r="A59" s="211" t="s">
        <v>180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>
      <c r="A60" s="211" t="s">
        <v>29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>
      <c r="A61" s="211" t="s">
        <v>181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>
      <c r="A62" s="211" t="s">
        <v>182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>
      <c r="A63" s="211" t="s">
        <v>183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>
      <c r="A64" s="211" t="s">
        <v>184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>
      <c r="A65" s="214" t="s">
        <v>173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>
      <c r="A66" s="214" t="s">
        <v>151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>
      <c r="A67" s="214" t="s">
        <v>152</v>
      </c>
      <c r="B67" s="215"/>
      <c r="C67" s="215"/>
      <c r="D67" s="215"/>
      <c r="E67" s="215"/>
      <c r="F67" s="215"/>
      <c r="G67" s="215"/>
      <c r="H67" s="216"/>
      <c r="I67" s="1">
        <v>168</v>
      </c>
      <c r="J67" s="132">
        <f>J56+J66</f>
        <v>29398401</v>
      </c>
      <c r="K67" s="132">
        <f>K56+K66</f>
        <v>6587526</v>
      </c>
      <c r="L67" s="132">
        <f>L56+L66</f>
        <v>39318063</v>
      </c>
      <c r="M67" s="132">
        <f>M56+M66</f>
        <v>1153217</v>
      </c>
    </row>
    <row r="68" spans="1:13" ht="12.75" customHeight="1">
      <c r="A68" s="247" t="s">
        <v>259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147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>
      <c r="A70" s="222" t="s">
        <v>185</v>
      </c>
      <c r="B70" s="223"/>
      <c r="C70" s="223"/>
      <c r="D70" s="223"/>
      <c r="E70" s="223"/>
      <c r="F70" s="223"/>
      <c r="G70" s="223"/>
      <c r="H70" s="224"/>
      <c r="I70" s="1">
        <v>169</v>
      </c>
      <c r="J70" s="7">
        <f t="shared" ref="J70:M71" si="0">+J53</f>
        <v>29386878</v>
      </c>
      <c r="K70" s="7">
        <f t="shared" si="0"/>
        <v>6576949</v>
      </c>
      <c r="L70" s="7">
        <f t="shared" si="0"/>
        <v>39318063</v>
      </c>
      <c r="M70" s="7">
        <f t="shared" si="0"/>
        <v>1153217</v>
      </c>
    </row>
    <row r="71" spans="1:13">
      <c r="A71" s="244" t="s">
        <v>186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f t="shared" si="0"/>
        <v>11523</v>
      </c>
      <c r="K71" s="8">
        <f t="shared" si="0"/>
        <v>10577</v>
      </c>
      <c r="L71" s="8">
        <f t="shared" si="0"/>
        <v>0</v>
      </c>
      <c r="M71" s="8">
        <f t="shared" si="0"/>
        <v>0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K56:M57 J70:M71 J56:J67 K66:M67 K58:L65 J53:L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9:K32 K27:M27 J48:M50 K33:M33 K26 L28:L32 L23:L26 K23:K24 K34:L41">
      <formula1>0</formula1>
    </dataValidation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Normal="100" workbookViewId="0">
      <selection activeCell="A34" sqref="A34:K34"/>
    </sheetView>
  </sheetViews>
  <sheetFormatPr defaultRowHeight="12.75"/>
  <cols>
    <col min="1" max="9" width="9.140625" style="47"/>
    <col min="10" max="11" width="12.7109375" style="47" customWidth="1"/>
    <col min="12" max="12" width="9.140625" style="47"/>
    <col min="13" max="13" width="10.28515625" style="47" bestFit="1" customWidth="1"/>
    <col min="14" max="16384" width="9.140625" style="47"/>
  </cols>
  <sheetData>
    <row r="1" spans="1:11" ht="19.5" customHeight="1">
      <c r="A1" s="263" t="s">
        <v>126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6.5" customHeight="1">
      <c r="A2" s="264" t="s">
        <v>268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5" customHeight="1">
      <c r="A3" s="260" t="s">
        <v>267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40</v>
      </c>
      <c r="B4" s="265"/>
      <c r="C4" s="265"/>
      <c r="D4" s="265"/>
      <c r="E4" s="265"/>
      <c r="F4" s="265"/>
      <c r="G4" s="265"/>
      <c r="H4" s="265"/>
      <c r="I4" s="60" t="s">
        <v>226</v>
      </c>
      <c r="J4" s="61" t="s">
        <v>264</v>
      </c>
      <c r="K4" s="61" t="s">
        <v>265</v>
      </c>
    </row>
    <row r="5" spans="1:11">
      <c r="A5" s="259">
        <v>1</v>
      </c>
      <c r="B5" s="259"/>
      <c r="C5" s="259"/>
      <c r="D5" s="259"/>
      <c r="E5" s="259"/>
      <c r="F5" s="259"/>
      <c r="G5" s="259"/>
      <c r="H5" s="259"/>
      <c r="I5" s="62">
        <v>2</v>
      </c>
      <c r="J5" s="63" t="s">
        <v>229</v>
      </c>
      <c r="K5" s="63" t="s">
        <v>230</v>
      </c>
    </row>
    <row r="6" spans="1:11">
      <c r="A6" s="203" t="s">
        <v>120</v>
      </c>
      <c r="B6" s="204"/>
      <c r="C6" s="204"/>
      <c r="D6" s="204"/>
      <c r="E6" s="204"/>
      <c r="F6" s="204"/>
      <c r="G6" s="204"/>
      <c r="H6" s="204"/>
      <c r="I6" s="257"/>
      <c r="J6" s="257"/>
      <c r="K6" s="258"/>
    </row>
    <row r="7" spans="1:11">
      <c r="A7" s="211" t="s">
        <v>24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23047469</v>
      </c>
      <c r="K7" s="7">
        <v>43664132</v>
      </c>
    </row>
    <row r="8" spans="1:11">
      <c r="A8" s="211" t="s">
        <v>25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28176406</v>
      </c>
      <c r="K8" s="7">
        <v>37978844</v>
      </c>
    </row>
    <row r="9" spans="1:11">
      <c r="A9" s="211" t="s">
        <v>26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7052109</v>
      </c>
      <c r="K9" s="7">
        <v>17846237</v>
      </c>
    </row>
    <row r="10" spans="1:11">
      <c r="A10" s="211" t="s">
        <v>27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29140097</v>
      </c>
      <c r="K10" s="7"/>
    </row>
    <row r="11" spans="1:11">
      <c r="A11" s="211" t="s">
        <v>28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17335287</v>
      </c>
      <c r="K11" s="7"/>
    </row>
    <row r="12" spans="1:11">
      <c r="A12" s="211" t="s">
        <v>32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43334</v>
      </c>
      <c r="K12" s="7">
        <v>9876530</v>
      </c>
    </row>
    <row r="13" spans="1:11">
      <c r="A13" s="214" t="s">
        <v>121</v>
      </c>
      <c r="B13" s="215"/>
      <c r="C13" s="215"/>
      <c r="D13" s="215"/>
      <c r="E13" s="215"/>
      <c r="F13" s="215"/>
      <c r="G13" s="215"/>
      <c r="H13" s="215"/>
      <c r="I13" s="1">
        <v>7</v>
      </c>
      <c r="J13" s="131">
        <f>SUM(J7:J12)</f>
        <v>104794702</v>
      </c>
      <c r="K13" s="114">
        <f>SUM(K7:K12)</f>
        <v>109365743</v>
      </c>
    </row>
    <row r="14" spans="1:11">
      <c r="A14" s="211" t="s">
        <v>33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>
      <c r="A15" s="211" t="s">
        <v>34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>
        <v>8142758</v>
      </c>
    </row>
    <row r="16" spans="1:11">
      <c r="A16" s="211" t="s">
        <v>35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>
        <v>2290227</v>
      </c>
    </row>
    <row r="17" spans="1:11">
      <c r="A17" s="211" t="s">
        <v>36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174081</v>
      </c>
      <c r="K17" s="7"/>
    </row>
    <row r="18" spans="1:11">
      <c r="A18" s="214" t="s">
        <v>122</v>
      </c>
      <c r="B18" s="215"/>
      <c r="C18" s="215"/>
      <c r="D18" s="215"/>
      <c r="E18" s="215"/>
      <c r="F18" s="215"/>
      <c r="G18" s="215"/>
      <c r="H18" s="215"/>
      <c r="I18" s="1">
        <v>12</v>
      </c>
      <c r="J18" s="131">
        <f>SUM(J14:J17)</f>
        <v>174081</v>
      </c>
      <c r="K18" s="114">
        <f>SUM(K14:K17)</f>
        <v>10432985</v>
      </c>
    </row>
    <row r="19" spans="1:11">
      <c r="A19" s="214" t="s">
        <v>20</v>
      </c>
      <c r="B19" s="215"/>
      <c r="C19" s="215"/>
      <c r="D19" s="215"/>
      <c r="E19" s="215"/>
      <c r="F19" s="215"/>
      <c r="G19" s="215"/>
      <c r="H19" s="215"/>
      <c r="I19" s="1">
        <v>13</v>
      </c>
      <c r="J19" s="131">
        <f>IF(J13&gt;J18,J13-J18,0)</f>
        <v>104620621</v>
      </c>
      <c r="K19" s="114">
        <f>IF(K13&gt;K18,K13-K18,0)</f>
        <v>98932758</v>
      </c>
    </row>
    <row r="20" spans="1:11">
      <c r="A20" s="214" t="s">
        <v>21</v>
      </c>
      <c r="B20" s="215"/>
      <c r="C20" s="215"/>
      <c r="D20" s="215"/>
      <c r="E20" s="215"/>
      <c r="F20" s="215"/>
      <c r="G20" s="215"/>
      <c r="H20" s="215"/>
      <c r="I20" s="1">
        <v>14</v>
      </c>
      <c r="J20" s="131">
        <f>IF(J18&gt;J13,J18-J13,0)</f>
        <v>0</v>
      </c>
      <c r="K20" s="114">
        <f>IF(K18&gt;K13,K18-K13,0)</f>
        <v>0</v>
      </c>
    </row>
    <row r="21" spans="1:11">
      <c r="A21" s="203" t="s">
        <v>123</v>
      </c>
      <c r="B21" s="204"/>
      <c r="C21" s="204"/>
      <c r="D21" s="204"/>
      <c r="E21" s="204"/>
      <c r="F21" s="204"/>
      <c r="G21" s="204"/>
      <c r="H21" s="204"/>
      <c r="I21" s="257"/>
      <c r="J21" s="257"/>
      <c r="K21" s="258"/>
    </row>
    <row r="22" spans="1:11">
      <c r="A22" s="211" t="s">
        <v>137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>
      <c r="A23" s="211" t="s">
        <v>138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>
      <c r="A24" s="211" t="s">
        <v>139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>
      <c r="A25" s="211" t="s">
        <v>140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5741416</v>
      </c>
      <c r="K25" s="7">
        <v>7895757</v>
      </c>
    </row>
    <row r="26" spans="1:11">
      <c r="A26" s="211" t="s">
        <v>141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>
      <c r="A27" s="214" t="s">
        <v>127</v>
      </c>
      <c r="B27" s="215"/>
      <c r="C27" s="215"/>
      <c r="D27" s="215"/>
      <c r="E27" s="215"/>
      <c r="F27" s="215"/>
      <c r="G27" s="215"/>
      <c r="H27" s="215"/>
      <c r="I27" s="1">
        <v>20</v>
      </c>
      <c r="J27" s="131">
        <f>SUM(J22:J26)</f>
        <v>5741416</v>
      </c>
      <c r="K27" s="114">
        <f>SUM(K22:K26)</f>
        <v>7895757</v>
      </c>
    </row>
    <row r="28" spans="1:11">
      <c r="A28" s="211" t="s">
        <v>91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38317405</v>
      </c>
      <c r="K28" s="7">
        <v>28095586</v>
      </c>
    </row>
    <row r="29" spans="1:11">
      <c r="A29" s="211" t="s">
        <v>92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>
      <c r="A30" s="211" t="s">
        <v>8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12063698</v>
      </c>
      <c r="K30" s="7"/>
    </row>
    <row r="31" spans="1:11">
      <c r="A31" s="214" t="s">
        <v>2</v>
      </c>
      <c r="B31" s="215"/>
      <c r="C31" s="215"/>
      <c r="D31" s="215"/>
      <c r="E31" s="215"/>
      <c r="F31" s="215"/>
      <c r="G31" s="215"/>
      <c r="H31" s="215"/>
      <c r="I31" s="1">
        <v>24</v>
      </c>
      <c r="J31" s="131">
        <f>SUM(J28:J30)</f>
        <v>50381103</v>
      </c>
      <c r="K31" s="114">
        <f>SUM(K28:K30)</f>
        <v>28095586</v>
      </c>
    </row>
    <row r="32" spans="1:11">
      <c r="A32" s="214" t="s">
        <v>22</v>
      </c>
      <c r="B32" s="215"/>
      <c r="C32" s="215"/>
      <c r="D32" s="215"/>
      <c r="E32" s="215"/>
      <c r="F32" s="215"/>
      <c r="G32" s="215"/>
      <c r="H32" s="215"/>
      <c r="I32" s="1">
        <v>25</v>
      </c>
      <c r="J32" s="131">
        <f>IF(J27&gt;J31,J27-J31,0)</f>
        <v>0</v>
      </c>
      <c r="K32" s="114">
        <f>IF(K27&gt;K31,K27-K31,0)</f>
        <v>0</v>
      </c>
    </row>
    <row r="33" spans="1:13">
      <c r="A33" s="214" t="s">
        <v>23</v>
      </c>
      <c r="B33" s="215"/>
      <c r="C33" s="215"/>
      <c r="D33" s="215"/>
      <c r="E33" s="215"/>
      <c r="F33" s="215"/>
      <c r="G33" s="215"/>
      <c r="H33" s="215"/>
      <c r="I33" s="1">
        <v>26</v>
      </c>
      <c r="J33" s="131">
        <f>IF(J31&gt;J27,J31-J27,0)</f>
        <v>44639687</v>
      </c>
      <c r="K33" s="114">
        <f>IF(K31&gt;K27,K31-K27,0)</f>
        <v>20199829</v>
      </c>
    </row>
    <row r="34" spans="1:13">
      <c r="A34" s="203" t="s">
        <v>124</v>
      </c>
      <c r="B34" s="204"/>
      <c r="C34" s="204"/>
      <c r="D34" s="204"/>
      <c r="E34" s="204"/>
      <c r="F34" s="204"/>
      <c r="G34" s="204"/>
      <c r="H34" s="204"/>
      <c r="I34" s="257"/>
      <c r="J34" s="257"/>
      <c r="K34" s="258"/>
    </row>
    <row r="35" spans="1:13">
      <c r="A35" s="211" t="s">
        <v>133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3">
      <c r="A36" s="211" t="s">
        <v>13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3">
      <c r="A37" s="211" t="s">
        <v>14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3172850</v>
      </c>
      <c r="K37" s="7">
        <v>27438530</v>
      </c>
      <c r="M37" s="130"/>
    </row>
    <row r="38" spans="1:13">
      <c r="A38" s="214" t="s">
        <v>49</v>
      </c>
      <c r="B38" s="215"/>
      <c r="C38" s="215"/>
      <c r="D38" s="215"/>
      <c r="E38" s="215"/>
      <c r="F38" s="215"/>
      <c r="G38" s="215"/>
      <c r="H38" s="215"/>
      <c r="I38" s="1">
        <v>30</v>
      </c>
      <c r="J38" s="131">
        <f>SUM(J35:J37)</f>
        <v>3172850</v>
      </c>
      <c r="K38" s="114">
        <f>SUM(K35:K37)</f>
        <v>27438530</v>
      </c>
    </row>
    <row r="39" spans="1:13">
      <c r="A39" s="211" t="s">
        <v>15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22845085</v>
      </c>
      <c r="K39" s="7">
        <v>1174456</v>
      </c>
    </row>
    <row r="40" spans="1:13">
      <c r="A40" s="211" t="s">
        <v>16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5784750</v>
      </c>
      <c r="K40" s="7">
        <v>29822493</v>
      </c>
    </row>
    <row r="41" spans="1:13">
      <c r="A41" s="211" t="s">
        <v>17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>
        <v>847944</v>
      </c>
      <c r="K41" s="7">
        <v>46437945</v>
      </c>
    </row>
    <row r="42" spans="1:13">
      <c r="A42" s="211" t="s">
        <v>18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3">
      <c r="A43" s="211" t="s">
        <v>19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34222398</v>
      </c>
      <c r="K43" s="7">
        <v>26301684</v>
      </c>
    </row>
    <row r="44" spans="1:13">
      <c r="A44" s="214" t="s">
        <v>50</v>
      </c>
      <c r="B44" s="215"/>
      <c r="C44" s="215"/>
      <c r="D44" s="215"/>
      <c r="E44" s="215"/>
      <c r="F44" s="215"/>
      <c r="G44" s="215"/>
      <c r="H44" s="215"/>
      <c r="I44" s="1">
        <v>36</v>
      </c>
      <c r="J44" s="131">
        <f>SUM(J39:J43)</f>
        <v>63700177</v>
      </c>
      <c r="K44" s="114">
        <f>SUM(K39:K43)</f>
        <v>103736578</v>
      </c>
    </row>
    <row r="45" spans="1:13">
      <c r="A45" s="214" t="s">
        <v>9</v>
      </c>
      <c r="B45" s="215"/>
      <c r="C45" s="215"/>
      <c r="D45" s="215"/>
      <c r="E45" s="215"/>
      <c r="F45" s="215"/>
      <c r="G45" s="215"/>
      <c r="H45" s="215"/>
      <c r="I45" s="1">
        <v>37</v>
      </c>
      <c r="J45" s="131">
        <f>IF(J38&gt;J44,J38-J44,0)</f>
        <v>0</v>
      </c>
      <c r="K45" s="114">
        <f>IF(K38&gt;K44,K38-K44,0)</f>
        <v>0</v>
      </c>
    </row>
    <row r="46" spans="1:13">
      <c r="A46" s="214" t="s">
        <v>10</v>
      </c>
      <c r="B46" s="215"/>
      <c r="C46" s="215"/>
      <c r="D46" s="215"/>
      <c r="E46" s="215"/>
      <c r="F46" s="215"/>
      <c r="G46" s="215"/>
      <c r="H46" s="215"/>
      <c r="I46" s="1">
        <v>38</v>
      </c>
      <c r="J46" s="131">
        <f>IF(J44&gt;J38,J44-J38,0)</f>
        <v>60527327</v>
      </c>
      <c r="K46" s="114">
        <f>IF(K44&gt;K38,K44-K38,0)</f>
        <v>76298048</v>
      </c>
    </row>
    <row r="47" spans="1:13">
      <c r="A47" s="211" t="s">
        <v>51</v>
      </c>
      <c r="B47" s="212"/>
      <c r="C47" s="212"/>
      <c r="D47" s="212"/>
      <c r="E47" s="212"/>
      <c r="F47" s="212"/>
      <c r="G47" s="212"/>
      <c r="H47" s="212"/>
      <c r="I47" s="1">
        <v>39</v>
      </c>
      <c r="J47" s="58">
        <f>IF(J19-J20+J32-J33+J45-J46&gt;0,J19-J20+J32-J33+J45-J46,0)</f>
        <v>0</v>
      </c>
      <c r="K47" s="48">
        <f>IF(K19-K20+K32-K33+K45-K46&gt;0,K19-K20+K32-K33+K45-K46,0)</f>
        <v>2434881</v>
      </c>
    </row>
    <row r="48" spans="1:13">
      <c r="A48" s="211" t="s">
        <v>52</v>
      </c>
      <c r="B48" s="212"/>
      <c r="C48" s="212"/>
      <c r="D48" s="212"/>
      <c r="E48" s="212"/>
      <c r="F48" s="212"/>
      <c r="G48" s="212"/>
      <c r="H48" s="212"/>
      <c r="I48" s="1">
        <v>40</v>
      </c>
      <c r="J48" s="58">
        <f>IF(J20-J19+J33-J32+J46-J45&gt;0,J20-J19+J33-J32+J46-J45,0)</f>
        <v>546393</v>
      </c>
      <c r="K48" s="48">
        <f>IF(K20-K19+K33-K32+K46-K45&gt;0,K20-K19+K33-K32+K46-K45,0)</f>
        <v>0</v>
      </c>
    </row>
    <row r="49" spans="1:11">
      <c r="A49" s="211" t="s">
        <v>125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13146715</v>
      </c>
      <c r="K49" s="7">
        <v>9561724</v>
      </c>
    </row>
    <row r="50" spans="1:11">
      <c r="A50" s="211" t="s">
        <v>134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>
        <v>2434881</v>
      </c>
    </row>
    <row r="51" spans="1:11">
      <c r="A51" s="211" t="s">
        <v>135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546393</v>
      </c>
      <c r="K51" s="7"/>
    </row>
    <row r="52" spans="1:11">
      <c r="A52" s="217" t="s">
        <v>136</v>
      </c>
      <c r="B52" s="218"/>
      <c r="C52" s="218"/>
      <c r="D52" s="218"/>
      <c r="E52" s="218"/>
      <c r="F52" s="218"/>
      <c r="G52" s="218"/>
      <c r="H52" s="218"/>
      <c r="I52" s="4">
        <v>44</v>
      </c>
      <c r="J52" s="59">
        <f>J49+J50-J51</f>
        <v>12600322</v>
      </c>
      <c r="K52" s="55">
        <f>K49+K50-K51</f>
        <v>11996605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J23" sqref="J23:K24"/>
    </sheetView>
  </sheetViews>
  <sheetFormatPr defaultRowHeight="12.75"/>
  <cols>
    <col min="1" max="4" width="9.140625" style="66"/>
    <col min="5" max="5" width="10.140625" style="66" bestFit="1" customWidth="1"/>
    <col min="6" max="9" width="9.140625" style="66"/>
    <col min="10" max="10" width="9.5703125" style="66" bestFit="1" customWidth="1"/>
    <col min="11" max="16384" width="9.140625" style="66"/>
  </cols>
  <sheetData>
    <row r="1" spans="1:12" ht="14.25" customHeight="1">
      <c r="A1" s="281" t="s">
        <v>227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5"/>
    </row>
    <row r="2" spans="1:12" ht="15.75">
      <c r="A2" s="37"/>
      <c r="B2" s="64"/>
      <c r="C2" s="266" t="s">
        <v>228</v>
      </c>
      <c r="D2" s="266"/>
      <c r="E2" s="67">
        <v>40544</v>
      </c>
      <c r="F2" s="38" t="s">
        <v>197</v>
      </c>
      <c r="G2" s="267">
        <v>40816</v>
      </c>
      <c r="H2" s="268"/>
      <c r="I2" s="64"/>
      <c r="J2" s="64"/>
      <c r="K2" s="64"/>
      <c r="L2" s="68"/>
    </row>
    <row r="3" spans="1:12" ht="23.25">
      <c r="A3" s="269" t="s">
        <v>40</v>
      </c>
      <c r="B3" s="269"/>
      <c r="C3" s="269"/>
      <c r="D3" s="269"/>
      <c r="E3" s="269"/>
      <c r="F3" s="269"/>
      <c r="G3" s="269"/>
      <c r="H3" s="269"/>
      <c r="I3" s="70" t="s">
        <v>251</v>
      </c>
      <c r="J3" s="71" t="s">
        <v>114</v>
      </c>
      <c r="K3" s="71" t="s">
        <v>115</v>
      </c>
    </row>
    <row r="4" spans="1:12">
      <c r="A4" s="270">
        <v>1</v>
      </c>
      <c r="B4" s="270"/>
      <c r="C4" s="270"/>
      <c r="D4" s="270"/>
      <c r="E4" s="270"/>
      <c r="F4" s="270"/>
      <c r="G4" s="270"/>
      <c r="H4" s="270"/>
      <c r="I4" s="73">
        <v>2</v>
      </c>
      <c r="J4" s="72" t="s">
        <v>229</v>
      </c>
      <c r="K4" s="72" t="s">
        <v>230</v>
      </c>
    </row>
    <row r="5" spans="1:12">
      <c r="A5" s="271" t="s">
        <v>231</v>
      </c>
      <c r="B5" s="272"/>
      <c r="C5" s="272"/>
      <c r="D5" s="272"/>
      <c r="E5" s="272"/>
      <c r="F5" s="272"/>
      <c r="G5" s="272"/>
      <c r="H5" s="272"/>
      <c r="I5" s="39">
        <v>1</v>
      </c>
      <c r="J5" s="40">
        <f>+Bilanca!J70</f>
        <v>419958400</v>
      </c>
      <c r="K5" s="40">
        <f>+Bilanca!K70</f>
        <v>419958400</v>
      </c>
    </row>
    <row r="6" spans="1:12">
      <c r="A6" s="271" t="s">
        <v>232</v>
      </c>
      <c r="B6" s="272"/>
      <c r="C6" s="272"/>
      <c r="D6" s="272"/>
      <c r="E6" s="272"/>
      <c r="F6" s="272"/>
      <c r="G6" s="272"/>
      <c r="H6" s="272"/>
      <c r="I6" s="39">
        <v>2</v>
      </c>
      <c r="J6" s="41">
        <f>+Bilanca!J71</f>
        <v>177437945</v>
      </c>
      <c r="K6" s="41">
        <f>+Bilanca!K71</f>
        <v>183118687</v>
      </c>
    </row>
    <row r="7" spans="1:12">
      <c r="A7" s="271" t="s">
        <v>233</v>
      </c>
      <c r="B7" s="272"/>
      <c r="C7" s="272"/>
      <c r="D7" s="272"/>
      <c r="E7" s="272"/>
      <c r="F7" s="272"/>
      <c r="G7" s="272"/>
      <c r="H7" s="272"/>
      <c r="I7" s="39">
        <v>3</v>
      </c>
      <c r="J7" s="41">
        <f>+Bilanca!J72+Bilanca!J85</f>
        <v>6201251</v>
      </c>
      <c r="K7" s="41">
        <f>+Bilanca!K72</f>
        <v>15553290</v>
      </c>
    </row>
    <row r="8" spans="1:12">
      <c r="A8" s="271" t="s">
        <v>234</v>
      </c>
      <c r="B8" s="272"/>
      <c r="C8" s="272"/>
      <c r="D8" s="272"/>
      <c r="E8" s="272"/>
      <c r="F8" s="272"/>
      <c r="G8" s="272"/>
      <c r="H8" s="272"/>
      <c r="I8" s="39">
        <v>4</v>
      </c>
      <c r="J8" s="41">
        <f>+Bilanca!J79</f>
        <v>0</v>
      </c>
      <c r="K8" s="41">
        <f>+Bilanca!K79</f>
        <v>17094088</v>
      </c>
    </row>
    <row r="9" spans="1:12">
      <c r="A9" s="271" t="s">
        <v>235</v>
      </c>
      <c r="B9" s="272"/>
      <c r="C9" s="272"/>
      <c r="D9" s="272"/>
      <c r="E9" s="272"/>
      <c r="F9" s="272"/>
      <c r="G9" s="272"/>
      <c r="H9" s="272"/>
      <c r="I9" s="39">
        <v>5</v>
      </c>
      <c r="J9" s="41">
        <f>+Bilanca!J82</f>
        <v>54224990</v>
      </c>
      <c r="K9" s="41">
        <f>+Bilanca!K82</f>
        <v>39318063</v>
      </c>
    </row>
    <row r="10" spans="1:12">
      <c r="A10" s="271" t="s">
        <v>236</v>
      </c>
      <c r="B10" s="272"/>
      <c r="C10" s="272"/>
      <c r="D10" s="272"/>
      <c r="E10" s="272"/>
      <c r="F10" s="272"/>
      <c r="G10" s="272"/>
      <c r="H10" s="272"/>
      <c r="I10" s="39">
        <v>6</v>
      </c>
      <c r="J10" s="41"/>
      <c r="K10" s="41"/>
    </row>
    <row r="11" spans="1:12">
      <c r="A11" s="271" t="s">
        <v>237</v>
      </c>
      <c r="B11" s="272"/>
      <c r="C11" s="272"/>
      <c r="D11" s="272"/>
      <c r="E11" s="272"/>
      <c r="F11" s="272"/>
      <c r="G11" s="272"/>
      <c r="H11" s="272"/>
      <c r="I11" s="39">
        <v>7</v>
      </c>
      <c r="J11" s="41"/>
      <c r="K11" s="41"/>
    </row>
    <row r="12" spans="1:12">
      <c r="A12" s="271" t="s">
        <v>238</v>
      </c>
      <c r="B12" s="272"/>
      <c r="C12" s="272"/>
      <c r="D12" s="272"/>
      <c r="E12" s="272"/>
      <c r="F12" s="272"/>
      <c r="G12" s="272"/>
      <c r="H12" s="272"/>
      <c r="I12" s="39">
        <v>8</v>
      </c>
      <c r="J12" s="41"/>
      <c r="K12" s="41"/>
    </row>
    <row r="13" spans="1:12">
      <c r="A13" s="271" t="s">
        <v>239</v>
      </c>
      <c r="B13" s="272"/>
      <c r="C13" s="272"/>
      <c r="D13" s="272"/>
      <c r="E13" s="272"/>
      <c r="F13" s="272"/>
      <c r="G13" s="272"/>
      <c r="H13" s="272"/>
      <c r="I13" s="39">
        <v>9</v>
      </c>
      <c r="J13" s="41">
        <f>+Bilanca!J78</f>
        <v>10042847</v>
      </c>
      <c r="K13" s="41">
        <f>+Bilanca!K78</f>
        <v>10185353</v>
      </c>
    </row>
    <row r="14" spans="1:12">
      <c r="A14" s="273" t="s">
        <v>240</v>
      </c>
      <c r="B14" s="274"/>
      <c r="C14" s="274"/>
      <c r="D14" s="274"/>
      <c r="E14" s="274"/>
      <c r="F14" s="274"/>
      <c r="G14" s="274"/>
      <c r="H14" s="274"/>
      <c r="I14" s="39">
        <v>10</v>
      </c>
      <c r="J14" s="114">
        <f>SUM(J5:J13)</f>
        <v>667865433</v>
      </c>
      <c r="K14" s="114">
        <f>SUM(K5:K13)</f>
        <v>685227881</v>
      </c>
    </row>
    <row r="15" spans="1:12">
      <c r="A15" s="271" t="s">
        <v>241</v>
      </c>
      <c r="B15" s="272"/>
      <c r="C15" s="272"/>
      <c r="D15" s="272"/>
      <c r="E15" s="272"/>
      <c r="F15" s="272"/>
      <c r="G15" s="272"/>
      <c r="H15" s="272"/>
      <c r="I15" s="39">
        <v>11</v>
      </c>
      <c r="J15" s="41"/>
      <c r="K15" s="41"/>
    </row>
    <row r="16" spans="1:12">
      <c r="A16" s="271" t="s">
        <v>242</v>
      </c>
      <c r="B16" s="272"/>
      <c r="C16" s="272"/>
      <c r="D16" s="272"/>
      <c r="E16" s="272"/>
      <c r="F16" s="272"/>
      <c r="G16" s="272"/>
      <c r="H16" s="272"/>
      <c r="I16" s="39">
        <v>12</v>
      </c>
      <c r="J16" s="41"/>
      <c r="K16" s="41"/>
    </row>
    <row r="17" spans="1:11">
      <c r="A17" s="271" t="s">
        <v>243</v>
      </c>
      <c r="B17" s="272"/>
      <c r="C17" s="272"/>
      <c r="D17" s="272"/>
      <c r="E17" s="272"/>
      <c r="F17" s="272"/>
      <c r="G17" s="272"/>
      <c r="H17" s="272"/>
      <c r="I17" s="39">
        <v>13</v>
      </c>
      <c r="J17" s="41"/>
      <c r="K17" s="41"/>
    </row>
    <row r="18" spans="1:11">
      <c r="A18" s="271" t="s">
        <v>244</v>
      </c>
      <c r="B18" s="272"/>
      <c r="C18" s="272"/>
      <c r="D18" s="272"/>
      <c r="E18" s="272"/>
      <c r="F18" s="272"/>
      <c r="G18" s="272"/>
      <c r="H18" s="272"/>
      <c r="I18" s="39">
        <v>14</v>
      </c>
      <c r="J18" s="41"/>
      <c r="K18" s="41"/>
    </row>
    <row r="19" spans="1:11">
      <c r="A19" s="271" t="s">
        <v>245</v>
      </c>
      <c r="B19" s="272"/>
      <c r="C19" s="272"/>
      <c r="D19" s="272"/>
      <c r="E19" s="272"/>
      <c r="F19" s="272"/>
      <c r="G19" s="272"/>
      <c r="H19" s="272"/>
      <c r="I19" s="39">
        <v>15</v>
      </c>
      <c r="J19" s="41"/>
      <c r="K19" s="41"/>
    </row>
    <row r="20" spans="1:11">
      <c r="A20" s="271" t="s">
        <v>246</v>
      </c>
      <c r="B20" s="272"/>
      <c r="C20" s="272"/>
      <c r="D20" s="272"/>
      <c r="E20" s="272"/>
      <c r="F20" s="272"/>
      <c r="G20" s="272"/>
      <c r="H20" s="272"/>
      <c r="I20" s="39">
        <v>16</v>
      </c>
      <c r="J20" s="41"/>
      <c r="K20" s="41"/>
    </row>
    <row r="21" spans="1:11">
      <c r="A21" s="273" t="s">
        <v>247</v>
      </c>
      <c r="B21" s="274"/>
      <c r="C21" s="274"/>
      <c r="D21" s="274"/>
      <c r="E21" s="274"/>
      <c r="F21" s="274"/>
      <c r="G21" s="274"/>
      <c r="H21" s="274"/>
      <c r="I21" s="39">
        <v>17</v>
      </c>
      <c r="J21" s="69">
        <f>SUM(J15:J20)</f>
        <v>0</v>
      </c>
      <c r="K21" s="69">
        <f>SUM(K15:K20)</f>
        <v>0</v>
      </c>
    </row>
    <row r="22" spans="1:11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>
      <c r="A23" s="275" t="s">
        <v>248</v>
      </c>
      <c r="B23" s="276"/>
      <c r="C23" s="276"/>
      <c r="D23" s="276"/>
      <c r="E23" s="276"/>
      <c r="F23" s="276"/>
      <c r="G23" s="276"/>
      <c r="H23" s="276"/>
      <c r="I23" s="42">
        <v>18</v>
      </c>
      <c r="J23" s="40">
        <f>+Bilanca!J118</f>
        <v>667840835</v>
      </c>
      <c r="K23" s="40">
        <f>+K14-K24</f>
        <v>685227881</v>
      </c>
    </row>
    <row r="24" spans="1:11" ht="17.25" customHeight="1">
      <c r="A24" s="277" t="s">
        <v>249</v>
      </c>
      <c r="B24" s="278"/>
      <c r="C24" s="278"/>
      <c r="D24" s="278"/>
      <c r="E24" s="278"/>
      <c r="F24" s="278"/>
      <c r="G24" s="278"/>
      <c r="H24" s="278"/>
      <c r="I24" s="43">
        <v>19</v>
      </c>
      <c r="J24" s="69">
        <f>+Bilanca!J85</f>
        <v>24598</v>
      </c>
      <c r="K24" s="69">
        <f>+Bilanca!K85</f>
        <v>0</v>
      </c>
    </row>
    <row r="25" spans="1:11" ht="30" customHeight="1">
      <c r="A25" s="279" t="s">
        <v>250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marica.jakelic</cp:lastModifiedBy>
  <cp:lastPrinted>2011-10-27T07:05:33Z</cp:lastPrinted>
  <dcterms:created xsi:type="dcterms:W3CDTF">2008-10-17T11:51:54Z</dcterms:created>
  <dcterms:modified xsi:type="dcterms:W3CDTF">2011-10-27T12:32:43Z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