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15" windowWidth="12165" windowHeight="8175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externalReferences>
    <externalReference r:id="rId6"/>
  </externalReferences>
  <definedNames>
    <definedName name="_xlnm.Print_Area" localSheetId="3">'CASH FLOW'!$A$1:$K$53</definedName>
    <definedName name="_xlnm.Print_Area" localSheetId="4">'CHANGES TO CAPITAL'!$A$1:$K$25</definedName>
    <definedName name="_xlnm.Print_Area" localSheetId="0">'GENERAL DATA'!$A$1:$I$62</definedName>
  </definedNames>
  <calcPr calcId="125725"/>
</workbook>
</file>

<file path=xl/calcChain.xml><?xml version="1.0" encoding="utf-8"?>
<calcChain xmlns="http://schemas.openxmlformats.org/spreadsheetml/2006/main">
  <c r="M71" i="18"/>
  <c r="L71"/>
  <c r="K71"/>
  <c r="J71"/>
  <c r="M70"/>
  <c r="L70"/>
  <c r="K70"/>
  <c r="J70"/>
  <c r="M56"/>
  <c r="L56"/>
  <c r="K56"/>
  <c r="J56"/>
  <c r="M53"/>
  <c r="L53"/>
  <c r="K53"/>
  <c r="J53"/>
  <c r="K24" i="17"/>
  <c r="J24"/>
  <c r="J23"/>
  <c r="K13"/>
  <c r="J13"/>
  <c r="K9"/>
  <c r="J9"/>
  <c r="K8"/>
  <c r="J8"/>
  <c r="K7"/>
  <c r="J7"/>
  <c r="K6"/>
  <c r="J6"/>
  <c r="K5"/>
  <c r="K14" s="1"/>
  <c r="K23" s="1"/>
  <c r="J5"/>
  <c r="J14" s="1"/>
  <c r="K53" i="20"/>
  <c r="J53"/>
  <c r="K45"/>
  <c r="K47" s="1"/>
  <c r="J45"/>
  <c r="J47" s="1"/>
  <c r="K39"/>
  <c r="K46" s="1"/>
  <c r="K48" s="1"/>
  <c r="J39"/>
  <c r="J46" s="1"/>
  <c r="J48" s="1"/>
  <c r="K32"/>
  <c r="K34" s="1"/>
  <c r="J32"/>
  <c r="J34" s="1"/>
  <c r="K28"/>
  <c r="K33" s="1"/>
  <c r="J28"/>
  <c r="J33" s="1"/>
  <c r="K19"/>
  <c r="K21" s="1"/>
  <c r="J19"/>
  <c r="J21" s="1"/>
  <c r="K14"/>
  <c r="K20" s="1"/>
  <c r="J14"/>
  <c r="J20" s="1"/>
  <c r="K119" i="19"/>
  <c r="J119"/>
  <c r="K118"/>
  <c r="J118"/>
  <c r="K115"/>
  <c r="J115"/>
  <c r="K49" i="20" l="1"/>
  <c r="J49"/>
  <c r="K5"/>
  <c r="J5"/>
  <c r="I5"/>
  <c r="A5"/>
  <c r="K57" i="18"/>
  <c r="K66"/>
  <c r="K67"/>
  <c r="L57"/>
  <c r="L66"/>
  <c r="M57"/>
  <c r="M66"/>
  <c r="M67"/>
  <c r="L67"/>
  <c r="K7"/>
  <c r="K27"/>
  <c r="K42" s="1"/>
  <c r="K12"/>
  <c r="K16"/>
  <c r="K22"/>
  <c r="K33"/>
  <c r="L7"/>
  <c r="L27"/>
  <c r="L42" s="1"/>
  <c r="L12"/>
  <c r="L16"/>
  <c r="L22"/>
  <c r="L33"/>
  <c r="M7"/>
  <c r="M27"/>
  <c r="M42" s="1"/>
  <c r="M12"/>
  <c r="M16"/>
  <c r="M22"/>
  <c r="M10"/>
  <c r="M33"/>
  <c r="M43"/>
  <c r="K72" i="19"/>
  <c r="K79"/>
  <c r="K82"/>
  <c r="K69" s="1"/>
  <c r="K86"/>
  <c r="K90"/>
  <c r="K100"/>
  <c r="J72"/>
  <c r="J79"/>
  <c r="J82"/>
  <c r="J86"/>
  <c r="J90"/>
  <c r="J100"/>
  <c r="K9"/>
  <c r="K16"/>
  <c r="K26"/>
  <c r="K35"/>
  <c r="K41"/>
  <c r="K49"/>
  <c r="K56"/>
  <c r="J9"/>
  <c r="J16"/>
  <c r="J26"/>
  <c r="J35"/>
  <c r="J8" s="1"/>
  <c r="J41"/>
  <c r="J49"/>
  <c r="J56"/>
  <c r="J12" i="18"/>
  <c r="J57"/>
  <c r="J66"/>
  <c r="J67"/>
  <c r="J7"/>
  <c r="J27"/>
  <c r="J42" s="1"/>
  <c r="J16"/>
  <c r="J22"/>
  <c r="J10" s="1"/>
  <c r="J43" s="1"/>
  <c r="J33"/>
  <c r="M44" l="1"/>
  <c r="M48" s="1"/>
  <c r="M46"/>
  <c r="M45"/>
  <c r="K10"/>
  <c r="K43" s="1"/>
  <c r="K46" s="1"/>
  <c r="L10"/>
  <c r="L43" s="1"/>
  <c r="K45"/>
  <c r="L44"/>
  <c r="L48" s="1"/>
  <c r="L50" s="1"/>
  <c r="L46"/>
  <c r="L45"/>
  <c r="J45"/>
  <c r="J46"/>
  <c r="J44"/>
  <c r="J48" s="1"/>
  <c r="K44"/>
  <c r="K48" s="1"/>
  <c r="K49" s="1"/>
  <c r="M49"/>
  <c r="M50"/>
  <c r="J50"/>
  <c r="J49"/>
  <c r="K114" i="19"/>
  <c r="J69"/>
  <c r="J114" s="1"/>
  <c r="J40"/>
  <c r="K40"/>
  <c r="J66"/>
  <c r="K8"/>
  <c r="K66" s="1"/>
  <c r="L49" i="18" l="1"/>
  <c r="K50"/>
</calcChain>
</file>

<file path=xl/sharedStrings.xml><?xml version="1.0" encoding="utf-8"?>
<sst xmlns="http://schemas.openxmlformats.org/spreadsheetml/2006/main" count="349" uniqueCount="313">
  <si>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</si>
  <si>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</si>
  <si>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</si>
  <si>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</si>
  <si>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</si>
  <si>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</si>
  <si>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</si>
  <si>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</si>
  <si>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</si>
  <si>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</si>
  <si>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</si>
  <si>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</si>
  <si>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</si>
  <si>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</si>
  <si>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</si>
  <si>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</si>
  <si>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</si>
  <si>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</si>
  <si>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</si>
  <si>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</si>
  <si>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</si>
  <si>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</si>
  <si>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</si>
  <si>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</si>
  <si>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</si>
  <si>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</si>
  <si>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</si>
  <si>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</si>
  <si>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</si>
  <si>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</si>
  <si>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</si>
  <si>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</si>
  <si>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</si>
  <si>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</si>
  <si>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</si>
  <si>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</si>
  <si>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</si>
  <si>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</si>
  <si>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</si>
  <si>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</si>
  <si>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</si>
  <si>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</si>
  <si>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</si>
  <si>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</si>
  <si>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</si>
  <si>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</si>
  <si>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</si>
  <si>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</si>
  <si>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</si>
  <si>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</si>
  <si>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</si>
  <si>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</si>
  <si>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</si>
  <si>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</si>
  <si>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</si>
  <si>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</si>
  <si>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</si>
  <si>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</si>
  <si>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</si>
  <si>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D)  PREPAYMENTA AND ACCRUED INCOME</t>
  </si>
  <si>
    <t>F)  OUT-OF-BALANCE ITEMS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</si>
  <si>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</si>
  <si>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</si>
  <si>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</si>
  <si>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</si>
  <si>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</si>
  <si>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</si>
  <si>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</si>
  <si>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</si>
  <si>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</si>
  <si>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</si>
  <si>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</si>
  <si>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</si>
  <si>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</si>
  <si>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</si>
  <si>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</si>
  <si>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</si>
  <si>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</si>
  <si>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</si>
  <si>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</si>
  <si>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</si>
  <si>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</si>
  <si>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</si>
  <si>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</si>
  <si>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</si>
  <si>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</si>
  <si>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</si>
  <si>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</si>
  <si>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</si>
  <si>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</si>
  <si>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</si>
  <si>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</si>
  <si>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</si>
  <si>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</si>
  <si>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</si>
  <si>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</si>
  <si>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</si>
  <si>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E) DEFERRED PAYMENT OF COSTS AND FUTURE INCOME</t>
  </si>
  <si>
    <t>G)  OUT-OF BALANCE ITEMS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</si>
  <si>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</si>
  <si>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</si>
  <si>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</si>
  <si>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</si>
  <si>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 xml:space="preserve">Note 1: Appendix to Balance sheet fill companies who make consolidated financial statements.
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</si>
  <si>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</si>
  <si>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</si>
  <si>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</si>
  <si>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</si>
  <si>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</si>
  <si>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</si>
  <si>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</si>
  <si>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</si>
  <si>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</si>
  <si>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</si>
  <si>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</si>
  <si>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</si>
  <si>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</si>
  <si>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</si>
  <si>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</si>
  <si>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</si>
  <si>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</si>
  <si>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</si>
  <si>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</si>
  <si>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</si>
  <si>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</si>
  <si>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</si>
  <si>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</si>
  <si>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</si>
  <si>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</si>
  <si>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 xml:space="preserve">V.    SHARE OF PROFIT FROM ASSOCIATED COMPANIES 
</t>
  </si>
  <si>
    <t xml:space="preserve">VI.   SHARE OF LOSS FROM ASSOCIATED COMPANIES 
 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</si>
  <si>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</si>
  <si>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</si>
  <si>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</si>
  <si>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</si>
  <si>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</si>
  <si>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</si>
  <si>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</si>
  <si>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</si>
  <si>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</si>
  <si>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</si>
  <si>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</si>
  <si>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</si>
  <si>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</si>
  <si>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</si>
  <si>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</si>
  <si>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</si>
  <si>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</si>
  <si>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</si>
  <si>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</si>
  <si>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</si>
  <si>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</si>
  <si>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r>
      <t>IV. OTHER COMPREHENSIVE NET PROFIT OR LOSS
      RAZDOBLJA</t>
    </r>
    <r>
      <rPr>
        <sz val="9"/>
        <rFont val="Arial"/>
        <family val="2"/>
        <charset val="238"/>
      </rPr>
      <t xml:space="preserve"> (158-166)</t>
    </r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</si>
  <si>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</si>
  <si>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</si>
  <si>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</si>
  <si>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</si>
  <si>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</si>
  <si>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</si>
  <si>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</si>
  <si>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</si>
  <si>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</si>
  <si>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</si>
  <si>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</si>
  <si>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</si>
  <si>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</si>
  <si>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</si>
  <si>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</si>
  <si>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</si>
  <si>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</si>
  <si>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</si>
  <si>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</si>
  <si>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</si>
  <si>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</si>
  <si>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</si>
  <si>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</si>
  <si>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</si>
  <si>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</si>
  <si>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</si>
  <si>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</si>
  <si>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</si>
  <si>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</si>
  <si>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</si>
  <si>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</si>
  <si>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</si>
  <si>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</si>
  <si>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</si>
  <si>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</si>
  <si>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</si>
  <si>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</si>
  <si>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</si>
  <si>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</si>
  <si>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</si>
  <si>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</si>
  <si>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</si>
  <si>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</si>
  <si>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</si>
  <si>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</si>
  <si>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</si>
  <si>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</si>
  <si>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</si>
  <si>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</si>
  <si>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</si>
  <si>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</si>
  <si>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</si>
  <si>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</si>
  <si>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</si>
  <si>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</si>
  <si>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</si>
  <si>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</si>
  <si>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</si>
  <si>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</si>
  <si>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</si>
  <si>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</si>
  <si>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</si>
  <si>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</si>
  <si>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</si>
  <si>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Items reducing Capital are entered with negative sign. 
Data under EOP codes 001 to 009 are entered as balance as at Balance Sheet date.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</si>
  <si>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</si>
  <si>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</si>
  <si>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</si>
  <si>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</si>
  <si>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</si>
  <si>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</si>
  <si>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</si>
  <si>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</si>
  <si>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</si>
  <si>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</si>
  <si>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</si>
  <si>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</si>
  <si>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Names of consolidation subjects (according to IMSF):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</si>
  <si>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</si>
  <si>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</si>
  <si>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</si>
  <si>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</si>
  <si>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</si>
  <si>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</si>
  <si>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</si>
  <si>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</si>
  <si>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</si>
  <si>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</si>
  <si>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</si>
  <si>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</si>
  <si>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</si>
  <si>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</si>
  <si>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</si>
  <si>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</si>
  <si>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</si>
  <si>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</si>
  <si>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</si>
  <si>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</si>
  <si>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</si>
  <si>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</si>
  <si>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</si>
  <si>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</si>
  <si>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</si>
  <si>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</si>
  <si>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3.Statement of the person responsible for compiling financial statements.</t>
  </si>
  <si>
    <t>2. Interim report,</t>
  </si>
  <si>
    <t>1. Financial statements (balance sheet, profit and loss statement, cash flow statement, changes in equity and notes to financial statements)</t>
  </si>
  <si>
    <t>Taxpayer: GROUP AD PLASTIK</t>
  </si>
  <si>
    <t>B)  FIXED ASSETS (003+010+020+029+033)</t>
  </si>
  <si>
    <t>C)  CURRENT ASSETS (035+043+050+058)</t>
  </si>
  <si>
    <t>E) TOTAL ASSETS (001+002+034+059)</t>
  </si>
  <si>
    <t>A)  CAPITAL AND RESERVES (063+064+065+071+072+075+078)</t>
  </si>
  <si>
    <t>B)  PROVISIONS (080 up to 082)</t>
  </si>
  <si>
    <t>C)  LONG TERM LIABILITIES (084 up to 092)</t>
  </si>
  <si>
    <t>D)  SHORT TERM LIABILITIES (094 do 105)</t>
  </si>
  <si>
    <t>F) TOTAL LIABILITIES  (062+079+083+093+106)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</si>
  <si>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</si>
  <si>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</si>
  <si>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</si>
  <si>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</si>
  <si>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</si>
  <si>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</si>
  <si>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</si>
  <si>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</si>
  <si>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</si>
  <si>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</si>
  <si>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</si>
  <si>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II. OTHER COMPREHENSIVE INCOME / LOSS BEFORE TAXATION (159 up to 165)</t>
  </si>
  <si>
    <t>01.01.2011.</t>
  </si>
  <si>
    <t>03440494</t>
  </si>
  <si>
    <t>060007090</t>
  </si>
  <si>
    <t>48351740621</t>
  </si>
  <si>
    <t>AD PLASTIK d.d.</t>
  </si>
  <si>
    <t>Matoševa 8</t>
  </si>
  <si>
    <t>Solin</t>
  </si>
  <si>
    <t>adplastik@adplastik.hr</t>
  </si>
  <si>
    <t>www.adplastik.hr</t>
  </si>
  <si>
    <t>Splitsko-dalmatinska</t>
  </si>
  <si>
    <t>2932</t>
  </si>
  <si>
    <t>Marica Jakelić</t>
  </si>
  <si>
    <t>021/206-660</t>
  </si>
  <si>
    <t>marica.jakelic@adplastik.hr</t>
  </si>
  <si>
    <t>Katija Klepo</t>
  </si>
  <si>
    <t>Solin, Hrvatska</t>
  </si>
  <si>
    <t>ZAO PHR</t>
  </si>
  <si>
    <t>Samara, Ruska Federacija</t>
  </si>
  <si>
    <t>103630022193</t>
  </si>
  <si>
    <t>AD PLASTIK d.o.o.</t>
  </si>
  <si>
    <t>Novo Mesto, Slovenija</t>
  </si>
  <si>
    <t>1214985000</t>
  </si>
  <si>
    <t>ZAO ADP LUGA</t>
  </si>
  <si>
    <t>Luga, Ruska Federacija</t>
  </si>
  <si>
    <t>107471000032</t>
  </si>
  <si>
    <t>Yes</t>
  </si>
  <si>
    <t>30.09.2011.</t>
  </si>
  <si>
    <t>SG PLASTIK d.o.o.</t>
  </si>
  <si>
    <t>02097974</t>
  </si>
  <si>
    <t>021/275-660</t>
  </si>
  <si>
    <t>as at 30.09.2011.</t>
  </si>
  <si>
    <t>in period from 01.01.2011. till 30.09.2011.</t>
  </si>
</sst>
</file>

<file path=xl/styles.xml><?xml version="1.0" encoding="utf-8"?>
<styleSheet xmlns="http://schemas.openxmlformats.org/spreadsheetml/2006/main">
  <numFmts count="1">
    <numFmt numFmtId="164" formatCode="000"/>
  </numFmts>
  <fonts count="25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79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7" fillId="0" borderId="0" xfId="4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18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0" fontId="19" fillId="0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/>
      <protection hidden="1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24" fillId="0" borderId="18" xfId="1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21" fillId="0" borderId="0" xfId="4" applyFont="1" applyBorder="1" applyAlignment="1" applyProtection="1">
      <alignment horizontal="left"/>
      <protection hidden="1"/>
    </xf>
    <xf numFmtId="0" fontId="22" fillId="0" borderId="0" xfId="4" applyFont="1" applyBorder="1" applyAlignment="1"/>
    <xf numFmtId="0" fontId="15" fillId="0" borderId="0" xfId="4" applyFont="1" applyBorder="1" applyAlignment="1" applyProtection="1">
      <alignment horizontal="left" wrapText="1"/>
      <protection hidden="1"/>
    </xf>
    <xf numFmtId="0" fontId="11" fillId="0" borderId="0" xfId="4" applyBorder="1" applyAlignment="1">
      <alignment wrapText="1"/>
    </xf>
    <xf numFmtId="0" fontId="11" fillId="0" borderId="16" xfId="4" applyBorder="1" applyAlignment="1">
      <alignment wrapText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12" fillId="0" borderId="21" xfId="2" applyFont="1" applyBorder="1" applyAlignment="1">
      <alignment wrapText="1"/>
    </xf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4" fillId="0" borderId="19" xfId="2" applyFont="1" applyFill="1" applyBorder="1" applyAlignment="1" applyProtection="1">
      <alignment horizontal="right" vertical="center"/>
      <protection locked="0" hidden="1"/>
    </xf>
    <xf numFmtId="0" fontId="4" fillId="0" borderId="20" xfId="2" applyFont="1" applyFill="1" applyBorder="1" applyAlignment="1" applyProtection="1">
      <alignment horizontal="right" vertical="center"/>
      <protection locked="0" hidden="1"/>
    </xf>
    <xf numFmtId="0" fontId="5" fillId="0" borderId="19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 wrapText="1"/>
      <protection hidden="1"/>
    </xf>
    <xf numFmtId="0" fontId="7" fillId="0" borderId="19" xfId="2" applyFont="1" applyFill="1" applyBorder="1" applyAlignment="1">
      <alignment horizontal="left" vertical="center"/>
    </xf>
    <xf numFmtId="0" fontId="24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1" fontId="4" fillId="0" borderId="18" xfId="2" applyNumberFormat="1" applyFont="1" applyFill="1" applyBorder="1" applyAlignment="1" applyProtection="1">
      <alignment horizontal="left" vertical="center"/>
      <protection locked="0" hidden="1"/>
    </xf>
    <xf numFmtId="1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0" fontId="18" fillId="0" borderId="0" xfId="4" applyFont="1" applyFill="1" applyBorder="1" applyAlignment="1" applyProtection="1">
      <alignment horizontal="center" vertical="center"/>
      <protection hidden="1"/>
    </xf>
    <xf numFmtId="14" fontId="18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FI-POD%20Konso%202011-09%20v2%20sa%20bilje&#353;kam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ĆI PODACI"/>
      <sheetName val="Bilanca"/>
      <sheetName val="RDG"/>
      <sheetName val="NT_I"/>
      <sheetName val="PK"/>
      <sheetName val="Bilješke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ca.jakelic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adplastik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62"/>
  <sheetViews>
    <sheetView tabSelected="1" view="pageBreakPreview" zoomScale="110" zoomScaleNormal="100" zoomScaleSheetLayoutView="100" workbookViewId="0">
      <selection activeCell="L40" sqref="L40"/>
    </sheetView>
  </sheetViews>
  <sheetFormatPr defaultRowHeight="12.75"/>
  <cols>
    <col min="1" max="1" width="9.140625" style="10"/>
    <col min="2" max="2" width="13" style="10" customWidth="1"/>
    <col min="3" max="4" width="9.140625" style="10"/>
    <col min="5" max="5" width="10.140625" style="10" customWidth="1"/>
    <col min="6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9" ht="15.75">
      <c r="A1" s="152" t="s">
        <v>239</v>
      </c>
      <c r="B1" s="153"/>
      <c r="C1" s="153"/>
      <c r="D1" s="68"/>
      <c r="E1" s="68"/>
      <c r="F1" s="68"/>
      <c r="G1" s="68"/>
      <c r="H1" s="68"/>
      <c r="I1" s="69"/>
    </row>
    <row r="2" spans="1:9">
      <c r="A2" s="186" t="s">
        <v>240</v>
      </c>
      <c r="B2" s="187"/>
      <c r="C2" s="187"/>
      <c r="D2" s="188"/>
      <c r="E2" s="103" t="s">
        <v>281</v>
      </c>
      <c r="F2" s="11"/>
      <c r="G2" s="12" t="s">
        <v>215</v>
      </c>
      <c r="H2" s="103" t="s">
        <v>307</v>
      </c>
      <c r="I2" s="70"/>
    </row>
    <row r="3" spans="1:9">
      <c r="A3" s="71"/>
      <c r="B3" s="13"/>
      <c r="C3" s="13"/>
      <c r="D3" s="13"/>
      <c r="E3" s="14"/>
      <c r="F3" s="14"/>
      <c r="G3" s="13"/>
      <c r="H3" s="13"/>
      <c r="I3" s="72"/>
    </row>
    <row r="4" spans="1:9" ht="15">
      <c r="A4" s="189" t="s">
        <v>241</v>
      </c>
      <c r="B4" s="190"/>
      <c r="C4" s="190"/>
      <c r="D4" s="190"/>
      <c r="E4" s="190"/>
      <c r="F4" s="190"/>
      <c r="G4" s="190"/>
      <c r="H4" s="190"/>
      <c r="I4" s="191"/>
    </row>
    <row r="5" spans="1:9">
      <c r="A5" s="73"/>
      <c r="B5" s="15"/>
      <c r="C5" s="15"/>
      <c r="D5" s="15"/>
      <c r="E5" s="16"/>
      <c r="F5" s="74"/>
      <c r="G5" s="17"/>
      <c r="H5" s="18"/>
      <c r="I5" s="75"/>
    </row>
    <row r="6" spans="1:9">
      <c r="A6" s="132" t="s">
        <v>242</v>
      </c>
      <c r="B6" s="133"/>
      <c r="C6" s="147" t="s">
        <v>282</v>
      </c>
      <c r="D6" s="148"/>
      <c r="E6" s="27"/>
      <c r="F6" s="27"/>
      <c r="G6" s="27"/>
      <c r="H6" s="27"/>
      <c r="I6" s="76"/>
    </row>
    <row r="7" spans="1:9">
      <c r="A7" s="77"/>
      <c r="B7" s="21"/>
      <c r="C7" s="15"/>
      <c r="D7" s="15"/>
      <c r="E7" s="27"/>
      <c r="F7" s="27"/>
      <c r="G7" s="27"/>
      <c r="H7" s="27"/>
      <c r="I7" s="76"/>
    </row>
    <row r="8" spans="1:9">
      <c r="A8" s="192" t="s">
        <v>243</v>
      </c>
      <c r="B8" s="193"/>
      <c r="C8" s="147" t="s">
        <v>283</v>
      </c>
      <c r="D8" s="148"/>
      <c r="E8" s="27"/>
      <c r="F8" s="27"/>
      <c r="G8" s="27"/>
      <c r="H8" s="27"/>
      <c r="I8" s="78"/>
    </row>
    <row r="9" spans="1:9">
      <c r="A9" s="79"/>
      <c r="B9" s="43"/>
      <c r="C9" s="19"/>
      <c r="D9" s="25"/>
      <c r="E9" s="15"/>
      <c r="F9" s="15"/>
      <c r="G9" s="15"/>
      <c r="H9" s="15"/>
      <c r="I9" s="78"/>
    </row>
    <row r="10" spans="1:9">
      <c r="A10" s="127" t="s">
        <v>244</v>
      </c>
      <c r="B10" s="184"/>
      <c r="C10" s="147" t="s">
        <v>284</v>
      </c>
      <c r="D10" s="148"/>
      <c r="E10" s="15"/>
      <c r="F10" s="15"/>
      <c r="G10" s="15"/>
      <c r="H10" s="15"/>
      <c r="I10" s="78"/>
    </row>
    <row r="11" spans="1:9" ht="13.5" customHeight="1">
      <c r="A11" s="185"/>
      <c r="B11" s="184"/>
      <c r="C11" s="15"/>
      <c r="D11" s="15"/>
      <c r="E11" s="15"/>
      <c r="F11" s="15"/>
      <c r="G11" s="15"/>
      <c r="H11" s="15"/>
      <c r="I11" s="78"/>
    </row>
    <row r="12" spans="1:9">
      <c r="A12" s="132" t="s">
        <v>245</v>
      </c>
      <c r="B12" s="133"/>
      <c r="C12" s="149" t="s">
        <v>285</v>
      </c>
      <c r="D12" s="178"/>
      <c r="E12" s="178"/>
      <c r="F12" s="178"/>
      <c r="G12" s="178"/>
      <c r="H12" s="178"/>
      <c r="I12" s="135"/>
    </row>
    <row r="13" spans="1:9">
      <c r="A13" s="77"/>
      <c r="B13" s="21"/>
      <c r="C13" s="20"/>
      <c r="D13" s="15"/>
      <c r="E13" s="15"/>
      <c r="F13" s="15"/>
      <c r="G13" s="15"/>
      <c r="H13" s="15"/>
      <c r="I13" s="78"/>
    </row>
    <row r="14" spans="1:9">
      <c r="A14" s="132" t="s">
        <v>227</v>
      </c>
      <c r="B14" s="133"/>
      <c r="C14" s="182">
        <v>21210</v>
      </c>
      <c r="D14" s="183"/>
      <c r="E14" s="15"/>
      <c r="F14" s="149" t="s">
        <v>287</v>
      </c>
      <c r="G14" s="178"/>
      <c r="H14" s="178"/>
      <c r="I14" s="135"/>
    </row>
    <row r="15" spans="1:9" ht="13.5" customHeight="1">
      <c r="A15" s="77"/>
      <c r="B15" s="21"/>
      <c r="C15" s="15"/>
      <c r="D15" s="15"/>
      <c r="E15" s="15"/>
      <c r="F15" s="15"/>
      <c r="G15" s="15"/>
      <c r="H15" s="15"/>
      <c r="I15" s="78"/>
    </row>
    <row r="16" spans="1:9">
      <c r="A16" s="132" t="s">
        <v>246</v>
      </c>
      <c r="B16" s="133"/>
      <c r="C16" s="149" t="s">
        <v>286</v>
      </c>
      <c r="D16" s="178"/>
      <c r="E16" s="178"/>
      <c r="F16" s="178"/>
      <c r="G16" s="178"/>
      <c r="H16" s="178"/>
      <c r="I16" s="135"/>
    </row>
    <row r="17" spans="1:9" ht="13.5" customHeight="1">
      <c r="A17" s="77"/>
      <c r="B17" s="21"/>
      <c r="C17" s="15"/>
      <c r="D17" s="15"/>
      <c r="E17" s="15"/>
      <c r="F17" s="15"/>
      <c r="G17" s="15"/>
      <c r="H17" s="15"/>
      <c r="I17" s="78"/>
    </row>
    <row r="18" spans="1:9">
      <c r="A18" s="132" t="s">
        <v>233</v>
      </c>
      <c r="B18" s="133"/>
      <c r="C18" s="179" t="s">
        <v>288</v>
      </c>
      <c r="D18" s="180"/>
      <c r="E18" s="180"/>
      <c r="F18" s="180"/>
      <c r="G18" s="180"/>
      <c r="H18" s="180"/>
      <c r="I18" s="181"/>
    </row>
    <row r="19" spans="1:9" ht="13.5" customHeight="1">
      <c r="A19" s="77"/>
      <c r="B19" s="21"/>
      <c r="C19" s="20"/>
      <c r="D19" s="15"/>
      <c r="E19" s="15"/>
      <c r="F19" s="15"/>
      <c r="G19" s="15"/>
      <c r="H19" s="15"/>
      <c r="I19" s="78"/>
    </row>
    <row r="20" spans="1:9">
      <c r="A20" s="132" t="s">
        <v>247</v>
      </c>
      <c r="B20" s="133"/>
      <c r="C20" s="179" t="s">
        <v>289</v>
      </c>
      <c r="D20" s="180"/>
      <c r="E20" s="180"/>
      <c r="F20" s="180"/>
      <c r="G20" s="180"/>
      <c r="H20" s="180"/>
      <c r="I20" s="181"/>
    </row>
    <row r="21" spans="1:9">
      <c r="A21" s="77"/>
      <c r="B21" s="21"/>
      <c r="C21" s="20"/>
      <c r="D21" s="15"/>
      <c r="E21" s="15"/>
      <c r="F21" s="15"/>
      <c r="G21" s="15"/>
      <c r="H21" s="15"/>
      <c r="I21" s="78"/>
    </row>
    <row r="22" spans="1:9">
      <c r="A22" s="127" t="s">
        <v>250</v>
      </c>
      <c r="B22" s="177"/>
      <c r="C22" s="104">
        <v>406</v>
      </c>
      <c r="D22" s="149" t="s">
        <v>287</v>
      </c>
      <c r="E22" s="174"/>
      <c r="F22" s="175"/>
      <c r="G22" s="132"/>
      <c r="H22" s="176"/>
      <c r="I22" s="80"/>
    </row>
    <row r="23" spans="1:9" ht="20.25" customHeight="1">
      <c r="A23" s="127"/>
      <c r="B23" s="177"/>
      <c r="C23" s="15"/>
      <c r="D23" s="23"/>
      <c r="E23" s="23"/>
      <c r="F23" s="23"/>
      <c r="G23" s="23"/>
      <c r="H23" s="15"/>
      <c r="I23" s="78"/>
    </row>
    <row r="24" spans="1:9" ht="12.75" customHeight="1">
      <c r="A24" s="132" t="s">
        <v>249</v>
      </c>
      <c r="B24" s="133"/>
      <c r="C24" s="104">
        <v>17</v>
      </c>
      <c r="D24" s="149" t="s">
        <v>290</v>
      </c>
      <c r="E24" s="174"/>
      <c r="F24" s="174"/>
      <c r="G24" s="175"/>
      <c r="H24" s="44" t="s">
        <v>251</v>
      </c>
      <c r="I24" s="105">
        <v>2422</v>
      </c>
    </row>
    <row r="25" spans="1:9">
      <c r="A25" s="77"/>
      <c r="B25" s="21"/>
      <c r="C25" s="15"/>
      <c r="D25" s="23"/>
      <c r="E25" s="23"/>
      <c r="F25" s="23"/>
      <c r="G25" s="21"/>
      <c r="H25" s="21" t="s">
        <v>228</v>
      </c>
      <c r="I25" s="81"/>
    </row>
    <row r="26" spans="1:9">
      <c r="A26" s="132" t="s">
        <v>248</v>
      </c>
      <c r="B26" s="133"/>
      <c r="C26" s="106" t="s">
        <v>306</v>
      </c>
      <c r="D26" s="24"/>
      <c r="E26" s="31"/>
      <c r="F26" s="23"/>
      <c r="G26" s="166" t="s">
        <v>229</v>
      </c>
      <c r="H26" s="133"/>
      <c r="I26" s="107" t="s">
        <v>291</v>
      </c>
    </row>
    <row r="27" spans="1:9" ht="19.5" customHeight="1">
      <c r="A27" s="77"/>
      <c r="B27" s="21"/>
      <c r="C27" s="15"/>
      <c r="D27" s="23"/>
      <c r="E27" s="23"/>
      <c r="F27" s="23"/>
      <c r="G27" s="23"/>
      <c r="H27" s="15"/>
      <c r="I27" s="82"/>
    </row>
    <row r="28" spans="1:9">
      <c r="A28" s="167" t="s">
        <v>230</v>
      </c>
      <c r="B28" s="168"/>
      <c r="C28" s="169"/>
      <c r="D28" s="169"/>
      <c r="E28" s="170" t="s">
        <v>231</v>
      </c>
      <c r="F28" s="171"/>
      <c r="G28" s="171"/>
      <c r="H28" s="172" t="s">
        <v>252</v>
      </c>
      <c r="I28" s="173"/>
    </row>
    <row r="29" spans="1:9">
      <c r="A29" s="83"/>
      <c r="B29" s="31"/>
      <c r="C29" s="31"/>
      <c r="D29" s="25"/>
      <c r="E29" s="15"/>
      <c r="F29" s="15"/>
      <c r="G29" s="15"/>
      <c r="H29" s="26"/>
      <c r="I29" s="82"/>
    </row>
    <row r="30" spans="1:9">
      <c r="A30" s="160" t="s">
        <v>285</v>
      </c>
      <c r="B30" s="150"/>
      <c r="C30" s="150"/>
      <c r="D30" s="151"/>
      <c r="E30" s="160" t="s">
        <v>296</v>
      </c>
      <c r="F30" s="150"/>
      <c r="G30" s="150"/>
      <c r="H30" s="147" t="s">
        <v>282</v>
      </c>
      <c r="I30" s="148"/>
    </row>
    <row r="31" spans="1:9">
      <c r="A31" s="77"/>
      <c r="B31" s="114"/>
      <c r="C31" s="20"/>
      <c r="D31" s="164"/>
      <c r="E31" s="164"/>
      <c r="F31" s="164"/>
      <c r="G31" s="165"/>
      <c r="H31" s="15"/>
      <c r="I31" s="84"/>
    </row>
    <row r="32" spans="1:9">
      <c r="A32" s="160" t="s">
        <v>297</v>
      </c>
      <c r="B32" s="150"/>
      <c r="C32" s="150"/>
      <c r="D32" s="151"/>
      <c r="E32" s="160" t="s">
        <v>298</v>
      </c>
      <c r="F32" s="150"/>
      <c r="G32" s="150"/>
      <c r="H32" s="147" t="s">
        <v>299</v>
      </c>
      <c r="I32" s="148"/>
    </row>
    <row r="33" spans="1:9">
      <c r="A33" s="77"/>
      <c r="B33" s="114"/>
      <c r="C33" s="20"/>
      <c r="D33" s="112"/>
      <c r="E33" s="112"/>
      <c r="F33" s="112"/>
      <c r="G33" s="113"/>
      <c r="H33" s="15"/>
      <c r="I33" s="85"/>
    </row>
    <row r="34" spans="1:9">
      <c r="A34" s="160" t="s">
        <v>300</v>
      </c>
      <c r="B34" s="150"/>
      <c r="C34" s="150"/>
      <c r="D34" s="151"/>
      <c r="E34" s="160" t="s">
        <v>301</v>
      </c>
      <c r="F34" s="150"/>
      <c r="G34" s="150"/>
      <c r="H34" s="147" t="s">
        <v>302</v>
      </c>
      <c r="I34" s="148"/>
    </row>
    <row r="35" spans="1:9">
      <c r="A35" s="77"/>
      <c r="B35" s="114"/>
      <c r="C35" s="20"/>
      <c r="D35" s="112"/>
      <c r="E35" s="112"/>
      <c r="F35" s="112"/>
      <c r="G35" s="113"/>
      <c r="H35" s="15"/>
      <c r="I35" s="85"/>
    </row>
    <row r="36" spans="1:9">
      <c r="A36" s="160" t="s">
        <v>303</v>
      </c>
      <c r="B36" s="150"/>
      <c r="C36" s="150"/>
      <c r="D36" s="151"/>
      <c r="E36" s="160" t="s">
        <v>304</v>
      </c>
      <c r="F36" s="150"/>
      <c r="G36" s="150"/>
      <c r="H36" s="147" t="s">
        <v>305</v>
      </c>
      <c r="I36" s="148"/>
    </row>
    <row r="37" spans="1:9">
      <c r="A37" s="86"/>
      <c r="B37" s="28"/>
      <c r="C37" s="155"/>
      <c r="D37" s="156"/>
      <c r="E37" s="15"/>
      <c r="F37" s="155"/>
      <c r="G37" s="156"/>
      <c r="H37" s="15"/>
      <c r="I37" s="78"/>
    </row>
    <row r="38" spans="1:9">
      <c r="A38" s="160" t="s">
        <v>308</v>
      </c>
      <c r="B38" s="161"/>
      <c r="C38" s="161"/>
      <c r="D38" s="162"/>
      <c r="E38" s="160" t="s">
        <v>296</v>
      </c>
      <c r="F38" s="163"/>
      <c r="G38" s="163"/>
      <c r="H38" s="147" t="s">
        <v>309</v>
      </c>
      <c r="I38" s="148"/>
    </row>
    <row r="39" spans="1:9">
      <c r="A39" s="86"/>
      <c r="B39" s="28"/>
      <c r="C39" s="29"/>
      <c r="D39" s="30"/>
      <c r="E39" s="15"/>
      <c r="F39" s="29"/>
      <c r="G39" s="30"/>
      <c r="H39" s="15"/>
      <c r="I39" s="78"/>
    </row>
    <row r="40" spans="1:9">
      <c r="A40" s="160"/>
      <c r="B40" s="150"/>
      <c r="C40" s="150"/>
      <c r="D40" s="151"/>
      <c r="E40" s="160"/>
      <c r="F40" s="150"/>
      <c r="G40" s="150"/>
      <c r="H40" s="147"/>
      <c r="I40" s="148"/>
    </row>
    <row r="41" spans="1:9">
      <c r="A41" s="108"/>
      <c r="B41" s="31"/>
      <c r="C41" s="31"/>
      <c r="D41" s="31"/>
      <c r="E41" s="22"/>
      <c r="F41" s="109"/>
      <c r="G41" s="109"/>
      <c r="H41" s="110"/>
      <c r="I41" s="87"/>
    </row>
    <row r="42" spans="1:9">
      <c r="A42" s="86"/>
      <c r="B42" s="28"/>
      <c r="C42" s="29"/>
      <c r="D42" s="30"/>
      <c r="E42" s="15"/>
      <c r="F42" s="29"/>
      <c r="G42" s="30"/>
      <c r="H42" s="15"/>
      <c r="I42" s="78"/>
    </row>
    <row r="43" spans="1:9" ht="13.5" customHeight="1">
      <c r="A43" s="88"/>
      <c r="B43" s="32"/>
      <c r="C43" s="32"/>
      <c r="D43" s="19"/>
      <c r="E43" s="19"/>
      <c r="F43" s="32"/>
      <c r="G43" s="19"/>
      <c r="H43" s="19"/>
      <c r="I43" s="89"/>
    </row>
    <row r="44" spans="1:9" ht="12.75" customHeight="1">
      <c r="A44" s="127" t="s">
        <v>253</v>
      </c>
      <c r="B44" s="128"/>
      <c r="C44" s="147"/>
      <c r="D44" s="148"/>
      <c r="E44" s="25"/>
      <c r="F44" s="149"/>
      <c r="G44" s="150"/>
      <c r="H44" s="150"/>
      <c r="I44" s="151"/>
    </row>
    <row r="45" spans="1:9" ht="13.5" customHeight="1">
      <c r="A45" s="86"/>
      <c r="B45" s="28"/>
      <c r="C45" s="155"/>
      <c r="D45" s="156"/>
      <c r="E45" s="15"/>
      <c r="F45" s="155"/>
      <c r="G45" s="157"/>
      <c r="H45" s="33"/>
      <c r="I45" s="90"/>
    </row>
    <row r="46" spans="1:9">
      <c r="A46" s="127" t="s">
        <v>254</v>
      </c>
      <c r="B46" s="128"/>
      <c r="C46" s="149" t="s">
        <v>292</v>
      </c>
      <c r="D46" s="158"/>
      <c r="E46" s="158"/>
      <c r="F46" s="158"/>
      <c r="G46" s="158"/>
      <c r="H46" s="158"/>
      <c r="I46" s="159"/>
    </row>
    <row r="47" spans="1:9" ht="13.5" customHeight="1">
      <c r="A47" s="77"/>
      <c r="B47" s="21"/>
      <c r="C47" s="20" t="s">
        <v>232</v>
      </c>
      <c r="D47" s="15"/>
      <c r="E47" s="15"/>
      <c r="F47" s="15"/>
      <c r="G47" s="15"/>
      <c r="H47" s="15"/>
      <c r="I47" s="78"/>
    </row>
    <row r="48" spans="1:9">
      <c r="A48" s="127" t="s">
        <v>255</v>
      </c>
      <c r="B48" s="128"/>
      <c r="C48" s="134" t="s">
        <v>293</v>
      </c>
      <c r="D48" s="130"/>
      <c r="E48" s="131"/>
      <c r="F48" s="15"/>
      <c r="G48" s="44" t="s">
        <v>256</v>
      </c>
      <c r="H48" s="134" t="s">
        <v>310</v>
      </c>
      <c r="I48" s="131"/>
    </row>
    <row r="49" spans="1:9">
      <c r="A49" s="77"/>
      <c r="B49" s="21"/>
      <c r="C49" s="20"/>
      <c r="D49" s="15"/>
      <c r="E49" s="15"/>
      <c r="F49" s="15"/>
      <c r="G49" s="15"/>
      <c r="H49" s="15"/>
      <c r="I49" s="78"/>
    </row>
    <row r="50" spans="1:9" ht="12.75" customHeight="1">
      <c r="A50" s="127" t="s">
        <v>233</v>
      </c>
      <c r="B50" s="128"/>
      <c r="C50" s="129" t="s">
        <v>294</v>
      </c>
      <c r="D50" s="130"/>
      <c r="E50" s="130"/>
      <c r="F50" s="130"/>
      <c r="G50" s="130"/>
      <c r="H50" s="130"/>
      <c r="I50" s="131"/>
    </row>
    <row r="51" spans="1:9">
      <c r="A51" s="77"/>
      <c r="B51" s="21"/>
      <c r="C51" s="15"/>
      <c r="D51" s="15"/>
      <c r="E51" s="15"/>
      <c r="F51" s="15"/>
      <c r="G51" s="15"/>
      <c r="H51" s="15"/>
      <c r="I51" s="78"/>
    </row>
    <row r="52" spans="1:9">
      <c r="A52" s="132" t="s">
        <v>234</v>
      </c>
      <c r="B52" s="133"/>
      <c r="C52" s="134" t="s">
        <v>295</v>
      </c>
      <c r="D52" s="130"/>
      <c r="E52" s="130"/>
      <c r="F52" s="130"/>
      <c r="G52" s="130"/>
      <c r="H52" s="130"/>
      <c r="I52" s="135"/>
    </row>
    <row r="53" spans="1:9">
      <c r="A53" s="91"/>
      <c r="B53" s="19"/>
      <c r="C53" s="154" t="s">
        <v>235</v>
      </c>
      <c r="D53" s="154"/>
      <c r="E53" s="154"/>
      <c r="F53" s="154"/>
      <c r="G53" s="154"/>
      <c r="H53" s="154"/>
      <c r="I53" s="92"/>
    </row>
    <row r="54" spans="1:9">
      <c r="A54" s="91"/>
      <c r="B54" s="19"/>
      <c r="C54" s="34"/>
      <c r="D54" s="34"/>
      <c r="E54" s="34"/>
      <c r="F54" s="34"/>
      <c r="G54" s="34"/>
      <c r="H54" s="34"/>
      <c r="I54" s="92"/>
    </row>
    <row r="55" spans="1:9">
      <c r="A55" s="91"/>
      <c r="B55" s="136" t="s">
        <v>236</v>
      </c>
      <c r="C55" s="137"/>
      <c r="D55" s="137"/>
      <c r="E55" s="137"/>
      <c r="F55" s="42"/>
      <c r="G55" s="42"/>
      <c r="H55" s="42"/>
      <c r="I55" s="93"/>
    </row>
    <row r="56" spans="1:9" ht="33" customHeight="1">
      <c r="A56" s="91"/>
      <c r="B56" s="138" t="s">
        <v>259</v>
      </c>
      <c r="C56" s="139"/>
      <c r="D56" s="139"/>
      <c r="E56" s="139"/>
      <c r="F56" s="139"/>
      <c r="G56" s="139"/>
      <c r="H56" s="139"/>
      <c r="I56" s="140"/>
    </row>
    <row r="57" spans="1:9">
      <c r="A57" s="91"/>
      <c r="B57" s="141" t="s">
        <v>258</v>
      </c>
      <c r="C57" s="142"/>
      <c r="D57" s="142"/>
      <c r="E57" s="142"/>
      <c r="F57" s="142"/>
      <c r="G57" s="142"/>
      <c r="H57" s="142"/>
      <c r="I57" s="143"/>
    </row>
    <row r="58" spans="1:9">
      <c r="A58" s="91"/>
      <c r="B58" s="141" t="s">
        <v>257</v>
      </c>
      <c r="C58" s="142"/>
      <c r="D58" s="142"/>
      <c r="E58" s="142"/>
      <c r="F58" s="142"/>
      <c r="G58" s="142"/>
      <c r="H58" s="142"/>
      <c r="I58" s="143"/>
    </row>
    <row r="59" spans="1:9">
      <c r="A59" s="91"/>
      <c r="B59" s="94"/>
      <c r="C59" s="95"/>
      <c r="D59" s="95"/>
      <c r="E59" s="95"/>
      <c r="F59" s="95"/>
      <c r="G59" s="95"/>
      <c r="H59" s="95"/>
      <c r="I59" s="96"/>
    </row>
    <row r="60" spans="1:9" ht="13.5" thickBot="1">
      <c r="A60" s="97" t="s">
        <v>1</v>
      </c>
      <c r="B60" s="15"/>
      <c r="C60" s="15"/>
      <c r="D60" s="15"/>
      <c r="E60" s="15"/>
      <c r="F60" s="15"/>
      <c r="G60" s="35"/>
      <c r="H60" s="36"/>
      <c r="I60" s="98"/>
    </row>
    <row r="61" spans="1:9">
      <c r="A61" s="73"/>
      <c r="B61" s="15"/>
      <c r="C61" s="15"/>
      <c r="D61" s="15"/>
      <c r="E61" s="28" t="s">
        <v>238</v>
      </c>
      <c r="F61" s="31"/>
      <c r="G61" s="144" t="s">
        <v>237</v>
      </c>
      <c r="H61" s="145"/>
      <c r="I61" s="146"/>
    </row>
    <row r="62" spans="1:9">
      <c r="A62" s="99"/>
      <c r="B62" s="100"/>
      <c r="C62" s="101"/>
      <c r="D62" s="101"/>
      <c r="E62" s="101"/>
      <c r="F62" s="101"/>
      <c r="G62" s="125"/>
      <c r="H62" s="126"/>
      <c r="I62" s="102"/>
    </row>
  </sheetData>
  <protectedRanges>
    <protectedRange sqref="E2 H2 C6:D6 C8:D8 C10:D10 C12:I12 C14:D14 F14:I14 C16:I16 C18:I18 C20:I20 C24:G24 C22:F22 C26 I26 I24" name="Range1"/>
    <protectedRange sqref="A30:I30 A32:I32 A34:D34" name="Range1_1"/>
    <protectedRange sqref="E38:G38" name="Range1_3"/>
  </protectedRanges>
  <mergeCells count="72"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D22:F22"/>
    <mergeCell ref="G22:H22"/>
    <mergeCell ref="A22:B23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view="pageBreakPreview" zoomScale="110" zoomScaleNormal="100" workbookViewId="0">
      <selection activeCell="O17" sqref="O17"/>
    </sheetView>
  </sheetViews>
  <sheetFormatPr defaultRowHeight="12.75"/>
  <cols>
    <col min="1" max="9" width="9.140625" style="45"/>
    <col min="10" max="11" width="12.7109375" style="45" customWidth="1"/>
    <col min="12" max="16384" width="9.140625" style="45"/>
  </cols>
  <sheetData>
    <row r="1" spans="1:11" ht="15" customHeight="1">
      <c r="A1" s="194" t="s">
        <v>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16.5" customHeight="1">
      <c r="A2" s="195" t="s">
        <v>311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1">
      <c r="A3" s="196" t="s">
        <v>260</v>
      </c>
      <c r="B3" s="197"/>
      <c r="C3" s="197"/>
      <c r="D3" s="197"/>
      <c r="E3" s="197"/>
      <c r="F3" s="197"/>
      <c r="G3" s="197"/>
      <c r="H3" s="197"/>
      <c r="I3" s="197"/>
      <c r="J3" s="197"/>
      <c r="K3" s="198"/>
    </row>
    <row r="4" spans="1:11" ht="24">
      <c r="A4" s="199" t="s">
        <v>5</v>
      </c>
      <c r="B4" s="200"/>
      <c r="C4" s="200"/>
      <c r="D4" s="200"/>
      <c r="E4" s="200"/>
      <c r="F4" s="200"/>
      <c r="G4" s="200"/>
      <c r="H4" s="201"/>
      <c r="I4" s="50" t="s">
        <v>6</v>
      </c>
      <c r="J4" s="51" t="s">
        <v>7</v>
      </c>
      <c r="K4" s="52" t="s">
        <v>8</v>
      </c>
    </row>
    <row r="5" spans="1:11">
      <c r="A5" s="208">
        <v>1</v>
      </c>
      <c r="B5" s="208"/>
      <c r="C5" s="208"/>
      <c r="D5" s="208"/>
      <c r="E5" s="208"/>
      <c r="F5" s="208"/>
      <c r="G5" s="208"/>
      <c r="H5" s="208"/>
      <c r="I5" s="49">
        <v>2</v>
      </c>
      <c r="J5" s="48">
        <v>3</v>
      </c>
      <c r="K5" s="48">
        <v>4</v>
      </c>
    </row>
    <row r="6" spans="1:11">
      <c r="A6" s="209" t="s">
        <v>61</v>
      </c>
      <c r="B6" s="210"/>
      <c r="C6" s="210"/>
      <c r="D6" s="210"/>
      <c r="E6" s="210"/>
      <c r="F6" s="210"/>
      <c r="G6" s="210"/>
      <c r="H6" s="210"/>
      <c r="I6" s="210"/>
      <c r="J6" s="210"/>
      <c r="K6" s="211"/>
    </row>
    <row r="7" spans="1:11">
      <c r="A7" s="212" t="s">
        <v>9</v>
      </c>
      <c r="B7" s="213"/>
      <c r="C7" s="213"/>
      <c r="D7" s="213"/>
      <c r="E7" s="213"/>
      <c r="F7" s="213"/>
      <c r="G7" s="213"/>
      <c r="H7" s="214"/>
      <c r="I7" s="3">
        <v>1</v>
      </c>
      <c r="J7" s="115"/>
      <c r="K7" s="115"/>
    </row>
    <row r="8" spans="1:11">
      <c r="A8" s="205" t="s">
        <v>261</v>
      </c>
      <c r="B8" s="206"/>
      <c r="C8" s="206"/>
      <c r="D8" s="206"/>
      <c r="E8" s="206"/>
      <c r="F8" s="206"/>
      <c r="G8" s="206"/>
      <c r="H8" s="207"/>
      <c r="I8" s="1">
        <v>2</v>
      </c>
      <c r="J8" s="116">
        <f>J9+J16+J26+J35+J39</f>
        <v>661659664</v>
      </c>
      <c r="K8" s="116">
        <f>K9+K16+K26+K35+K39</f>
        <v>697440707</v>
      </c>
    </row>
    <row r="9" spans="1:11">
      <c r="A9" s="205" t="s">
        <v>10</v>
      </c>
      <c r="B9" s="206"/>
      <c r="C9" s="206"/>
      <c r="D9" s="206"/>
      <c r="E9" s="206"/>
      <c r="F9" s="206"/>
      <c r="G9" s="206"/>
      <c r="H9" s="207"/>
      <c r="I9" s="1">
        <v>3</v>
      </c>
      <c r="J9" s="116">
        <f>SUM(J10:J15)</f>
        <v>43568093</v>
      </c>
      <c r="K9" s="116">
        <f>SUM(K10:K15)</f>
        <v>37741501</v>
      </c>
    </row>
    <row r="10" spans="1:11">
      <c r="A10" s="202" t="s">
        <v>11</v>
      </c>
      <c r="B10" s="203"/>
      <c r="C10" s="203"/>
      <c r="D10" s="203"/>
      <c r="E10" s="203"/>
      <c r="F10" s="203"/>
      <c r="G10" s="203"/>
      <c r="H10" s="204"/>
      <c r="I10" s="1">
        <v>4</v>
      </c>
      <c r="J10" s="7">
        <v>40667371</v>
      </c>
      <c r="K10" s="7">
        <v>35184235</v>
      </c>
    </row>
    <row r="11" spans="1:11">
      <c r="A11" s="202" t="s">
        <v>12</v>
      </c>
      <c r="B11" s="203"/>
      <c r="C11" s="203"/>
      <c r="D11" s="203"/>
      <c r="E11" s="203"/>
      <c r="F11" s="203"/>
      <c r="G11" s="203"/>
      <c r="H11" s="204"/>
      <c r="I11" s="1">
        <v>5</v>
      </c>
      <c r="J11" s="7">
        <v>2476173</v>
      </c>
      <c r="K11" s="7">
        <v>574879</v>
      </c>
    </row>
    <row r="12" spans="1:11">
      <c r="A12" s="202" t="s">
        <v>0</v>
      </c>
      <c r="B12" s="203"/>
      <c r="C12" s="203"/>
      <c r="D12" s="203"/>
      <c r="E12" s="203"/>
      <c r="F12" s="203"/>
      <c r="G12" s="203"/>
      <c r="H12" s="204"/>
      <c r="I12" s="1">
        <v>6</v>
      </c>
      <c r="J12" s="7"/>
      <c r="K12" s="7"/>
    </row>
    <row r="13" spans="1:11">
      <c r="A13" s="202" t="s">
        <v>13</v>
      </c>
      <c r="B13" s="203"/>
      <c r="C13" s="203"/>
      <c r="D13" s="203"/>
      <c r="E13" s="203"/>
      <c r="F13" s="203"/>
      <c r="G13" s="203"/>
      <c r="H13" s="204"/>
      <c r="I13" s="1">
        <v>7</v>
      </c>
      <c r="J13" s="7"/>
      <c r="K13" s="7"/>
    </row>
    <row r="14" spans="1:11">
      <c r="A14" s="202" t="s">
        <v>14</v>
      </c>
      <c r="B14" s="203"/>
      <c r="C14" s="203"/>
      <c r="D14" s="203"/>
      <c r="E14" s="203"/>
      <c r="F14" s="203"/>
      <c r="G14" s="203"/>
      <c r="H14" s="204"/>
      <c r="I14" s="1">
        <v>8</v>
      </c>
      <c r="J14" s="7"/>
      <c r="K14" s="7"/>
    </row>
    <row r="15" spans="1:11">
      <c r="A15" s="202" t="s">
        <v>15</v>
      </c>
      <c r="B15" s="203"/>
      <c r="C15" s="203"/>
      <c r="D15" s="203"/>
      <c r="E15" s="203"/>
      <c r="F15" s="203"/>
      <c r="G15" s="203"/>
      <c r="H15" s="204"/>
      <c r="I15" s="1">
        <v>9</v>
      </c>
      <c r="J15" s="7">
        <v>424549</v>
      </c>
      <c r="K15" s="7">
        <v>1982387</v>
      </c>
    </row>
    <row r="16" spans="1:11">
      <c r="A16" s="205" t="s">
        <v>16</v>
      </c>
      <c r="B16" s="206"/>
      <c r="C16" s="206"/>
      <c r="D16" s="206"/>
      <c r="E16" s="206"/>
      <c r="F16" s="206"/>
      <c r="G16" s="206"/>
      <c r="H16" s="207"/>
      <c r="I16" s="1">
        <v>10</v>
      </c>
      <c r="J16" s="116">
        <f>SUM(J17:J25)</f>
        <v>515418758</v>
      </c>
      <c r="K16" s="116">
        <f>SUM(K17:K25)</f>
        <v>511362092</v>
      </c>
    </row>
    <row r="17" spans="1:11">
      <c r="A17" s="202" t="s">
        <v>17</v>
      </c>
      <c r="B17" s="203"/>
      <c r="C17" s="203"/>
      <c r="D17" s="203"/>
      <c r="E17" s="203"/>
      <c r="F17" s="203"/>
      <c r="G17" s="203"/>
      <c r="H17" s="204"/>
      <c r="I17" s="1">
        <v>11</v>
      </c>
      <c r="J17" s="7">
        <v>134619737</v>
      </c>
      <c r="K17" s="7">
        <v>135048372</v>
      </c>
    </row>
    <row r="18" spans="1:11">
      <c r="A18" s="202" t="s">
        <v>18</v>
      </c>
      <c r="B18" s="203"/>
      <c r="C18" s="203"/>
      <c r="D18" s="203"/>
      <c r="E18" s="203"/>
      <c r="F18" s="203"/>
      <c r="G18" s="203"/>
      <c r="H18" s="204"/>
      <c r="I18" s="1">
        <v>12</v>
      </c>
      <c r="J18" s="7">
        <v>206138884</v>
      </c>
      <c r="K18" s="7">
        <v>209334949</v>
      </c>
    </row>
    <row r="19" spans="1:11">
      <c r="A19" s="202" t="s">
        <v>19</v>
      </c>
      <c r="B19" s="203"/>
      <c r="C19" s="203"/>
      <c r="D19" s="203"/>
      <c r="E19" s="203"/>
      <c r="F19" s="203"/>
      <c r="G19" s="203"/>
      <c r="H19" s="204"/>
      <c r="I19" s="1">
        <v>13</v>
      </c>
      <c r="J19" s="7">
        <v>153479963</v>
      </c>
      <c r="K19" s="7">
        <v>150312462</v>
      </c>
    </row>
    <row r="20" spans="1:11">
      <c r="A20" s="202" t="s">
        <v>20</v>
      </c>
      <c r="B20" s="203"/>
      <c r="C20" s="203"/>
      <c r="D20" s="203"/>
      <c r="E20" s="203"/>
      <c r="F20" s="203"/>
      <c r="G20" s="203"/>
      <c r="H20" s="204"/>
      <c r="I20" s="1">
        <v>14</v>
      </c>
      <c r="J20" s="7">
        <v>14341785</v>
      </c>
      <c r="K20" s="7">
        <v>8075318</v>
      </c>
    </row>
    <row r="21" spans="1:11">
      <c r="A21" s="202" t="s">
        <v>21</v>
      </c>
      <c r="B21" s="203"/>
      <c r="C21" s="203"/>
      <c r="D21" s="203"/>
      <c r="E21" s="203"/>
      <c r="F21" s="203"/>
      <c r="G21" s="203"/>
      <c r="H21" s="204"/>
      <c r="I21" s="1">
        <v>15</v>
      </c>
      <c r="J21" s="7"/>
      <c r="K21" s="7"/>
    </row>
    <row r="22" spans="1:11">
      <c r="A22" s="202" t="s">
        <v>22</v>
      </c>
      <c r="B22" s="203"/>
      <c r="C22" s="203"/>
      <c r="D22" s="203"/>
      <c r="E22" s="203"/>
      <c r="F22" s="203"/>
      <c r="G22" s="203"/>
      <c r="H22" s="204"/>
      <c r="I22" s="1">
        <v>16</v>
      </c>
      <c r="J22" s="7"/>
      <c r="K22" s="7">
        <v>2537806</v>
      </c>
    </row>
    <row r="23" spans="1:11">
      <c r="A23" s="202" t="s">
        <v>23</v>
      </c>
      <c r="B23" s="203"/>
      <c r="C23" s="203"/>
      <c r="D23" s="203"/>
      <c r="E23" s="203"/>
      <c r="F23" s="203"/>
      <c r="G23" s="203"/>
      <c r="H23" s="204"/>
      <c r="I23" s="1">
        <v>17</v>
      </c>
      <c r="J23" s="7">
        <v>5558791</v>
      </c>
      <c r="K23" s="7">
        <v>4465334</v>
      </c>
    </row>
    <row r="24" spans="1:11">
      <c r="A24" s="202" t="s">
        <v>24</v>
      </c>
      <c r="B24" s="203"/>
      <c r="C24" s="203"/>
      <c r="D24" s="203"/>
      <c r="E24" s="203"/>
      <c r="F24" s="203"/>
      <c r="G24" s="203"/>
      <c r="H24" s="204"/>
      <c r="I24" s="1">
        <v>18</v>
      </c>
      <c r="J24" s="7">
        <v>1279598</v>
      </c>
      <c r="K24" s="7">
        <v>1587851</v>
      </c>
    </row>
    <row r="25" spans="1:11">
      <c r="A25" s="202" t="s">
        <v>25</v>
      </c>
      <c r="B25" s="203"/>
      <c r="C25" s="203"/>
      <c r="D25" s="203"/>
      <c r="E25" s="203"/>
      <c r="F25" s="203"/>
      <c r="G25" s="203"/>
      <c r="H25" s="204"/>
      <c r="I25" s="1">
        <v>19</v>
      </c>
      <c r="J25" s="7"/>
      <c r="K25" s="7"/>
    </row>
    <row r="26" spans="1:11">
      <c r="A26" s="205" t="s">
        <v>26</v>
      </c>
      <c r="B26" s="206"/>
      <c r="C26" s="206"/>
      <c r="D26" s="206"/>
      <c r="E26" s="206"/>
      <c r="F26" s="206"/>
      <c r="G26" s="206"/>
      <c r="H26" s="207"/>
      <c r="I26" s="1">
        <v>20</v>
      </c>
      <c r="J26" s="116">
        <f>SUM(J27:J34)</f>
        <v>101901260</v>
      </c>
      <c r="K26" s="116">
        <f>SUM(K27:K34)</f>
        <v>147590355</v>
      </c>
    </row>
    <row r="27" spans="1:11">
      <c r="A27" s="202" t="s">
        <v>27</v>
      </c>
      <c r="B27" s="203"/>
      <c r="C27" s="203"/>
      <c r="D27" s="203"/>
      <c r="E27" s="203"/>
      <c r="F27" s="203"/>
      <c r="G27" s="203"/>
      <c r="H27" s="204"/>
      <c r="I27" s="1">
        <v>21</v>
      </c>
      <c r="J27" s="7"/>
      <c r="K27" s="7"/>
    </row>
    <row r="28" spans="1:11">
      <c r="A28" s="202" t="s">
        <v>30</v>
      </c>
      <c r="B28" s="203"/>
      <c r="C28" s="203"/>
      <c r="D28" s="203"/>
      <c r="E28" s="203"/>
      <c r="F28" s="203"/>
      <c r="G28" s="203"/>
      <c r="H28" s="204"/>
      <c r="I28" s="1">
        <v>22</v>
      </c>
      <c r="J28" s="7"/>
      <c r="K28" s="7"/>
    </row>
    <row r="29" spans="1:11">
      <c r="A29" s="202" t="s">
        <v>29</v>
      </c>
      <c r="B29" s="203"/>
      <c r="C29" s="203"/>
      <c r="D29" s="203"/>
      <c r="E29" s="203"/>
      <c r="F29" s="203"/>
      <c r="G29" s="203"/>
      <c r="H29" s="204"/>
      <c r="I29" s="1">
        <v>23</v>
      </c>
      <c r="J29" s="7">
        <v>72841443</v>
      </c>
      <c r="K29" s="7">
        <v>72092593</v>
      </c>
    </row>
    <row r="30" spans="1:11">
      <c r="A30" s="202" t="s">
        <v>28</v>
      </c>
      <c r="B30" s="203"/>
      <c r="C30" s="203"/>
      <c r="D30" s="203"/>
      <c r="E30" s="203"/>
      <c r="F30" s="203"/>
      <c r="G30" s="203"/>
      <c r="H30" s="204"/>
      <c r="I30" s="1">
        <v>24</v>
      </c>
      <c r="J30" s="7">
        <v>28564380</v>
      </c>
      <c r="K30" s="7">
        <v>50927325</v>
      </c>
    </row>
    <row r="31" spans="1:11">
      <c r="A31" s="202" t="s">
        <v>31</v>
      </c>
      <c r="B31" s="203"/>
      <c r="C31" s="203"/>
      <c r="D31" s="203"/>
      <c r="E31" s="203"/>
      <c r="F31" s="203"/>
      <c r="G31" s="203"/>
      <c r="H31" s="204"/>
      <c r="I31" s="1">
        <v>25</v>
      </c>
      <c r="J31" s="7">
        <v>63855</v>
      </c>
      <c r="K31" s="7">
        <v>63855</v>
      </c>
    </row>
    <row r="32" spans="1:11">
      <c r="A32" s="202" t="s">
        <v>32</v>
      </c>
      <c r="B32" s="203"/>
      <c r="C32" s="203"/>
      <c r="D32" s="203"/>
      <c r="E32" s="203"/>
      <c r="F32" s="203"/>
      <c r="G32" s="203"/>
      <c r="H32" s="204"/>
      <c r="I32" s="1">
        <v>26</v>
      </c>
      <c r="J32" s="7">
        <v>431582</v>
      </c>
      <c r="K32" s="7">
        <v>24506582</v>
      </c>
    </row>
    <row r="33" spans="1:11">
      <c r="A33" s="202" t="s">
        <v>33</v>
      </c>
      <c r="B33" s="203"/>
      <c r="C33" s="203"/>
      <c r="D33" s="203"/>
      <c r="E33" s="203"/>
      <c r="F33" s="203"/>
      <c r="G33" s="203"/>
      <c r="H33" s="204"/>
      <c r="I33" s="1">
        <v>27</v>
      </c>
      <c r="J33" s="7"/>
      <c r="K33" s="7"/>
    </row>
    <row r="34" spans="1:11">
      <c r="A34" s="202" t="s">
        <v>34</v>
      </c>
      <c r="B34" s="203"/>
      <c r="C34" s="203"/>
      <c r="D34" s="203"/>
      <c r="E34" s="203"/>
      <c r="F34" s="203"/>
      <c r="G34" s="203"/>
      <c r="H34" s="204"/>
      <c r="I34" s="1">
        <v>28</v>
      </c>
      <c r="J34" s="7"/>
      <c r="K34" s="7"/>
    </row>
    <row r="35" spans="1:11">
      <c r="A35" s="205" t="s">
        <v>37</v>
      </c>
      <c r="B35" s="206"/>
      <c r="C35" s="206"/>
      <c r="D35" s="206"/>
      <c r="E35" s="206"/>
      <c r="F35" s="206"/>
      <c r="G35" s="206"/>
      <c r="H35" s="207"/>
      <c r="I35" s="1">
        <v>29</v>
      </c>
      <c r="J35" s="116">
        <f>SUM(J36:J38)</f>
        <v>0</v>
      </c>
      <c r="K35" s="116">
        <f>SUM(K36:K38)</f>
        <v>0</v>
      </c>
    </row>
    <row r="36" spans="1:11">
      <c r="A36" s="202" t="s">
        <v>36</v>
      </c>
      <c r="B36" s="203"/>
      <c r="C36" s="203"/>
      <c r="D36" s="203"/>
      <c r="E36" s="203"/>
      <c r="F36" s="203"/>
      <c r="G36" s="203"/>
      <c r="H36" s="204"/>
      <c r="I36" s="1">
        <v>30</v>
      </c>
      <c r="J36" s="7"/>
      <c r="K36" s="7"/>
    </row>
    <row r="37" spans="1:11">
      <c r="A37" s="202" t="s">
        <v>35</v>
      </c>
      <c r="B37" s="203"/>
      <c r="C37" s="203"/>
      <c r="D37" s="203"/>
      <c r="E37" s="203"/>
      <c r="F37" s="203"/>
      <c r="G37" s="203"/>
      <c r="H37" s="204"/>
      <c r="I37" s="1">
        <v>31</v>
      </c>
      <c r="J37" s="7"/>
      <c r="K37" s="7"/>
    </row>
    <row r="38" spans="1:11">
      <c r="A38" s="202" t="s">
        <v>38</v>
      </c>
      <c r="B38" s="203"/>
      <c r="C38" s="203"/>
      <c r="D38" s="203"/>
      <c r="E38" s="203"/>
      <c r="F38" s="203"/>
      <c r="G38" s="203"/>
      <c r="H38" s="204"/>
      <c r="I38" s="1">
        <v>32</v>
      </c>
      <c r="J38" s="7"/>
      <c r="K38" s="7"/>
    </row>
    <row r="39" spans="1:11">
      <c r="A39" s="205" t="s">
        <v>39</v>
      </c>
      <c r="B39" s="206"/>
      <c r="C39" s="206"/>
      <c r="D39" s="206"/>
      <c r="E39" s="206"/>
      <c r="F39" s="206"/>
      <c r="G39" s="206"/>
      <c r="H39" s="207"/>
      <c r="I39" s="1">
        <v>33</v>
      </c>
      <c r="J39" s="117">
        <v>771553</v>
      </c>
      <c r="K39" s="117">
        <v>746759</v>
      </c>
    </row>
    <row r="40" spans="1:11">
      <c r="A40" s="205" t="s">
        <v>262</v>
      </c>
      <c r="B40" s="206"/>
      <c r="C40" s="206"/>
      <c r="D40" s="206"/>
      <c r="E40" s="206"/>
      <c r="F40" s="206"/>
      <c r="G40" s="206"/>
      <c r="H40" s="207"/>
      <c r="I40" s="1">
        <v>34</v>
      </c>
      <c r="J40" s="116">
        <f>J41+J49+J56+J64</f>
        <v>335680554</v>
      </c>
      <c r="K40" s="116">
        <f>K41+K49+K56+K64</f>
        <v>309864145</v>
      </c>
    </row>
    <row r="41" spans="1:11">
      <c r="A41" s="205" t="s">
        <v>44</v>
      </c>
      <c r="B41" s="206"/>
      <c r="C41" s="206"/>
      <c r="D41" s="206"/>
      <c r="E41" s="206"/>
      <c r="F41" s="206"/>
      <c r="G41" s="206"/>
      <c r="H41" s="207"/>
      <c r="I41" s="1">
        <v>35</v>
      </c>
      <c r="J41" s="116">
        <f>SUM(J42:J48)</f>
        <v>57465965</v>
      </c>
      <c r="K41" s="116">
        <f>SUM(K42:K48)</f>
        <v>59756192</v>
      </c>
    </row>
    <row r="42" spans="1:11">
      <c r="A42" s="202" t="s">
        <v>40</v>
      </c>
      <c r="B42" s="203"/>
      <c r="C42" s="203"/>
      <c r="D42" s="203"/>
      <c r="E42" s="203"/>
      <c r="F42" s="203"/>
      <c r="G42" s="203"/>
      <c r="H42" s="204"/>
      <c r="I42" s="1">
        <v>36</v>
      </c>
      <c r="J42" s="7">
        <v>42629395</v>
      </c>
      <c r="K42" s="7">
        <v>37415058</v>
      </c>
    </row>
    <row r="43" spans="1:11">
      <c r="A43" s="202" t="s">
        <v>41</v>
      </c>
      <c r="B43" s="203"/>
      <c r="C43" s="203"/>
      <c r="D43" s="203"/>
      <c r="E43" s="203"/>
      <c r="F43" s="203"/>
      <c r="G43" s="203"/>
      <c r="H43" s="204"/>
      <c r="I43" s="1">
        <v>37</v>
      </c>
      <c r="J43" s="7">
        <v>2806050</v>
      </c>
      <c r="K43" s="7">
        <v>2503363</v>
      </c>
    </row>
    <row r="44" spans="1:11">
      <c r="A44" s="202" t="s">
        <v>42</v>
      </c>
      <c r="B44" s="203"/>
      <c r="C44" s="203"/>
      <c r="D44" s="203"/>
      <c r="E44" s="203"/>
      <c r="F44" s="203"/>
      <c r="G44" s="203"/>
      <c r="H44" s="204"/>
      <c r="I44" s="1">
        <v>38</v>
      </c>
      <c r="J44" s="7">
        <v>8623623</v>
      </c>
      <c r="K44" s="7">
        <v>7677777</v>
      </c>
    </row>
    <row r="45" spans="1:11">
      <c r="A45" s="202" t="s">
        <v>43</v>
      </c>
      <c r="B45" s="203"/>
      <c r="C45" s="203"/>
      <c r="D45" s="203"/>
      <c r="E45" s="203"/>
      <c r="F45" s="203"/>
      <c r="G45" s="203"/>
      <c r="H45" s="204"/>
      <c r="I45" s="1">
        <v>39</v>
      </c>
      <c r="J45" s="7">
        <v>3406897</v>
      </c>
      <c r="K45" s="7">
        <v>12159994</v>
      </c>
    </row>
    <row r="46" spans="1:11">
      <c r="A46" s="202" t="s">
        <v>45</v>
      </c>
      <c r="B46" s="203"/>
      <c r="C46" s="203"/>
      <c r="D46" s="203"/>
      <c r="E46" s="203"/>
      <c r="F46" s="203"/>
      <c r="G46" s="203"/>
      <c r="H46" s="204"/>
      <c r="I46" s="1">
        <v>40</v>
      </c>
      <c r="J46" s="7"/>
      <c r="K46" s="7"/>
    </row>
    <row r="47" spans="1:11">
      <c r="A47" s="202" t="s">
        <v>46</v>
      </c>
      <c r="B47" s="203"/>
      <c r="C47" s="203"/>
      <c r="D47" s="203"/>
      <c r="E47" s="203"/>
      <c r="F47" s="203"/>
      <c r="G47" s="203"/>
      <c r="H47" s="204"/>
      <c r="I47" s="1">
        <v>41</v>
      </c>
      <c r="J47" s="7"/>
      <c r="K47" s="7"/>
    </row>
    <row r="48" spans="1:11">
      <c r="A48" s="202" t="s">
        <v>47</v>
      </c>
      <c r="B48" s="203"/>
      <c r="C48" s="203"/>
      <c r="D48" s="203"/>
      <c r="E48" s="203"/>
      <c r="F48" s="203"/>
      <c r="G48" s="203"/>
      <c r="H48" s="204"/>
      <c r="I48" s="1">
        <v>42</v>
      </c>
      <c r="J48" s="7"/>
      <c r="K48" s="7"/>
    </row>
    <row r="49" spans="1:11">
      <c r="A49" s="205" t="s">
        <v>48</v>
      </c>
      <c r="B49" s="206"/>
      <c r="C49" s="206"/>
      <c r="D49" s="206"/>
      <c r="E49" s="206"/>
      <c r="F49" s="206"/>
      <c r="G49" s="206"/>
      <c r="H49" s="207"/>
      <c r="I49" s="1">
        <v>43</v>
      </c>
      <c r="J49" s="116">
        <f>SUM(J50:J55)</f>
        <v>202109498</v>
      </c>
      <c r="K49" s="116">
        <f>SUM(K50:K55)</f>
        <v>186182661</v>
      </c>
    </row>
    <row r="50" spans="1:11">
      <c r="A50" s="202" t="s">
        <v>49</v>
      </c>
      <c r="B50" s="203"/>
      <c r="C50" s="203"/>
      <c r="D50" s="203"/>
      <c r="E50" s="203"/>
      <c r="F50" s="203"/>
      <c r="G50" s="203"/>
      <c r="H50" s="204"/>
      <c r="I50" s="1">
        <v>44</v>
      </c>
      <c r="J50" s="7"/>
      <c r="K50" s="7"/>
    </row>
    <row r="51" spans="1:11">
      <c r="A51" s="202" t="s">
        <v>50</v>
      </c>
      <c r="B51" s="203"/>
      <c r="C51" s="203"/>
      <c r="D51" s="203"/>
      <c r="E51" s="203"/>
      <c r="F51" s="203"/>
      <c r="G51" s="203"/>
      <c r="H51" s="204"/>
      <c r="I51" s="1">
        <v>45</v>
      </c>
      <c r="J51" s="7">
        <v>147150088</v>
      </c>
      <c r="K51" s="7">
        <v>119014273</v>
      </c>
    </row>
    <row r="52" spans="1:11">
      <c r="A52" s="202" t="s">
        <v>51</v>
      </c>
      <c r="B52" s="203"/>
      <c r="C52" s="203"/>
      <c r="D52" s="203"/>
      <c r="E52" s="203"/>
      <c r="F52" s="203"/>
      <c r="G52" s="203"/>
      <c r="H52" s="204"/>
      <c r="I52" s="1">
        <v>46</v>
      </c>
      <c r="J52" s="7">
        <v>5244952</v>
      </c>
      <c r="K52" s="7">
        <v>16572850</v>
      </c>
    </row>
    <row r="53" spans="1:11">
      <c r="A53" s="202" t="s">
        <v>52</v>
      </c>
      <c r="B53" s="203"/>
      <c r="C53" s="203"/>
      <c r="D53" s="203"/>
      <c r="E53" s="203"/>
      <c r="F53" s="203"/>
      <c r="G53" s="203"/>
      <c r="H53" s="204"/>
      <c r="I53" s="1">
        <v>47</v>
      </c>
      <c r="J53" s="7">
        <v>932787</v>
      </c>
      <c r="K53" s="7">
        <v>2505075</v>
      </c>
    </row>
    <row r="54" spans="1:11">
      <c r="A54" s="202" t="s">
        <v>53</v>
      </c>
      <c r="B54" s="203"/>
      <c r="C54" s="203"/>
      <c r="D54" s="203"/>
      <c r="E54" s="203"/>
      <c r="F54" s="203"/>
      <c r="G54" s="203"/>
      <c r="H54" s="204"/>
      <c r="I54" s="1">
        <v>48</v>
      </c>
      <c r="J54" s="7">
        <v>24370613</v>
      </c>
      <c r="K54" s="7">
        <v>17207362</v>
      </c>
    </row>
    <row r="55" spans="1:11">
      <c r="A55" s="202" t="s">
        <v>54</v>
      </c>
      <c r="B55" s="203"/>
      <c r="C55" s="203"/>
      <c r="D55" s="203"/>
      <c r="E55" s="203"/>
      <c r="F55" s="203"/>
      <c r="G55" s="203"/>
      <c r="H55" s="204"/>
      <c r="I55" s="1">
        <v>49</v>
      </c>
      <c r="J55" s="7">
        <v>24411058</v>
      </c>
      <c r="K55" s="7">
        <v>30883101</v>
      </c>
    </row>
    <row r="56" spans="1:11">
      <c r="A56" s="205" t="s">
        <v>62</v>
      </c>
      <c r="B56" s="206"/>
      <c r="C56" s="206"/>
      <c r="D56" s="206"/>
      <c r="E56" s="206"/>
      <c r="F56" s="206"/>
      <c r="G56" s="206"/>
      <c r="H56" s="207"/>
      <c r="I56" s="1">
        <v>50</v>
      </c>
      <c r="J56" s="116">
        <f>SUM(J57:J63)</f>
        <v>66543367</v>
      </c>
      <c r="K56" s="116">
        <f>SUM(K57:K63)</f>
        <v>51928687</v>
      </c>
    </row>
    <row r="57" spans="1:11">
      <c r="A57" s="202" t="s">
        <v>27</v>
      </c>
      <c r="B57" s="203"/>
      <c r="C57" s="203"/>
      <c r="D57" s="203"/>
      <c r="E57" s="203"/>
      <c r="F57" s="203"/>
      <c r="G57" s="203"/>
      <c r="H57" s="204"/>
      <c r="I57" s="1">
        <v>51</v>
      </c>
      <c r="J57" s="7"/>
      <c r="K57" s="7"/>
    </row>
    <row r="58" spans="1:11">
      <c r="A58" s="202" t="s">
        <v>55</v>
      </c>
      <c r="B58" s="203"/>
      <c r="C58" s="203"/>
      <c r="D58" s="203"/>
      <c r="E58" s="203"/>
      <c r="F58" s="203"/>
      <c r="G58" s="203"/>
      <c r="H58" s="204"/>
      <c r="I58" s="1">
        <v>52</v>
      </c>
      <c r="J58" s="7"/>
      <c r="K58" s="7"/>
    </row>
    <row r="59" spans="1:11">
      <c r="A59" s="202" t="s">
        <v>29</v>
      </c>
      <c r="B59" s="203"/>
      <c r="C59" s="203"/>
      <c r="D59" s="203"/>
      <c r="E59" s="203"/>
      <c r="F59" s="203"/>
      <c r="G59" s="203"/>
      <c r="H59" s="204"/>
      <c r="I59" s="1">
        <v>53</v>
      </c>
      <c r="J59" s="7"/>
      <c r="K59" s="7"/>
    </row>
    <row r="60" spans="1:11">
      <c r="A60" s="202" t="s">
        <v>28</v>
      </c>
      <c r="B60" s="203"/>
      <c r="C60" s="203"/>
      <c r="D60" s="203"/>
      <c r="E60" s="203"/>
      <c r="F60" s="203"/>
      <c r="G60" s="203"/>
      <c r="H60" s="204"/>
      <c r="I60" s="1">
        <v>54</v>
      </c>
      <c r="J60" s="7"/>
      <c r="K60" s="7">
        <v>4841220</v>
      </c>
    </row>
    <row r="61" spans="1:11">
      <c r="A61" s="202" t="s">
        <v>56</v>
      </c>
      <c r="B61" s="203"/>
      <c r="C61" s="203"/>
      <c r="D61" s="203"/>
      <c r="E61" s="203"/>
      <c r="F61" s="203"/>
      <c r="G61" s="203"/>
      <c r="H61" s="204"/>
      <c r="I61" s="1">
        <v>55</v>
      </c>
      <c r="J61" s="7"/>
      <c r="K61" s="7"/>
    </row>
    <row r="62" spans="1:11">
      <c r="A62" s="202" t="s">
        <v>32</v>
      </c>
      <c r="B62" s="203"/>
      <c r="C62" s="203"/>
      <c r="D62" s="203"/>
      <c r="E62" s="203"/>
      <c r="F62" s="203"/>
      <c r="G62" s="203"/>
      <c r="H62" s="204"/>
      <c r="I62" s="1">
        <v>56</v>
      </c>
      <c r="J62" s="7">
        <v>66543367</v>
      </c>
      <c r="K62" s="7">
        <v>47087467</v>
      </c>
    </row>
    <row r="63" spans="1:11">
      <c r="A63" s="202" t="s">
        <v>57</v>
      </c>
      <c r="B63" s="203"/>
      <c r="C63" s="203"/>
      <c r="D63" s="203"/>
      <c r="E63" s="203"/>
      <c r="F63" s="203"/>
      <c r="G63" s="203"/>
      <c r="H63" s="204"/>
      <c r="I63" s="1">
        <v>57</v>
      </c>
      <c r="J63" s="7"/>
      <c r="K63" s="7"/>
    </row>
    <row r="64" spans="1:11">
      <c r="A64" s="205" t="s">
        <v>58</v>
      </c>
      <c r="B64" s="206"/>
      <c r="C64" s="206"/>
      <c r="D64" s="206"/>
      <c r="E64" s="206"/>
      <c r="F64" s="206"/>
      <c r="G64" s="206"/>
      <c r="H64" s="207"/>
      <c r="I64" s="1">
        <v>58</v>
      </c>
      <c r="J64" s="117">
        <v>9561724</v>
      </c>
      <c r="K64" s="117">
        <v>11996605</v>
      </c>
    </row>
    <row r="65" spans="1:11">
      <c r="A65" s="205" t="s">
        <v>59</v>
      </c>
      <c r="B65" s="206"/>
      <c r="C65" s="206"/>
      <c r="D65" s="206"/>
      <c r="E65" s="206"/>
      <c r="F65" s="206"/>
      <c r="G65" s="206"/>
      <c r="H65" s="207"/>
      <c r="I65" s="1">
        <v>59</v>
      </c>
      <c r="J65" s="117">
        <v>75549210</v>
      </c>
      <c r="K65" s="117">
        <v>99618805</v>
      </c>
    </row>
    <row r="66" spans="1:11">
      <c r="A66" s="205" t="s">
        <v>263</v>
      </c>
      <c r="B66" s="206"/>
      <c r="C66" s="206"/>
      <c r="D66" s="206"/>
      <c r="E66" s="206"/>
      <c r="F66" s="206"/>
      <c r="G66" s="206"/>
      <c r="H66" s="207"/>
      <c r="I66" s="1">
        <v>60</v>
      </c>
      <c r="J66" s="116">
        <f>J7+J8+J40+J65</f>
        <v>1072889428</v>
      </c>
      <c r="K66" s="116">
        <f>K7+K8+K40+K65</f>
        <v>1106923657</v>
      </c>
    </row>
    <row r="67" spans="1:11">
      <c r="A67" s="215" t="s">
        <v>60</v>
      </c>
      <c r="B67" s="216"/>
      <c r="C67" s="216"/>
      <c r="D67" s="216"/>
      <c r="E67" s="216"/>
      <c r="F67" s="216"/>
      <c r="G67" s="216"/>
      <c r="H67" s="217"/>
      <c r="I67" s="4">
        <v>61</v>
      </c>
      <c r="J67" s="118">
        <v>7149642</v>
      </c>
      <c r="K67" s="118">
        <v>4592542</v>
      </c>
    </row>
    <row r="68" spans="1:11">
      <c r="A68" s="218" t="s">
        <v>63</v>
      </c>
      <c r="B68" s="219"/>
      <c r="C68" s="219"/>
      <c r="D68" s="219"/>
      <c r="E68" s="219"/>
      <c r="F68" s="219"/>
      <c r="G68" s="219"/>
      <c r="H68" s="219"/>
      <c r="I68" s="219"/>
      <c r="J68" s="219"/>
      <c r="K68" s="220"/>
    </row>
    <row r="69" spans="1:11">
      <c r="A69" s="212" t="s">
        <v>264</v>
      </c>
      <c r="B69" s="213"/>
      <c r="C69" s="213"/>
      <c r="D69" s="213"/>
      <c r="E69" s="213"/>
      <c r="F69" s="213"/>
      <c r="G69" s="213"/>
      <c r="H69" s="214"/>
      <c r="I69" s="3">
        <v>62</v>
      </c>
      <c r="J69" s="119">
        <f>J70+J71+J72+J78+J79+J82+J85</f>
        <v>667865433</v>
      </c>
      <c r="K69" s="119">
        <f>K70+K71+K72+K78+K79+K82+K85</f>
        <v>685227881</v>
      </c>
    </row>
    <row r="70" spans="1:11">
      <c r="A70" s="205" t="s">
        <v>64</v>
      </c>
      <c r="B70" s="206"/>
      <c r="C70" s="206"/>
      <c r="D70" s="206"/>
      <c r="E70" s="206"/>
      <c r="F70" s="206"/>
      <c r="G70" s="206"/>
      <c r="H70" s="207"/>
      <c r="I70" s="1">
        <v>63</v>
      </c>
      <c r="J70" s="117">
        <v>419958400</v>
      </c>
      <c r="K70" s="117">
        <v>419958400</v>
      </c>
    </row>
    <row r="71" spans="1:11">
      <c r="A71" s="205" t="s">
        <v>65</v>
      </c>
      <c r="B71" s="206"/>
      <c r="C71" s="206"/>
      <c r="D71" s="206"/>
      <c r="E71" s="206"/>
      <c r="F71" s="206"/>
      <c r="G71" s="206"/>
      <c r="H71" s="207"/>
      <c r="I71" s="1">
        <v>64</v>
      </c>
      <c r="J71" s="117">
        <v>177437945</v>
      </c>
      <c r="K71" s="117">
        <v>183118687</v>
      </c>
    </row>
    <row r="72" spans="1:11">
      <c r="A72" s="205" t="s">
        <v>66</v>
      </c>
      <c r="B72" s="206"/>
      <c r="C72" s="206"/>
      <c r="D72" s="206"/>
      <c r="E72" s="206"/>
      <c r="F72" s="206"/>
      <c r="G72" s="206"/>
      <c r="H72" s="207"/>
      <c r="I72" s="1">
        <v>65</v>
      </c>
      <c r="J72" s="116">
        <f>J73+J74-J75+J76+J77</f>
        <v>6176653</v>
      </c>
      <c r="K72" s="116">
        <f>K73+K74-K75+K76+K77</f>
        <v>15553290</v>
      </c>
    </row>
    <row r="73" spans="1:11">
      <c r="A73" s="202" t="s">
        <v>67</v>
      </c>
      <c r="B73" s="203"/>
      <c r="C73" s="203"/>
      <c r="D73" s="203"/>
      <c r="E73" s="203"/>
      <c r="F73" s="203"/>
      <c r="G73" s="203"/>
      <c r="H73" s="204"/>
      <c r="I73" s="1">
        <v>66</v>
      </c>
      <c r="J73" s="7">
        <v>6139794</v>
      </c>
      <c r="K73" s="7">
        <v>6142445</v>
      </c>
    </row>
    <row r="74" spans="1:11">
      <c r="A74" s="202" t="s">
        <v>68</v>
      </c>
      <c r="B74" s="203"/>
      <c r="C74" s="203"/>
      <c r="D74" s="203"/>
      <c r="E74" s="203"/>
      <c r="F74" s="203"/>
      <c r="G74" s="203"/>
      <c r="H74" s="204"/>
      <c r="I74" s="1">
        <v>67</v>
      </c>
      <c r="J74" s="7">
        <v>11359719</v>
      </c>
      <c r="K74" s="7">
        <v>452753</v>
      </c>
    </row>
    <row r="75" spans="1:11">
      <c r="A75" s="202" t="s">
        <v>69</v>
      </c>
      <c r="B75" s="203"/>
      <c r="C75" s="203"/>
      <c r="D75" s="203"/>
      <c r="E75" s="203"/>
      <c r="F75" s="203"/>
      <c r="G75" s="203"/>
      <c r="H75" s="204"/>
      <c r="I75" s="1">
        <v>68</v>
      </c>
      <c r="J75" s="7">
        <v>11359719</v>
      </c>
      <c r="K75" s="7">
        <v>452753</v>
      </c>
    </row>
    <row r="76" spans="1:11">
      <c r="A76" s="202" t="s">
        <v>70</v>
      </c>
      <c r="B76" s="203"/>
      <c r="C76" s="203"/>
      <c r="D76" s="203"/>
      <c r="E76" s="203"/>
      <c r="F76" s="203"/>
      <c r="G76" s="203"/>
      <c r="H76" s="204"/>
      <c r="I76" s="1">
        <v>69</v>
      </c>
      <c r="J76" s="7">
        <v>36859</v>
      </c>
      <c r="K76" s="7">
        <v>37392</v>
      </c>
    </row>
    <row r="77" spans="1:11">
      <c r="A77" s="202" t="s">
        <v>71</v>
      </c>
      <c r="B77" s="203"/>
      <c r="C77" s="203"/>
      <c r="D77" s="203"/>
      <c r="E77" s="203"/>
      <c r="F77" s="203"/>
      <c r="G77" s="203"/>
      <c r="H77" s="204"/>
      <c r="I77" s="1">
        <v>70</v>
      </c>
      <c r="J77" s="7"/>
      <c r="K77" s="7">
        <v>9373453</v>
      </c>
    </row>
    <row r="78" spans="1:11">
      <c r="A78" s="205" t="s">
        <v>72</v>
      </c>
      <c r="B78" s="206"/>
      <c r="C78" s="206"/>
      <c r="D78" s="206"/>
      <c r="E78" s="206"/>
      <c r="F78" s="206"/>
      <c r="G78" s="206"/>
      <c r="H78" s="207"/>
      <c r="I78" s="1">
        <v>71</v>
      </c>
      <c r="J78" s="117">
        <v>10042847</v>
      </c>
      <c r="K78" s="117">
        <v>10185353</v>
      </c>
    </row>
    <row r="79" spans="1:11">
      <c r="A79" s="205" t="s">
        <v>73</v>
      </c>
      <c r="B79" s="206"/>
      <c r="C79" s="206"/>
      <c r="D79" s="206"/>
      <c r="E79" s="206"/>
      <c r="F79" s="206"/>
      <c r="G79" s="206"/>
      <c r="H79" s="207"/>
      <c r="I79" s="1">
        <v>72</v>
      </c>
      <c r="J79" s="116">
        <f>J80-J81</f>
        <v>0</v>
      </c>
      <c r="K79" s="116">
        <f>K80-K81</f>
        <v>17094088</v>
      </c>
    </row>
    <row r="80" spans="1:11">
      <c r="A80" s="221" t="s">
        <v>74</v>
      </c>
      <c r="B80" s="222"/>
      <c r="C80" s="222"/>
      <c r="D80" s="222"/>
      <c r="E80" s="222"/>
      <c r="F80" s="222"/>
      <c r="G80" s="222"/>
      <c r="H80" s="223"/>
      <c r="I80" s="1">
        <v>73</v>
      </c>
      <c r="J80" s="7"/>
      <c r="K80" s="7">
        <v>17094088</v>
      </c>
    </row>
    <row r="81" spans="1:11">
      <c r="A81" s="221" t="s">
        <v>75</v>
      </c>
      <c r="B81" s="222"/>
      <c r="C81" s="222"/>
      <c r="D81" s="222"/>
      <c r="E81" s="222"/>
      <c r="F81" s="222"/>
      <c r="G81" s="222"/>
      <c r="H81" s="223"/>
      <c r="I81" s="1">
        <v>74</v>
      </c>
      <c r="J81" s="7"/>
      <c r="K81" s="7"/>
    </row>
    <row r="82" spans="1:11">
      <c r="A82" s="205" t="s">
        <v>76</v>
      </c>
      <c r="B82" s="206"/>
      <c r="C82" s="206"/>
      <c r="D82" s="206"/>
      <c r="E82" s="206"/>
      <c r="F82" s="206"/>
      <c r="G82" s="206"/>
      <c r="H82" s="207"/>
      <c r="I82" s="1">
        <v>75</v>
      </c>
      <c r="J82" s="116">
        <f>J83-J84</f>
        <v>54224990</v>
      </c>
      <c r="K82" s="116">
        <f>K83-K84</f>
        <v>39318063</v>
      </c>
    </row>
    <row r="83" spans="1:11">
      <c r="A83" s="221" t="s">
        <v>77</v>
      </c>
      <c r="B83" s="222"/>
      <c r="C83" s="222"/>
      <c r="D83" s="222"/>
      <c r="E83" s="222"/>
      <c r="F83" s="222"/>
      <c r="G83" s="222"/>
      <c r="H83" s="223"/>
      <c r="I83" s="1">
        <v>76</v>
      </c>
      <c r="J83" s="7">
        <v>54224990</v>
      </c>
      <c r="K83" s="7">
        <v>39318063</v>
      </c>
    </row>
    <row r="84" spans="1:11">
      <c r="A84" s="221" t="s">
        <v>78</v>
      </c>
      <c r="B84" s="222"/>
      <c r="C84" s="222"/>
      <c r="D84" s="222"/>
      <c r="E84" s="222"/>
      <c r="F84" s="222"/>
      <c r="G84" s="222"/>
      <c r="H84" s="223"/>
      <c r="I84" s="1">
        <v>77</v>
      </c>
      <c r="J84" s="7"/>
      <c r="K84" s="7"/>
    </row>
    <row r="85" spans="1:11">
      <c r="A85" s="205" t="s">
        <v>79</v>
      </c>
      <c r="B85" s="206"/>
      <c r="C85" s="206"/>
      <c r="D85" s="206"/>
      <c r="E85" s="206"/>
      <c r="F85" s="206"/>
      <c r="G85" s="206"/>
      <c r="H85" s="207"/>
      <c r="I85" s="1">
        <v>78</v>
      </c>
      <c r="J85" s="117">
        <v>24598</v>
      </c>
      <c r="K85" s="117"/>
    </row>
    <row r="86" spans="1:11">
      <c r="A86" s="205" t="s">
        <v>265</v>
      </c>
      <c r="B86" s="206"/>
      <c r="C86" s="206"/>
      <c r="D86" s="206"/>
      <c r="E86" s="206"/>
      <c r="F86" s="206"/>
      <c r="G86" s="206"/>
      <c r="H86" s="207"/>
      <c r="I86" s="1">
        <v>79</v>
      </c>
      <c r="J86" s="116">
        <f>SUM(J87:J89)</f>
        <v>15619833</v>
      </c>
      <c r="K86" s="116">
        <f>SUM(K87:K89)</f>
        <v>15311418</v>
      </c>
    </row>
    <row r="87" spans="1:11">
      <c r="A87" s="202" t="s">
        <v>80</v>
      </c>
      <c r="B87" s="203"/>
      <c r="C87" s="203"/>
      <c r="D87" s="203"/>
      <c r="E87" s="203"/>
      <c r="F87" s="203"/>
      <c r="G87" s="203"/>
      <c r="H87" s="204"/>
      <c r="I87" s="1">
        <v>80</v>
      </c>
      <c r="J87" s="7">
        <v>3332255</v>
      </c>
      <c r="K87" s="7">
        <v>3332256</v>
      </c>
    </row>
    <row r="88" spans="1:11">
      <c r="A88" s="202" t="s">
        <v>81</v>
      </c>
      <c r="B88" s="203"/>
      <c r="C88" s="203"/>
      <c r="D88" s="203"/>
      <c r="E88" s="203"/>
      <c r="F88" s="203"/>
      <c r="G88" s="203"/>
      <c r="H88" s="204"/>
      <c r="I88" s="1">
        <v>81</v>
      </c>
      <c r="J88" s="7"/>
      <c r="K88" s="7"/>
    </row>
    <row r="89" spans="1:11">
      <c r="A89" s="202" t="s">
        <v>82</v>
      </c>
      <c r="B89" s="203"/>
      <c r="C89" s="203"/>
      <c r="D89" s="203"/>
      <c r="E89" s="203"/>
      <c r="F89" s="203"/>
      <c r="G89" s="203"/>
      <c r="H89" s="204"/>
      <c r="I89" s="1">
        <v>82</v>
      </c>
      <c r="J89" s="7">
        <v>12287578</v>
      </c>
      <c r="K89" s="7">
        <v>11979162</v>
      </c>
    </row>
    <row r="90" spans="1:11">
      <c r="A90" s="205" t="s">
        <v>266</v>
      </c>
      <c r="B90" s="206"/>
      <c r="C90" s="206"/>
      <c r="D90" s="206"/>
      <c r="E90" s="206"/>
      <c r="F90" s="206"/>
      <c r="G90" s="206"/>
      <c r="H90" s="207"/>
      <c r="I90" s="1">
        <v>83</v>
      </c>
      <c r="J90" s="116">
        <f>SUM(J91:J99)</f>
        <v>92905027</v>
      </c>
      <c r="K90" s="116">
        <f>SUM(K91:K99)</f>
        <v>91730571</v>
      </c>
    </row>
    <row r="91" spans="1:11">
      <c r="A91" s="202" t="s">
        <v>83</v>
      </c>
      <c r="B91" s="203"/>
      <c r="C91" s="203"/>
      <c r="D91" s="203"/>
      <c r="E91" s="203"/>
      <c r="F91" s="203"/>
      <c r="G91" s="203"/>
      <c r="H91" s="204"/>
      <c r="I91" s="1">
        <v>84</v>
      </c>
      <c r="J91" s="7"/>
      <c r="K91" s="7"/>
    </row>
    <row r="92" spans="1:11">
      <c r="A92" s="202" t="s">
        <v>84</v>
      </c>
      <c r="B92" s="203"/>
      <c r="C92" s="203"/>
      <c r="D92" s="203"/>
      <c r="E92" s="203"/>
      <c r="F92" s="203"/>
      <c r="G92" s="203"/>
      <c r="H92" s="204"/>
      <c r="I92" s="1">
        <v>85</v>
      </c>
      <c r="J92" s="7"/>
      <c r="K92" s="7"/>
    </row>
    <row r="93" spans="1:11">
      <c r="A93" s="202" t="s">
        <v>85</v>
      </c>
      <c r="B93" s="203"/>
      <c r="C93" s="203"/>
      <c r="D93" s="203"/>
      <c r="E93" s="203"/>
      <c r="F93" s="203"/>
      <c r="G93" s="203"/>
      <c r="H93" s="204"/>
      <c r="I93" s="1">
        <v>86</v>
      </c>
      <c r="J93" s="7">
        <v>92830764</v>
      </c>
      <c r="K93" s="7">
        <v>91678685</v>
      </c>
    </row>
    <row r="94" spans="1:11">
      <c r="A94" s="202" t="s">
        <v>86</v>
      </c>
      <c r="B94" s="203"/>
      <c r="C94" s="203"/>
      <c r="D94" s="203"/>
      <c r="E94" s="203"/>
      <c r="F94" s="203"/>
      <c r="G94" s="203"/>
      <c r="H94" s="204"/>
      <c r="I94" s="1">
        <v>87</v>
      </c>
      <c r="J94" s="7"/>
      <c r="K94" s="7"/>
    </row>
    <row r="95" spans="1:11">
      <c r="A95" s="202" t="s">
        <v>87</v>
      </c>
      <c r="B95" s="203"/>
      <c r="C95" s="203"/>
      <c r="D95" s="203"/>
      <c r="E95" s="203"/>
      <c r="F95" s="203"/>
      <c r="G95" s="203"/>
      <c r="H95" s="204"/>
      <c r="I95" s="1">
        <v>88</v>
      </c>
      <c r="J95" s="7"/>
      <c r="K95" s="7"/>
    </row>
    <row r="96" spans="1:11">
      <c r="A96" s="202" t="s">
        <v>88</v>
      </c>
      <c r="B96" s="203"/>
      <c r="C96" s="203"/>
      <c r="D96" s="203"/>
      <c r="E96" s="203"/>
      <c r="F96" s="203"/>
      <c r="G96" s="203"/>
      <c r="H96" s="204"/>
      <c r="I96" s="1">
        <v>89</v>
      </c>
      <c r="J96" s="7"/>
      <c r="K96" s="7"/>
    </row>
    <row r="97" spans="1:11">
      <c r="A97" s="202" t="s">
        <v>89</v>
      </c>
      <c r="B97" s="203"/>
      <c r="C97" s="203"/>
      <c r="D97" s="203"/>
      <c r="E97" s="203"/>
      <c r="F97" s="203"/>
      <c r="G97" s="203"/>
      <c r="H97" s="204"/>
      <c r="I97" s="1">
        <v>90</v>
      </c>
      <c r="J97" s="7"/>
      <c r="K97" s="7"/>
    </row>
    <row r="98" spans="1:11">
      <c r="A98" s="202" t="s">
        <v>90</v>
      </c>
      <c r="B98" s="203"/>
      <c r="C98" s="203"/>
      <c r="D98" s="203"/>
      <c r="E98" s="203"/>
      <c r="F98" s="203"/>
      <c r="G98" s="203"/>
      <c r="H98" s="204"/>
      <c r="I98" s="1">
        <v>91</v>
      </c>
      <c r="J98" s="7"/>
      <c r="K98" s="7"/>
    </row>
    <row r="99" spans="1:11">
      <c r="A99" s="202" t="s">
        <v>91</v>
      </c>
      <c r="B99" s="203"/>
      <c r="C99" s="203"/>
      <c r="D99" s="203"/>
      <c r="E99" s="203"/>
      <c r="F99" s="203"/>
      <c r="G99" s="203"/>
      <c r="H99" s="204"/>
      <c r="I99" s="1">
        <v>92</v>
      </c>
      <c r="J99" s="7">
        <v>74263</v>
      </c>
      <c r="K99" s="7">
        <v>51886</v>
      </c>
    </row>
    <row r="100" spans="1:11">
      <c r="A100" s="205" t="s">
        <v>267</v>
      </c>
      <c r="B100" s="206"/>
      <c r="C100" s="206"/>
      <c r="D100" s="206"/>
      <c r="E100" s="206"/>
      <c r="F100" s="206"/>
      <c r="G100" s="206"/>
      <c r="H100" s="207"/>
      <c r="I100" s="1">
        <v>93</v>
      </c>
      <c r="J100" s="116">
        <f>SUM(J101:J112)</f>
        <v>294793799</v>
      </c>
      <c r="K100" s="116">
        <f>SUM(K101:K112)</f>
        <v>302707804</v>
      </c>
    </row>
    <row r="101" spans="1:11" ht="12.75" customHeight="1">
      <c r="A101" s="202" t="s">
        <v>83</v>
      </c>
      <c r="B101" s="203"/>
      <c r="C101" s="203"/>
      <c r="D101" s="203"/>
      <c r="E101" s="203"/>
      <c r="F101" s="203"/>
      <c r="G101" s="203"/>
      <c r="H101" s="204"/>
      <c r="I101" s="1">
        <v>94</v>
      </c>
      <c r="J101" s="7"/>
      <c r="K101" s="7"/>
    </row>
    <row r="102" spans="1:11" ht="12.75" customHeight="1">
      <c r="A102" s="202" t="s">
        <v>84</v>
      </c>
      <c r="B102" s="203"/>
      <c r="C102" s="203"/>
      <c r="D102" s="203"/>
      <c r="E102" s="203"/>
      <c r="F102" s="203"/>
      <c r="G102" s="203"/>
      <c r="H102" s="204"/>
      <c r="I102" s="1">
        <v>95</v>
      </c>
      <c r="J102" s="7"/>
      <c r="K102" s="7">
        <v>30795</v>
      </c>
    </row>
    <row r="103" spans="1:11" ht="12.75" customHeight="1">
      <c r="A103" s="202" t="s">
        <v>85</v>
      </c>
      <c r="B103" s="203"/>
      <c r="C103" s="203"/>
      <c r="D103" s="203"/>
      <c r="E103" s="203"/>
      <c r="F103" s="203"/>
      <c r="G103" s="203"/>
      <c r="H103" s="204"/>
      <c r="I103" s="1">
        <v>96</v>
      </c>
      <c r="J103" s="7">
        <v>106256933</v>
      </c>
      <c r="K103" s="7">
        <v>103302997</v>
      </c>
    </row>
    <row r="104" spans="1:11" ht="12.75" customHeight="1">
      <c r="A104" s="202" t="s">
        <v>86</v>
      </c>
      <c r="B104" s="203"/>
      <c r="C104" s="203"/>
      <c r="D104" s="203"/>
      <c r="E104" s="203"/>
      <c r="F104" s="203"/>
      <c r="G104" s="203"/>
      <c r="H104" s="204"/>
      <c r="I104" s="1">
        <v>97</v>
      </c>
      <c r="J104" s="7">
        <v>82413732</v>
      </c>
      <c r="K104" s="7">
        <v>97779199</v>
      </c>
    </row>
    <row r="105" spans="1:11" ht="12.75" customHeight="1">
      <c r="A105" s="202" t="s">
        <v>87</v>
      </c>
      <c r="B105" s="203"/>
      <c r="C105" s="203"/>
      <c r="D105" s="203"/>
      <c r="E105" s="203"/>
      <c r="F105" s="203"/>
      <c r="G105" s="203"/>
      <c r="H105" s="204"/>
      <c r="I105" s="1">
        <v>98</v>
      </c>
      <c r="J105" s="7">
        <v>93147767</v>
      </c>
      <c r="K105" s="7">
        <v>75683608</v>
      </c>
    </row>
    <row r="106" spans="1:11" ht="12.75" customHeight="1">
      <c r="A106" s="202" t="s">
        <v>88</v>
      </c>
      <c r="B106" s="203"/>
      <c r="C106" s="203"/>
      <c r="D106" s="203"/>
      <c r="E106" s="203"/>
      <c r="F106" s="203"/>
      <c r="G106" s="203"/>
      <c r="H106" s="204"/>
      <c r="I106" s="1">
        <v>99</v>
      </c>
      <c r="J106" s="7"/>
      <c r="K106" s="7"/>
    </row>
    <row r="107" spans="1:11" ht="12.75" customHeight="1">
      <c r="A107" s="202" t="s">
        <v>89</v>
      </c>
      <c r="B107" s="203"/>
      <c r="C107" s="203"/>
      <c r="D107" s="203"/>
      <c r="E107" s="203"/>
      <c r="F107" s="203"/>
      <c r="G107" s="203"/>
      <c r="H107" s="204"/>
      <c r="I107" s="1">
        <v>100</v>
      </c>
      <c r="J107" s="7"/>
      <c r="K107" s="7">
        <v>199</v>
      </c>
    </row>
    <row r="108" spans="1:11">
      <c r="A108" s="202" t="s">
        <v>92</v>
      </c>
      <c r="B108" s="203"/>
      <c r="C108" s="203"/>
      <c r="D108" s="203"/>
      <c r="E108" s="203"/>
      <c r="F108" s="203"/>
      <c r="G108" s="203"/>
      <c r="H108" s="204"/>
      <c r="I108" s="1">
        <v>101</v>
      </c>
      <c r="J108" s="7">
        <v>6553022</v>
      </c>
      <c r="K108" s="7">
        <v>6796476</v>
      </c>
    </row>
    <row r="109" spans="1:11">
      <c r="A109" s="202" t="s">
        <v>93</v>
      </c>
      <c r="B109" s="203"/>
      <c r="C109" s="203"/>
      <c r="D109" s="203"/>
      <c r="E109" s="203"/>
      <c r="F109" s="203"/>
      <c r="G109" s="203"/>
      <c r="H109" s="204"/>
      <c r="I109" s="1">
        <v>102</v>
      </c>
      <c r="J109" s="7">
        <v>6147659</v>
      </c>
      <c r="K109" s="7">
        <v>16738939</v>
      </c>
    </row>
    <row r="110" spans="1:11">
      <c r="A110" s="202" t="s">
        <v>94</v>
      </c>
      <c r="B110" s="203"/>
      <c r="C110" s="203"/>
      <c r="D110" s="203"/>
      <c r="E110" s="203"/>
      <c r="F110" s="203"/>
      <c r="G110" s="203"/>
      <c r="H110" s="204"/>
      <c r="I110" s="1">
        <v>103</v>
      </c>
      <c r="J110" s="7">
        <v>16387</v>
      </c>
      <c r="K110" s="7">
        <v>1426532</v>
      </c>
    </row>
    <row r="111" spans="1:11">
      <c r="A111" s="202" t="s">
        <v>95</v>
      </c>
      <c r="B111" s="203"/>
      <c r="C111" s="203"/>
      <c r="D111" s="203"/>
      <c r="E111" s="203"/>
      <c r="F111" s="203"/>
      <c r="G111" s="203"/>
      <c r="H111" s="204"/>
      <c r="I111" s="1">
        <v>104</v>
      </c>
      <c r="J111" s="7"/>
      <c r="K111" s="7"/>
    </row>
    <row r="112" spans="1:11">
      <c r="A112" s="202" t="s">
        <v>96</v>
      </c>
      <c r="B112" s="203"/>
      <c r="C112" s="203"/>
      <c r="D112" s="203"/>
      <c r="E112" s="203"/>
      <c r="F112" s="203"/>
      <c r="G112" s="203"/>
      <c r="H112" s="204"/>
      <c r="I112" s="1">
        <v>105</v>
      </c>
      <c r="J112" s="7">
        <v>258299</v>
      </c>
      <c r="K112" s="7">
        <v>949059</v>
      </c>
    </row>
    <row r="113" spans="1:11">
      <c r="A113" s="205" t="s">
        <v>97</v>
      </c>
      <c r="B113" s="206"/>
      <c r="C113" s="206"/>
      <c r="D113" s="206"/>
      <c r="E113" s="206"/>
      <c r="F113" s="206"/>
      <c r="G113" s="206"/>
      <c r="H113" s="207"/>
      <c r="I113" s="1">
        <v>106</v>
      </c>
      <c r="J113" s="117">
        <v>1705336</v>
      </c>
      <c r="K113" s="117">
        <v>11945983</v>
      </c>
    </row>
    <row r="114" spans="1:11">
      <c r="A114" s="205" t="s">
        <v>268</v>
      </c>
      <c r="B114" s="206"/>
      <c r="C114" s="206"/>
      <c r="D114" s="206"/>
      <c r="E114" s="206"/>
      <c r="F114" s="206"/>
      <c r="G114" s="206"/>
      <c r="H114" s="207"/>
      <c r="I114" s="1">
        <v>107</v>
      </c>
      <c r="J114" s="116">
        <f>J69+J86+J90+J100+J113</f>
        <v>1072889428</v>
      </c>
      <c r="K114" s="116">
        <f>K69+K86+K90+K100+K113</f>
        <v>1106923657</v>
      </c>
    </row>
    <row r="115" spans="1:11">
      <c r="A115" s="226" t="s">
        <v>98</v>
      </c>
      <c r="B115" s="227"/>
      <c r="C115" s="227"/>
      <c r="D115" s="227"/>
      <c r="E115" s="227"/>
      <c r="F115" s="227"/>
      <c r="G115" s="227"/>
      <c r="H115" s="228"/>
      <c r="I115" s="2">
        <v>108</v>
      </c>
      <c r="J115" s="118">
        <f>+J67</f>
        <v>7149642</v>
      </c>
      <c r="K115" s="118">
        <f>+K67</f>
        <v>4592542</v>
      </c>
    </row>
    <row r="116" spans="1:11">
      <c r="A116" s="218" t="s">
        <v>99</v>
      </c>
      <c r="B116" s="229"/>
      <c r="C116" s="229"/>
      <c r="D116" s="229"/>
      <c r="E116" s="229"/>
      <c r="F116" s="229"/>
      <c r="G116" s="229"/>
      <c r="H116" s="229"/>
      <c r="I116" s="230"/>
      <c r="J116" s="230"/>
      <c r="K116" s="231"/>
    </row>
    <row r="117" spans="1:11">
      <c r="A117" s="212" t="s">
        <v>100</v>
      </c>
      <c r="B117" s="213"/>
      <c r="C117" s="213"/>
      <c r="D117" s="213"/>
      <c r="E117" s="213"/>
      <c r="F117" s="213"/>
      <c r="G117" s="213"/>
      <c r="H117" s="213"/>
      <c r="I117" s="232"/>
      <c r="J117" s="232"/>
      <c r="K117" s="233"/>
    </row>
    <row r="118" spans="1:11">
      <c r="A118" s="202" t="s">
        <v>101</v>
      </c>
      <c r="B118" s="203"/>
      <c r="C118" s="203"/>
      <c r="D118" s="203"/>
      <c r="E118" s="203"/>
      <c r="F118" s="203"/>
      <c r="G118" s="203"/>
      <c r="H118" s="204"/>
      <c r="I118" s="1">
        <v>109</v>
      </c>
      <c r="J118" s="7">
        <f>+J69-J85</f>
        <v>667840835</v>
      </c>
      <c r="K118" s="7">
        <f>+K69-K85</f>
        <v>685227881</v>
      </c>
    </row>
    <row r="119" spans="1:11">
      <c r="A119" s="234" t="s">
        <v>102</v>
      </c>
      <c r="B119" s="235"/>
      <c r="C119" s="235"/>
      <c r="D119" s="235"/>
      <c r="E119" s="235"/>
      <c r="F119" s="235"/>
      <c r="G119" s="235"/>
      <c r="H119" s="236"/>
      <c r="I119" s="4">
        <v>110</v>
      </c>
      <c r="J119" s="8">
        <f>+J85</f>
        <v>24598</v>
      </c>
      <c r="K119" s="8">
        <f>+K85</f>
        <v>0</v>
      </c>
    </row>
    <row r="120" spans="1:11" ht="39" customHeight="1">
      <c r="A120" s="237" t="s">
        <v>103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</row>
    <row r="121" spans="1:11">
      <c r="A121" s="224"/>
      <c r="B121" s="225"/>
      <c r="C121" s="225"/>
      <c r="D121" s="225"/>
      <c r="E121" s="225"/>
      <c r="F121" s="225"/>
      <c r="G121" s="225"/>
      <c r="H121" s="225"/>
      <c r="I121" s="225"/>
      <c r="J121" s="225"/>
      <c r="K121" s="225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:K67 J70:K70 J72:K77 J79:K84 J86:K115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zoomScale="110" zoomScaleNormal="100" workbookViewId="0">
      <selection activeCell="P59" sqref="P59"/>
    </sheetView>
  </sheetViews>
  <sheetFormatPr defaultRowHeight="12.75"/>
  <cols>
    <col min="1" max="9" width="9.140625" style="45"/>
    <col min="10" max="13" width="12.7109375" style="45" customWidth="1"/>
    <col min="14" max="16384" width="9.140625" style="45"/>
  </cols>
  <sheetData>
    <row r="1" spans="1:13" ht="12.75" customHeight="1">
      <c r="A1" s="194" t="s">
        <v>104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12.75" customHeight="1">
      <c r="A2" s="245" t="s">
        <v>312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3" ht="12.75" customHeight="1">
      <c r="A3" s="241" t="s">
        <v>260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</row>
    <row r="4" spans="1:13" ht="24">
      <c r="A4" s="240" t="s">
        <v>5</v>
      </c>
      <c r="B4" s="240"/>
      <c r="C4" s="240"/>
      <c r="D4" s="240"/>
      <c r="E4" s="240"/>
      <c r="F4" s="240"/>
      <c r="G4" s="240"/>
      <c r="H4" s="240"/>
      <c r="I4" s="50" t="s">
        <v>6</v>
      </c>
      <c r="J4" s="239" t="s">
        <v>7</v>
      </c>
      <c r="K4" s="239"/>
      <c r="L4" s="239" t="s">
        <v>8</v>
      </c>
      <c r="M4" s="239"/>
    </row>
    <row r="5" spans="1:13">
      <c r="A5" s="240"/>
      <c r="B5" s="240"/>
      <c r="C5" s="240"/>
      <c r="D5" s="240"/>
      <c r="E5" s="240"/>
      <c r="F5" s="240"/>
      <c r="G5" s="240"/>
      <c r="H5" s="240"/>
      <c r="I5" s="50"/>
      <c r="J5" s="52" t="s">
        <v>105</v>
      </c>
      <c r="K5" s="52" t="s">
        <v>106</v>
      </c>
      <c r="L5" s="52" t="s">
        <v>105</v>
      </c>
      <c r="M5" s="52" t="s">
        <v>106</v>
      </c>
    </row>
    <row r="6" spans="1:13">
      <c r="A6" s="239">
        <v>1</v>
      </c>
      <c r="B6" s="239"/>
      <c r="C6" s="239"/>
      <c r="D6" s="239"/>
      <c r="E6" s="239"/>
      <c r="F6" s="239"/>
      <c r="G6" s="239"/>
      <c r="H6" s="239"/>
      <c r="I6" s="55">
        <v>2</v>
      </c>
      <c r="J6" s="52">
        <v>3</v>
      </c>
      <c r="K6" s="52">
        <v>4</v>
      </c>
      <c r="L6" s="52">
        <v>5</v>
      </c>
      <c r="M6" s="52">
        <v>6</v>
      </c>
    </row>
    <row r="7" spans="1:13">
      <c r="A7" s="212" t="s">
        <v>269</v>
      </c>
      <c r="B7" s="213"/>
      <c r="C7" s="213"/>
      <c r="D7" s="213"/>
      <c r="E7" s="213"/>
      <c r="F7" s="213"/>
      <c r="G7" s="213"/>
      <c r="H7" s="214"/>
      <c r="I7" s="3">
        <v>111</v>
      </c>
      <c r="J7" s="119">
        <f>SUM(J8:J9)</f>
        <v>601501601</v>
      </c>
      <c r="K7" s="119">
        <f>SUM(K8:K9)</f>
        <v>143486245</v>
      </c>
      <c r="L7" s="119">
        <f>SUM(L8:L9)</f>
        <v>531556297</v>
      </c>
      <c r="M7" s="119">
        <f>SUM(M8:M9)</f>
        <v>163542917</v>
      </c>
    </row>
    <row r="8" spans="1:13">
      <c r="A8" s="202" t="s">
        <v>107</v>
      </c>
      <c r="B8" s="203"/>
      <c r="C8" s="203"/>
      <c r="D8" s="203"/>
      <c r="E8" s="203"/>
      <c r="F8" s="203"/>
      <c r="G8" s="203"/>
      <c r="H8" s="204"/>
      <c r="I8" s="1">
        <v>112</v>
      </c>
      <c r="J8" s="7">
        <v>510176081</v>
      </c>
      <c r="K8" s="7">
        <v>142953887</v>
      </c>
      <c r="L8" s="7">
        <v>518070521</v>
      </c>
      <c r="M8" s="7">
        <v>154198571</v>
      </c>
    </row>
    <row r="9" spans="1:13">
      <c r="A9" s="202" t="s">
        <v>108</v>
      </c>
      <c r="B9" s="203"/>
      <c r="C9" s="203"/>
      <c r="D9" s="203"/>
      <c r="E9" s="203"/>
      <c r="F9" s="203"/>
      <c r="G9" s="203"/>
      <c r="H9" s="204"/>
      <c r="I9" s="1">
        <v>113</v>
      </c>
      <c r="J9" s="7">
        <v>91325520</v>
      </c>
      <c r="K9" s="7">
        <v>532358</v>
      </c>
      <c r="L9" s="7">
        <v>13485776</v>
      </c>
      <c r="M9" s="7">
        <v>9344346</v>
      </c>
    </row>
    <row r="10" spans="1:13">
      <c r="A10" s="205" t="s">
        <v>270</v>
      </c>
      <c r="B10" s="206"/>
      <c r="C10" s="206"/>
      <c r="D10" s="206"/>
      <c r="E10" s="206"/>
      <c r="F10" s="206"/>
      <c r="G10" s="206"/>
      <c r="H10" s="207"/>
      <c r="I10" s="1">
        <v>114</v>
      </c>
      <c r="J10" s="116">
        <f>J11+J12+J16+J20+J21+J22+J25+J26</f>
        <v>572778705</v>
      </c>
      <c r="K10" s="116">
        <f>K11+K12+K16+K20+K21+K22+K25+K26</f>
        <v>127970782</v>
      </c>
      <c r="L10" s="116">
        <f>L11+L12+L16+L20+L21+L22+L25+L26</f>
        <v>493843954</v>
      </c>
      <c r="M10" s="116">
        <f>M11+M12+M16+M20+M21+M22+M25+M26</f>
        <v>160155213</v>
      </c>
    </row>
    <row r="11" spans="1:13">
      <c r="A11" s="202" t="s">
        <v>109</v>
      </c>
      <c r="B11" s="203"/>
      <c r="C11" s="203"/>
      <c r="D11" s="203"/>
      <c r="E11" s="203"/>
      <c r="F11" s="203"/>
      <c r="G11" s="203"/>
      <c r="H11" s="204"/>
      <c r="I11" s="1">
        <v>115</v>
      </c>
      <c r="J11" s="7">
        <v>-1175368</v>
      </c>
      <c r="K11" s="7">
        <v>-1782267</v>
      </c>
      <c r="L11" s="7">
        <v>1088569</v>
      </c>
      <c r="M11" s="7">
        <v>562621</v>
      </c>
    </row>
    <row r="12" spans="1:13">
      <c r="A12" s="205" t="s">
        <v>271</v>
      </c>
      <c r="B12" s="206"/>
      <c r="C12" s="206"/>
      <c r="D12" s="206"/>
      <c r="E12" s="206"/>
      <c r="F12" s="206"/>
      <c r="G12" s="206"/>
      <c r="H12" s="207"/>
      <c r="I12" s="1">
        <v>116</v>
      </c>
      <c r="J12" s="116">
        <f>SUM(J13:J15)</f>
        <v>333970029</v>
      </c>
      <c r="K12" s="116">
        <f>SUM(K13:K15)</f>
        <v>88203868</v>
      </c>
      <c r="L12" s="116">
        <f>SUM(L13:L15)</f>
        <v>304140415</v>
      </c>
      <c r="M12" s="116">
        <f>SUM(M13:M15)</f>
        <v>83357558</v>
      </c>
    </row>
    <row r="13" spans="1:13">
      <c r="A13" s="202" t="s">
        <v>110</v>
      </c>
      <c r="B13" s="203"/>
      <c r="C13" s="203"/>
      <c r="D13" s="203"/>
      <c r="E13" s="203"/>
      <c r="F13" s="203"/>
      <c r="G13" s="203"/>
      <c r="H13" s="204"/>
      <c r="I13" s="1">
        <v>117</v>
      </c>
      <c r="J13" s="7">
        <v>296950892</v>
      </c>
      <c r="K13" s="7">
        <v>76472754</v>
      </c>
      <c r="L13" s="7">
        <v>267375480</v>
      </c>
      <c r="M13" s="7">
        <v>83330253</v>
      </c>
    </row>
    <row r="14" spans="1:13">
      <c r="A14" s="202" t="s">
        <v>111</v>
      </c>
      <c r="B14" s="203"/>
      <c r="C14" s="203"/>
      <c r="D14" s="203"/>
      <c r="E14" s="203"/>
      <c r="F14" s="203"/>
      <c r="G14" s="203"/>
      <c r="H14" s="204"/>
      <c r="I14" s="1">
        <v>118</v>
      </c>
      <c r="J14" s="7">
        <v>1218477</v>
      </c>
      <c r="K14" s="7">
        <v>264612</v>
      </c>
      <c r="L14" s="7">
        <v>1451069</v>
      </c>
      <c r="M14" s="7">
        <v>190836</v>
      </c>
    </row>
    <row r="15" spans="1:13">
      <c r="A15" s="202" t="s">
        <v>112</v>
      </c>
      <c r="B15" s="203"/>
      <c r="C15" s="203"/>
      <c r="D15" s="203"/>
      <c r="E15" s="203"/>
      <c r="F15" s="203"/>
      <c r="G15" s="203"/>
      <c r="H15" s="204"/>
      <c r="I15" s="1">
        <v>119</v>
      </c>
      <c r="J15" s="7">
        <v>35800660</v>
      </c>
      <c r="K15" s="7">
        <v>11466502</v>
      </c>
      <c r="L15" s="7">
        <v>35313866</v>
      </c>
      <c r="M15" s="7">
        <v>-163531</v>
      </c>
    </row>
    <row r="16" spans="1:13">
      <c r="A16" s="205" t="s">
        <v>272</v>
      </c>
      <c r="B16" s="206"/>
      <c r="C16" s="206"/>
      <c r="D16" s="206"/>
      <c r="E16" s="206"/>
      <c r="F16" s="206"/>
      <c r="G16" s="206"/>
      <c r="H16" s="207"/>
      <c r="I16" s="1">
        <v>120</v>
      </c>
      <c r="J16" s="116">
        <f>SUM(J17:J19)</f>
        <v>91743078</v>
      </c>
      <c r="K16" s="116">
        <f>SUM(K17:K19)</f>
        <v>28480161</v>
      </c>
      <c r="L16" s="116">
        <f>SUM(L17:L19)</f>
        <v>91635867</v>
      </c>
      <c r="M16" s="116">
        <f>SUM(M17:M19)</f>
        <v>30100905</v>
      </c>
    </row>
    <row r="17" spans="1:13">
      <c r="A17" s="202" t="s">
        <v>113</v>
      </c>
      <c r="B17" s="203"/>
      <c r="C17" s="203"/>
      <c r="D17" s="203"/>
      <c r="E17" s="203"/>
      <c r="F17" s="203"/>
      <c r="G17" s="203"/>
      <c r="H17" s="204"/>
      <c r="I17" s="1">
        <v>121</v>
      </c>
      <c r="J17" s="7">
        <v>55045847</v>
      </c>
      <c r="K17" s="7">
        <v>17088097</v>
      </c>
      <c r="L17" s="7">
        <v>56158197</v>
      </c>
      <c r="M17" s="7">
        <v>18591511</v>
      </c>
    </row>
    <row r="18" spans="1:13">
      <c r="A18" s="202" t="s">
        <v>114</v>
      </c>
      <c r="B18" s="203"/>
      <c r="C18" s="203"/>
      <c r="D18" s="203"/>
      <c r="E18" s="203"/>
      <c r="F18" s="203"/>
      <c r="G18" s="203"/>
      <c r="H18" s="204"/>
      <c r="I18" s="1">
        <v>122</v>
      </c>
      <c r="J18" s="7">
        <v>22935769</v>
      </c>
      <c r="K18" s="7">
        <v>7120040</v>
      </c>
      <c r="L18" s="7">
        <v>19506330</v>
      </c>
      <c r="M18" s="7">
        <v>6293506</v>
      </c>
    </row>
    <row r="19" spans="1:13">
      <c r="A19" s="202" t="s">
        <v>115</v>
      </c>
      <c r="B19" s="203"/>
      <c r="C19" s="203"/>
      <c r="D19" s="203"/>
      <c r="E19" s="203"/>
      <c r="F19" s="203"/>
      <c r="G19" s="203"/>
      <c r="H19" s="204"/>
      <c r="I19" s="1">
        <v>123</v>
      </c>
      <c r="J19" s="7">
        <v>13761462</v>
      </c>
      <c r="K19" s="7">
        <v>4272024</v>
      </c>
      <c r="L19" s="7">
        <v>15971340</v>
      </c>
      <c r="M19" s="7">
        <v>5215888</v>
      </c>
    </row>
    <row r="20" spans="1:13">
      <c r="A20" s="202" t="s">
        <v>116</v>
      </c>
      <c r="B20" s="203"/>
      <c r="C20" s="203"/>
      <c r="D20" s="203"/>
      <c r="E20" s="203"/>
      <c r="F20" s="203"/>
      <c r="G20" s="203"/>
      <c r="H20" s="204"/>
      <c r="I20" s="1">
        <v>124</v>
      </c>
      <c r="J20" s="7">
        <v>39282750</v>
      </c>
      <c r="K20" s="7">
        <v>11106344</v>
      </c>
      <c r="L20" s="7">
        <v>37978844</v>
      </c>
      <c r="M20" s="7">
        <v>12525664</v>
      </c>
    </row>
    <row r="21" spans="1:13">
      <c r="A21" s="202" t="s">
        <v>117</v>
      </c>
      <c r="B21" s="203"/>
      <c r="C21" s="203"/>
      <c r="D21" s="203"/>
      <c r="E21" s="203"/>
      <c r="F21" s="203"/>
      <c r="G21" s="203"/>
      <c r="H21" s="204"/>
      <c r="I21" s="1">
        <v>125</v>
      </c>
      <c r="J21" s="7">
        <v>29756353</v>
      </c>
      <c r="K21" s="7">
        <v>8304013</v>
      </c>
      <c r="L21" s="7">
        <v>55234329</v>
      </c>
      <c r="M21" s="7">
        <v>33380799</v>
      </c>
    </row>
    <row r="22" spans="1:13">
      <c r="A22" s="205" t="s">
        <v>273</v>
      </c>
      <c r="B22" s="206"/>
      <c r="C22" s="206"/>
      <c r="D22" s="206"/>
      <c r="E22" s="206"/>
      <c r="F22" s="206"/>
      <c r="G22" s="206"/>
      <c r="H22" s="207"/>
      <c r="I22" s="1">
        <v>126</v>
      </c>
      <c r="J22" s="116">
        <f>SUM(J23:J24)</f>
        <v>0</v>
      </c>
      <c r="K22" s="116">
        <f>SUM(K23:K24)</f>
        <v>0</v>
      </c>
      <c r="L22" s="116">
        <f>SUM(L23:L24)</f>
        <v>0</v>
      </c>
      <c r="M22" s="116">
        <f>SUM(M23:M24)</f>
        <v>0</v>
      </c>
    </row>
    <row r="23" spans="1:13">
      <c r="A23" s="202" t="s">
        <v>118</v>
      </c>
      <c r="B23" s="203"/>
      <c r="C23" s="203"/>
      <c r="D23" s="203"/>
      <c r="E23" s="203"/>
      <c r="F23" s="203"/>
      <c r="G23" s="203"/>
      <c r="H23" s="204"/>
      <c r="I23" s="1">
        <v>127</v>
      </c>
      <c r="J23" s="7"/>
      <c r="K23" s="7"/>
      <c r="L23" s="7"/>
      <c r="M23" s="7"/>
    </row>
    <row r="24" spans="1:13">
      <c r="A24" s="202" t="s">
        <v>119</v>
      </c>
      <c r="B24" s="203"/>
      <c r="C24" s="203"/>
      <c r="D24" s="203"/>
      <c r="E24" s="203"/>
      <c r="F24" s="203"/>
      <c r="G24" s="203"/>
      <c r="H24" s="204"/>
      <c r="I24" s="1">
        <v>128</v>
      </c>
      <c r="J24" s="7"/>
      <c r="K24" s="7"/>
      <c r="L24" s="7"/>
      <c r="M24" s="7"/>
    </row>
    <row r="25" spans="1:13">
      <c r="A25" s="202" t="s">
        <v>120</v>
      </c>
      <c r="B25" s="203"/>
      <c r="C25" s="203"/>
      <c r="D25" s="203"/>
      <c r="E25" s="203"/>
      <c r="F25" s="203"/>
      <c r="G25" s="203"/>
      <c r="H25" s="204"/>
      <c r="I25" s="1">
        <v>129</v>
      </c>
      <c r="J25" s="7">
        <v>5787491</v>
      </c>
      <c r="K25" s="7">
        <v>-7376609</v>
      </c>
      <c r="L25" s="7"/>
      <c r="M25" s="7"/>
    </row>
    <row r="26" spans="1:13">
      <c r="A26" s="202" t="s">
        <v>121</v>
      </c>
      <c r="B26" s="203"/>
      <c r="C26" s="203"/>
      <c r="D26" s="203"/>
      <c r="E26" s="203"/>
      <c r="F26" s="203"/>
      <c r="G26" s="203"/>
      <c r="H26" s="204"/>
      <c r="I26" s="1">
        <v>130</v>
      </c>
      <c r="J26" s="7">
        <v>73414372</v>
      </c>
      <c r="K26" s="7">
        <v>1035272</v>
      </c>
      <c r="L26" s="7">
        <v>3765930</v>
      </c>
      <c r="M26" s="7">
        <v>227666</v>
      </c>
    </row>
    <row r="27" spans="1:13">
      <c r="A27" s="205" t="s">
        <v>274</v>
      </c>
      <c r="B27" s="206"/>
      <c r="C27" s="206"/>
      <c r="D27" s="206"/>
      <c r="E27" s="206"/>
      <c r="F27" s="206"/>
      <c r="G27" s="206"/>
      <c r="H27" s="207"/>
      <c r="I27" s="1">
        <v>131</v>
      </c>
      <c r="J27" s="116">
        <f>SUM(J28:J32)</f>
        <v>37641688</v>
      </c>
      <c r="K27" s="116">
        <f>SUM(K28:K32)</f>
        <v>11623845</v>
      </c>
      <c r="L27" s="116">
        <f>SUM(L28:L32)</f>
        <v>21406036</v>
      </c>
      <c r="M27" s="116">
        <f>SUM(M28:M32)</f>
        <v>11010100</v>
      </c>
    </row>
    <row r="28" spans="1:13" ht="11.25" customHeight="1">
      <c r="A28" s="202" t="s">
        <v>122</v>
      </c>
      <c r="B28" s="203"/>
      <c r="C28" s="203"/>
      <c r="D28" s="203"/>
      <c r="E28" s="203"/>
      <c r="F28" s="203"/>
      <c r="G28" s="203"/>
      <c r="H28" s="204"/>
      <c r="I28" s="1">
        <v>132</v>
      </c>
      <c r="J28" s="7">
        <v>18060305</v>
      </c>
      <c r="K28" s="7">
        <v>-1169</v>
      </c>
      <c r="L28" s="7">
        <v>4820553</v>
      </c>
      <c r="M28" s="7">
        <v>1937666</v>
      </c>
    </row>
    <row r="29" spans="1:13">
      <c r="A29" s="202" t="s">
        <v>123</v>
      </c>
      <c r="B29" s="203"/>
      <c r="C29" s="203"/>
      <c r="D29" s="203"/>
      <c r="E29" s="203"/>
      <c r="F29" s="203"/>
      <c r="G29" s="203"/>
      <c r="H29" s="204"/>
      <c r="I29" s="1">
        <v>133</v>
      </c>
      <c r="J29" s="7">
        <v>19581383</v>
      </c>
      <c r="K29" s="7">
        <v>11625014</v>
      </c>
      <c r="L29" s="7">
        <v>16416454</v>
      </c>
      <c r="M29" s="7">
        <v>9082172</v>
      </c>
    </row>
    <row r="30" spans="1:13">
      <c r="A30" s="202" t="s">
        <v>124</v>
      </c>
      <c r="B30" s="203"/>
      <c r="C30" s="203"/>
      <c r="D30" s="203"/>
      <c r="E30" s="203"/>
      <c r="F30" s="203"/>
      <c r="G30" s="203"/>
      <c r="H30" s="204"/>
      <c r="I30" s="1">
        <v>134</v>
      </c>
      <c r="J30" s="7"/>
      <c r="K30" s="7"/>
      <c r="L30" s="7"/>
      <c r="M30" s="7"/>
    </row>
    <row r="31" spans="1:13">
      <c r="A31" s="202" t="s">
        <v>125</v>
      </c>
      <c r="B31" s="203"/>
      <c r="C31" s="203"/>
      <c r="D31" s="203"/>
      <c r="E31" s="203"/>
      <c r="F31" s="203"/>
      <c r="G31" s="203"/>
      <c r="H31" s="204"/>
      <c r="I31" s="1">
        <v>135</v>
      </c>
      <c r="J31" s="7"/>
      <c r="K31" s="7"/>
      <c r="L31" s="7"/>
      <c r="M31" s="7"/>
    </row>
    <row r="32" spans="1:13">
      <c r="A32" s="202" t="s">
        <v>126</v>
      </c>
      <c r="B32" s="203"/>
      <c r="C32" s="203"/>
      <c r="D32" s="203"/>
      <c r="E32" s="203"/>
      <c r="F32" s="203"/>
      <c r="G32" s="203"/>
      <c r="H32" s="204"/>
      <c r="I32" s="1">
        <v>136</v>
      </c>
      <c r="J32" s="7"/>
      <c r="K32" s="7"/>
      <c r="L32" s="7">
        <v>169029</v>
      </c>
      <c r="M32" s="7">
        <v>-9738</v>
      </c>
    </row>
    <row r="33" spans="1:13">
      <c r="A33" s="205" t="s">
        <v>275</v>
      </c>
      <c r="B33" s="206"/>
      <c r="C33" s="206"/>
      <c r="D33" s="206"/>
      <c r="E33" s="206"/>
      <c r="F33" s="206"/>
      <c r="G33" s="206"/>
      <c r="H33" s="207"/>
      <c r="I33" s="1">
        <v>137</v>
      </c>
      <c r="J33" s="116">
        <f>SUM(J34:J37)</f>
        <v>31798713</v>
      </c>
      <c r="K33" s="116">
        <f>SUM(K34:K37)</f>
        <v>16032281</v>
      </c>
      <c r="L33" s="116">
        <f>SUM(L34:L37)</f>
        <v>30918717</v>
      </c>
      <c r="M33" s="116">
        <f>SUM(M34:M37)</f>
        <v>17012718</v>
      </c>
    </row>
    <row r="34" spans="1:13" ht="12.75" customHeight="1">
      <c r="A34" s="202" t="s">
        <v>122</v>
      </c>
      <c r="B34" s="203"/>
      <c r="C34" s="203"/>
      <c r="D34" s="203"/>
      <c r="E34" s="203"/>
      <c r="F34" s="203"/>
      <c r="G34" s="203"/>
      <c r="H34" s="204"/>
      <c r="I34" s="1">
        <v>138</v>
      </c>
      <c r="J34" s="7">
        <v>8942270</v>
      </c>
      <c r="K34" s="7">
        <v>6004863</v>
      </c>
      <c r="L34" s="7">
        <v>8323931</v>
      </c>
      <c r="M34" s="7">
        <v>5039208</v>
      </c>
    </row>
    <row r="35" spans="1:13" ht="12.75" customHeight="1">
      <c r="A35" s="202" t="s">
        <v>123</v>
      </c>
      <c r="B35" s="203"/>
      <c r="C35" s="203"/>
      <c r="D35" s="203"/>
      <c r="E35" s="203"/>
      <c r="F35" s="203"/>
      <c r="G35" s="203"/>
      <c r="H35" s="204"/>
      <c r="I35" s="1">
        <v>139</v>
      </c>
      <c r="J35" s="7">
        <v>22856443</v>
      </c>
      <c r="K35" s="7">
        <v>10027418</v>
      </c>
      <c r="L35" s="7">
        <v>22375458</v>
      </c>
      <c r="M35" s="7">
        <v>11986146</v>
      </c>
    </row>
    <row r="36" spans="1:13">
      <c r="A36" s="202" t="s">
        <v>127</v>
      </c>
      <c r="B36" s="203"/>
      <c r="C36" s="203"/>
      <c r="D36" s="203"/>
      <c r="E36" s="203"/>
      <c r="F36" s="203"/>
      <c r="G36" s="203"/>
      <c r="H36" s="204"/>
      <c r="I36" s="1">
        <v>140</v>
      </c>
      <c r="J36" s="7"/>
      <c r="K36" s="7"/>
      <c r="L36" s="7"/>
      <c r="M36" s="7"/>
    </row>
    <row r="37" spans="1:13">
      <c r="A37" s="202" t="s">
        <v>128</v>
      </c>
      <c r="B37" s="203"/>
      <c r="C37" s="203"/>
      <c r="D37" s="203"/>
      <c r="E37" s="203"/>
      <c r="F37" s="203"/>
      <c r="G37" s="203"/>
      <c r="H37" s="204"/>
      <c r="I37" s="1">
        <v>141</v>
      </c>
      <c r="J37" s="7"/>
      <c r="K37" s="7"/>
      <c r="L37" s="7">
        <v>219328</v>
      </c>
      <c r="M37" s="7">
        <v>-12636</v>
      </c>
    </row>
    <row r="38" spans="1:13">
      <c r="A38" s="205" t="s">
        <v>129</v>
      </c>
      <c r="B38" s="206"/>
      <c r="C38" s="206"/>
      <c r="D38" s="206"/>
      <c r="E38" s="206"/>
      <c r="F38" s="206"/>
      <c r="G38" s="206"/>
      <c r="H38" s="207"/>
      <c r="I38" s="1">
        <v>142</v>
      </c>
      <c r="J38" s="117">
        <v>5790756</v>
      </c>
      <c r="K38" s="117">
        <v>3268729</v>
      </c>
      <c r="L38" s="117">
        <v>18057481</v>
      </c>
      <c r="M38" s="117">
        <v>5831144</v>
      </c>
    </row>
    <row r="39" spans="1:13">
      <c r="A39" s="205" t="s">
        <v>130</v>
      </c>
      <c r="B39" s="206"/>
      <c r="C39" s="206"/>
      <c r="D39" s="206"/>
      <c r="E39" s="206"/>
      <c r="F39" s="206"/>
      <c r="G39" s="206"/>
      <c r="H39" s="207"/>
      <c r="I39" s="1">
        <v>143</v>
      </c>
      <c r="J39" s="117">
        <v>8077360</v>
      </c>
      <c r="K39" s="117">
        <v>5143958</v>
      </c>
      <c r="L39" s="117">
        <v>2617786</v>
      </c>
      <c r="M39" s="117">
        <v>1820535</v>
      </c>
    </row>
    <row r="40" spans="1:13">
      <c r="A40" s="205" t="s">
        <v>132</v>
      </c>
      <c r="B40" s="206"/>
      <c r="C40" s="206"/>
      <c r="D40" s="206"/>
      <c r="E40" s="206"/>
      <c r="F40" s="206"/>
      <c r="G40" s="206"/>
      <c r="H40" s="207"/>
      <c r="I40" s="1">
        <v>144</v>
      </c>
      <c r="J40" s="117"/>
      <c r="K40" s="117"/>
      <c r="L40" s="117">
        <v>24775</v>
      </c>
      <c r="M40" s="117"/>
    </row>
    <row r="41" spans="1:13">
      <c r="A41" s="205" t="s">
        <v>131</v>
      </c>
      <c r="B41" s="206"/>
      <c r="C41" s="206"/>
      <c r="D41" s="206"/>
      <c r="E41" s="206"/>
      <c r="F41" s="206"/>
      <c r="G41" s="206"/>
      <c r="H41" s="207"/>
      <c r="I41" s="1">
        <v>145</v>
      </c>
      <c r="J41" s="117"/>
      <c r="K41" s="117"/>
      <c r="L41" s="117"/>
      <c r="M41" s="117"/>
    </row>
    <row r="42" spans="1:13">
      <c r="A42" s="205" t="s">
        <v>276</v>
      </c>
      <c r="B42" s="206"/>
      <c r="C42" s="206"/>
      <c r="D42" s="206"/>
      <c r="E42" s="206"/>
      <c r="F42" s="206"/>
      <c r="G42" s="206"/>
      <c r="H42" s="207"/>
      <c r="I42" s="1">
        <v>146</v>
      </c>
      <c r="J42" s="116">
        <f>J7+J27+J38+J40</f>
        <v>644934045</v>
      </c>
      <c r="K42" s="116">
        <f>K7+K27+K38+K40</f>
        <v>158378819</v>
      </c>
      <c r="L42" s="116">
        <f>L7+L27+L38+L40</f>
        <v>571044589</v>
      </c>
      <c r="M42" s="116">
        <f>M7+M27+M38+M40</f>
        <v>180384161</v>
      </c>
    </row>
    <row r="43" spans="1:13">
      <c r="A43" s="205" t="s">
        <v>277</v>
      </c>
      <c r="B43" s="206"/>
      <c r="C43" s="206"/>
      <c r="D43" s="206"/>
      <c r="E43" s="206"/>
      <c r="F43" s="206"/>
      <c r="G43" s="206"/>
      <c r="H43" s="207"/>
      <c r="I43" s="1">
        <v>147</v>
      </c>
      <c r="J43" s="116">
        <f>J10+J33+J39+J41</f>
        <v>612654778</v>
      </c>
      <c r="K43" s="116">
        <f>K10+K33+K39+K41</f>
        <v>149147021</v>
      </c>
      <c r="L43" s="116">
        <f>L10+L33+L39+L41</f>
        <v>527380457</v>
      </c>
      <c r="M43" s="116">
        <f>M10+M33+M39+M41</f>
        <v>178988466</v>
      </c>
    </row>
    <row r="44" spans="1:13">
      <c r="A44" s="205" t="s">
        <v>278</v>
      </c>
      <c r="B44" s="206"/>
      <c r="C44" s="206"/>
      <c r="D44" s="206"/>
      <c r="E44" s="206"/>
      <c r="F44" s="206"/>
      <c r="G44" s="206"/>
      <c r="H44" s="207"/>
      <c r="I44" s="1">
        <v>148</v>
      </c>
      <c r="J44" s="116">
        <f>J42-J43</f>
        <v>32279267</v>
      </c>
      <c r="K44" s="116">
        <f>K42-K43</f>
        <v>9231798</v>
      </c>
      <c r="L44" s="116">
        <f>L42-L43</f>
        <v>43664132</v>
      </c>
      <c r="M44" s="116">
        <f>M42-M43</f>
        <v>1395695</v>
      </c>
    </row>
    <row r="45" spans="1:13">
      <c r="A45" s="221" t="s">
        <v>133</v>
      </c>
      <c r="B45" s="222"/>
      <c r="C45" s="222"/>
      <c r="D45" s="222"/>
      <c r="E45" s="222"/>
      <c r="F45" s="222"/>
      <c r="G45" s="222"/>
      <c r="H45" s="223"/>
      <c r="I45" s="1">
        <v>149</v>
      </c>
      <c r="J45" s="46">
        <f>IF(J42&gt;J43,J42-J43,0)</f>
        <v>32279267</v>
      </c>
      <c r="K45" s="46">
        <f>IF(K42&gt;K43,K42-K43,0)</f>
        <v>9231798</v>
      </c>
      <c r="L45" s="46">
        <f>IF(L42&gt;L43,L42-L43,0)</f>
        <v>43664132</v>
      </c>
      <c r="M45" s="46">
        <f>IF(M42&gt;M43,M42-M43,0)</f>
        <v>1395695</v>
      </c>
    </row>
    <row r="46" spans="1:13">
      <c r="A46" s="221" t="s">
        <v>134</v>
      </c>
      <c r="B46" s="222"/>
      <c r="C46" s="222"/>
      <c r="D46" s="222"/>
      <c r="E46" s="222"/>
      <c r="F46" s="222"/>
      <c r="G46" s="222"/>
      <c r="H46" s="223"/>
      <c r="I46" s="1">
        <v>150</v>
      </c>
      <c r="J46" s="46">
        <f>IF(J43&gt;J42,J43-J42,0)</f>
        <v>0</v>
      </c>
      <c r="K46" s="46">
        <f>IF(K43&gt;K42,K43-K42,0)</f>
        <v>0</v>
      </c>
      <c r="L46" s="46">
        <f>IF(L43&gt;L42,L43-L42,0)</f>
        <v>0</v>
      </c>
      <c r="M46" s="46">
        <f>IF(M43&gt;M42,M43-M42,0)</f>
        <v>0</v>
      </c>
    </row>
    <row r="47" spans="1:13">
      <c r="A47" s="205" t="s">
        <v>135</v>
      </c>
      <c r="B47" s="206"/>
      <c r="C47" s="206"/>
      <c r="D47" s="206"/>
      <c r="E47" s="206"/>
      <c r="F47" s="206"/>
      <c r="G47" s="206"/>
      <c r="H47" s="207"/>
      <c r="I47" s="1">
        <v>151</v>
      </c>
      <c r="J47" s="117">
        <v>2880866</v>
      </c>
      <c r="K47" s="117">
        <v>2644272</v>
      </c>
      <c r="L47" s="117">
        <v>4346069</v>
      </c>
      <c r="M47" s="117">
        <v>242478</v>
      </c>
    </row>
    <row r="48" spans="1:13">
      <c r="A48" s="205" t="s">
        <v>279</v>
      </c>
      <c r="B48" s="206"/>
      <c r="C48" s="206"/>
      <c r="D48" s="206"/>
      <c r="E48" s="206"/>
      <c r="F48" s="206"/>
      <c r="G48" s="206"/>
      <c r="H48" s="207"/>
      <c r="I48" s="1">
        <v>152</v>
      </c>
      <c r="J48" s="116">
        <f>J44-J47</f>
        <v>29398401</v>
      </c>
      <c r="K48" s="116">
        <f>K44-K47</f>
        <v>6587526</v>
      </c>
      <c r="L48" s="116">
        <f>L44-L47</f>
        <v>39318063</v>
      </c>
      <c r="M48" s="116">
        <f>M44-M47</f>
        <v>1153217</v>
      </c>
    </row>
    <row r="49" spans="1:13">
      <c r="A49" s="221" t="s">
        <v>136</v>
      </c>
      <c r="B49" s="222"/>
      <c r="C49" s="222"/>
      <c r="D49" s="222"/>
      <c r="E49" s="222"/>
      <c r="F49" s="222"/>
      <c r="G49" s="222"/>
      <c r="H49" s="223"/>
      <c r="I49" s="1">
        <v>153</v>
      </c>
      <c r="J49" s="46">
        <f>IF(J48&gt;0,J48,0)</f>
        <v>29398401</v>
      </c>
      <c r="K49" s="46">
        <f>IF(K48&gt;0,K48,0)</f>
        <v>6587526</v>
      </c>
      <c r="L49" s="46">
        <f>IF(L48&gt;0,L48,0)</f>
        <v>39318063</v>
      </c>
      <c r="M49" s="46">
        <f>IF(M48&gt;0,M48,0)</f>
        <v>1153217</v>
      </c>
    </row>
    <row r="50" spans="1:13">
      <c r="A50" s="242" t="s">
        <v>137</v>
      </c>
      <c r="B50" s="243"/>
      <c r="C50" s="243"/>
      <c r="D50" s="243"/>
      <c r="E50" s="243"/>
      <c r="F50" s="243"/>
      <c r="G50" s="243"/>
      <c r="H50" s="244"/>
      <c r="I50" s="2">
        <v>154</v>
      </c>
      <c r="J50" s="53">
        <f>IF(J48&lt;0,-J48,0)</f>
        <v>0</v>
      </c>
      <c r="K50" s="53">
        <f>IF(K48&lt;0,-K48,0)</f>
        <v>0</v>
      </c>
      <c r="L50" s="53">
        <f>IF(L48&lt;0,-L48,0)</f>
        <v>0</v>
      </c>
      <c r="M50" s="53">
        <f>IF(M48&lt;0,-M48,0)</f>
        <v>0</v>
      </c>
    </row>
    <row r="51" spans="1:13" ht="12.75" customHeight="1">
      <c r="A51" s="218" t="s">
        <v>138</v>
      </c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</row>
    <row r="52" spans="1:13" ht="12.75" customHeight="1">
      <c r="A52" s="212" t="s">
        <v>139</v>
      </c>
      <c r="B52" s="213"/>
      <c r="C52" s="213"/>
      <c r="D52" s="213"/>
      <c r="E52" s="213"/>
      <c r="F52" s="213"/>
      <c r="G52" s="213"/>
      <c r="H52" s="213"/>
      <c r="I52" s="47"/>
      <c r="J52" s="47"/>
      <c r="K52" s="47"/>
      <c r="L52" s="47"/>
      <c r="M52" s="54"/>
    </row>
    <row r="53" spans="1:13">
      <c r="A53" s="221" t="s">
        <v>141</v>
      </c>
      <c r="B53" s="222"/>
      <c r="C53" s="222"/>
      <c r="D53" s="222"/>
      <c r="E53" s="222"/>
      <c r="F53" s="222"/>
      <c r="G53" s="222"/>
      <c r="H53" s="223"/>
      <c r="I53" s="1">
        <v>155</v>
      </c>
      <c r="J53" s="7">
        <f>+J48-J54</f>
        <v>29386878</v>
      </c>
      <c r="K53" s="7">
        <f>+K48-K54</f>
        <v>6576949</v>
      </c>
      <c r="L53" s="7">
        <f>+L48</f>
        <v>39318063</v>
      </c>
      <c r="M53" s="7">
        <f>+M48</f>
        <v>1153217</v>
      </c>
    </row>
    <row r="54" spans="1:13">
      <c r="A54" s="221" t="s">
        <v>140</v>
      </c>
      <c r="B54" s="222"/>
      <c r="C54" s="222"/>
      <c r="D54" s="222"/>
      <c r="E54" s="222"/>
      <c r="F54" s="222"/>
      <c r="G54" s="222"/>
      <c r="H54" s="223"/>
      <c r="I54" s="1">
        <v>156</v>
      </c>
      <c r="J54" s="8">
        <v>11523</v>
      </c>
      <c r="K54" s="8">
        <v>10577</v>
      </c>
      <c r="L54" s="8"/>
      <c r="M54" s="8"/>
    </row>
    <row r="55" spans="1:13" ht="12.75" customHeight="1">
      <c r="A55" s="218" t="s">
        <v>142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</row>
    <row r="56" spans="1:13">
      <c r="A56" s="212" t="s">
        <v>143</v>
      </c>
      <c r="B56" s="213"/>
      <c r="C56" s="213"/>
      <c r="D56" s="213"/>
      <c r="E56" s="213"/>
      <c r="F56" s="213"/>
      <c r="G56" s="213"/>
      <c r="H56" s="214"/>
      <c r="I56" s="9">
        <v>157</v>
      </c>
      <c r="J56" s="6">
        <f>+J48</f>
        <v>29398401</v>
      </c>
      <c r="K56" s="6">
        <f>+K48</f>
        <v>6587526</v>
      </c>
      <c r="L56" s="6">
        <f>+L48</f>
        <v>39318063</v>
      </c>
      <c r="M56" s="6">
        <f>+M48</f>
        <v>1153217</v>
      </c>
    </row>
    <row r="57" spans="1:13">
      <c r="A57" s="205" t="s">
        <v>280</v>
      </c>
      <c r="B57" s="206"/>
      <c r="C57" s="206"/>
      <c r="D57" s="206"/>
      <c r="E57" s="206"/>
      <c r="F57" s="206"/>
      <c r="G57" s="206"/>
      <c r="H57" s="207"/>
      <c r="I57" s="1">
        <v>158</v>
      </c>
      <c r="J57" s="116">
        <f>SUM(J58:J64)</f>
        <v>0</v>
      </c>
      <c r="K57" s="116">
        <f>SUM(K58:K64)</f>
        <v>0</v>
      </c>
      <c r="L57" s="116">
        <f>SUM(L58:L64)</f>
        <v>0</v>
      </c>
      <c r="M57" s="116">
        <f>SUM(M58:M64)</f>
        <v>0</v>
      </c>
    </row>
    <row r="58" spans="1:13">
      <c r="A58" s="202" t="s">
        <v>144</v>
      </c>
      <c r="B58" s="203"/>
      <c r="C58" s="203"/>
      <c r="D58" s="203"/>
      <c r="E58" s="203"/>
      <c r="F58" s="203"/>
      <c r="G58" s="203"/>
      <c r="H58" s="204"/>
      <c r="I58" s="1">
        <v>159</v>
      </c>
      <c r="J58" s="7"/>
      <c r="K58" s="7"/>
      <c r="L58" s="7"/>
      <c r="M58" s="7"/>
    </row>
    <row r="59" spans="1:13">
      <c r="A59" s="202" t="s">
        <v>145</v>
      </c>
      <c r="B59" s="203"/>
      <c r="C59" s="203"/>
      <c r="D59" s="203"/>
      <c r="E59" s="203"/>
      <c r="F59" s="203"/>
      <c r="G59" s="203"/>
      <c r="H59" s="204"/>
      <c r="I59" s="1">
        <v>160</v>
      </c>
      <c r="J59" s="7"/>
      <c r="K59" s="7"/>
      <c r="L59" s="7"/>
      <c r="M59" s="7"/>
    </row>
    <row r="60" spans="1:13">
      <c r="A60" s="202" t="s">
        <v>146</v>
      </c>
      <c r="B60" s="203"/>
      <c r="C60" s="203"/>
      <c r="D60" s="203"/>
      <c r="E60" s="203"/>
      <c r="F60" s="203"/>
      <c r="G60" s="203"/>
      <c r="H60" s="204"/>
      <c r="I60" s="1">
        <v>161</v>
      </c>
      <c r="J60" s="7"/>
      <c r="K60" s="7"/>
      <c r="L60" s="7"/>
      <c r="M60" s="7"/>
    </row>
    <row r="61" spans="1:13">
      <c r="A61" s="202" t="s">
        <v>147</v>
      </c>
      <c r="B61" s="203"/>
      <c r="C61" s="203"/>
      <c r="D61" s="203"/>
      <c r="E61" s="203"/>
      <c r="F61" s="203"/>
      <c r="G61" s="203"/>
      <c r="H61" s="204"/>
      <c r="I61" s="1">
        <v>162</v>
      </c>
      <c r="J61" s="7"/>
      <c r="K61" s="7"/>
      <c r="L61" s="7"/>
      <c r="M61" s="7"/>
    </row>
    <row r="62" spans="1:13">
      <c r="A62" s="202" t="s">
        <v>148</v>
      </c>
      <c r="B62" s="203"/>
      <c r="C62" s="203"/>
      <c r="D62" s="203"/>
      <c r="E62" s="203"/>
      <c r="F62" s="203"/>
      <c r="G62" s="203"/>
      <c r="H62" s="204"/>
      <c r="I62" s="1">
        <v>163</v>
      </c>
      <c r="J62" s="7"/>
      <c r="K62" s="7"/>
      <c r="L62" s="7"/>
      <c r="M62" s="7"/>
    </row>
    <row r="63" spans="1:13">
      <c r="A63" s="202" t="s">
        <v>149</v>
      </c>
      <c r="B63" s="203"/>
      <c r="C63" s="203"/>
      <c r="D63" s="203"/>
      <c r="E63" s="203"/>
      <c r="F63" s="203"/>
      <c r="G63" s="203"/>
      <c r="H63" s="204"/>
      <c r="I63" s="1">
        <v>164</v>
      </c>
      <c r="J63" s="7"/>
      <c r="K63" s="7"/>
      <c r="L63" s="7"/>
      <c r="M63" s="7"/>
    </row>
    <row r="64" spans="1:13">
      <c r="A64" s="202" t="s">
        <v>150</v>
      </c>
      <c r="B64" s="203"/>
      <c r="C64" s="203"/>
      <c r="D64" s="203"/>
      <c r="E64" s="203"/>
      <c r="F64" s="203"/>
      <c r="G64" s="203"/>
      <c r="H64" s="204"/>
      <c r="I64" s="1">
        <v>165</v>
      </c>
      <c r="J64" s="7"/>
      <c r="K64" s="7"/>
      <c r="L64" s="7"/>
      <c r="M64" s="7"/>
    </row>
    <row r="65" spans="1:13">
      <c r="A65" s="205" t="s">
        <v>151</v>
      </c>
      <c r="B65" s="206"/>
      <c r="C65" s="206"/>
      <c r="D65" s="206"/>
      <c r="E65" s="206"/>
      <c r="F65" s="206"/>
      <c r="G65" s="206"/>
      <c r="H65" s="207"/>
      <c r="I65" s="1">
        <v>166</v>
      </c>
      <c r="J65" s="7"/>
      <c r="K65" s="7"/>
      <c r="L65" s="7"/>
      <c r="M65" s="7"/>
    </row>
    <row r="66" spans="1:13">
      <c r="A66" s="205" t="s">
        <v>152</v>
      </c>
      <c r="B66" s="206"/>
      <c r="C66" s="206"/>
      <c r="D66" s="206"/>
      <c r="E66" s="206"/>
      <c r="F66" s="206"/>
      <c r="G66" s="206"/>
      <c r="H66" s="207"/>
      <c r="I66" s="1">
        <v>167</v>
      </c>
      <c r="J66" s="116">
        <f>J57-J65</f>
        <v>0</v>
      </c>
      <c r="K66" s="116">
        <f>K57-K65</f>
        <v>0</v>
      </c>
      <c r="L66" s="116">
        <f>L57-L65</f>
        <v>0</v>
      </c>
      <c r="M66" s="116">
        <f>M57-M65</f>
        <v>0</v>
      </c>
    </row>
    <row r="67" spans="1:13">
      <c r="A67" s="205" t="s">
        <v>153</v>
      </c>
      <c r="B67" s="206"/>
      <c r="C67" s="206"/>
      <c r="D67" s="206"/>
      <c r="E67" s="206"/>
      <c r="F67" s="206"/>
      <c r="G67" s="206"/>
      <c r="H67" s="207"/>
      <c r="I67" s="1">
        <v>168</v>
      </c>
      <c r="J67" s="120">
        <f>J56+J66</f>
        <v>29398401</v>
      </c>
      <c r="K67" s="120">
        <f>K56+K66</f>
        <v>6587526</v>
      </c>
      <c r="L67" s="120">
        <f>L56+L66</f>
        <v>39318063</v>
      </c>
      <c r="M67" s="120">
        <f>M56+M66</f>
        <v>1153217</v>
      </c>
    </row>
    <row r="68" spans="1:13" ht="12.75" customHeight="1">
      <c r="A68" s="246" t="s">
        <v>154</v>
      </c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</row>
    <row r="69" spans="1:13" ht="12.75" customHeight="1">
      <c r="A69" s="248" t="s">
        <v>155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</row>
    <row r="70" spans="1:13" ht="12.75" customHeight="1">
      <c r="A70" s="221" t="s">
        <v>141</v>
      </c>
      <c r="B70" s="222"/>
      <c r="C70" s="222"/>
      <c r="D70" s="222"/>
      <c r="E70" s="222"/>
      <c r="F70" s="222"/>
      <c r="G70" s="222"/>
      <c r="H70" s="223"/>
      <c r="I70" s="1">
        <v>169</v>
      </c>
      <c r="J70" s="7">
        <f t="shared" ref="J70:M71" si="0">+J53</f>
        <v>29386878</v>
      </c>
      <c r="K70" s="7">
        <f t="shared" si="0"/>
        <v>6576949</v>
      </c>
      <c r="L70" s="7">
        <f t="shared" si="0"/>
        <v>39318063</v>
      </c>
      <c r="M70" s="7">
        <f t="shared" si="0"/>
        <v>1153217</v>
      </c>
    </row>
    <row r="71" spans="1:13" ht="12.75" customHeight="1">
      <c r="A71" s="221" t="s">
        <v>140</v>
      </c>
      <c r="B71" s="222"/>
      <c r="C71" s="222"/>
      <c r="D71" s="222"/>
      <c r="E71" s="222"/>
      <c r="F71" s="222"/>
      <c r="G71" s="222"/>
      <c r="H71" s="223"/>
      <c r="I71" s="4">
        <v>170</v>
      </c>
      <c r="J71" s="8">
        <f t="shared" si="0"/>
        <v>11523</v>
      </c>
      <c r="K71" s="8">
        <f t="shared" si="0"/>
        <v>10577</v>
      </c>
      <c r="L71" s="8">
        <f t="shared" si="0"/>
        <v>0</v>
      </c>
      <c r="M71" s="8">
        <f t="shared" si="0"/>
        <v>0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56:J67 J47:L47 K58:L65 J53:L54 K56:M57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L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K10:M10 K7:M7 J48:M50 J7:J10 K12:M12 K8:L9 K16:M16 K22:M22 K27:M27 K33:M33 K13:L15 K17:L21 K23:K24 K26 L23:L26 L28:L29 J12:J46 K29 K34:L41 K30:L32">
      <formula1>0</formula1>
    </dataValidation>
  </dataValidations>
  <pageMargins left="0.75" right="0.75" top="1" bottom="1" header="0.5" footer="0.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53"/>
  <sheetViews>
    <sheetView view="pageBreakPreview" zoomScale="110" zoomScaleNormal="100" workbookViewId="0">
      <selection activeCell="M40" sqref="M40"/>
    </sheetView>
  </sheetViews>
  <sheetFormatPr defaultRowHeight="12.75"/>
  <cols>
    <col min="1" max="9" width="9.140625" style="45"/>
    <col min="10" max="11" width="12.7109375" style="45" customWidth="1"/>
    <col min="12" max="16384" width="9.140625" style="45"/>
  </cols>
  <sheetData>
    <row r="1" spans="1:13" ht="15.75" customHeight="1">
      <c r="A1" s="250" t="s">
        <v>156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3" ht="15" customHeight="1">
      <c r="A2" s="251" t="s">
        <v>312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3" ht="12.7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3" ht="16.5" customHeight="1">
      <c r="A4" s="253" t="s">
        <v>260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</row>
    <row r="5" spans="1:13" ht="24">
      <c r="A5" s="252" t="str">
        <f>+'P&amp;L'!A4</f>
        <v>ITEM</v>
      </c>
      <c r="B5" s="252"/>
      <c r="C5" s="252"/>
      <c r="D5" s="252"/>
      <c r="E5" s="252"/>
      <c r="F5" s="252"/>
      <c r="G5" s="252"/>
      <c r="H5" s="252"/>
      <c r="I5" s="123" t="str">
        <f>+'P&amp;L'!I4</f>
        <v>AOP
ind.</v>
      </c>
      <c r="J5" s="122" t="str">
        <f>+'P&amp;L'!J4</f>
        <v>Preceding year</v>
      </c>
      <c r="K5" s="122" t="str">
        <f>+'P&amp;L'!L4</f>
        <v>Current year</v>
      </c>
    </row>
    <row r="6" spans="1:13">
      <c r="A6" s="254">
        <v>1</v>
      </c>
      <c r="B6" s="254"/>
      <c r="C6" s="254"/>
      <c r="D6" s="254"/>
      <c r="E6" s="254"/>
      <c r="F6" s="254"/>
      <c r="G6" s="254"/>
      <c r="H6" s="254"/>
      <c r="I6" s="58">
        <v>2</v>
      </c>
      <c r="J6" s="59" t="s">
        <v>2</v>
      </c>
      <c r="K6" s="59" t="s">
        <v>3</v>
      </c>
    </row>
    <row r="7" spans="1:13" ht="19.5" customHeight="1">
      <c r="A7" s="218" t="s">
        <v>157</v>
      </c>
      <c r="B7" s="229"/>
      <c r="C7" s="229"/>
      <c r="D7" s="229"/>
      <c r="E7" s="229"/>
      <c r="F7" s="229"/>
      <c r="G7" s="229"/>
      <c r="H7" s="229"/>
      <c r="I7" s="255"/>
      <c r="J7" s="255"/>
      <c r="K7" s="256"/>
    </row>
    <row r="8" spans="1:13" ht="16.5" customHeight="1">
      <c r="A8" s="202" t="s">
        <v>158</v>
      </c>
      <c r="B8" s="203"/>
      <c r="C8" s="203"/>
      <c r="D8" s="203"/>
      <c r="E8" s="203"/>
      <c r="F8" s="203"/>
      <c r="G8" s="203"/>
      <c r="H8" s="203"/>
      <c r="I8" s="1">
        <v>1</v>
      </c>
      <c r="J8" s="5">
        <v>23047469</v>
      </c>
      <c r="K8" s="7">
        <v>43664132</v>
      </c>
    </row>
    <row r="9" spans="1:13" ht="16.5" customHeight="1">
      <c r="A9" s="202" t="s">
        <v>159</v>
      </c>
      <c r="B9" s="203"/>
      <c r="C9" s="203"/>
      <c r="D9" s="203"/>
      <c r="E9" s="203"/>
      <c r="F9" s="203"/>
      <c r="G9" s="203"/>
      <c r="H9" s="203"/>
      <c r="I9" s="1">
        <v>2</v>
      </c>
      <c r="J9" s="5">
        <v>28176406</v>
      </c>
      <c r="K9" s="7">
        <v>37978844</v>
      </c>
    </row>
    <row r="10" spans="1:13" ht="16.5" customHeight="1">
      <c r="A10" s="202" t="s">
        <v>160</v>
      </c>
      <c r="B10" s="203"/>
      <c r="C10" s="203"/>
      <c r="D10" s="203"/>
      <c r="E10" s="203"/>
      <c r="F10" s="203"/>
      <c r="G10" s="203"/>
      <c r="H10" s="203"/>
      <c r="I10" s="1">
        <v>3</v>
      </c>
      <c r="J10" s="5">
        <v>7052109</v>
      </c>
      <c r="K10" s="7">
        <v>17846237</v>
      </c>
    </row>
    <row r="11" spans="1:13" ht="16.5" customHeight="1">
      <c r="A11" s="202" t="s">
        <v>161</v>
      </c>
      <c r="B11" s="203"/>
      <c r="C11" s="203"/>
      <c r="D11" s="203"/>
      <c r="E11" s="203"/>
      <c r="F11" s="203"/>
      <c r="G11" s="203"/>
      <c r="H11" s="203"/>
      <c r="I11" s="1">
        <v>4</v>
      </c>
      <c r="J11" s="5">
        <v>29140097</v>
      </c>
      <c r="K11" s="7"/>
    </row>
    <row r="12" spans="1:13" ht="16.5" customHeight="1">
      <c r="A12" s="202" t="s">
        <v>162</v>
      </c>
      <c r="B12" s="203"/>
      <c r="C12" s="203"/>
      <c r="D12" s="203"/>
      <c r="E12" s="203"/>
      <c r="F12" s="203"/>
      <c r="G12" s="203"/>
      <c r="H12" s="203"/>
      <c r="I12" s="1">
        <v>5</v>
      </c>
      <c r="J12" s="5">
        <v>17335287</v>
      </c>
      <c r="K12" s="7"/>
    </row>
    <row r="13" spans="1:13" ht="16.5" customHeight="1">
      <c r="A13" s="202" t="s">
        <v>163</v>
      </c>
      <c r="B13" s="203"/>
      <c r="C13" s="203"/>
      <c r="D13" s="203"/>
      <c r="E13" s="203"/>
      <c r="F13" s="203"/>
      <c r="G13" s="203"/>
      <c r="H13" s="203"/>
      <c r="I13" s="1">
        <v>6</v>
      </c>
      <c r="J13" s="5">
        <v>43334</v>
      </c>
      <c r="K13" s="7">
        <v>9876530</v>
      </c>
    </row>
    <row r="14" spans="1:13">
      <c r="A14" s="205" t="s">
        <v>171</v>
      </c>
      <c r="B14" s="206"/>
      <c r="C14" s="206"/>
      <c r="D14" s="206"/>
      <c r="E14" s="206"/>
      <c r="F14" s="206"/>
      <c r="G14" s="206"/>
      <c r="H14" s="206"/>
      <c r="I14" s="1">
        <v>7</v>
      </c>
      <c r="J14" s="121">
        <f>SUM(J8:J13)</f>
        <v>104794702</v>
      </c>
      <c r="K14" s="116">
        <f>SUM(K8:K13)</f>
        <v>109365743</v>
      </c>
    </row>
    <row r="15" spans="1:13">
      <c r="A15" s="202" t="s">
        <v>179</v>
      </c>
      <c r="B15" s="203"/>
      <c r="C15" s="203"/>
      <c r="D15" s="203"/>
      <c r="E15" s="203"/>
      <c r="F15" s="203"/>
      <c r="G15" s="203"/>
      <c r="H15" s="203"/>
      <c r="I15" s="1">
        <v>8</v>
      </c>
      <c r="J15" s="5"/>
      <c r="K15" s="7"/>
    </row>
    <row r="16" spans="1:13">
      <c r="A16" s="202" t="s">
        <v>180</v>
      </c>
      <c r="B16" s="203"/>
      <c r="C16" s="203"/>
      <c r="D16" s="203"/>
      <c r="E16" s="203"/>
      <c r="F16" s="203"/>
      <c r="G16" s="203"/>
      <c r="H16" s="203"/>
      <c r="I16" s="1">
        <v>9</v>
      </c>
      <c r="J16" s="5"/>
      <c r="K16" s="7">
        <v>8142758</v>
      </c>
    </row>
    <row r="17" spans="1:11">
      <c r="A17" s="202" t="s">
        <v>181</v>
      </c>
      <c r="B17" s="203"/>
      <c r="C17" s="203"/>
      <c r="D17" s="203"/>
      <c r="E17" s="203"/>
      <c r="F17" s="203"/>
      <c r="G17" s="203"/>
      <c r="H17" s="203"/>
      <c r="I17" s="1">
        <v>10</v>
      </c>
      <c r="J17" s="5"/>
      <c r="K17" s="7">
        <v>2290227</v>
      </c>
    </row>
    <row r="18" spans="1:11">
      <c r="A18" s="202" t="s">
        <v>182</v>
      </c>
      <c r="B18" s="203"/>
      <c r="C18" s="203"/>
      <c r="D18" s="203"/>
      <c r="E18" s="203"/>
      <c r="F18" s="203"/>
      <c r="G18" s="203"/>
      <c r="H18" s="203"/>
      <c r="I18" s="1">
        <v>11</v>
      </c>
      <c r="J18" s="5">
        <v>174081</v>
      </c>
      <c r="K18" s="7"/>
    </row>
    <row r="19" spans="1:11">
      <c r="A19" s="205" t="s">
        <v>183</v>
      </c>
      <c r="B19" s="206"/>
      <c r="C19" s="206"/>
      <c r="D19" s="206"/>
      <c r="E19" s="206"/>
      <c r="F19" s="206"/>
      <c r="G19" s="206"/>
      <c r="H19" s="206"/>
      <c r="I19" s="1">
        <v>12</v>
      </c>
      <c r="J19" s="121">
        <f>SUM(J15:J18)</f>
        <v>174081</v>
      </c>
      <c r="K19" s="116">
        <f>SUM(K15:K18)</f>
        <v>10432985</v>
      </c>
    </row>
    <row r="20" spans="1:11">
      <c r="A20" s="205" t="s">
        <v>172</v>
      </c>
      <c r="B20" s="206"/>
      <c r="C20" s="206"/>
      <c r="D20" s="206"/>
      <c r="E20" s="206"/>
      <c r="F20" s="206"/>
      <c r="G20" s="206"/>
      <c r="H20" s="206"/>
      <c r="I20" s="1">
        <v>13</v>
      </c>
      <c r="J20" s="121">
        <f>IF(J14&gt;J19,J14-J19,0)</f>
        <v>104620621</v>
      </c>
      <c r="K20" s="116">
        <f>IF(K14&gt;K19,K14-K19,0)</f>
        <v>98932758</v>
      </c>
    </row>
    <row r="21" spans="1:11">
      <c r="A21" s="205" t="s">
        <v>173</v>
      </c>
      <c r="B21" s="206"/>
      <c r="C21" s="206"/>
      <c r="D21" s="206"/>
      <c r="E21" s="206"/>
      <c r="F21" s="206"/>
      <c r="G21" s="206"/>
      <c r="H21" s="206"/>
      <c r="I21" s="1">
        <v>14</v>
      </c>
      <c r="J21" s="121">
        <f>IF(J19&gt;J14,J19-J14,0)</f>
        <v>0</v>
      </c>
      <c r="K21" s="116">
        <f>IF(K19&gt;K14,K19-K14,0)</f>
        <v>0</v>
      </c>
    </row>
    <row r="22" spans="1:11">
      <c r="A22" s="218" t="s">
        <v>174</v>
      </c>
      <c r="B22" s="229"/>
      <c r="C22" s="229"/>
      <c r="D22" s="229"/>
      <c r="E22" s="229"/>
      <c r="F22" s="229"/>
      <c r="G22" s="229"/>
      <c r="H22" s="229"/>
      <c r="I22" s="255"/>
      <c r="J22" s="255"/>
      <c r="K22" s="256"/>
    </row>
    <row r="23" spans="1:11">
      <c r="A23" s="202" t="s">
        <v>184</v>
      </c>
      <c r="B23" s="203"/>
      <c r="C23" s="203"/>
      <c r="D23" s="203"/>
      <c r="E23" s="203"/>
      <c r="F23" s="203"/>
      <c r="G23" s="203"/>
      <c r="H23" s="203"/>
      <c r="I23" s="1">
        <v>15</v>
      </c>
      <c r="J23" s="5"/>
      <c r="K23" s="7"/>
    </row>
    <row r="24" spans="1:11">
      <c r="A24" s="202" t="s">
        <v>185</v>
      </c>
      <c r="B24" s="203"/>
      <c r="C24" s="203"/>
      <c r="D24" s="203"/>
      <c r="E24" s="203"/>
      <c r="F24" s="203"/>
      <c r="G24" s="203"/>
      <c r="H24" s="203"/>
      <c r="I24" s="1">
        <v>16</v>
      </c>
      <c r="J24" s="5"/>
      <c r="K24" s="7"/>
    </row>
    <row r="25" spans="1:11">
      <c r="A25" s="202" t="s">
        <v>186</v>
      </c>
      <c r="B25" s="203"/>
      <c r="C25" s="203"/>
      <c r="D25" s="203"/>
      <c r="E25" s="203"/>
      <c r="F25" s="203"/>
      <c r="G25" s="203"/>
      <c r="H25" s="203"/>
      <c r="I25" s="1">
        <v>17</v>
      </c>
      <c r="J25" s="5"/>
      <c r="K25" s="7"/>
    </row>
    <row r="26" spans="1:11">
      <c r="A26" s="202" t="s">
        <v>187</v>
      </c>
      <c r="B26" s="203"/>
      <c r="C26" s="203"/>
      <c r="D26" s="203"/>
      <c r="E26" s="203"/>
      <c r="F26" s="203"/>
      <c r="G26" s="203"/>
      <c r="H26" s="203"/>
      <c r="I26" s="1">
        <v>18</v>
      </c>
      <c r="J26" s="5">
        <v>5741416</v>
      </c>
      <c r="K26" s="7">
        <v>7895757</v>
      </c>
    </row>
    <row r="27" spans="1:11">
      <c r="A27" s="202" t="s">
        <v>188</v>
      </c>
      <c r="B27" s="203"/>
      <c r="C27" s="203"/>
      <c r="D27" s="203"/>
      <c r="E27" s="203"/>
      <c r="F27" s="203"/>
      <c r="G27" s="203"/>
      <c r="H27" s="203"/>
      <c r="I27" s="1">
        <v>19</v>
      </c>
      <c r="J27" s="5"/>
      <c r="K27" s="7"/>
    </row>
    <row r="28" spans="1:11">
      <c r="A28" s="205" t="s">
        <v>189</v>
      </c>
      <c r="B28" s="206"/>
      <c r="C28" s="206"/>
      <c r="D28" s="206"/>
      <c r="E28" s="206"/>
      <c r="F28" s="206"/>
      <c r="G28" s="206"/>
      <c r="H28" s="206"/>
      <c r="I28" s="1">
        <v>20</v>
      </c>
      <c r="J28" s="121">
        <f>SUM(J23:J27)</f>
        <v>5741416</v>
      </c>
      <c r="K28" s="116">
        <f>SUM(K23:K27)</f>
        <v>7895757</v>
      </c>
    </row>
    <row r="29" spans="1:11">
      <c r="A29" s="202" t="s">
        <v>190</v>
      </c>
      <c r="B29" s="203"/>
      <c r="C29" s="203"/>
      <c r="D29" s="203"/>
      <c r="E29" s="203"/>
      <c r="F29" s="203"/>
      <c r="G29" s="203"/>
      <c r="H29" s="203"/>
      <c r="I29" s="1">
        <v>21</v>
      </c>
      <c r="J29" s="5">
        <v>38317405</v>
      </c>
      <c r="K29" s="7">
        <v>28095586</v>
      </c>
    </row>
    <row r="30" spans="1:11">
      <c r="A30" s="202" t="s">
        <v>191</v>
      </c>
      <c r="B30" s="203"/>
      <c r="C30" s="203"/>
      <c r="D30" s="203"/>
      <c r="E30" s="203"/>
      <c r="F30" s="203"/>
      <c r="G30" s="203"/>
      <c r="H30" s="203"/>
      <c r="I30" s="1">
        <v>22</v>
      </c>
      <c r="J30" s="5"/>
      <c r="K30" s="7"/>
    </row>
    <row r="31" spans="1:11">
      <c r="A31" s="202" t="s">
        <v>192</v>
      </c>
      <c r="B31" s="203"/>
      <c r="C31" s="203"/>
      <c r="D31" s="203"/>
      <c r="E31" s="203"/>
      <c r="F31" s="203"/>
      <c r="G31" s="203"/>
      <c r="H31" s="203"/>
      <c r="I31" s="1">
        <v>23</v>
      </c>
      <c r="J31" s="5">
        <v>12063698</v>
      </c>
      <c r="K31" s="7"/>
    </row>
    <row r="32" spans="1:11">
      <c r="A32" s="205" t="s">
        <v>193</v>
      </c>
      <c r="B32" s="206"/>
      <c r="C32" s="206"/>
      <c r="D32" s="206"/>
      <c r="E32" s="206"/>
      <c r="F32" s="206"/>
      <c r="G32" s="206"/>
      <c r="H32" s="206"/>
      <c r="I32" s="1">
        <v>24</v>
      </c>
      <c r="J32" s="121">
        <f>SUM(J29:J31)</f>
        <v>50381103</v>
      </c>
      <c r="K32" s="116">
        <f>SUM(K29:K31)</f>
        <v>28095586</v>
      </c>
    </row>
    <row r="33" spans="1:11">
      <c r="A33" s="205" t="s">
        <v>176</v>
      </c>
      <c r="B33" s="206"/>
      <c r="C33" s="206"/>
      <c r="D33" s="206"/>
      <c r="E33" s="206"/>
      <c r="F33" s="206"/>
      <c r="G33" s="206"/>
      <c r="H33" s="206"/>
      <c r="I33" s="1">
        <v>25</v>
      </c>
      <c r="J33" s="121">
        <f>IF(J28&gt;J32,J28-J32,0)</f>
        <v>0</v>
      </c>
      <c r="K33" s="116">
        <f>IF(K28&gt;K32,K28-K32,0)</f>
        <v>0</v>
      </c>
    </row>
    <row r="34" spans="1:11">
      <c r="A34" s="205" t="s">
        <v>175</v>
      </c>
      <c r="B34" s="206"/>
      <c r="C34" s="206"/>
      <c r="D34" s="206"/>
      <c r="E34" s="206"/>
      <c r="F34" s="206"/>
      <c r="G34" s="206"/>
      <c r="H34" s="206"/>
      <c r="I34" s="1">
        <v>26</v>
      </c>
      <c r="J34" s="121">
        <f>IF(J32&gt;J28,J32-J28,0)</f>
        <v>44639687</v>
      </c>
      <c r="K34" s="116">
        <f>IF(K32&gt;K28,K32-K28,0)</f>
        <v>20199829</v>
      </c>
    </row>
    <row r="35" spans="1:11">
      <c r="A35" s="218" t="s">
        <v>164</v>
      </c>
      <c r="B35" s="229"/>
      <c r="C35" s="229"/>
      <c r="D35" s="229"/>
      <c r="E35" s="229"/>
      <c r="F35" s="229"/>
      <c r="G35" s="229"/>
      <c r="H35" s="229"/>
      <c r="I35" s="255"/>
      <c r="J35" s="255"/>
      <c r="K35" s="256"/>
    </row>
    <row r="36" spans="1:11">
      <c r="A36" s="202" t="s">
        <v>194</v>
      </c>
      <c r="B36" s="203"/>
      <c r="C36" s="203"/>
      <c r="D36" s="203"/>
      <c r="E36" s="203"/>
      <c r="F36" s="203"/>
      <c r="G36" s="203"/>
      <c r="H36" s="203"/>
      <c r="I36" s="1">
        <v>27</v>
      </c>
      <c r="J36" s="5"/>
      <c r="K36" s="7"/>
    </row>
    <row r="37" spans="1:11">
      <c r="A37" s="202" t="s">
        <v>195</v>
      </c>
      <c r="B37" s="203"/>
      <c r="C37" s="203"/>
      <c r="D37" s="203"/>
      <c r="E37" s="203"/>
      <c r="F37" s="203"/>
      <c r="G37" s="203"/>
      <c r="H37" s="203"/>
      <c r="I37" s="1">
        <v>28</v>
      </c>
      <c r="J37" s="5"/>
      <c r="K37" s="7"/>
    </row>
    <row r="38" spans="1:11">
      <c r="A38" s="202" t="s">
        <v>196</v>
      </c>
      <c r="B38" s="203"/>
      <c r="C38" s="203"/>
      <c r="D38" s="203"/>
      <c r="E38" s="203"/>
      <c r="F38" s="203"/>
      <c r="G38" s="203"/>
      <c r="H38" s="203"/>
      <c r="I38" s="1">
        <v>29</v>
      </c>
      <c r="J38" s="5">
        <v>3172850</v>
      </c>
      <c r="K38" s="7">
        <v>27438530</v>
      </c>
    </row>
    <row r="39" spans="1:11">
      <c r="A39" s="205" t="s">
        <v>197</v>
      </c>
      <c r="B39" s="206"/>
      <c r="C39" s="206"/>
      <c r="D39" s="206"/>
      <c r="E39" s="206"/>
      <c r="F39" s="206"/>
      <c r="G39" s="206"/>
      <c r="H39" s="206"/>
      <c r="I39" s="1">
        <v>30</v>
      </c>
      <c r="J39" s="121">
        <f>SUM(J36:J38)</f>
        <v>3172850</v>
      </c>
      <c r="K39" s="116">
        <f>SUM(K36:K38)</f>
        <v>27438530</v>
      </c>
    </row>
    <row r="40" spans="1:11">
      <c r="A40" s="202" t="s">
        <v>198</v>
      </c>
      <c r="B40" s="203"/>
      <c r="C40" s="203"/>
      <c r="D40" s="203"/>
      <c r="E40" s="203"/>
      <c r="F40" s="203"/>
      <c r="G40" s="203"/>
      <c r="H40" s="203"/>
      <c r="I40" s="1">
        <v>31</v>
      </c>
      <c r="J40" s="5">
        <v>22845085</v>
      </c>
      <c r="K40" s="7">
        <v>1174456</v>
      </c>
    </row>
    <row r="41" spans="1:11">
      <c r="A41" s="202" t="s">
        <v>199</v>
      </c>
      <c r="B41" s="203"/>
      <c r="C41" s="203"/>
      <c r="D41" s="203"/>
      <c r="E41" s="203"/>
      <c r="F41" s="203"/>
      <c r="G41" s="203"/>
      <c r="H41" s="203"/>
      <c r="I41" s="1">
        <v>32</v>
      </c>
      <c r="J41" s="5">
        <v>5784750</v>
      </c>
      <c r="K41" s="7">
        <v>29822493</v>
      </c>
    </row>
    <row r="42" spans="1:11">
      <c r="A42" s="202" t="s">
        <v>200</v>
      </c>
      <c r="B42" s="203"/>
      <c r="C42" s="203"/>
      <c r="D42" s="203"/>
      <c r="E42" s="203"/>
      <c r="F42" s="203"/>
      <c r="G42" s="203"/>
      <c r="H42" s="203"/>
      <c r="I42" s="1">
        <v>33</v>
      </c>
      <c r="J42" s="5">
        <v>847944</v>
      </c>
      <c r="K42" s="7">
        <v>46437945</v>
      </c>
    </row>
    <row r="43" spans="1:11">
      <c r="A43" s="202" t="s">
        <v>201</v>
      </c>
      <c r="B43" s="203"/>
      <c r="C43" s="203"/>
      <c r="D43" s="203"/>
      <c r="E43" s="203"/>
      <c r="F43" s="203"/>
      <c r="G43" s="203"/>
      <c r="H43" s="203"/>
      <c r="I43" s="1">
        <v>34</v>
      </c>
      <c r="J43" s="5"/>
      <c r="K43" s="7"/>
    </row>
    <row r="44" spans="1:11">
      <c r="A44" s="202" t="s">
        <v>202</v>
      </c>
      <c r="B44" s="203"/>
      <c r="C44" s="203"/>
      <c r="D44" s="203"/>
      <c r="E44" s="203"/>
      <c r="F44" s="203"/>
      <c r="G44" s="203"/>
      <c r="H44" s="203"/>
      <c r="I44" s="1">
        <v>35</v>
      </c>
      <c r="J44" s="5">
        <v>34222398</v>
      </c>
      <c r="K44" s="7">
        <v>26301684</v>
      </c>
    </row>
    <row r="45" spans="1:11">
      <c r="A45" s="205" t="s">
        <v>203</v>
      </c>
      <c r="B45" s="206"/>
      <c r="C45" s="206"/>
      <c r="D45" s="206"/>
      <c r="E45" s="206"/>
      <c r="F45" s="206"/>
      <c r="G45" s="206"/>
      <c r="H45" s="206"/>
      <c r="I45" s="1">
        <v>36</v>
      </c>
      <c r="J45" s="121">
        <f>SUM(J40:J44)</f>
        <v>63700177</v>
      </c>
      <c r="K45" s="116">
        <f>SUM(K40:K44)</f>
        <v>103736578</v>
      </c>
    </row>
    <row r="46" spans="1:11">
      <c r="A46" s="205" t="s">
        <v>177</v>
      </c>
      <c r="B46" s="206"/>
      <c r="C46" s="206"/>
      <c r="D46" s="206"/>
      <c r="E46" s="206"/>
      <c r="F46" s="206"/>
      <c r="G46" s="206"/>
      <c r="H46" s="206"/>
      <c r="I46" s="1">
        <v>37</v>
      </c>
      <c r="J46" s="121">
        <f>IF(J39&gt;J45,J39-J45,0)</f>
        <v>0</v>
      </c>
      <c r="K46" s="116">
        <f>IF(K39&gt;K45,K39-K45,0)</f>
        <v>0</v>
      </c>
    </row>
    <row r="47" spans="1:11">
      <c r="A47" s="205" t="s">
        <v>178</v>
      </c>
      <c r="B47" s="206"/>
      <c r="C47" s="206"/>
      <c r="D47" s="206"/>
      <c r="E47" s="206"/>
      <c r="F47" s="206"/>
      <c r="G47" s="206"/>
      <c r="H47" s="206"/>
      <c r="I47" s="1">
        <v>38</v>
      </c>
      <c r="J47" s="121">
        <f>IF(J45&gt;J39,J45-J39,0)</f>
        <v>60527327</v>
      </c>
      <c r="K47" s="116">
        <f>IF(K45&gt;K39,K45-K39,0)</f>
        <v>76298048</v>
      </c>
    </row>
    <row r="48" spans="1:11">
      <c r="A48" s="202" t="s">
        <v>165</v>
      </c>
      <c r="B48" s="203"/>
      <c r="C48" s="203"/>
      <c r="D48" s="203"/>
      <c r="E48" s="203"/>
      <c r="F48" s="203"/>
      <c r="G48" s="203"/>
      <c r="H48" s="203"/>
      <c r="I48" s="1">
        <v>39</v>
      </c>
      <c r="J48" s="56">
        <f>IF(J20-J21+J33-J34+J46-J47&gt;0,J20-J21+J33-J34+J46-J47,0)</f>
        <v>0</v>
      </c>
      <c r="K48" s="46">
        <f>IF(K20-K21+K33-K34+K46-K47&gt;0,K20-K21+K33-K34+K46-K47,0)</f>
        <v>2434881</v>
      </c>
    </row>
    <row r="49" spans="1:11">
      <c r="A49" s="202" t="s">
        <v>166</v>
      </c>
      <c r="B49" s="203"/>
      <c r="C49" s="203"/>
      <c r="D49" s="203"/>
      <c r="E49" s="203"/>
      <c r="F49" s="203"/>
      <c r="G49" s="203"/>
      <c r="H49" s="203"/>
      <c r="I49" s="1">
        <v>40</v>
      </c>
      <c r="J49" s="56">
        <f>IF(J21-J20+J34-J33+J47-J46&gt;0,J21-J20+J34-J33+J47-J46,0)</f>
        <v>546393</v>
      </c>
      <c r="K49" s="46">
        <f>IF(K21-K20+K34-K33+K47-K46&gt;0,K21-K20+K34-K33+K47-K46,0)</f>
        <v>0</v>
      </c>
    </row>
    <row r="50" spans="1:11">
      <c r="A50" s="202" t="s">
        <v>167</v>
      </c>
      <c r="B50" s="203"/>
      <c r="C50" s="203"/>
      <c r="D50" s="203"/>
      <c r="E50" s="203"/>
      <c r="F50" s="203"/>
      <c r="G50" s="203"/>
      <c r="H50" s="203"/>
      <c r="I50" s="1">
        <v>41</v>
      </c>
      <c r="J50" s="5">
        <v>13146715</v>
      </c>
      <c r="K50" s="7">
        <v>9561724</v>
      </c>
    </row>
    <row r="51" spans="1:11">
      <c r="A51" s="202" t="s">
        <v>168</v>
      </c>
      <c r="B51" s="203"/>
      <c r="C51" s="203"/>
      <c r="D51" s="203"/>
      <c r="E51" s="203"/>
      <c r="F51" s="203"/>
      <c r="G51" s="203"/>
      <c r="H51" s="203"/>
      <c r="I51" s="1">
        <v>42</v>
      </c>
      <c r="J51" s="5"/>
      <c r="K51" s="7">
        <v>2434881</v>
      </c>
    </row>
    <row r="52" spans="1:11">
      <c r="A52" s="202" t="s">
        <v>169</v>
      </c>
      <c r="B52" s="203"/>
      <c r="C52" s="203"/>
      <c r="D52" s="203"/>
      <c r="E52" s="203"/>
      <c r="F52" s="203"/>
      <c r="G52" s="203"/>
      <c r="H52" s="203"/>
      <c r="I52" s="1">
        <v>43</v>
      </c>
      <c r="J52" s="5">
        <v>546393</v>
      </c>
      <c r="K52" s="7"/>
    </row>
    <row r="53" spans="1:11">
      <c r="A53" s="234" t="s">
        <v>170</v>
      </c>
      <c r="B53" s="235"/>
      <c r="C53" s="235"/>
      <c r="D53" s="235"/>
      <c r="E53" s="235"/>
      <c r="F53" s="235"/>
      <c r="G53" s="235"/>
      <c r="H53" s="235"/>
      <c r="I53" s="4">
        <v>44</v>
      </c>
      <c r="J53" s="57">
        <f>J50+J51-J52</f>
        <v>12600322</v>
      </c>
      <c r="K53" s="53">
        <f>K50+K51-K52</f>
        <v>11996605</v>
      </c>
    </row>
  </sheetData>
  <mergeCells count="52">
    <mergeCell ref="A46:H46"/>
    <mergeCell ref="A47:H47"/>
    <mergeCell ref="A48:H48"/>
    <mergeCell ref="A53:H53"/>
    <mergeCell ref="A49:H49"/>
    <mergeCell ref="A50:H50"/>
    <mergeCell ref="A51:H51"/>
    <mergeCell ref="A52:H52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K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K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2:H12"/>
    <mergeCell ref="A13:H13"/>
    <mergeCell ref="A6:H6"/>
    <mergeCell ref="A7:K7"/>
    <mergeCell ref="A8:H8"/>
    <mergeCell ref="A9:H9"/>
    <mergeCell ref="A11:H11"/>
    <mergeCell ref="A1:K1"/>
    <mergeCell ref="A2:K2"/>
    <mergeCell ref="A5:H5"/>
    <mergeCell ref="A10:H10"/>
    <mergeCell ref="A4:M4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J29:K31 J23:K27 J15:K18 J50:K52 J40:K44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28:K28 J32:K34 J19:K21 J53:K53 J45:K49 J39:K39">
      <formula1>0</formula1>
    </dataValidation>
  </dataValidations>
  <pageMargins left="0.75" right="0.7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8"/>
  <sheetViews>
    <sheetView view="pageBreakPreview" zoomScale="125" zoomScaleNormal="100" workbookViewId="0">
      <selection activeCell="M26" sqref="M26"/>
    </sheetView>
  </sheetViews>
  <sheetFormatPr defaultRowHeight="12.75"/>
  <cols>
    <col min="1" max="4" width="9.140625" style="62"/>
    <col min="5" max="5" width="10.42578125" style="62" bestFit="1" customWidth="1"/>
    <col min="6" max="9" width="9.140625" style="62"/>
    <col min="10" max="10" width="9.5703125" style="62" bestFit="1" customWidth="1"/>
    <col min="11" max="16384" width="9.140625" style="62"/>
  </cols>
  <sheetData>
    <row r="1" spans="1:12" ht="15.75" customHeight="1">
      <c r="A1" s="263" t="s">
        <v>204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1"/>
    </row>
    <row r="2" spans="1:12" ht="16.5" customHeight="1">
      <c r="A2" s="37"/>
      <c r="B2" s="60"/>
      <c r="C2" s="273" t="s">
        <v>214</v>
      </c>
      <c r="D2" s="274"/>
      <c r="E2" s="63">
        <v>40544</v>
      </c>
      <c r="F2" s="111" t="s">
        <v>215</v>
      </c>
      <c r="G2" s="275">
        <v>40816</v>
      </c>
      <c r="H2" s="276"/>
      <c r="I2" s="60"/>
      <c r="J2" s="60"/>
      <c r="K2" s="60"/>
      <c r="L2" s="64"/>
    </row>
    <row r="3" spans="1:12" ht="24">
      <c r="A3" s="277" t="s">
        <v>5</v>
      </c>
      <c r="B3" s="277"/>
      <c r="C3" s="277"/>
      <c r="D3" s="277"/>
      <c r="E3" s="277"/>
      <c r="F3" s="277"/>
      <c r="G3" s="277"/>
      <c r="H3" s="277"/>
      <c r="I3" s="65" t="s">
        <v>6</v>
      </c>
      <c r="J3" s="65" t="s">
        <v>7</v>
      </c>
      <c r="K3" s="65" t="s">
        <v>8</v>
      </c>
    </row>
    <row r="4" spans="1:12">
      <c r="A4" s="278">
        <v>1</v>
      </c>
      <c r="B4" s="278"/>
      <c r="C4" s="278"/>
      <c r="D4" s="278"/>
      <c r="E4" s="278"/>
      <c r="F4" s="278"/>
      <c r="G4" s="278"/>
      <c r="H4" s="278"/>
      <c r="I4" s="67">
        <v>2</v>
      </c>
      <c r="J4" s="66" t="s">
        <v>2</v>
      </c>
      <c r="K4" s="66" t="s">
        <v>3</v>
      </c>
    </row>
    <row r="5" spans="1:12" ht="12.75" customHeight="1">
      <c r="A5" s="265" t="s">
        <v>218</v>
      </c>
      <c r="B5" s="266"/>
      <c r="C5" s="266"/>
      <c r="D5" s="266"/>
      <c r="E5" s="266"/>
      <c r="F5" s="266"/>
      <c r="G5" s="266"/>
      <c r="H5" s="266"/>
      <c r="I5" s="38">
        <v>1</v>
      </c>
      <c r="J5" s="6">
        <f>+[1]Bilanca!J70</f>
        <v>419958400</v>
      </c>
      <c r="K5" s="6">
        <f>+[1]Bilanca!K70</f>
        <v>419958400</v>
      </c>
    </row>
    <row r="6" spans="1:12">
      <c r="A6" s="265" t="s">
        <v>219</v>
      </c>
      <c r="B6" s="266"/>
      <c r="C6" s="266"/>
      <c r="D6" s="266"/>
      <c r="E6" s="266"/>
      <c r="F6" s="266"/>
      <c r="G6" s="266"/>
      <c r="H6" s="266"/>
      <c r="I6" s="38">
        <v>2</v>
      </c>
      <c r="J6" s="7">
        <f>+[1]Bilanca!J71</f>
        <v>177437945</v>
      </c>
      <c r="K6" s="7">
        <f>+[1]Bilanca!K71</f>
        <v>183118687</v>
      </c>
    </row>
    <row r="7" spans="1:12">
      <c r="A7" s="265" t="s">
        <v>220</v>
      </c>
      <c r="B7" s="266"/>
      <c r="C7" s="266"/>
      <c r="D7" s="266"/>
      <c r="E7" s="266"/>
      <c r="F7" s="266"/>
      <c r="G7" s="266"/>
      <c r="H7" s="266"/>
      <c r="I7" s="38">
        <v>3</v>
      </c>
      <c r="J7" s="7">
        <f>+[1]Bilanca!J72+[1]Bilanca!J85</f>
        <v>6201251</v>
      </c>
      <c r="K7" s="7">
        <f>+[1]Bilanca!K72</f>
        <v>15553290</v>
      </c>
    </row>
    <row r="8" spans="1:12" ht="12" customHeight="1">
      <c r="A8" s="265" t="s">
        <v>221</v>
      </c>
      <c r="B8" s="266"/>
      <c r="C8" s="266"/>
      <c r="D8" s="266"/>
      <c r="E8" s="266"/>
      <c r="F8" s="266"/>
      <c r="G8" s="266"/>
      <c r="H8" s="266"/>
      <c r="I8" s="38">
        <v>4</v>
      </c>
      <c r="J8" s="7">
        <f>+[1]Bilanca!J79</f>
        <v>0</v>
      </c>
      <c r="K8" s="7">
        <f>+[1]Bilanca!K79</f>
        <v>17094088</v>
      </c>
    </row>
    <row r="9" spans="1:12" ht="12" customHeight="1">
      <c r="A9" s="265" t="s">
        <v>222</v>
      </c>
      <c r="B9" s="266"/>
      <c r="C9" s="266"/>
      <c r="D9" s="266"/>
      <c r="E9" s="266"/>
      <c r="F9" s="266"/>
      <c r="G9" s="266"/>
      <c r="H9" s="266"/>
      <c r="I9" s="38">
        <v>5</v>
      </c>
      <c r="J9" s="7">
        <f>+[1]Bilanca!J82</f>
        <v>54224990</v>
      </c>
      <c r="K9" s="7">
        <f>+[1]Bilanca!K82</f>
        <v>39318063</v>
      </c>
    </row>
    <row r="10" spans="1:12" ht="12" customHeight="1">
      <c r="A10" s="265" t="s">
        <v>223</v>
      </c>
      <c r="B10" s="266"/>
      <c r="C10" s="266"/>
      <c r="D10" s="266"/>
      <c r="E10" s="266"/>
      <c r="F10" s="266"/>
      <c r="G10" s="266"/>
      <c r="H10" s="266"/>
      <c r="I10" s="38">
        <v>6</v>
      </c>
      <c r="J10" s="7"/>
      <c r="K10" s="7"/>
    </row>
    <row r="11" spans="1:12" ht="12" customHeight="1">
      <c r="A11" s="265" t="s">
        <v>224</v>
      </c>
      <c r="B11" s="266"/>
      <c r="C11" s="266"/>
      <c r="D11" s="266"/>
      <c r="E11" s="266"/>
      <c r="F11" s="266"/>
      <c r="G11" s="266"/>
      <c r="H11" s="266"/>
      <c r="I11" s="38">
        <v>7</v>
      </c>
      <c r="J11" s="7"/>
      <c r="K11" s="7"/>
    </row>
    <row r="12" spans="1:12" ht="12" customHeight="1">
      <c r="A12" s="265" t="s">
        <v>225</v>
      </c>
      <c r="B12" s="266"/>
      <c r="C12" s="266"/>
      <c r="D12" s="266"/>
      <c r="E12" s="266"/>
      <c r="F12" s="266"/>
      <c r="G12" s="266"/>
      <c r="H12" s="266"/>
      <c r="I12" s="38">
        <v>8</v>
      </c>
      <c r="J12" s="7"/>
      <c r="K12" s="7"/>
    </row>
    <row r="13" spans="1:12" ht="12" customHeight="1">
      <c r="A13" s="265" t="s">
        <v>226</v>
      </c>
      <c r="B13" s="266"/>
      <c r="C13" s="266"/>
      <c r="D13" s="266"/>
      <c r="E13" s="266"/>
      <c r="F13" s="266"/>
      <c r="G13" s="266"/>
      <c r="H13" s="266"/>
      <c r="I13" s="38">
        <v>9</v>
      </c>
      <c r="J13" s="7">
        <f>+[1]Bilanca!J78</f>
        <v>10042847</v>
      </c>
      <c r="K13" s="7">
        <f>+[1]Bilanca!K78</f>
        <v>10185353</v>
      </c>
    </row>
    <row r="14" spans="1:12" ht="12.75" customHeight="1">
      <c r="A14" s="272" t="s">
        <v>205</v>
      </c>
      <c r="B14" s="267"/>
      <c r="C14" s="267"/>
      <c r="D14" s="267"/>
      <c r="E14" s="267"/>
      <c r="F14" s="267"/>
      <c r="G14" s="267"/>
      <c r="H14" s="267"/>
      <c r="I14" s="38">
        <v>10</v>
      </c>
      <c r="J14" s="116">
        <f>SUM(J5:J13)</f>
        <v>667865433</v>
      </c>
      <c r="K14" s="116">
        <f>SUM(K5:K13)</f>
        <v>685227881</v>
      </c>
    </row>
    <row r="15" spans="1:12" ht="12.75" customHeight="1">
      <c r="A15" s="265" t="s">
        <v>206</v>
      </c>
      <c r="B15" s="266"/>
      <c r="C15" s="266"/>
      <c r="D15" s="266"/>
      <c r="E15" s="266"/>
      <c r="F15" s="266"/>
      <c r="G15" s="266"/>
      <c r="H15" s="266"/>
      <c r="I15" s="38">
        <v>11</v>
      </c>
      <c r="J15" s="39"/>
      <c r="K15" s="39"/>
    </row>
    <row r="16" spans="1:12" ht="12.75" customHeight="1">
      <c r="A16" s="265" t="s">
        <v>207</v>
      </c>
      <c r="B16" s="266"/>
      <c r="C16" s="266"/>
      <c r="D16" s="266"/>
      <c r="E16" s="266"/>
      <c r="F16" s="266"/>
      <c r="G16" s="266"/>
      <c r="H16" s="266"/>
      <c r="I16" s="38">
        <v>12</v>
      </c>
      <c r="J16" s="39"/>
      <c r="K16" s="39"/>
    </row>
    <row r="17" spans="1:11" ht="12.75" customHeight="1">
      <c r="A17" s="265" t="s">
        <v>208</v>
      </c>
      <c r="B17" s="266"/>
      <c r="C17" s="266"/>
      <c r="D17" s="266"/>
      <c r="E17" s="266"/>
      <c r="F17" s="266"/>
      <c r="G17" s="266"/>
      <c r="H17" s="266"/>
      <c r="I17" s="38">
        <v>13</v>
      </c>
      <c r="J17" s="39"/>
      <c r="K17" s="39"/>
    </row>
    <row r="18" spans="1:11" ht="12.75" customHeight="1">
      <c r="A18" s="265" t="s">
        <v>209</v>
      </c>
      <c r="B18" s="266"/>
      <c r="C18" s="266"/>
      <c r="D18" s="266"/>
      <c r="E18" s="266"/>
      <c r="F18" s="266"/>
      <c r="G18" s="266"/>
      <c r="H18" s="266"/>
      <c r="I18" s="38">
        <v>14</v>
      </c>
      <c r="J18" s="39"/>
      <c r="K18" s="39"/>
    </row>
    <row r="19" spans="1:11" ht="12.75" customHeight="1">
      <c r="A19" s="265" t="s">
        <v>210</v>
      </c>
      <c r="B19" s="266"/>
      <c r="C19" s="266"/>
      <c r="D19" s="266"/>
      <c r="E19" s="266"/>
      <c r="F19" s="266"/>
      <c r="G19" s="266"/>
      <c r="H19" s="266"/>
      <c r="I19" s="38">
        <v>15</v>
      </c>
      <c r="J19" s="39"/>
      <c r="K19" s="39"/>
    </row>
    <row r="20" spans="1:11" ht="15" customHeight="1">
      <c r="A20" s="265" t="s">
        <v>211</v>
      </c>
      <c r="B20" s="266"/>
      <c r="C20" s="266"/>
      <c r="D20" s="266"/>
      <c r="E20" s="266"/>
      <c r="F20" s="266"/>
      <c r="G20" s="266"/>
      <c r="H20" s="266"/>
      <c r="I20" s="38">
        <v>16</v>
      </c>
      <c r="J20" s="39"/>
      <c r="K20" s="39"/>
    </row>
    <row r="21" spans="1:11" ht="15" customHeight="1">
      <c r="A21" s="205" t="s">
        <v>216</v>
      </c>
      <c r="B21" s="267"/>
      <c r="C21" s="267"/>
      <c r="D21" s="267"/>
      <c r="E21" s="267"/>
      <c r="F21" s="267"/>
      <c r="G21" s="267"/>
      <c r="H21" s="267"/>
      <c r="I21" s="38">
        <v>17</v>
      </c>
      <c r="J21" s="120">
        <v>0</v>
      </c>
      <c r="K21" s="120">
        <v>0</v>
      </c>
    </row>
    <row r="22" spans="1:11" ht="15" customHeight="1">
      <c r="A22" s="268"/>
      <c r="B22" s="269"/>
      <c r="C22" s="269"/>
      <c r="D22" s="269"/>
      <c r="E22" s="269"/>
      <c r="F22" s="269"/>
      <c r="G22" s="269"/>
      <c r="H22" s="269"/>
      <c r="I22" s="270"/>
      <c r="J22" s="270"/>
      <c r="K22" s="271"/>
    </row>
    <row r="23" spans="1:11" ht="15" customHeight="1">
      <c r="A23" s="257" t="s">
        <v>212</v>
      </c>
      <c r="B23" s="258"/>
      <c r="C23" s="258"/>
      <c r="D23" s="258"/>
      <c r="E23" s="258"/>
      <c r="F23" s="258"/>
      <c r="G23" s="258"/>
      <c r="H23" s="258"/>
      <c r="I23" s="40">
        <v>18</v>
      </c>
      <c r="J23" s="6">
        <f>+[1]Bilanca!J118</f>
        <v>667840835</v>
      </c>
      <c r="K23" s="6">
        <f>+K14-K24</f>
        <v>685227881</v>
      </c>
    </row>
    <row r="24" spans="1:11" ht="15" customHeight="1">
      <c r="A24" s="259" t="s">
        <v>213</v>
      </c>
      <c r="B24" s="260"/>
      <c r="C24" s="260"/>
      <c r="D24" s="260"/>
      <c r="E24" s="260"/>
      <c r="F24" s="260"/>
      <c r="G24" s="260"/>
      <c r="H24" s="260"/>
      <c r="I24" s="41">
        <v>19</v>
      </c>
      <c r="J24" s="53">
        <f>+[1]Bilanca!J85</f>
        <v>24598</v>
      </c>
      <c r="K24" s="53">
        <f>+[1]Bilanca!K85</f>
        <v>0</v>
      </c>
    </row>
    <row r="25" spans="1:11" ht="30" customHeight="1">
      <c r="A25" s="261" t="s">
        <v>217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</row>
    <row r="28" spans="1:11" ht="20.25" customHeight="1"/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5:H5"/>
    <mergeCell ref="A6:H6"/>
    <mergeCell ref="A7:H7"/>
    <mergeCell ref="A8:H8"/>
    <mergeCell ref="A9:H9"/>
    <mergeCell ref="A10:H10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'CASH FLOW'!Print_Area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marica.jakelic</cp:lastModifiedBy>
  <cp:lastPrinted>2011-10-27T07:00:49Z</cp:lastPrinted>
  <dcterms:created xsi:type="dcterms:W3CDTF">2008-10-17T11:51:54Z</dcterms:created>
  <dcterms:modified xsi:type="dcterms:W3CDTF">2011-10-27T08:44:04Z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