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Bilanca!$A$1:$K$121</definedName>
    <definedName name="_xlnm.Print_Area" localSheetId="5">Bilješke!$A$1:$J$48</definedName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K7" i="20"/>
  <c r="K56" i="18"/>
  <c r="J56"/>
  <c r="K115" i="19"/>
  <c r="J115"/>
  <c r="K57" i="18"/>
  <c r="K66"/>
  <c r="K67"/>
  <c r="L57"/>
  <c r="L66"/>
  <c r="M57"/>
  <c r="M66"/>
  <c r="K7"/>
  <c r="K27"/>
  <c r="K42"/>
  <c r="K12"/>
  <c r="K16"/>
  <c r="K22"/>
  <c r="K33"/>
  <c r="L7"/>
  <c r="L27"/>
  <c r="L42"/>
  <c r="L12"/>
  <c r="L16"/>
  <c r="L22"/>
  <c r="L33"/>
  <c r="M7"/>
  <c r="M27"/>
  <c r="M42"/>
  <c r="M12"/>
  <c r="M16"/>
  <c r="M22"/>
  <c r="M33"/>
  <c r="K52" i="20"/>
  <c r="J52"/>
  <c r="K18"/>
  <c r="K13"/>
  <c r="K20"/>
  <c r="K31"/>
  <c r="K27"/>
  <c r="K32"/>
  <c r="K47"/>
  <c r="K44"/>
  <c r="K38"/>
  <c r="J18"/>
  <c r="J13"/>
  <c r="J20"/>
  <c r="J19"/>
  <c r="J31"/>
  <c r="J32"/>
  <c r="J27"/>
  <c r="J33"/>
  <c r="J44"/>
  <c r="J46"/>
  <c r="K72" i="19"/>
  <c r="K79"/>
  <c r="K82"/>
  <c r="K86"/>
  <c r="K90"/>
  <c r="K100"/>
  <c r="J72"/>
  <c r="J79"/>
  <c r="J82"/>
  <c r="J86"/>
  <c r="J90"/>
  <c r="J100"/>
  <c r="K9"/>
  <c r="K16"/>
  <c r="K8"/>
  <c r="K26"/>
  <c r="K35"/>
  <c r="K41"/>
  <c r="K49"/>
  <c r="K40"/>
  <c r="K56"/>
  <c r="J9"/>
  <c r="J8"/>
  <c r="J66"/>
  <c r="J16"/>
  <c r="J26"/>
  <c r="J35"/>
  <c r="J41"/>
  <c r="J49"/>
  <c r="J56"/>
  <c r="J12" i="18"/>
  <c r="J57"/>
  <c r="J66"/>
  <c r="J67"/>
  <c r="J7"/>
  <c r="J27"/>
  <c r="J16"/>
  <c r="J22"/>
  <c r="J33"/>
  <c r="J14" i="17"/>
  <c r="K14"/>
  <c r="J21"/>
  <c r="K21"/>
  <c r="M10" i="18"/>
  <c r="M43"/>
  <c r="L10"/>
  <c r="L43"/>
  <c r="K10"/>
  <c r="K43"/>
  <c r="K44"/>
  <c r="K48"/>
  <c r="J42"/>
  <c r="J10"/>
  <c r="J43"/>
  <c r="K69" i="19"/>
  <c r="K114"/>
  <c r="J69"/>
  <c r="J114"/>
  <c r="J40"/>
  <c r="K46" i="18"/>
  <c r="K50"/>
  <c r="K49"/>
  <c r="K45"/>
  <c r="J44"/>
  <c r="J48"/>
  <c r="J50"/>
  <c r="J45"/>
  <c r="J46"/>
  <c r="J49"/>
  <c r="M44"/>
  <c r="M48"/>
  <c r="M46"/>
  <c r="M45"/>
  <c r="L46"/>
  <c r="L44"/>
  <c r="L48"/>
  <c r="L45"/>
  <c r="M49"/>
  <c r="M56"/>
  <c r="M67"/>
  <c r="M50"/>
  <c r="L50"/>
  <c r="L56"/>
  <c r="L67"/>
  <c r="L49"/>
  <c r="K46" i="20"/>
  <c r="K33"/>
  <c r="K19"/>
  <c r="J48"/>
  <c r="K66" i="19"/>
</calcChain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<sst xmlns="http://schemas.openxmlformats.org/spreadsheetml/2006/main" count="341" uniqueCount="309">
  <si>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</si>
  <si>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</si>
  <si>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</si>
  <si>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</si>
  <si>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</si>
  <si>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</si>
  <si>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</si>
  <si>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</si>
  <si>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</si>
  <si>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</si>
  <si>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</si>
  <si>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</si>
  <si>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</si>
  <si>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</si>
  <si>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</si>
  <si>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</si>
  <si>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</si>
  <si>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</si>
  <si>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</si>
  <si>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</si>
  <si>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</si>
  <si>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</si>
  <si>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</si>
  <si>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</si>
  <si>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</si>
  <si>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</si>
  <si>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</si>
  <si>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</si>
  <si>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</si>
  <si>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</si>
  <si>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</si>
  <si>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</si>
  <si>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</si>
  <si>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</si>
  <si>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</si>
  <si>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</si>
  <si>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</si>
  <si>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</si>
  <si>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</si>
  <si>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</si>
  <si>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</si>
  <si>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</si>
  <si>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</si>
  <si>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</si>
  <si>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</si>
  <si>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</si>
  <si>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</si>
  <si>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</si>
  <si>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</si>
  <si>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</si>
  <si>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</si>
  <si>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</si>
  <si>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</si>
  <si>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</si>
  <si>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</si>
  <si>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</si>
  <si>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</si>
  <si>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</si>
  <si>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</si>
  <si>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</si>
  <si>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</si>
  <si>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</si>
  <si>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</si>
  <si>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</si>
  <si>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</si>
  <si>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</si>
  <si>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</si>
  <si>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</si>
  <si>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</si>
  <si>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</si>
  <si>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</si>
  <si>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</si>
  <si>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</si>
  <si>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</si>
  <si>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</si>
  <si>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</si>
  <si>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</si>
  <si>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</si>
  <si>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</si>
  <si>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</si>
  <si>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</si>
  <si>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</si>
  <si>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</si>
  <si>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</si>
  <si>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</si>
  <si>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</si>
  <si>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</si>
  <si>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</si>
  <si>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</si>
  <si>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</si>
  <si>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</si>
  <si>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</si>
  <si>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</si>
  <si>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</si>
  <si>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</si>
  <si>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</si>
  <si>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</si>
  <si>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</si>
  <si>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</si>
  <si>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</si>
  <si>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</si>
  <si>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</si>
  <si>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</si>
  <si>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</si>
  <si>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</si>
  <si>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</si>
  <si>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</si>
  <si>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</si>
  <si>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</si>
  <si>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</si>
  <si>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</si>
  <si>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</si>
  <si>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</si>
  <si>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</si>
  <si>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</si>
  <si>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</si>
  <si>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</si>
  <si>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</si>
  <si>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</si>
  <si>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</si>
  <si>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</si>
  <si>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</si>
  <si>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</si>
  <si>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</si>
  <si>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</si>
  <si>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</si>
  <si>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</si>
  <si>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</si>
  <si>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</si>
  <si>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</si>
  <si>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</si>
  <si>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</si>
  <si>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</si>
  <si>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</si>
  <si>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</si>
  <si>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</si>
  <si>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</si>
  <si>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</si>
  <si>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</si>
  <si>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</si>
  <si>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</si>
  <si>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</si>
  <si>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</si>
  <si>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</si>
  <si>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</si>
  <si>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</si>
  <si>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</si>
  <si>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</si>
  <si>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</si>
  <si>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</si>
  <si>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</si>
  <si>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</si>
  <si>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</si>
  <si>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</si>
  <si>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</si>
  <si>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</si>
  <si>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</si>
  <si>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</si>
  <si>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</si>
  <si>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</si>
  <si>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</si>
  <si>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</si>
  <si>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</si>
  <si>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</si>
  <si>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</si>
  <si>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</si>
  <si>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</si>
  <si>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</si>
  <si>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</si>
  <si>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</si>
  <si>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</si>
  <si>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</si>
  <si>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</si>
  <si>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</si>
  <si>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</si>
  <si>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</si>
  <si>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</si>
  <si>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</si>
  <si>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</si>
  <si>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</si>
  <si>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</si>
  <si>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</si>
  <si>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</si>
  <si>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</si>
  <si>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</si>
  <si>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</si>
  <si>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</si>
  <si>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</si>
  <si>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</si>
  <si>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</si>
  <si>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</si>
  <si>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</si>
  <si>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</si>
  <si>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</si>
  <si>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</si>
  <si>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</si>
  <si>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</si>
  <si>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</si>
  <si>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</si>
  <si>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</si>
  <si>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</si>
  <si>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</si>
  <si>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</si>
  <si>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</si>
  <si>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</si>
  <si>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</si>
  <si>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</si>
  <si>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</si>
  <si>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</si>
  <si>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</si>
  <si>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</si>
  <si>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</si>
  <si>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</si>
  <si>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</si>
  <si>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</si>
  <si>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</si>
  <si>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</si>
  <si>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</si>
  <si>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</si>
  <si>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</si>
  <si>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</si>
  <si>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</si>
  <si>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</si>
  <si>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</si>
  <si>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</si>
  <si>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</si>
  <si>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</si>
  <si>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</si>
  <si>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</si>
  <si>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</si>
  <si>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</si>
  <si>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</si>
  <si>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</si>
  <si>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</si>
  <si>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</si>
  <si>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</si>
  <si>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</si>
  <si>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</si>
  <si>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</si>
  <si>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</si>
  <si>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</si>
  <si>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</si>
  <si>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</si>
  <si>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</si>
  <si>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</si>
  <si>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</si>
  <si>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</si>
  <si>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</si>
  <si>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</si>
  <si>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</si>
  <si>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</si>
  <si>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</si>
  <si>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</si>
  <si>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</si>
  <si>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</si>
  <si>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</si>
  <si>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</si>
  <si>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</si>
  <si>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</si>
  <si>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</si>
  <si>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</si>
  <si>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</si>
  <si>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</si>
  <si>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</si>
  <si>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</si>
  <si>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</si>
  <si>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</si>
  <si>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</si>
  <si>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</si>
  <si>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</si>
  <si>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</si>
  <si>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</si>
  <si>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</si>
  <si>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</si>
  <si>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</si>
  <si>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</si>
  <si>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</si>
  <si>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</si>
  <si>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</si>
  <si>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</si>
  <si>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</si>
  <si>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</si>
  <si>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</si>
  <si>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</si>
  <si>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01.01.2011.</t>
  </si>
  <si>
    <t>31.03.2011.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</si>
  <si>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</si>
  <si>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</si>
  <si>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</si>
  <si>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</si>
  <si>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</si>
  <si>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</si>
  <si>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</si>
  <si>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</si>
  <si>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</si>
  <si>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</si>
  <si>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NE</t>
  </si>
  <si>
    <t>Marica Jakelić</t>
  </si>
  <si>
    <t>021/206-660</t>
  </si>
  <si>
    <t>021/206-669</t>
  </si>
  <si>
    <t>marica.jakelic@adplastik.hr</t>
  </si>
  <si>
    <t>stanje na dan 31.03.2011.</t>
  </si>
  <si>
    <t>u razdoblju 01.01.2011. do 31.03.2011.</t>
  </si>
  <si>
    <t>Obveznik: AD PLASTIK d.d.</t>
  </si>
  <si>
    <t>B)  DUGOTRAJNA IMOVINA (003+010+020+029+033)</t>
  </si>
  <si>
    <t>A)  KAPITAL I REZERVE (063+064+065+071+072+075+078)</t>
  </si>
  <si>
    <t xml:space="preserve"> </t>
  </si>
  <si>
    <t xml:space="preserve">Ključni događaji za prvi kvartal 2011. godine:         
* Promjena metode za iskazivanje rezultata u Matičnom društvu – u prethodnoj godini se u izradi Financijskih izvještaja Matičnog društva iskazivao rezultat pridruženih subjekata po metodi udjela što više nije slučaj. Rezultat Matičnog društva neće više uključivati rezultat pridruženih subjekata po metodi udjela.
* Isplata dividendi u povezanim društvima EAPS Rumunjska  i ZAO PHR Rusija donesena je temeljem Odluke o isplati dividendi u ožujku - iznosi dividendi su prikazani u sklopu kratkoročnih potraživanja od povezanih poduzetnika (ZAO PHR Rusija) i kratkoročnih potraživanja od sudjelujućih poduzetnika (EAPS Rumunjska) .
* Povećanje dugotrajne financijske imovine je rezultat povećanja kreditiranja povezanih društava ZAO PHR Rusija i FADP Luga Rusija.
* Znatno povećanje financijskih prihoda u prvom kvartalu 2011. godine u odnosu na isti period prethodne godine je rezultat prihoda od dividendi u ukupnom iznosu od 26,8 mil. kuna što je znatno utjecalo na povećanje dobiti Matičnog društva. Dobit Matičnog društva kada se isključi prihod od dividendi je 11,9 mil. kn.
</t>
  </si>
  <si>
    <t>Josip Boban</t>
  </si>
</sst>
</file>

<file path=xl/styles.xml><?xml version="1.0" encoding="utf-8"?>
<styleSheet xmlns="http://schemas.openxmlformats.org/spreadsheetml/2006/main">
  <numFmts count="1">
    <numFmt numFmtId="167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8" fillId="0" borderId="0" xfId="4" applyFont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7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7" fontId="21" fillId="0" borderId="6" xfId="0" applyNumberFormat="1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4" xfId="2" applyFont="1" applyBorder="1" applyAlignment="1"/>
    <xf numFmtId="0" fontId="5" fillId="0" borderId="15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5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5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Border="1" applyAlignment="1" applyProtection="1">
      <alignment vertical="top"/>
      <protection hidden="1"/>
    </xf>
    <xf numFmtId="0" fontId="7" fillId="0" borderId="15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5" xfId="2" applyFont="1" applyBorder="1" applyAlignment="1" applyProtection="1">
      <alignment horizontal="left" vertical="top" indent="2"/>
      <protection hidden="1"/>
    </xf>
    <xf numFmtId="0" fontId="7" fillId="0" borderId="15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5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5" xfId="2" applyFont="1" applyBorder="1" applyAlignment="1" applyProtection="1">
      <alignment horizontal="left"/>
      <protection hidden="1"/>
    </xf>
    <xf numFmtId="0" fontId="7" fillId="0" borderId="14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15" fillId="0" borderId="15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protection hidden="1"/>
    </xf>
    <xf numFmtId="0" fontId="7" fillId="0" borderId="17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protection hidden="1"/>
    </xf>
    <xf numFmtId="0" fontId="7" fillId="0" borderId="19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20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/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horizontal="left" vertical="center" wrapText="1"/>
      <protection hidden="1"/>
    </xf>
    <xf numFmtId="0" fontId="13" fillId="0" borderId="15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5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right" wrapText="1"/>
      <protection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center"/>
    </xf>
    <xf numFmtId="1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" applyFill="1" applyBorder="1" applyAlignment="1" applyProtection="1">
      <protection locked="0" hidden="1"/>
    </xf>
    <xf numFmtId="0" fontId="4" fillId="0" borderId="18" xfId="2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7" fillId="0" borderId="18" xfId="2" applyFont="1" applyFill="1" applyBorder="1" applyAlignment="1">
      <alignment horizontal="left"/>
    </xf>
    <xf numFmtId="0" fontId="7" fillId="0" borderId="19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4" fillId="0" borderId="17" xfId="2" applyFont="1" applyFill="1" applyBorder="1" applyAlignment="1" applyProtection="1">
      <alignment horizontal="right" vertical="center"/>
      <protection locked="0" hidden="1"/>
    </xf>
    <xf numFmtId="0" fontId="7" fillId="0" borderId="18" xfId="2" applyFont="1" applyFill="1" applyBorder="1" applyAlignment="1"/>
    <xf numFmtId="0" fontId="7" fillId="0" borderId="19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7" fillId="0" borderId="15" xfId="2" applyFont="1" applyBorder="1" applyAlignment="1" applyProtection="1">
      <alignment horizontal="right" wrapText="1"/>
      <protection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7" fillId="0" borderId="18" xfId="2" applyFont="1" applyFill="1" applyBorder="1" applyAlignment="1" applyProtection="1">
      <alignment horizontal="center" vertical="top"/>
      <protection hidden="1"/>
    </xf>
    <xf numFmtId="0" fontId="7" fillId="0" borderId="18" xfId="2" applyFont="1" applyFill="1" applyBorder="1" applyAlignment="1" applyProtection="1">
      <alignment horizontal="center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4" applyFont="1" applyAlignment="1"/>
    <xf numFmtId="0" fontId="5" fillId="0" borderId="0" xfId="4" applyFont="1" applyBorder="1" applyAlignment="1">
      <alignment horizontal="left" vertical="top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C52" sqref="C52:I52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8" t="s">
        <v>212</v>
      </c>
      <c r="B1" s="179"/>
      <c r="C1" s="179"/>
      <c r="D1" s="77"/>
      <c r="E1" s="77"/>
      <c r="F1" s="77"/>
      <c r="G1" s="77"/>
      <c r="H1" s="77"/>
      <c r="I1" s="78"/>
      <c r="J1" s="10"/>
      <c r="K1" s="10"/>
      <c r="L1" s="10"/>
    </row>
    <row r="2" spans="1:12">
      <c r="A2" s="135" t="s">
        <v>213</v>
      </c>
      <c r="B2" s="136"/>
      <c r="C2" s="136"/>
      <c r="D2" s="137"/>
      <c r="E2" s="112" t="s">
        <v>284</v>
      </c>
      <c r="F2" s="12"/>
      <c r="G2" s="13" t="s">
        <v>214</v>
      </c>
      <c r="H2" s="112" t="s">
        <v>285</v>
      </c>
      <c r="I2" s="79"/>
      <c r="J2" s="10"/>
      <c r="K2" s="10"/>
      <c r="L2" s="10"/>
    </row>
    <row r="3" spans="1:12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38" t="s">
        <v>280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>
      <c r="A6" s="141" t="s">
        <v>215</v>
      </c>
      <c r="B6" s="142"/>
      <c r="C6" s="133" t="s">
        <v>286</v>
      </c>
      <c r="D6" s="134"/>
      <c r="E6" s="29"/>
      <c r="F6" s="29"/>
      <c r="G6" s="29"/>
      <c r="H6" s="29"/>
      <c r="I6" s="85"/>
      <c r="J6" s="10"/>
      <c r="K6" s="10"/>
      <c r="L6" s="10"/>
    </row>
    <row r="7" spans="1:12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>
      <c r="A8" s="143" t="s">
        <v>216</v>
      </c>
      <c r="B8" s="144"/>
      <c r="C8" s="133" t="s">
        <v>287</v>
      </c>
      <c r="D8" s="134"/>
      <c r="E8" s="29"/>
      <c r="F8" s="29"/>
      <c r="G8" s="29"/>
      <c r="H8" s="29"/>
      <c r="I8" s="87"/>
      <c r="J8" s="10"/>
      <c r="K8" s="10"/>
      <c r="L8" s="10"/>
    </row>
    <row r="9" spans="1:12">
      <c r="A9" s="88"/>
      <c r="B9" s="50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>
      <c r="A10" s="130" t="s">
        <v>217</v>
      </c>
      <c r="B10" s="131"/>
      <c r="C10" s="133" t="s">
        <v>288</v>
      </c>
      <c r="D10" s="134"/>
      <c r="E10" s="16"/>
      <c r="F10" s="16"/>
      <c r="G10" s="16"/>
      <c r="H10" s="16"/>
      <c r="I10" s="87"/>
      <c r="J10" s="10"/>
      <c r="K10" s="10"/>
      <c r="L10" s="10"/>
    </row>
    <row r="11" spans="1:12">
      <c r="A11" s="132"/>
      <c r="B11" s="131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>
      <c r="A12" s="141" t="s">
        <v>218</v>
      </c>
      <c r="B12" s="142"/>
      <c r="C12" s="145" t="s">
        <v>289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>
      <c r="A14" s="141" t="s">
        <v>219</v>
      </c>
      <c r="B14" s="142"/>
      <c r="C14" s="148">
        <v>21210</v>
      </c>
      <c r="D14" s="149"/>
      <c r="E14" s="16"/>
      <c r="F14" s="145" t="s">
        <v>290</v>
      </c>
      <c r="G14" s="146"/>
      <c r="H14" s="146"/>
      <c r="I14" s="147"/>
      <c r="J14" s="10"/>
      <c r="K14" s="10"/>
      <c r="L14" s="10"/>
    </row>
    <row r="15" spans="1:12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>
      <c r="A16" s="141" t="s">
        <v>220</v>
      </c>
      <c r="B16" s="142"/>
      <c r="C16" s="145" t="s">
        <v>291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>
      <c r="A18" s="141" t="s">
        <v>221</v>
      </c>
      <c r="B18" s="142"/>
      <c r="C18" s="150" t="s">
        <v>292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>
      <c r="A20" s="141" t="s">
        <v>222</v>
      </c>
      <c r="B20" s="142"/>
      <c r="C20" s="150" t="s">
        <v>293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>
      <c r="A22" s="141" t="s">
        <v>223</v>
      </c>
      <c r="B22" s="142"/>
      <c r="C22" s="113">
        <v>406</v>
      </c>
      <c r="D22" s="145" t="s">
        <v>290</v>
      </c>
      <c r="E22" s="153"/>
      <c r="F22" s="154"/>
      <c r="G22" s="141"/>
      <c r="H22" s="155"/>
      <c r="I22" s="89"/>
      <c r="J22" s="10"/>
      <c r="K22" s="10"/>
      <c r="L22" s="10"/>
    </row>
    <row r="23" spans="1:12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>
      <c r="A24" s="141" t="s">
        <v>224</v>
      </c>
      <c r="B24" s="142"/>
      <c r="C24" s="113">
        <v>17</v>
      </c>
      <c r="D24" s="145" t="s">
        <v>294</v>
      </c>
      <c r="E24" s="153"/>
      <c r="F24" s="153"/>
      <c r="G24" s="154"/>
      <c r="H24" s="51" t="s">
        <v>225</v>
      </c>
      <c r="I24" s="114">
        <v>867</v>
      </c>
      <c r="J24" s="10"/>
      <c r="K24" s="10"/>
      <c r="L24" s="10"/>
    </row>
    <row r="25" spans="1:12">
      <c r="A25" s="86"/>
      <c r="B25" s="22"/>
      <c r="C25" s="16"/>
      <c r="D25" s="24"/>
      <c r="E25" s="24"/>
      <c r="F25" s="24"/>
      <c r="G25" s="22"/>
      <c r="H25" s="22" t="s">
        <v>281</v>
      </c>
      <c r="I25" s="90"/>
      <c r="J25" s="10"/>
      <c r="K25" s="10"/>
      <c r="L25" s="10"/>
    </row>
    <row r="26" spans="1:12">
      <c r="A26" s="141" t="s">
        <v>226</v>
      </c>
      <c r="B26" s="142"/>
      <c r="C26" s="115" t="s">
        <v>296</v>
      </c>
      <c r="D26" s="25"/>
      <c r="E26" s="33"/>
      <c r="F26" s="24"/>
      <c r="G26" s="156" t="s">
        <v>227</v>
      </c>
      <c r="H26" s="142"/>
      <c r="I26" s="116" t="s">
        <v>295</v>
      </c>
      <c r="J26" s="10"/>
      <c r="K26" s="10"/>
      <c r="L26" s="10"/>
    </row>
    <row r="27" spans="1:12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>
      <c r="A28" s="157" t="s">
        <v>228</v>
      </c>
      <c r="B28" s="158"/>
      <c r="C28" s="159"/>
      <c r="D28" s="159"/>
      <c r="E28" s="160" t="s">
        <v>229</v>
      </c>
      <c r="F28" s="161"/>
      <c r="G28" s="161"/>
      <c r="H28" s="162" t="s">
        <v>230</v>
      </c>
      <c r="I28" s="163"/>
      <c r="J28" s="10"/>
      <c r="K28" s="10"/>
      <c r="L28" s="10"/>
    </row>
    <row r="29" spans="1:12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>
      <c r="A31" s="86"/>
      <c r="B31" s="22"/>
      <c r="C31" s="21"/>
      <c r="D31" s="167"/>
      <c r="E31" s="167"/>
      <c r="F31" s="167"/>
      <c r="G31" s="168"/>
      <c r="H31" s="16"/>
      <c r="I31" s="93"/>
      <c r="J31" s="10"/>
      <c r="K31" s="10"/>
      <c r="L31" s="10"/>
    </row>
    <row r="32" spans="1:12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>
      <c r="A37" s="95"/>
      <c r="B37" s="30"/>
      <c r="C37" s="169"/>
      <c r="D37" s="170"/>
      <c r="E37" s="16"/>
      <c r="F37" s="169"/>
      <c r="G37" s="170"/>
      <c r="H37" s="16"/>
      <c r="I37" s="87"/>
      <c r="J37" s="10"/>
      <c r="K37" s="10"/>
      <c r="L37" s="10"/>
    </row>
    <row r="38" spans="1:12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>
      <c r="A44" s="130" t="s">
        <v>231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>
      <c r="A45" s="95"/>
      <c r="B45" s="30"/>
      <c r="C45" s="169"/>
      <c r="D45" s="170"/>
      <c r="E45" s="16"/>
      <c r="F45" s="169"/>
      <c r="G45" s="171"/>
      <c r="H45" s="35"/>
      <c r="I45" s="99"/>
      <c r="J45" s="10"/>
      <c r="K45" s="10"/>
      <c r="L45" s="10"/>
    </row>
    <row r="46" spans="1:12">
      <c r="A46" s="130" t="s">
        <v>232</v>
      </c>
      <c r="B46" s="174"/>
      <c r="C46" s="145" t="s">
        <v>297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>
      <c r="A47" s="86"/>
      <c r="B47" s="22"/>
      <c r="C47" s="21" t="s">
        <v>233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>
      <c r="A48" s="130" t="s">
        <v>234</v>
      </c>
      <c r="B48" s="174"/>
      <c r="C48" s="175" t="s">
        <v>298</v>
      </c>
      <c r="D48" s="176"/>
      <c r="E48" s="177"/>
      <c r="F48" s="16"/>
      <c r="G48" s="51" t="s">
        <v>235</v>
      </c>
      <c r="H48" s="175" t="s">
        <v>299</v>
      </c>
      <c r="I48" s="177"/>
      <c r="J48" s="10"/>
      <c r="K48" s="10"/>
      <c r="L48" s="10"/>
    </row>
    <row r="49" spans="1:12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>
      <c r="A50" s="130" t="s">
        <v>221</v>
      </c>
      <c r="B50" s="174"/>
      <c r="C50" s="186" t="s">
        <v>300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>
      <c r="A52" s="141" t="s">
        <v>236</v>
      </c>
      <c r="B52" s="142"/>
      <c r="C52" s="175" t="s">
        <v>308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>
      <c r="A53" s="100"/>
      <c r="B53" s="20"/>
      <c r="C53" s="180" t="s">
        <v>237</v>
      </c>
      <c r="D53" s="180"/>
      <c r="E53" s="180"/>
      <c r="F53" s="180"/>
      <c r="G53" s="180"/>
      <c r="H53" s="180"/>
      <c r="I53" s="101"/>
      <c r="J53" s="10"/>
      <c r="K53" s="10"/>
      <c r="L53" s="10"/>
    </row>
    <row r="54" spans="1:12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>
      <c r="A55" s="100"/>
      <c r="B55" s="187" t="s">
        <v>238</v>
      </c>
      <c r="C55" s="188"/>
      <c r="D55" s="188"/>
      <c r="E55" s="188"/>
      <c r="F55" s="49"/>
      <c r="G55" s="49"/>
      <c r="H55" s="49"/>
      <c r="I55" s="102"/>
      <c r="J55" s="10"/>
      <c r="K55" s="10"/>
      <c r="L55" s="10"/>
    </row>
    <row r="56" spans="1:12">
      <c r="A56" s="100"/>
      <c r="B56" s="189" t="s">
        <v>270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>
      <c r="A57" s="100"/>
      <c r="B57" s="189" t="s">
        <v>271</v>
      </c>
      <c r="C57" s="190"/>
      <c r="D57" s="190"/>
      <c r="E57" s="190"/>
      <c r="F57" s="190"/>
      <c r="G57" s="190"/>
      <c r="H57" s="190"/>
      <c r="I57" s="102"/>
      <c r="J57" s="10"/>
      <c r="K57" s="10"/>
      <c r="L57" s="10"/>
    </row>
    <row r="58" spans="1:12">
      <c r="A58" s="100"/>
      <c r="B58" s="189" t="s">
        <v>272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>
      <c r="A59" s="100"/>
      <c r="B59" s="189" t="s">
        <v>273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239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>
      <c r="A62" s="82"/>
      <c r="B62" s="16"/>
      <c r="C62" s="16"/>
      <c r="D62" s="16"/>
      <c r="E62" s="20" t="s">
        <v>240</v>
      </c>
      <c r="F62" s="33"/>
      <c r="G62" s="181" t="s">
        <v>241</v>
      </c>
      <c r="H62" s="182"/>
      <c r="I62" s="183"/>
      <c r="J62" s="10"/>
      <c r="K62" s="10"/>
      <c r="L62" s="10"/>
    </row>
    <row r="63" spans="1:12">
      <c r="A63" s="108"/>
      <c r="B63" s="109"/>
      <c r="C63" s="110"/>
      <c r="D63" s="110"/>
      <c r="E63" s="110"/>
      <c r="F63" s="110"/>
      <c r="G63" s="184"/>
      <c r="H63" s="185"/>
      <c r="I63" s="111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zoomScale="110" zoomScaleNormal="100" workbookViewId="0">
      <selection activeCell="A43" sqref="A43:H43"/>
    </sheetView>
  </sheetViews>
  <sheetFormatPr defaultRowHeight="12.75"/>
  <cols>
    <col min="1" max="6" width="9.140625" style="52"/>
    <col min="7" max="7" width="7.85546875" style="52" customWidth="1"/>
    <col min="8" max="8" width="9.140625" style="52" hidden="1" customWidth="1"/>
    <col min="9" max="9" width="9.140625" style="52"/>
    <col min="10" max="11" width="17.42578125" style="52" customWidth="1"/>
    <col min="12" max="12" width="15.140625" style="52" customWidth="1"/>
    <col min="13" max="16384" width="9.140625" style="52"/>
  </cols>
  <sheetData>
    <row r="1" spans="1:11" ht="12.75" customHeight="1">
      <c r="A1" s="229" t="s">
        <v>126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1" t="s">
        <v>303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1">
      <c r="A4" s="234" t="s">
        <v>49</v>
      </c>
      <c r="B4" s="235"/>
      <c r="C4" s="235"/>
      <c r="D4" s="235"/>
      <c r="E4" s="235"/>
      <c r="F4" s="235"/>
      <c r="G4" s="235"/>
      <c r="H4" s="236"/>
      <c r="I4" s="57" t="s">
        <v>242</v>
      </c>
      <c r="J4" s="58" t="s">
        <v>282</v>
      </c>
      <c r="K4" s="59" t="s">
        <v>283</v>
      </c>
    </row>
    <row r="5" spans="1:11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>
      <c r="A7" s="201" t="s">
        <v>50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>
      <c r="A8" s="208" t="s">
        <v>304</v>
      </c>
      <c r="B8" s="209"/>
      <c r="C8" s="209"/>
      <c r="D8" s="209"/>
      <c r="E8" s="209"/>
      <c r="F8" s="209"/>
      <c r="G8" s="209"/>
      <c r="H8" s="210"/>
      <c r="I8" s="1">
        <v>2</v>
      </c>
      <c r="J8" s="121">
        <f>J9+J16+J26+J35+J39</f>
        <v>683393883</v>
      </c>
      <c r="K8" s="121">
        <f>K9+K16+K26+K35+K39</f>
        <v>698583977</v>
      </c>
    </row>
    <row r="9" spans="1:11">
      <c r="A9" s="208" t="s">
        <v>169</v>
      </c>
      <c r="B9" s="209"/>
      <c r="C9" s="209"/>
      <c r="D9" s="209"/>
      <c r="E9" s="209"/>
      <c r="F9" s="209"/>
      <c r="G9" s="209"/>
      <c r="H9" s="210"/>
      <c r="I9" s="1">
        <v>3</v>
      </c>
      <c r="J9" s="121">
        <f>SUM(J10:J15)</f>
        <v>41068786</v>
      </c>
      <c r="K9" s="121">
        <f>SUM(K10:K15)</f>
        <v>38287023</v>
      </c>
    </row>
    <row r="10" spans="1:11">
      <c r="A10" s="205" t="s">
        <v>98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40667370</v>
      </c>
      <c r="K10" s="7">
        <v>37885607</v>
      </c>
    </row>
    <row r="11" spans="1:11">
      <c r="A11" s="205" t="s">
        <v>8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401416</v>
      </c>
      <c r="K11" s="7">
        <v>401416</v>
      </c>
    </row>
    <row r="12" spans="1:11">
      <c r="A12" s="205" t="s">
        <v>99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>
      <c r="A13" s="205" t="s">
        <v>172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>
      <c r="A14" s="205" t="s">
        <v>173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>
      <c r="A15" s="205" t="s">
        <v>174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>
      <c r="A16" s="208" t="s">
        <v>170</v>
      </c>
      <c r="B16" s="209"/>
      <c r="C16" s="209"/>
      <c r="D16" s="209"/>
      <c r="E16" s="209"/>
      <c r="F16" s="209"/>
      <c r="G16" s="209"/>
      <c r="H16" s="210"/>
      <c r="I16" s="1">
        <v>10</v>
      </c>
      <c r="J16" s="121">
        <f>SUM(J17:J25)</f>
        <v>440520255</v>
      </c>
      <c r="K16" s="121">
        <f>SUM(K17:K25)</f>
        <v>435695401</v>
      </c>
    </row>
    <row r="17" spans="1:12">
      <c r="A17" s="205" t="s">
        <v>175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134619737</v>
      </c>
      <c r="K17" s="7">
        <v>134619737</v>
      </c>
    </row>
    <row r="18" spans="1:12">
      <c r="A18" s="205" t="s">
        <v>211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170463291</v>
      </c>
      <c r="K18" s="7">
        <v>167420452</v>
      </c>
    </row>
    <row r="19" spans="1:12">
      <c r="A19" s="205" t="s">
        <v>176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125573646</v>
      </c>
      <c r="K19" s="7">
        <v>123235045</v>
      </c>
    </row>
    <row r="20" spans="1:12">
      <c r="A20" s="205" t="s">
        <v>20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7236660</v>
      </c>
      <c r="K20" s="7">
        <v>7121171</v>
      </c>
    </row>
    <row r="21" spans="1:12">
      <c r="A21" s="205" t="s">
        <v>21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2">
      <c r="A22" s="205" t="s">
        <v>62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2">
      <c r="A23" s="205" t="s">
        <v>63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2626921</v>
      </c>
      <c r="K23" s="7">
        <v>3298996</v>
      </c>
    </row>
    <row r="24" spans="1:12">
      <c r="A24" s="205" t="s">
        <v>64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2">
      <c r="A25" s="205" t="s">
        <v>65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2">
      <c r="A26" s="208" t="s">
        <v>158</v>
      </c>
      <c r="B26" s="209"/>
      <c r="C26" s="209"/>
      <c r="D26" s="209"/>
      <c r="E26" s="209"/>
      <c r="F26" s="209"/>
      <c r="G26" s="209"/>
      <c r="H26" s="210"/>
      <c r="I26" s="1">
        <v>20</v>
      </c>
      <c r="J26" s="121">
        <f>SUM(J27:J34)</f>
        <v>201138391</v>
      </c>
      <c r="K26" s="121">
        <f>SUM(K27:K34)</f>
        <v>223935102</v>
      </c>
      <c r="L26" s="129"/>
    </row>
    <row r="27" spans="1:12">
      <c r="A27" s="205" t="s">
        <v>66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74678639</v>
      </c>
      <c r="K27" s="7">
        <v>74681629</v>
      </c>
      <c r="L27" s="129"/>
    </row>
    <row r="28" spans="1:12">
      <c r="A28" s="205" t="s">
        <v>67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44838550</v>
      </c>
      <c r="K28" s="7">
        <v>59950479</v>
      </c>
      <c r="L28" s="129"/>
    </row>
    <row r="29" spans="1:12">
      <c r="A29" s="205" t="s">
        <v>68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52561385</v>
      </c>
      <c r="K29" s="7">
        <v>52561385</v>
      </c>
      <c r="L29" s="129"/>
    </row>
    <row r="30" spans="1:12">
      <c r="A30" s="205" t="s">
        <v>73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28564380</v>
      </c>
      <c r="K30" s="7">
        <v>36246172</v>
      </c>
      <c r="L30" s="129"/>
    </row>
    <row r="31" spans="1:12">
      <c r="A31" s="205" t="s">
        <v>74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63855</v>
      </c>
      <c r="K31" s="7">
        <v>63855</v>
      </c>
      <c r="L31" s="129"/>
    </row>
    <row r="32" spans="1:12">
      <c r="A32" s="205" t="s">
        <v>75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431582</v>
      </c>
      <c r="K32" s="7">
        <v>431582</v>
      </c>
      <c r="L32" s="129"/>
    </row>
    <row r="33" spans="1:12">
      <c r="A33" s="205" t="s">
        <v>69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  <c r="L33" s="129"/>
    </row>
    <row r="34" spans="1:12">
      <c r="A34" s="205" t="s">
        <v>151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  <c r="L34" s="129"/>
    </row>
    <row r="35" spans="1:12">
      <c r="A35" s="208" t="s">
        <v>152</v>
      </c>
      <c r="B35" s="209"/>
      <c r="C35" s="209"/>
      <c r="D35" s="209"/>
      <c r="E35" s="209"/>
      <c r="F35" s="209"/>
      <c r="G35" s="209"/>
      <c r="H35" s="210"/>
      <c r="I35" s="1">
        <v>29</v>
      </c>
      <c r="J35" s="121">
        <f>SUM(J36:J38)</f>
        <v>0</v>
      </c>
      <c r="K35" s="121">
        <f>SUM(K36:K38)</f>
        <v>0</v>
      </c>
      <c r="L35" s="129"/>
    </row>
    <row r="36" spans="1:12">
      <c r="A36" s="205" t="s">
        <v>70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  <c r="L36" s="129"/>
    </row>
    <row r="37" spans="1:12">
      <c r="A37" s="205" t="s">
        <v>71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  <c r="L37" s="129"/>
    </row>
    <row r="38" spans="1:12">
      <c r="A38" s="205" t="s">
        <v>72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  <c r="L38" s="129"/>
    </row>
    <row r="39" spans="1:12">
      <c r="A39" s="208" t="s">
        <v>153</v>
      </c>
      <c r="B39" s="209"/>
      <c r="C39" s="209"/>
      <c r="D39" s="209"/>
      <c r="E39" s="209"/>
      <c r="F39" s="209"/>
      <c r="G39" s="209"/>
      <c r="H39" s="210"/>
      <c r="I39" s="1">
        <v>33</v>
      </c>
      <c r="J39" s="122">
        <v>666451</v>
      </c>
      <c r="K39" s="122">
        <v>666451</v>
      </c>
      <c r="L39" s="129"/>
    </row>
    <row r="40" spans="1:12">
      <c r="A40" s="208" t="s">
        <v>204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1">
        <f>J41+J49+J56+J64</f>
        <v>293731842</v>
      </c>
      <c r="K40" s="121">
        <f>K41+K49+K56+K64</f>
        <v>286427012</v>
      </c>
      <c r="L40" s="129"/>
    </row>
    <row r="41" spans="1:12">
      <c r="A41" s="208" t="s">
        <v>90</v>
      </c>
      <c r="B41" s="209"/>
      <c r="C41" s="209"/>
      <c r="D41" s="209"/>
      <c r="E41" s="209"/>
      <c r="F41" s="209"/>
      <c r="G41" s="209"/>
      <c r="H41" s="210"/>
      <c r="I41" s="1">
        <v>35</v>
      </c>
      <c r="J41" s="121">
        <f>SUM(J42:J48)</f>
        <v>37165157</v>
      </c>
      <c r="K41" s="121">
        <f>SUM(K42:K48)</f>
        <v>30701753</v>
      </c>
      <c r="L41" s="129"/>
    </row>
    <row r="42" spans="1:12">
      <c r="A42" s="205" t="s">
        <v>102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27539443</v>
      </c>
      <c r="K42" s="7">
        <v>22917551</v>
      </c>
      <c r="L42" s="129"/>
    </row>
    <row r="43" spans="1:12">
      <c r="A43" s="205" t="s">
        <v>103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2430497</v>
      </c>
      <c r="K43" s="7">
        <v>1897875</v>
      </c>
      <c r="L43" s="129"/>
    </row>
    <row r="44" spans="1:12">
      <c r="A44" s="205" t="s">
        <v>76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7183788</v>
      </c>
      <c r="K44" s="7">
        <v>5866508</v>
      </c>
      <c r="L44" s="129"/>
    </row>
    <row r="45" spans="1:12">
      <c r="A45" s="205" t="s">
        <v>77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11429</v>
      </c>
      <c r="K45" s="7">
        <v>19819</v>
      </c>
      <c r="L45" s="129"/>
    </row>
    <row r="46" spans="1:12">
      <c r="A46" s="205" t="s">
        <v>78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  <c r="L46" s="129"/>
    </row>
    <row r="47" spans="1:12">
      <c r="A47" s="205" t="s">
        <v>79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  <c r="L47" s="129"/>
    </row>
    <row r="48" spans="1:12">
      <c r="A48" s="205" t="s">
        <v>80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  <c r="L48" s="129"/>
    </row>
    <row r="49" spans="1:12">
      <c r="A49" s="208" t="s">
        <v>91</v>
      </c>
      <c r="B49" s="209"/>
      <c r="C49" s="209"/>
      <c r="D49" s="209"/>
      <c r="E49" s="209"/>
      <c r="F49" s="209"/>
      <c r="G49" s="209"/>
      <c r="H49" s="210"/>
      <c r="I49" s="1">
        <v>43</v>
      </c>
      <c r="J49" s="121">
        <f>SUM(J50:J55)</f>
        <v>186794445</v>
      </c>
      <c r="K49" s="121">
        <f>SUM(K50:K55)</f>
        <v>188373261</v>
      </c>
      <c r="L49" s="129"/>
    </row>
    <row r="50" spans="1:12">
      <c r="A50" s="205" t="s">
        <v>164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80475302</v>
      </c>
      <c r="K50" s="7">
        <v>57063823</v>
      </c>
      <c r="L50" s="129"/>
    </row>
    <row r="51" spans="1:12">
      <c r="A51" s="205" t="s">
        <v>165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63662324</v>
      </c>
      <c r="K51" s="7">
        <v>70587829</v>
      </c>
      <c r="L51" s="129"/>
    </row>
    <row r="52" spans="1:12">
      <c r="A52" s="205" t="s">
        <v>166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5244952</v>
      </c>
      <c r="K52" s="7">
        <v>21390737</v>
      </c>
      <c r="L52" s="129"/>
    </row>
    <row r="53" spans="1:12">
      <c r="A53" s="205" t="s">
        <v>167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929439</v>
      </c>
      <c r="K53" s="7">
        <v>1201718</v>
      </c>
      <c r="L53" s="129"/>
    </row>
    <row r="54" spans="1:12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15433186</v>
      </c>
      <c r="K54" s="7">
        <v>18471437</v>
      </c>
      <c r="L54" s="129"/>
    </row>
    <row r="55" spans="1:12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21049242</v>
      </c>
      <c r="K55" s="7">
        <v>19657717</v>
      </c>
    </row>
    <row r="56" spans="1:12">
      <c r="A56" s="208" t="s">
        <v>92</v>
      </c>
      <c r="B56" s="209"/>
      <c r="C56" s="209"/>
      <c r="D56" s="209"/>
      <c r="E56" s="209"/>
      <c r="F56" s="209"/>
      <c r="G56" s="209"/>
      <c r="H56" s="210"/>
      <c r="I56" s="1">
        <v>50</v>
      </c>
      <c r="J56" s="121">
        <f>SUM(J57:J63)</f>
        <v>66543367</v>
      </c>
      <c r="K56" s="121">
        <f>SUM(K57:K63)</f>
        <v>59310236</v>
      </c>
    </row>
    <row r="57" spans="1:12">
      <c r="A57" s="205" t="s">
        <v>66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2">
      <c r="A58" s="205" t="s">
        <v>67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2">
      <c r="A59" s="205" t="s">
        <v>206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2">
      <c r="A60" s="205" t="s">
        <v>73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2">
      <c r="A61" s="205" t="s">
        <v>74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2">
      <c r="A62" s="205" t="s">
        <v>75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66543367</v>
      </c>
      <c r="K62" s="7">
        <v>59310236</v>
      </c>
    </row>
    <row r="63" spans="1:12">
      <c r="A63" s="205" t="s">
        <v>39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2">
      <c r="A64" s="208" t="s">
        <v>171</v>
      </c>
      <c r="B64" s="209"/>
      <c r="C64" s="209"/>
      <c r="D64" s="209"/>
      <c r="E64" s="209"/>
      <c r="F64" s="209"/>
      <c r="G64" s="209"/>
      <c r="H64" s="210"/>
      <c r="I64" s="1">
        <v>58</v>
      </c>
      <c r="J64" s="122">
        <v>3228873</v>
      </c>
      <c r="K64" s="122">
        <v>8041762</v>
      </c>
    </row>
    <row r="65" spans="1:11">
      <c r="A65" s="208" t="s">
        <v>46</v>
      </c>
      <c r="B65" s="209"/>
      <c r="C65" s="209"/>
      <c r="D65" s="209"/>
      <c r="E65" s="209"/>
      <c r="F65" s="209"/>
      <c r="G65" s="209"/>
      <c r="H65" s="210"/>
      <c r="I65" s="1">
        <v>59</v>
      </c>
      <c r="J65" s="122">
        <v>75527413</v>
      </c>
      <c r="K65" s="122">
        <v>77174642</v>
      </c>
    </row>
    <row r="66" spans="1:11">
      <c r="A66" s="208" t="s">
        <v>205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1">
        <f>J7+J8+J40+J65</f>
        <v>1052653138</v>
      </c>
      <c r="K66" s="121">
        <f>K7+K8+K40+K65</f>
        <v>1062185631</v>
      </c>
    </row>
    <row r="67" spans="1:11">
      <c r="A67" s="220" t="s">
        <v>81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3">
        <v>7149642</v>
      </c>
      <c r="K67" s="123">
        <v>7149642</v>
      </c>
    </row>
    <row r="68" spans="1:11">
      <c r="A68" s="197" t="s">
        <v>48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>
      <c r="A69" s="201" t="s">
        <v>305</v>
      </c>
      <c r="B69" s="202"/>
      <c r="C69" s="202"/>
      <c r="D69" s="202"/>
      <c r="E69" s="202"/>
      <c r="F69" s="202"/>
      <c r="G69" s="202"/>
      <c r="H69" s="219"/>
      <c r="I69" s="3">
        <v>62</v>
      </c>
      <c r="J69" s="120">
        <f>J70+J71+J72+J78+J79+J82+J85</f>
        <v>648297174</v>
      </c>
      <c r="K69" s="120">
        <f>K70+K71+K72+K78+K79+K82+K85</f>
        <v>687064680</v>
      </c>
    </row>
    <row r="70" spans="1:11">
      <c r="A70" s="208" t="s">
        <v>116</v>
      </c>
      <c r="B70" s="209"/>
      <c r="C70" s="209"/>
      <c r="D70" s="209"/>
      <c r="E70" s="209"/>
      <c r="F70" s="209"/>
      <c r="G70" s="209"/>
      <c r="H70" s="210"/>
      <c r="I70" s="1">
        <v>63</v>
      </c>
      <c r="J70" s="122">
        <v>419958400</v>
      </c>
      <c r="K70" s="122">
        <v>419958400</v>
      </c>
    </row>
    <row r="71" spans="1:11">
      <c r="A71" s="208" t="s">
        <v>117</v>
      </c>
      <c r="B71" s="209"/>
      <c r="C71" s="209"/>
      <c r="D71" s="209"/>
      <c r="E71" s="209"/>
      <c r="F71" s="209"/>
      <c r="G71" s="209"/>
      <c r="H71" s="210"/>
      <c r="I71" s="1">
        <v>64</v>
      </c>
      <c r="J71" s="122">
        <v>181239161</v>
      </c>
      <c r="K71" s="122">
        <v>181239161</v>
      </c>
    </row>
    <row r="72" spans="1:11">
      <c r="A72" s="208" t="s">
        <v>118</v>
      </c>
      <c r="B72" s="209"/>
      <c r="C72" s="209"/>
      <c r="D72" s="209"/>
      <c r="E72" s="209"/>
      <c r="F72" s="209"/>
      <c r="G72" s="209"/>
      <c r="H72" s="210"/>
      <c r="I72" s="1">
        <v>65</v>
      </c>
      <c r="J72" s="121">
        <f>J73+J74-J75+J76+J77</f>
        <v>16171699</v>
      </c>
      <c r="K72" s="121">
        <f>K73+K74-K75+K76+K77</f>
        <v>16171699</v>
      </c>
    </row>
    <row r="73" spans="1:11">
      <c r="A73" s="205" t="s">
        <v>119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6128852</v>
      </c>
      <c r="K73" s="7">
        <v>6128852</v>
      </c>
    </row>
    <row r="74" spans="1:11">
      <c r="A74" s="205" t="s">
        <v>120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11359719</v>
      </c>
      <c r="K74" s="7">
        <v>12927119</v>
      </c>
    </row>
    <row r="75" spans="1:11">
      <c r="A75" s="205" t="s">
        <v>108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11359719</v>
      </c>
      <c r="K75" s="7">
        <v>12927119</v>
      </c>
    </row>
    <row r="76" spans="1:11">
      <c r="A76" s="205" t="s">
        <v>109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>
      <c r="A77" s="205" t="s">
        <v>110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10042847</v>
      </c>
      <c r="K77" s="7">
        <v>10042847</v>
      </c>
    </row>
    <row r="78" spans="1:11">
      <c r="A78" s="208" t="s">
        <v>111</v>
      </c>
      <c r="B78" s="209"/>
      <c r="C78" s="209"/>
      <c r="D78" s="209"/>
      <c r="E78" s="209"/>
      <c r="F78" s="209"/>
      <c r="G78" s="209"/>
      <c r="H78" s="210"/>
      <c r="I78" s="1">
        <v>71</v>
      </c>
      <c r="J78" s="122">
        <v>10185353</v>
      </c>
      <c r="K78" s="122">
        <v>10185353</v>
      </c>
    </row>
    <row r="79" spans="1:11">
      <c r="A79" s="208" t="s">
        <v>202</v>
      </c>
      <c r="B79" s="209"/>
      <c r="C79" s="209"/>
      <c r="D79" s="209"/>
      <c r="E79" s="209"/>
      <c r="F79" s="209"/>
      <c r="G79" s="209"/>
      <c r="H79" s="210"/>
      <c r="I79" s="1">
        <v>72</v>
      </c>
      <c r="J79" s="121">
        <f>J80-J81</f>
        <v>0</v>
      </c>
      <c r="K79" s="121">
        <f>K80-K81</f>
        <v>20742561</v>
      </c>
    </row>
    <row r="80" spans="1:11">
      <c r="A80" s="216" t="s">
        <v>137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>
        <v>20742561</v>
      </c>
    </row>
    <row r="81" spans="1:13">
      <c r="A81" s="216" t="s">
        <v>138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3">
      <c r="A82" s="208" t="s">
        <v>203</v>
      </c>
      <c r="B82" s="209"/>
      <c r="C82" s="209"/>
      <c r="D82" s="209"/>
      <c r="E82" s="209"/>
      <c r="F82" s="209"/>
      <c r="G82" s="209"/>
      <c r="H82" s="210"/>
      <c r="I82" s="1">
        <v>75</v>
      </c>
      <c r="J82" s="121">
        <f>J83-J84</f>
        <v>20742561</v>
      </c>
      <c r="K82" s="121">
        <f>K83-K84</f>
        <v>38767506</v>
      </c>
    </row>
    <row r="83" spans="1:13">
      <c r="A83" s="216" t="s">
        <v>139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20742561</v>
      </c>
      <c r="K83" s="7">
        <v>38767506</v>
      </c>
    </row>
    <row r="84" spans="1:13">
      <c r="A84" s="216" t="s">
        <v>140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3">
      <c r="A85" s="208" t="s">
        <v>141</v>
      </c>
      <c r="B85" s="209"/>
      <c r="C85" s="209"/>
      <c r="D85" s="209"/>
      <c r="E85" s="209"/>
      <c r="F85" s="209"/>
      <c r="G85" s="209"/>
      <c r="H85" s="210"/>
      <c r="I85" s="1">
        <v>78</v>
      </c>
      <c r="J85" s="122"/>
      <c r="K85" s="122"/>
    </row>
    <row r="86" spans="1:13">
      <c r="A86" s="208" t="s">
        <v>12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1">
        <f>SUM(J87:J89)</f>
        <v>10225567</v>
      </c>
      <c r="K86" s="121">
        <f>SUM(K87:K89)</f>
        <v>10225567</v>
      </c>
      <c r="M86" s="127" t="s">
        <v>306</v>
      </c>
    </row>
    <row r="87" spans="1:13">
      <c r="A87" s="205" t="s">
        <v>104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3332255</v>
      </c>
      <c r="K87" s="7">
        <v>3332255</v>
      </c>
    </row>
    <row r="88" spans="1:13">
      <c r="A88" s="205" t="s">
        <v>105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3">
      <c r="A89" s="205" t="s">
        <v>106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6893312</v>
      </c>
      <c r="K89" s="7">
        <v>6893312</v>
      </c>
    </row>
    <row r="90" spans="1:13">
      <c r="A90" s="208" t="s">
        <v>13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1">
        <f>SUM(J91:J99)</f>
        <v>92830764</v>
      </c>
      <c r="K90" s="121">
        <f>SUM(K91:K99)</f>
        <v>86027927</v>
      </c>
    </row>
    <row r="91" spans="1:13">
      <c r="A91" s="205" t="s">
        <v>107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3">
      <c r="A92" s="205" t="s">
        <v>207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3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92830764</v>
      </c>
      <c r="K93" s="7">
        <v>86027927</v>
      </c>
    </row>
    <row r="94" spans="1:13">
      <c r="A94" s="205" t="s">
        <v>208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3">
      <c r="A95" s="205" t="s">
        <v>209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3">
      <c r="A96" s="205" t="s">
        <v>210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>
      <c r="A97" s="205" t="s">
        <v>84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>
      <c r="A98" s="205" t="s">
        <v>82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>
      <c r="A99" s="205" t="s">
        <v>83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>
      <c r="A100" s="208" t="s">
        <v>14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1">
        <f>SUM(J101:J112)</f>
        <v>299594297</v>
      </c>
      <c r="K100" s="121">
        <f>SUM(K101:K112)</f>
        <v>273596961</v>
      </c>
    </row>
    <row r="101" spans="1:11">
      <c r="A101" s="205" t="s">
        <v>107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37269825</v>
      </c>
      <c r="K101" s="7">
        <v>37544847</v>
      </c>
    </row>
    <row r="102" spans="1:11">
      <c r="A102" s="205" t="s">
        <v>207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106256933</v>
      </c>
      <c r="K103" s="7">
        <v>69449670</v>
      </c>
    </row>
    <row r="104" spans="1:11">
      <c r="A104" s="205" t="s">
        <v>208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80140898</v>
      </c>
      <c r="K104" s="7">
        <v>83380882</v>
      </c>
    </row>
    <row r="105" spans="1:11">
      <c r="A105" s="205" t="s">
        <v>209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66312190</v>
      </c>
      <c r="K105" s="7">
        <v>69932819</v>
      </c>
    </row>
    <row r="106" spans="1:11">
      <c r="A106" s="205" t="s">
        <v>210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>
      <c r="A107" s="205" t="s">
        <v>84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199</v>
      </c>
      <c r="K107" s="7">
        <v>199</v>
      </c>
    </row>
    <row r="108" spans="1:11">
      <c r="A108" s="205" t="s">
        <v>85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5226092</v>
      </c>
      <c r="K108" s="7">
        <v>4846339</v>
      </c>
    </row>
    <row r="109" spans="1:11">
      <c r="A109" s="205" t="s">
        <v>86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4388160</v>
      </c>
      <c r="K109" s="7">
        <v>8442205</v>
      </c>
    </row>
    <row r="110" spans="1:11">
      <c r="A110" s="205" t="s">
        <v>89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>
      <c r="A111" s="205" t="s">
        <v>87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>
      <c r="A112" s="205" t="s">
        <v>88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/>
      <c r="K112" s="7"/>
    </row>
    <row r="113" spans="1:11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122">
        <v>1705336</v>
      </c>
      <c r="K113" s="122">
        <v>5270496</v>
      </c>
    </row>
    <row r="114" spans="1:11">
      <c r="A114" s="208" t="s">
        <v>18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21">
        <f>J69+J86+J90+J100+J113</f>
        <v>1052653138</v>
      </c>
      <c r="K114" s="121">
        <f>K69+K86+K90+K100+K113</f>
        <v>1062185631</v>
      </c>
    </row>
    <row r="115" spans="1:11">
      <c r="A115" s="194" t="s">
        <v>47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123">
        <f>+J67</f>
        <v>7149642</v>
      </c>
      <c r="K115" s="123">
        <f>+K67</f>
        <v>7149642</v>
      </c>
    </row>
    <row r="116" spans="1:11">
      <c r="A116" s="197" t="s">
        <v>274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>
      <c r="A117" s="201" t="s">
        <v>154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>
      <c r="A119" s="211" t="s">
        <v>4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>
      <c r="A120" s="214" t="s">
        <v>275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A51" sqref="A51:M71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303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49</v>
      </c>
      <c r="B4" s="252"/>
      <c r="C4" s="252"/>
      <c r="D4" s="252"/>
      <c r="E4" s="252"/>
      <c r="F4" s="252"/>
      <c r="G4" s="252"/>
      <c r="H4" s="252"/>
      <c r="I4" s="57" t="s">
        <v>243</v>
      </c>
      <c r="J4" s="253" t="s">
        <v>282</v>
      </c>
      <c r="K4" s="253"/>
      <c r="L4" s="253" t="s">
        <v>283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7"/>
      <c r="J5" s="59" t="s">
        <v>278</v>
      </c>
      <c r="K5" s="59" t="s">
        <v>279</v>
      </c>
      <c r="L5" s="59" t="s">
        <v>278</v>
      </c>
      <c r="M5" s="59" t="s">
        <v>279</v>
      </c>
    </row>
    <row r="6" spans="1:13">
      <c r="A6" s="253">
        <v>1</v>
      </c>
      <c r="B6" s="253"/>
      <c r="C6" s="253"/>
      <c r="D6" s="253"/>
      <c r="E6" s="253"/>
      <c r="F6" s="253"/>
      <c r="G6" s="253"/>
      <c r="H6" s="25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>
      <c r="A7" s="201" t="s">
        <v>19</v>
      </c>
      <c r="B7" s="202"/>
      <c r="C7" s="202"/>
      <c r="D7" s="202"/>
      <c r="E7" s="202"/>
      <c r="F7" s="202"/>
      <c r="G7" s="202"/>
      <c r="H7" s="219"/>
      <c r="I7" s="3">
        <v>111</v>
      </c>
      <c r="J7" s="120">
        <f>SUM(J8:J9)</f>
        <v>150915892</v>
      </c>
      <c r="K7" s="120">
        <f>SUM(K8:K9)</f>
        <v>150915892</v>
      </c>
      <c r="L7" s="120">
        <f>SUM(L8:L9)</f>
        <v>152852436</v>
      </c>
      <c r="M7" s="120">
        <f>SUM(M8:M9)</f>
        <v>152852436</v>
      </c>
    </row>
    <row r="8" spans="1:13">
      <c r="A8" s="208" t="s">
        <v>125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148968875</v>
      </c>
      <c r="K8" s="7">
        <v>148968875</v>
      </c>
      <c r="L8" s="7">
        <v>151350428</v>
      </c>
      <c r="M8" s="7">
        <v>151350428</v>
      </c>
    </row>
    <row r="9" spans="1:13">
      <c r="A9" s="208" t="s">
        <v>93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1947017</v>
      </c>
      <c r="K9" s="7">
        <v>1947017</v>
      </c>
      <c r="L9" s="7">
        <v>1502008</v>
      </c>
      <c r="M9" s="7">
        <v>1502008</v>
      </c>
    </row>
    <row r="10" spans="1:13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21">
        <f>J11+J12+J16+J20+J21+J22+J25+J26</f>
        <v>139560048</v>
      </c>
      <c r="K10" s="121">
        <f>K11+K12+K16+K20+K21+K22+K25+K26</f>
        <v>139560048</v>
      </c>
      <c r="L10" s="121">
        <f>L11+L12+L16+L20+L21+L22+L25+L26</f>
        <v>137977714</v>
      </c>
      <c r="M10" s="121">
        <f>M11+M12+M16+M20+M21+M22+M25+M26</f>
        <v>137977714</v>
      </c>
    </row>
    <row r="11" spans="1:13">
      <c r="A11" s="208" t="s">
        <v>94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122">
        <v>-137620</v>
      </c>
      <c r="K11" s="122">
        <v>-137620</v>
      </c>
      <c r="L11" s="122">
        <v>1793728</v>
      </c>
      <c r="M11" s="122">
        <v>1793728</v>
      </c>
    </row>
    <row r="12" spans="1:13">
      <c r="A12" s="208" t="s">
        <v>15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21">
        <f>SUM(J13:J15)</f>
        <v>98905149</v>
      </c>
      <c r="K12" s="121">
        <f>SUM(K13:K15)</f>
        <v>98905149</v>
      </c>
      <c r="L12" s="121">
        <f>SUM(L13:L15)</f>
        <v>90535703</v>
      </c>
      <c r="M12" s="121">
        <f>SUM(M13:M15)</f>
        <v>90535703</v>
      </c>
    </row>
    <row r="13" spans="1:13">
      <c r="A13" s="205" t="s">
        <v>121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75164703</v>
      </c>
      <c r="K13" s="7">
        <v>75164703</v>
      </c>
      <c r="L13" s="7">
        <v>71243568</v>
      </c>
      <c r="M13" s="7">
        <v>71243568</v>
      </c>
    </row>
    <row r="14" spans="1:13">
      <c r="A14" s="205" t="s">
        <v>122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10416851</v>
      </c>
      <c r="K14" s="7">
        <v>10416851</v>
      </c>
      <c r="L14" s="7">
        <v>8176099</v>
      </c>
      <c r="M14" s="7">
        <v>8176099</v>
      </c>
    </row>
    <row r="15" spans="1:13">
      <c r="A15" s="205" t="s">
        <v>51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13323595</v>
      </c>
      <c r="K15" s="7">
        <v>13323595</v>
      </c>
      <c r="L15" s="7">
        <v>11116036</v>
      </c>
      <c r="M15" s="7">
        <v>11116036</v>
      </c>
    </row>
    <row r="16" spans="1:13">
      <c r="A16" s="208" t="s">
        <v>16</v>
      </c>
      <c r="B16" s="209"/>
      <c r="C16" s="209"/>
      <c r="D16" s="209"/>
      <c r="E16" s="209"/>
      <c r="F16" s="209"/>
      <c r="G16" s="209"/>
      <c r="H16" s="210"/>
      <c r="I16" s="1">
        <v>120</v>
      </c>
      <c r="J16" s="121">
        <f>SUM(J17:J19)</f>
        <v>23253976</v>
      </c>
      <c r="K16" s="121">
        <f>SUM(K17:K19)</f>
        <v>23253976</v>
      </c>
      <c r="L16" s="121">
        <f>SUM(L17:L19)</f>
        <v>21968539</v>
      </c>
      <c r="M16" s="121">
        <f>SUM(M17:M19)</f>
        <v>21968539</v>
      </c>
    </row>
    <row r="17" spans="1:13">
      <c r="A17" s="205" t="s">
        <v>52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13952386</v>
      </c>
      <c r="K17" s="7">
        <v>13952386</v>
      </c>
      <c r="L17" s="7">
        <v>13181123</v>
      </c>
      <c r="M17" s="7">
        <v>13181123</v>
      </c>
    </row>
    <row r="18" spans="1:13">
      <c r="A18" s="205" t="s">
        <v>53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5813494</v>
      </c>
      <c r="K18" s="7">
        <v>5813494</v>
      </c>
      <c r="L18" s="7">
        <v>5492135</v>
      </c>
      <c r="M18" s="7">
        <v>5492135</v>
      </c>
    </row>
    <row r="19" spans="1:13">
      <c r="A19" s="205" t="s">
        <v>54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3488096</v>
      </c>
      <c r="K19" s="7">
        <v>3488096</v>
      </c>
      <c r="L19" s="7">
        <v>3295281</v>
      </c>
      <c r="M19" s="7">
        <v>3295281</v>
      </c>
    </row>
    <row r="20" spans="1:13">
      <c r="A20" s="208" t="s">
        <v>95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122">
        <v>11970881</v>
      </c>
      <c r="K20" s="122">
        <v>11970881</v>
      </c>
      <c r="L20" s="122">
        <v>9853380</v>
      </c>
      <c r="M20" s="122">
        <v>9853380</v>
      </c>
    </row>
    <row r="21" spans="1:13">
      <c r="A21" s="208" t="s">
        <v>96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122">
        <v>5567662</v>
      </c>
      <c r="K21" s="122">
        <v>5567662</v>
      </c>
      <c r="L21" s="122">
        <v>10283910</v>
      </c>
      <c r="M21" s="122">
        <v>10283910</v>
      </c>
    </row>
    <row r="22" spans="1:13">
      <c r="A22" s="208" t="s">
        <v>17</v>
      </c>
      <c r="B22" s="209"/>
      <c r="C22" s="209"/>
      <c r="D22" s="209"/>
      <c r="E22" s="209"/>
      <c r="F22" s="209"/>
      <c r="G22" s="209"/>
      <c r="H22" s="210"/>
      <c r="I22" s="1">
        <v>126</v>
      </c>
      <c r="J22" s="121">
        <f>SUM(J23:J24)</f>
        <v>0</v>
      </c>
      <c r="K22" s="121">
        <f>SUM(K23:K24)</f>
        <v>0</v>
      </c>
      <c r="L22" s="121">
        <f>SUM(L23:L24)</f>
        <v>0</v>
      </c>
      <c r="M22" s="121">
        <f>SUM(M23:M24)</f>
        <v>0</v>
      </c>
    </row>
    <row r="23" spans="1:13">
      <c r="A23" s="205" t="s">
        <v>112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>
      <c r="A24" s="205" t="s">
        <v>113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>
      <c r="A25" s="208" t="s">
        <v>97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122"/>
      <c r="K25" s="122"/>
      <c r="L25" s="122"/>
      <c r="M25" s="122"/>
    </row>
    <row r="26" spans="1:13">
      <c r="A26" s="208" t="s">
        <v>40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122"/>
      <c r="K26" s="122"/>
      <c r="L26" s="122">
        <v>3542454</v>
      </c>
      <c r="M26" s="122">
        <v>3542454</v>
      </c>
    </row>
    <row r="27" spans="1:13">
      <c r="A27" s="208" t="s">
        <v>177</v>
      </c>
      <c r="B27" s="209"/>
      <c r="C27" s="209"/>
      <c r="D27" s="209"/>
      <c r="E27" s="209"/>
      <c r="F27" s="209"/>
      <c r="G27" s="209"/>
      <c r="H27" s="210"/>
      <c r="I27" s="1">
        <v>131</v>
      </c>
      <c r="J27" s="121">
        <f>SUM(J28:J32)</f>
        <v>3549512</v>
      </c>
      <c r="K27" s="121">
        <f>SUM(K28:K32)</f>
        <v>3549512</v>
      </c>
      <c r="L27" s="121">
        <f>SUM(L28:L32)</f>
        <v>32080066</v>
      </c>
      <c r="M27" s="121">
        <f>SUM(M28:M32)</f>
        <v>32080066</v>
      </c>
    </row>
    <row r="28" spans="1:13" ht="28.5" customHeight="1">
      <c r="A28" s="208" t="s">
        <v>191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1517451</v>
      </c>
      <c r="K28" s="7">
        <v>1517451</v>
      </c>
      <c r="L28" s="7">
        <v>13522189</v>
      </c>
      <c r="M28" s="7">
        <v>13522189</v>
      </c>
    </row>
    <row r="29" spans="1:13" ht="27" customHeight="1">
      <c r="A29" s="208" t="s">
        <v>128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2032061</v>
      </c>
      <c r="K29" s="7">
        <v>2032061</v>
      </c>
      <c r="L29" s="7">
        <v>2609575</v>
      </c>
      <c r="M29" s="7">
        <v>2609575</v>
      </c>
    </row>
    <row r="30" spans="1:13" ht="15" customHeight="1">
      <c r="A30" s="208" t="s">
        <v>114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>
        <v>15948302</v>
      </c>
      <c r="M30" s="7">
        <v>15948302</v>
      </c>
    </row>
    <row r="31" spans="1:13">
      <c r="A31" s="208" t="s">
        <v>187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>
      <c r="A32" s="208" t="s">
        <v>115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>
      <c r="A33" s="208" t="s">
        <v>178</v>
      </c>
      <c r="B33" s="209"/>
      <c r="C33" s="209"/>
      <c r="D33" s="209"/>
      <c r="E33" s="209"/>
      <c r="F33" s="209"/>
      <c r="G33" s="209"/>
      <c r="H33" s="210"/>
      <c r="I33" s="1">
        <v>137</v>
      </c>
      <c r="J33" s="121">
        <f>SUM(J34:J37)</f>
        <v>4592113</v>
      </c>
      <c r="K33" s="121">
        <f>SUM(K34:K37)</f>
        <v>4592113</v>
      </c>
      <c r="L33" s="121">
        <f>SUM(L34:L37)</f>
        <v>5201270</v>
      </c>
      <c r="M33" s="121">
        <f>SUM(M34:M37)</f>
        <v>5201270</v>
      </c>
    </row>
    <row r="34" spans="1:13" ht="15" customHeight="1">
      <c r="A34" s="208" t="s">
        <v>56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563704</v>
      </c>
      <c r="K34" s="7">
        <v>563704</v>
      </c>
      <c r="L34" s="7">
        <v>1101213</v>
      </c>
      <c r="M34" s="7">
        <v>1101213</v>
      </c>
    </row>
    <row r="35" spans="1:13">
      <c r="A35" s="208" t="s">
        <v>55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4028409</v>
      </c>
      <c r="K35" s="7">
        <v>4028409</v>
      </c>
      <c r="L35" s="7">
        <v>4100057</v>
      </c>
      <c r="M35" s="7">
        <v>4100057</v>
      </c>
    </row>
    <row r="36" spans="1:13">
      <c r="A36" s="208" t="s">
        <v>188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>
      <c r="A37" s="208" t="s">
        <v>57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>
      <c r="A38" s="208" t="s">
        <v>162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>
      <c r="A39" s="208" t="s">
        <v>163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>
      <c r="A40" s="208" t="s">
        <v>189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>
      <c r="A41" s="208" t="s">
        <v>190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>
      <c r="A42" s="208" t="s">
        <v>179</v>
      </c>
      <c r="B42" s="209"/>
      <c r="C42" s="209"/>
      <c r="D42" s="209"/>
      <c r="E42" s="209"/>
      <c r="F42" s="209"/>
      <c r="G42" s="209"/>
      <c r="H42" s="210"/>
      <c r="I42" s="1">
        <v>146</v>
      </c>
      <c r="J42" s="121">
        <f>J7+J27+J38+J40</f>
        <v>154465404</v>
      </c>
      <c r="K42" s="121">
        <f>K7+K27+K38+K40</f>
        <v>154465404</v>
      </c>
      <c r="L42" s="121">
        <f>L7+L27+L38+L40</f>
        <v>184932502</v>
      </c>
      <c r="M42" s="121">
        <f>M7+M27+M38+M40</f>
        <v>184932502</v>
      </c>
    </row>
    <row r="43" spans="1:13">
      <c r="A43" s="208" t="s">
        <v>180</v>
      </c>
      <c r="B43" s="209"/>
      <c r="C43" s="209"/>
      <c r="D43" s="209"/>
      <c r="E43" s="209"/>
      <c r="F43" s="209"/>
      <c r="G43" s="209"/>
      <c r="H43" s="210"/>
      <c r="I43" s="1">
        <v>147</v>
      </c>
      <c r="J43" s="121">
        <f>J10+J33+J39+J41</f>
        <v>144152161</v>
      </c>
      <c r="K43" s="121">
        <f>K10+K33+K39+K41</f>
        <v>144152161</v>
      </c>
      <c r="L43" s="121">
        <f>L10+L33+L39+L41</f>
        <v>143178984</v>
      </c>
      <c r="M43" s="121">
        <f>M10+M33+M39+M41</f>
        <v>143178984</v>
      </c>
    </row>
    <row r="44" spans="1:13">
      <c r="A44" s="208" t="s">
        <v>200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21">
        <f>J42-J43</f>
        <v>10313243</v>
      </c>
      <c r="K44" s="121">
        <f>K42-K43</f>
        <v>10313243</v>
      </c>
      <c r="L44" s="121">
        <f>L42-L43</f>
        <v>41753518</v>
      </c>
      <c r="M44" s="121">
        <f>M42-M43</f>
        <v>41753518</v>
      </c>
    </row>
    <row r="45" spans="1:13">
      <c r="A45" s="216" t="s">
        <v>182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10313243</v>
      </c>
      <c r="K45" s="53">
        <f>IF(K42&gt;K43,K42-K43,0)</f>
        <v>10313243</v>
      </c>
      <c r="L45" s="53">
        <f>IF(L42&gt;L43,L42-L43,0)</f>
        <v>41753518</v>
      </c>
      <c r="M45" s="53">
        <f>IF(M42&gt;M43,M42-M43,0)</f>
        <v>41753518</v>
      </c>
    </row>
    <row r="46" spans="1:13">
      <c r="A46" s="216" t="s">
        <v>183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>
      <c r="A47" s="208" t="s">
        <v>181</v>
      </c>
      <c r="B47" s="209"/>
      <c r="C47" s="209"/>
      <c r="D47" s="209"/>
      <c r="E47" s="209"/>
      <c r="F47" s="209"/>
      <c r="G47" s="209"/>
      <c r="H47" s="210"/>
      <c r="I47" s="1">
        <v>151</v>
      </c>
      <c r="J47" s="122"/>
      <c r="K47" s="122"/>
      <c r="L47" s="122">
        <v>2986012</v>
      </c>
      <c r="M47" s="122">
        <v>2986012</v>
      </c>
    </row>
    <row r="48" spans="1:13">
      <c r="A48" s="208" t="s">
        <v>201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21">
        <f>J44-J47</f>
        <v>10313243</v>
      </c>
      <c r="K48" s="121">
        <f>K44-K47</f>
        <v>10313243</v>
      </c>
      <c r="L48" s="121">
        <f>L44-L47</f>
        <v>38767506</v>
      </c>
      <c r="M48" s="121">
        <f>M44-M47</f>
        <v>38767506</v>
      </c>
    </row>
    <row r="49" spans="1:13">
      <c r="A49" s="216" t="s">
        <v>159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10313243</v>
      </c>
      <c r="K49" s="53">
        <f>IF(K48&gt;0,K48,0)</f>
        <v>10313243</v>
      </c>
      <c r="L49" s="53">
        <f>IF(L48&gt;0,L48,0)</f>
        <v>38767506</v>
      </c>
      <c r="M49" s="53">
        <f>IF(M48&gt;0,M48,0)</f>
        <v>38767506</v>
      </c>
    </row>
    <row r="50" spans="1:13">
      <c r="A50" s="248" t="s">
        <v>184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7" t="s">
        <v>276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155</v>
      </c>
      <c r="B52" s="202"/>
      <c r="C52" s="202"/>
      <c r="D52" s="202"/>
      <c r="E52" s="202"/>
      <c r="F52" s="202"/>
      <c r="G52" s="202"/>
      <c r="H52" s="202"/>
      <c r="I52" s="54"/>
      <c r="J52" s="54"/>
      <c r="K52" s="54"/>
      <c r="L52" s="54"/>
      <c r="M52" s="61"/>
    </row>
    <row r="53" spans="1:13">
      <c r="A53" s="245" t="s">
        <v>198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>
      <c r="A54" s="245" t="s">
        <v>199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157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>
      <c r="A56" s="201" t="s">
        <v>168</v>
      </c>
      <c r="B56" s="202"/>
      <c r="C56" s="202"/>
      <c r="D56" s="202"/>
      <c r="E56" s="202"/>
      <c r="F56" s="202"/>
      <c r="G56" s="202"/>
      <c r="H56" s="219"/>
      <c r="I56" s="9">
        <v>157</v>
      </c>
      <c r="J56" s="128">
        <f>+J48</f>
        <v>10313243</v>
      </c>
      <c r="K56" s="128">
        <f>+K48</f>
        <v>10313243</v>
      </c>
      <c r="L56" s="128">
        <f>+L48</f>
        <v>38767506</v>
      </c>
      <c r="M56" s="128">
        <f>+M48</f>
        <v>38767506</v>
      </c>
    </row>
    <row r="57" spans="1:13">
      <c r="A57" s="208" t="s">
        <v>185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 customHeight="1">
      <c r="A58" s="208" t="s">
        <v>192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24.75" customHeight="1">
      <c r="A59" s="208" t="s">
        <v>193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24" customHeight="1">
      <c r="A60" s="208" t="s">
        <v>38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5" customHeight="1">
      <c r="A61" s="208" t="s">
        <v>194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>
      <c r="A62" s="208" t="s">
        <v>195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>
      <c r="A63" s="208" t="s">
        <v>196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>
      <c r="A64" s="208" t="s">
        <v>197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>
      <c r="A65" s="208" t="s">
        <v>186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>
      <c r="A66" s="208" t="s">
        <v>160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08" t="s">
        <v>161</v>
      </c>
      <c r="B67" s="209"/>
      <c r="C67" s="209"/>
      <c r="D67" s="209"/>
      <c r="E67" s="209"/>
      <c r="F67" s="209"/>
      <c r="G67" s="209"/>
      <c r="H67" s="210"/>
      <c r="I67" s="1">
        <v>168</v>
      </c>
      <c r="J67" s="126">
        <f>J56+J66</f>
        <v>10313243</v>
      </c>
      <c r="K67" s="126">
        <f>K56+K66</f>
        <v>10313243</v>
      </c>
      <c r="L67" s="126">
        <f>L56+L66</f>
        <v>38767506</v>
      </c>
      <c r="M67" s="126">
        <f>M56+M66</f>
        <v>38767506</v>
      </c>
    </row>
    <row r="68" spans="1:13" ht="12.75" customHeight="1">
      <c r="A68" s="241" t="s">
        <v>277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156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>
      <c r="A70" s="245" t="s">
        <v>198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>
      <c r="A71" s="238" t="s">
        <v>199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23:L26 K27:M27 K28:L32 K33:M33 K12:M22 K34:L41 M26 M34:M35 M28:M3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A34" sqref="A34:K34"/>
    </sheetView>
  </sheetViews>
  <sheetFormatPr defaultRowHeight="12.75"/>
  <cols>
    <col min="1" max="16384" width="9.140625" style="52"/>
  </cols>
  <sheetData>
    <row r="1" spans="1:11" ht="12.75" customHeight="1">
      <c r="A1" s="260" t="s">
        <v>135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>
      <c r="A3" s="257" t="s">
        <v>303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49</v>
      </c>
      <c r="B4" s="262"/>
      <c r="C4" s="262"/>
      <c r="D4" s="262"/>
      <c r="E4" s="262"/>
      <c r="F4" s="262"/>
      <c r="G4" s="262"/>
      <c r="H4" s="262"/>
      <c r="I4" s="63" t="s">
        <v>243</v>
      </c>
      <c r="J4" s="64" t="s">
        <v>282</v>
      </c>
      <c r="K4" s="64" t="s">
        <v>283</v>
      </c>
    </row>
    <row r="5" spans="1:11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247</v>
      </c>
      <c r="K5" s="66" t="s">
        <v>248</v>
      </c>
    </row>
    <row r="6" spans="1:11">
      <c r="A6" s="197" t="s">
        <v>129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>
      <c r="A7" s="205" t="s">
        <v>33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10313243</v>
      </c>
      <c r="K7" s="7">
        <f>41753518-26133655</f>
        <v>15619863</v>
      </c>
    </row>
    <row r="8" spans="1:11">
      <c r="A8" s="205" t="s">
        <v>34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11970881</v>
      </c>
      <c r="K8" s="7">
        <v>9853380</v>
      </c>
    </row>
    <row r="9" spans="1:11">
      <c r="A9" s="205" t="s">
        <v>35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8614097</v>
      </c>
      <c r="K9" s="7">
        <v>14375087</v>
      </c>
    </row>
    <row r="10" spans="1:11">
      <c r="A10" s="205" t="s">
        <v>36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>
      <c r="A11" s="205" t="s">
        <v>37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7647411</v>
      </c>
      <c r="K11" s="7">
        <v>6463404</v>
      </c>
    </row>
    <row r="12" spans="1:11">
      <c r="A12" s="205" t="s">
        <v>41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2820569</v>
      </c>
      <c r="K12" s="7"/>
    </row>
    <row r="13" spans="1:11">
      <c r="A13" s="208" t="s">
        <v>130</v>
      </c>
      <c r="B13" s="209"/>
      <c r="C13" s="209"/>
      <c r="D13" s="209"/>
      <c r="E13" s="209"/>
      <c r="F13" s="209"/>
      <c r="G13" s="209"/>
      <c r="H13" s="209"/>
      <c r="I13" s="1">
        <v>7</v>
      </c>
      <c r="J13" s="124">
        <f>SUM(J7:J12)</f>
        <v>41366201</v>
      </c>
      <c r="K13" s="121">
        <f>SUM(K7:K12)</f>
        <v>46311734</v>
      </c>
    </row>
    <row r="14" spans="1:11">
      <c r="A14" s="205" t="s">
        <v>42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>
      <c r="A15" s="205" t="s">
        <v>43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20099384</v>
      </c>
      <c r="K15" s="7">
        <v>3226045</v>
      </c>
    </row>
    <row r="16" spans="1:11">
      <c r="A16" s="205" t="s">
        <v>44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>
      <c r="A17" s="205" t="s">
        <v>45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>
        <v>2986012</v>
      </c>
    </row>
    <row r="18" spans="1:11">
      <c r="A18" s="208" t="s">
        <v>131</v>
      </c>
      <c r="B18" s="209"/>
      <c r="C18" s="209"/>
      <c r="D18" s="209"/>
      <c r="E18" s="209"/>
      <c r="F18" s="209"/>
      <c r="G18" s="209"/>
      <c r="H18" s="209"/>
      <c r="I18" s="1">
        <v>12</v>
      </c>
      <c r="J18" s="124">
        <f>SUM(J14:J17)</f>
        <v>20099384</v>
      </c>
      <c r="K18" s="121">
        <f>SUM(K14:K17)</f>
        <v>6212057</v>
      </c>
    </row>
    <row r="19" spans="1:11">
      <c r="A19" s="208" t="s">
        <v>29</v>
      </c>
      <c r="B19" s="209"/>
      <c r="C19" s="209"/>
      <c r="D19" s="209"/>
      <c r="E19" s="209"/>
      <c r="F19" s="209"/>
      <c r="G19" s="209"/>
      <c r="H19" s="209"/>
      <c r="I19" s="1">
        <v>13</v>
      </c>
      <c r="J19" s="124">
        <f>IF(J13&gt;J18,J13-J18,0)</f>
        <v>21266817</v>
      </c>
      <c r="K19" s="121">
        <f>IF(K13&gt;K18,K13-K18,0)</f>
        <v>40099677</v>
      </c>
    </row>
    <row r="20" spans="1:11">
      <c r="A20" s="208" t="s">
        <v>30</v>
      </c>
      <c r="B20" s="209"/>
      <c r="C20" s="209"/>
      <c r="D20" s="209"/>
      <c r="E20" s="209"/>
      <c r="F20" s="209"/>
      <c r="G20" s="209"/>
      <c r="H20" s="209"/>
      <c r="I20" s="1">
        <v>14</v>
      </c>
      <c r="J20" s="124">
        <f>IF(J18&gt;J13,J18-J13,0)</f>
        <v>0</v>
      </c>
      <c r="K20" s="121">
        <f>IF(K18&gt;K13,K18-K13,0)</f>
        <v>0</v>
      </c>
    </row>
    <row r="21" spans="1:11">
      <c r="A21" s="197" t="s">
        <v>132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>
      <c r="A22" s="205" t="s">
        <v>146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876120</v>
      </c>
      <c r="K22" s="7">
        <v>779118</v>
      </c>
    </row>
    <row r="23" spans="1:11">
      <c r="A23" s="205" t="s">
        <v>147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>
      <c r="A24" s="205" t="s">
        <v>148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305422</v>
      </c>
      <c r="K24" s="7"/>
    </row>
    <row r="25" spans="1:11">
      <c r="A25" s="205" t="s">
        <v>149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>
      <c r="A26" s="205" t="s">
        <v>150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>
        <v>26133655</v>
      </c>
    </row>
    <row r="27" spans="1:11">
      <c r="A27" s="208" t="s">
        <v>136</v>
      </c>
      <c r="B27" s="209"/>
      <c r="C27" s="209"/>
      <c r="D27" s="209"/>
      <c r="E27" s="209"/>
      <c r="F27" s="209"/>
      <c r="G27" s="209"/>
      <c r="H27" s="209"/>
      <c r="I27" s="1">
        <v>20</v>
      </c>
      <c r="J27" s="124">
        <f>SUM(J22:J26)</f>
        <v>1181542</v>
      </c>
      <c r="K27" s="121">
        <f>SUM(K22:K26)</f>
        <v>26912773</v>
      </c>
    </row>
    <row r="28" spans="1:11">
      <c r="A28" s="205" t="s">
        <v>100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4833552</v>
      </c>
      <c r="K28" s="7">
        <v>3025881</v>
      </c>
    </row>
    <row r="29" spans="1:11">
      <c r="A29" s="205" t="s">
        <v>101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4002111</v>
      </c>
      <c r="K29" s="7"/>
    </row>
    <row r="30" spans="1:11">
      <c r="A30" s="205" t="s">
        <v>9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124">
        <f>SUM(J28:J30)</f>
        <v>8835663</v>
      </c>
      <c r="K31" s="121">
        <f>SUM(K28:K30)</f>
        <v>3025881</v>
      </c>
    </row>
    <row r="32" spans="1:11">
      <c r="A32" s="208" t="s">
        <v>31</v>
      </c>
      <c r="B32" s="209"/>
      <c r="C32" s="209"/>
      <c r="D32" s="209"/>
      <c r="E32" s="209"/>
      <c r="F32" s="209"/>
      <c r="G32" s="209"/>
      <c r="H32" s="209"/>
      <c r="I32" s="1">
        <v>25</v>
      </c>
      <c r="J32" s="124">
        <f>IF(J27&gt;J31,J27-J31,0)</f>
        <v>0</v>
      </c>
      <c r="K32" s="121">
        <f>IF(K27&gt;K31,K27-K31,0)</f>
        <v>23886892</v>
      </c>
    </row>
    <row r="33" spans="1:11">
      <c r="A33" s="208" t="s">
        <v>32</v>
      </c>
      <c r="B33" s="209"/>
      <c r="C33" s="209"/>
      <c r="D33" s="209"/>
      <c r="E33" s="209"/>
      <c r="F33" s="209"/>
      <c r="G33" s="209"/>
      <c r="H33" s="209"/>
      <c r="I33" s="1">
        <v>26</v>
      </c>
      <c r="J33" s="124">
        <f>IF(J31&gt;J27,J31-J27,0)</f>
        <v>7654121</v>
      </c>
      <c r="K33" s="121">
        <f>IF(K31&gt;K27,K31-K27,0)</f>
        <v>0</v>
      </c>
    </row>
    <row r="34" spans="1:11">
      <c r="A34" s="197" t="s">
        <v>133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>
      <c r="A35" s="205" t="s">
        <v>142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>
      <c r="A36" s="205" t="s">
        <v>22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>
      <c r="A37" s="205" t="s">
        <v>23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>
        <v>7233131</v>
      </c>
    </row>
    <row r="38" spans="1:11">
      <c r="A38" s="208" t="s">
        <v>58</v>
      </c>
      <c r="B38" s="209"/>
      <c r="C38" s="209"/>
      <c r="D38" s="209"/>
      <c r="E38" s="209"/>
      <c r="F38" s="209"/>
      <c r="G38" s="209"/>
      <c r="H38" s="209"/>
      <c r="I38" s="1">
        <v>30</v>
      </c>
      <c r="J38" s="124"/>
      <c r="K38" s="121">
        <f>SUM(K35:K37)</f>
        <v>7233131</v>
      </c>
    </row>
    <row r="39" spans="1:11">
      <c r="A39" s="205" t="s">
        <v>24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7942978</v>
      </c>
      <c r="K39" s="7">
        <v>6802837</v>
      </c>
    </row>
    <row r="40" spans="1:11">
      <c r="A40" s="205" t="s">
        <v>25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>
      <c r="A41" s="205" t="s">
        <v>26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>
        <v>22793721</v>
      </c>
    </row>
    <row r="42" spans="1:11">
      <c r="A42" s="205" t="s">
        <v>27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>
      <c r="A43" s="205" t="s">
        <v>28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6123350</v>
      </c>
      <c r="K43" s="7">
        <v>36810253</v>
      </c>
    </row>
    <row r="44" spans="1:11">
      <c r="A44" s="208" t="s">
        <v>59</v>
      </c>
      <c r="B44" s="209"/>
      <c r="C44" s="209"/>
      <c r="D44" s="209"/>
      <c r="E44" s="209"/>
      <c r="F44" s="209"/>
      <c r="G44" s="209"/>
      <c r="H44" s="209"/>
      <c r="I44" s="1">
        <v>36</v>
      </c>
      <c r="J44" s="124">
        <f>SUM(J39:J43)</f>
        <v>14066328</v>
      </c>
      <c r="K44" s="121">
        <f>SUM(K39:K43)</f>
        <v>66406811</v>
      </c>
    </row>
    <row r="45" spans="1:11">
      <c r="A45" s="208" t="s">
        <v>10</v>
      </c>
      <c r="B45" s="209"/>
      <c r="C45" s="209"/>
      <c r="D45" s="209"/>
      <c r="E45" s="209"/>
      <c r="F45" s="209"/>
      <c r="G45" s="209"/>
      <c r="H45" s="209"/>
      <c r="I45" s="1">
        <v>37</v>
      </c>
      <c r="J45" s="124"/>
      <c r="K45" s="121"/>
    </row>
    <row r="46" spans="1:11">
      <c r="A46" s="208" t="s">
        <v>11</v>
      </c>
      <c r="B46" s="209"/>
      <c r="C46" s="209"/>
      <c r="D46" s="209"/>
      <c r="E46" s="209"/>
      <c r="F46" s="209"/>
      <c r="G46" s="209"/>
      <c r="H46" s="209"/>
      <c r="I46" s="1">
        <v>38</v>
      </c>
      <c r="J46" s="124">
        <f>IF(J44&gt;J38,J44-J38,0)</f>
        <v>14066328</v>
      </c>
      <c r="K46" s="121">
        <f>IF(K44&gt;K38,K44-K38,0)</f>
        <v>59173680</v>
      </c>
    </row>
    <row r="47" spans="1:11">
      <c r="A47" s="205" t="s">
        <v>60</v>
      </c>
      <c r="B47" s="206"/>
      <c r="C47" s="206"/>
      <c r="D47" s="206"/>
      <c r="E47" s="206"/>
      <c r="F47" s="206"/>
      <c r="G47" s="206"/>
      <c r="H47" s="206"/>
      <c r="I47" s="1">
        <v>39</v>
      </c>
      <c r="J47" s="124"/>
      <c r="K47" s="121">
        <f>IF(K19-K20+K32-K33+K45-K46&gt;0,K19-K20+K32-K33+K45-K46,0)</f>
        <v>4812889</v>
      </c>
    </row>
    <row r="48" spans="1:11">
      <c r="A48" s="205" t="s">
        <v>61</v>
      </c>
      <c r="B48" s="206"/>
      <c r="C48" s="206"/>
      <c r="D48" s="206"/>
      <c r="E48" s="206"/>
      <c r="F48" s="206"/>
      <c r="G48" s="206"/>
      <c r="H48" s="206"/>
      <c r="I48" s="1">
        <v>40</v>
      </c>
      <c r="J48" s="124">
        <f>IF(J20-J19+J33-J32+J46-J45&gt;0,J20-J19+J33-J32+J46-J45,0)</f>
        <v>453632</v>
      </c>
      <c r="K48" s="121"/>
    </row>
    <row r="49" spans="1:11">
      <c r="A49" s="205" t="s">
        <v>134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5472575</v>
      </c>
      <c r="K49" s="7">
        <v>3228873</v>
      </c>
    </row>
    <row r="50" spans="1:11">
      <c r="A50" s="205" t="s">
        <v>143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>
        <v>4812889</v>
      </c>
    </row>
    <row r="51" spans="1:11">
      <c r="A51" s="205" t="s">
        <v>144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453632</v>
      </c>
      <c r="K51" s="7"/>
    </row>
    <row r="52" spans="1:11">
      <c r="A52" s="220" t="s">
        <v>145</v>
      </c>
      <c r="B52" s="221"/>
      <c r="C52" s="221"/>
      <c r="D52" s="221"/>
      <c r="E52" s="221"/>
      <c r="F52" s="221"/>
      <c r="G52" s="221"/>
      <c r="H52" s="221"/>
      <c r="I52" s="4">
        <v>44</v>
      </c>
      <c r="J52" s="125">
        <f>J49+J50-J51</f>
        <v>5018943</v>
      </c>
      <c r="K52" s="126">
        <f>K49+K50-K51</f>
        <v>8041762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A19" sqref="A19:H19"/>
    </sheetView>
  </sheetViews>
  <sheetFormatPr defaultRowHeight="12.75"/>
  <cols>
    <col min="1" max="4" width="9.140625" style="69"/>
    <col min="5" max="5" width="10.140625" style="69" bestFit="1" customWidth="1"/>
    <col min="6" max="9" width="9.140625" style="69"/>
    <col min="10" max="10" width="10.85546875" style="69" customWidth="1"/>
    <col min="11" max="11" width="10.7109375" style="69" customWidth="1"/>
    <col min="12" max="16384" width="9.140625" style="69"/>
  </cols>
  <sheetData>
    <row r="1" spans="1:12">
      <c r="A1" s="278" t="s">
        <v>245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8"/>
    </row>
    <row r="2" spans="1:12" ht="15.75">
      <c r="A2" s="42"/>
      <c r="B2" s="67"/>
      <c r="C2" s="263" t="s">
        <v>246</v>
      </c>
      <c r="D2" s="263"/>
      <c r="E2" s="70">
        <v>40544</v>
      </c>
      <c r="F2" s="43" t="s">
        <v>214</v>
      </c>
      <c r="G2" s="264">
        <v>40633</v>
      </c>
      <c r="H2" s="265"/>
      <c r="I2" s="67"/>
      <c r="J2" s="67"/>
      <c r="K2" s="67"/>
      <c r="L2" s="71"/>
    </row>
    <row r="3" spans="1:12" ht="23.25">
      <c r="A3" s="266" t="s">
        <v>49</v>
      </c>
      <c r="B3" s="266"/>
      <c r="C3" s="266"/>
      <c r="D3" s="266"/>
      <c r="E3" s="266"/>
      <c r="F3" s="266"/>
      <c r="G3" s="266"/>
      <c r="H3" s="266"/>
      <c r="I3" s="73" t="s">
        <v>269</v>
      </c>
      <c r="J3" s="74" t="s">
        <v>123</v>
      </c>
      <c r="K3" s="74" t="s">
        <v>124</v>
      </c>
    </row>
    <row r="4" spans="1:12">
      <c r="A4" s="267">
        <v>1</v>
      </c>
      <c r="B4" s="267"/>
      <c r="C4" s="267"/>
      <c r="D4" s="267"/>
      <c r="E4" s="267"/>
      <c r="F4" s="267"/>
      <c r="G4" s="267"/>
      <c r="H4" s="267"/>
      <c r="I4" s="76">
        <v>2</v>
      </c>
      <c r="J4" s="75" t="s">
        <v>247</v>
      </c>
      <c r="K4" s="75" t="s">
        <v>248</v>
      </c>
    </row>
    <row r="5" spans="1:12">
      <c r="A5" s="268" t="s">
        <v>249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419958400</v>
      </c>
      <c r="K5" s="45">
        <v>419958400</v>
      </c>
    </row>
    <row r="6" spans="1:12">
      <c r="A6" s="268" t="s">
        <v>250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181239161</v>
      </c>
      <c r="K6" s="46">
        <v>181239161</v>
      </c>
    </row>
    <row r="7" spans="1:12">
      <c r="A7" s="268" t="s">
        <v>251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16171699</v>
      </c>
      <c r="K7" s="46">
        <v>16171699</v>
      </c>
    </row>
    <row r="8" spans="1:12">
      <c r="A8" s="268" t="s">
        <v>252</v>
      </c>
      <c r="B8" s="269"/>
      <c r="C8" s="269"/>
      <c r="D8" s="269"/>
      <c r="E8" s="269"/>
      <c r="F8" s="269"/>
      <c r="G8" s="269"/>
      <c r="H8" s="269"/>
      <c r="I8" s="44">
        <v>4</v>
      </c>
      <c r="J8" s="46"/>
      <c r="K8" s="46">
        <v>20742561</v>
      </c>
    </row>
    <row r="9" spans="1:12">
      <c r="A9" s="268" t="s">
        <v>253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20742561</v>
      </c>
      <c r="K9" s="46">
        <v>38767506</v>
      </c>
    </row>
    <row r="10" spans="1:12">
      <c r="A10" s="268" t="s">
        <v>254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/>
      <c r="K10" s="46"/>
    </row>
    <row r="11" spans="1:12">
      <c r="A11" s="268" t="s">
        <v>255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2">
      <c r="A12" s="268" t="s">
        <v>256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2">
      <c r="A13" s="268" t="s">
        <v>257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>
        <v>10185353</v>
      </c>
      <c r="K13" s="46">
        <v>10185353</v>
      </c>
    </row>
    <row r="14" spans="1:12">
      <c r="A14" s="270" t="s">
        <v>258</v>
      </c>
      <c r="B14" s="271"/>
      <c r="C14" s="271"/>
      <c r="D14" s="271"/>
      <c r="E14" s="271"/>
      <c r="F14" s="271"/>
      <c r="G14" s="271"/>
      <c r="H14" s="271"/>
      <c r="I14" s="44">
        <v>10</v>
      </c>
      <c r="J14" s="121">
        <f>SUM(J5:J13)</f>
        <v>648297174</v>
      </c>
      <c r="K14" s="121">
        <f>SUM(K5:K13)</f>
        <v>687064680</v>
      </c>
    </row>
    <row r="15" spans="1:12">
      <c r="A15" s="268" t="s">
        <v>259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2">
      <c r="A16" s="268" t="s">
        <v>260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>
      <c r="A17" s="268" t="s">
        <v>261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>
      <c r="A18" s="268" t="s">
        <v>262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>
      <c r="A19" s="268" t="s">
        <v>263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>
      <c r="A20" s="268" t="s">
        <v>264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>
      <c r="A21" s="270" t="s">
        <v>265</v>
      </c>
      <c r="B21" s="271"/>
      <c r="C21" s="271"/>
      <c r="D21" s="271"/>
      <c r="E21" s="271"/>
      <c r="F21" s="271"/>
      <c r="G21" s="271"/>
      <c r="H21" s="271"/>
      <c r="I21" s="44">
        <v>17</v>
      </c>
      <c r="J21" s="72">
        <f>SUM(J15:J20)</f>
        <v>0</v>
      </c>
      <c r="K21" s="72">
        <f>SUM(K15:K20)</f>
        <v>0</v>
      </c>
    </row>
    <row r="22" spans="1:11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>
      <c r="A23" s="272" t="s">
        <v>266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/>
      <c r="K23" s="45"/>
    </row>
    <row r="24" spans="1:11" ht="17.25" customHeight="1">
      <c r="A24" s="274" t="s">
        <v>267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2"/>
      <c r="K24" s="72"/>
    </row>
    <row r="25" spans="1:11" ht="30" customHeight="1">
      <c r="A25" s="276" t="s">
        <v>268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3"/>
  <sheetViews>
    <sheetView view="pageBreakPreview" zoomScale="110" zoomScaleNormal="100" workbookViewId="0">
      <selection activeCell="A4" sqref="A4:J19"/>
    </sheetView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4" t="s">
        <v>244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5" t="s">
        <v>307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>
      <c r="A12" s="285"/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>
      <c r="A13" s="285"/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>
      <c r="A14" s="285"/>
      <c r="B14" s="285"/>
      <c r="C14" s="285"/>
      <c r="D14" s="285"/>
      <c r="E14" s="285"/>
      <c r="F14" s="285"/>
      <c r="G14" s="285"/>
      <c r="H14" s="285"/>
      <c r="I14" s="285"/>
      <c r="J14" s="285"/>
    </row>
    <row r="15" spans="1:10">
      <c r="A15" s="285"/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10">
      <c r="A16" s="285"/>
      <c r="B16" s="285"/>
      <c r="C16" s="285"/>
      <c r="D16" s="285"/>
      <c r="E16" s="285"/>
      <c r="F16" s="285"/>
      <c r="G16" s="285"/>
      <c r="H16" s="285"/>
      <c r="I16" s="285"/>
      <c r="J16" s="285"/>
    </row>
    <row r="17" spans="1:10">
      <c r="A17" s="285"/>
      <c r="B17" s="285"/>
      <c r="C17" s="285"/>
      <c r="D17" s="285"/>
      <c r="E17" s="285"/>
      <c r="F17" s="285"/>
      <c r="G17" s="285"/>
      <c r="H17" s="285"/>
      <c r="I17" s="285"/>
      <c r="J17" s="285"/>
    </row>
    <row r="18" spans="1:10">
      <c r="A18" s="285"/>
      <c r="B18" s="285"/>
      <c r="C18" s="285"/>
      <c r="D18" s="285"/>
      <c r="E18" s="285"/>
      <c r="F18" s="285"/>
      <c r="G18" s="285"/>
      <c r="H18" s="285"/>
      <c r="I18" s="285"/>
      <c r="J18" s="285"/>
    </row>
    <row r="19" spans="1:10">
      <c r="A19" s="285"/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0"/>
      <c r="B21" s="40"/>
      <c r="C21" s="40"/>
      <c r="D21" s="40"/>
      <c r="E21" s="40"/>
      <c r="F21" s="40"/>
      <c r="G21" s="40"/>
      <c r="H21" s="40"/>
      <c r="I21" s="41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</sheetData>
  <mergeCells count="2">
    <mergeCell ref="A2:J2"/>
    <mergeCell ref="A4:J19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marica.jakelic</cp:lastModifiedBy>
  <cp:lastPrinted>2011-03-28T11:17:39Z</cp:lastPrinted>
  <dcterms:created xsi:type="dcterms:W3CDTF">2008-10-17T11:51:54Z</dcterms:created>
  <dcterms:modified xsi:type="dcterms:W3CDTF">2011-04-29T13:53:26Z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