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<sst xmlns="http://schemas.openxmlformats.org/spreadsheetml/2006/main" count="397" uniqueCount="344">
  <si>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</si>
  <si>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</si>
  <si>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</si>
  <si>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</si>
  <si>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</si>
  <si>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</si>
  <si>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</si>
  <si>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</si>
  <si>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</si>
  <si>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</si>
  <si>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</si>
  <si>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</si>
  <si>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</si>
  <si>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</si>
  <si>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</si>
  <si>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</si>
  <si>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</si>
  <si>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</si>
  <si>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</si>
  <si>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</si>
  <si>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</si>
  <si>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</si>
  <si>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</si>
  <si>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</si>
  <si>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</si>
  <si>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</si>
  <si>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</si>
  <si>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</si>
  <si>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</si>
  <si>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</si>
  <si>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</si>
  <si>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</si>
  <si>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</si>
  <si>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</si>
  <si>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</si>
  <si>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</si>
  <si>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</si>
  <si>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</si>
  <si>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</si>
  <si>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</si>
  <si>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</si>
  <si>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</si>
  <si>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</si>
  <si>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</si>
  <si>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</si>
  <si>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</si>
  <si>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</si>
  <si>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</si>
  <si>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</si>
  <si>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</si>
  <si>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</si>
  <si>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</si>
  <si>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</si>
  <si>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</si>
  <si>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</si>
  <si>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</si>
  <si>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</si>
  <si>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</si>
  <si>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</si>
  <si>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</si>
  <si>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</si>
  <si>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</si>
  <si>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</si>
  <si>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</si>
  <si>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</si>
  <si>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</si>
  <si>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</si>
  <si>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</si>
  <si>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</si>
  <si>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</si>
  <si>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</si>
  <si>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</si>
  <si>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</si>
  <si>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</si>
  <si>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</si>
  <si>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</si>
  <si>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</si>
  <si>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</si>
  <si>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</si>
  <si>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</si>
  <si>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</si>
  <si>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</si>
  <si>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</si>
  <si>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</si>
  <si>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</si>
  <si>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</si>
  <si>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</si>
  <si>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</si>
  <si>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</si>
  <si>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</si>
  <si>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</si>
  <si>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</si>
  <si>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</si>
  <si>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</si>
  <si>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</si>
  <si>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</si>
  <si>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</si>
  <si>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</si>
  <si>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</si>
  <si>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</si>
  <si>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</si>
  <si>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</si>
  <si>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</si>
  <si>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</si>
  <si>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</si>
  <si>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</si>
  <si>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</si>
  <si>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</si>
  <si>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</si>
  <si>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</si>
  <si>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</si>
  <si>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</si>
  <si>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</si>
  <si>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</si>
  <si>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</si>
  <si>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</si>
  <si>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</si>
  <si>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</si>
  <si>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</si>
  <si>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</si>
  <si>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</si>
  <si>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</si>
  <si>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</si>
  <si>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</si>
  <si>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</si>
  <si>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</si>
  <si>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</si>
  <si>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</si>
  <si>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</si>
  <si>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</si>
  <si>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</si>
  <si>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</si>
  <si>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</si>
  <si>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</si>
  <si>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</si>
  <si>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</si>
  <si>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</si>
  <si>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</si>
  <si>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</si>
  <si>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</si>
  <si>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</si>
  <si>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</si>
  <si>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</si>
  <si>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</si>
  <si>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</si>
  <si>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</si>
  <si>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</si>
  <si>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</si>
  <si>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</si>
  <si>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</si>
  <si>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</si>
  <si>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</si>
  <si>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</si>
  <si>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</si>
  <si>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</si>
  <si>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</si>
  <si>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</si>
  <si>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</si>
  <si>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</si>
  <si>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</si>
  <si>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</si>
  <si>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</si>
  <si>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</si>
  <si>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</si>
  <si>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</si>
  <si>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</si>
  <si>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</si>
  <si>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</si>
  <si>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</si>
  <si>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</si>
  <si>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</si>
  <si>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</si>
  <si>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</si>
  <si>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</si>
  <si>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</si>
  <si>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</si>
  <si>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</si>
  <si>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</si>
  <si>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</si>
  <si>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</si>
  <si>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</si>
  <si>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</si>
  <si>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</si>
  <si>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</si>
  <si>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</si>
  <si>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</si>
  <si>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</si>
  <si>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</si>
  <si>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</si>
  <si>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</si>
  <si>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</si>
  <si>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</si>
  <si>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</si>
  <si>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</si>
  <si>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</si>
  <si>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</si>
  <si>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</si>
  <si>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</si>
  <si>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</si>
  <si>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</si>
  <si>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</si>
  <si>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</si>
  <si>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</si>
  <si>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</si>
  <si>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</si>
  <si>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</si>
  <si>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</si>
  <si>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</si>
  <si>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</si>
  <si>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</si>
  <si>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</si>
  <si>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</si>
  <si>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</si>
  <si>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</si>
  <si>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</si>
  <si>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</si>
  <si>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</si>
  <si>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</si>
  <si>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</si>
  <si>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</si>
  <si>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</si>
  <si>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</si>
  <si>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</si>
  <si>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</si>
  <si>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</si>
  <si>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</si>
  <si>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</si>
  <si>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</si>
  <si>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</si>
  <si>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</si>
  <si>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</si>
  <si>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</si>
  <si>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</si>
  <si>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</si>
  <si>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</si>
  <si>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</si>
  <si>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</si>
  <si>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</si>
  <si>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</si>
  <si>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</si>
  <si>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</si>
  <si>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</si>
  <si>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</si>
  <si>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</si>
  <si>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</si>
  <si>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</si>
  <si>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</si>
  <si>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</si>
  <si>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</si>
  <si>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</si>
  <si>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</si>
  <si>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</si>
  <si>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</si>
  <si>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</si>
  <si>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</si>
  <si>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</si>
  <si>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</si>
  <si>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</si>
  <si>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</si>
  <si>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</si>
  <si>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</si>
  <si>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</si>
  <si>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</si>
  <si>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</si>
  <si>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</si>
  <si>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</si>
  <si>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</si>
  <si>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</si>
  <si>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</si>
  <si>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</si>
  <si>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</si>
  <si>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</si>
  <si>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</si>
  <si>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</si>
  <si>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</si>
  <si>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</si>
  <si>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</si>
  <si>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</si>
  <si>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</si>
  <si>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</si>
  <si>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</si>
  <si>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</si>
  <si>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</si>
  <si>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</si>
  <si>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</si>
  <si>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</si>
  <si>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</si>
  <si>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</si>
  <si>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</si>
  <si>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</si>
  <si>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</si>
  <si>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</si>
  <si>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</si>
  <si>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</si>
  <si>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</si>
  <si>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</si>
  <si>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</si>
  <si>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</si>
  <si>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</si>
  <si>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</si>
  <si>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</si>
  <si>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</si>
  <si>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</si>
  <si>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</si>
  <si>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</si>
  <si>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</si>
  <si>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</si>
  <si>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</si>
  <si>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</si>
  <si>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</si>
  <si>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</si>
  <si>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</si>
  <si>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</si>
  <si>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</si>
  <si>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</si>
  <si>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</si>
  <si>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</si>
  <si>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</si>
  <si>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</si>
  <si>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</si>
  <si>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</si>
  <si>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</si>
  <si>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</si>
  <si>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</si>
  <si>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</si>
  <si>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</si>
  <si>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</si>
  <si>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</si>
  <si>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</si>
  <si>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</si>
  <si>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</si>
  <si>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</si>
  <si>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</si>
  <si>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</si>
  <si>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</si>
  <si>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</si>
  <si>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</si>
  <si>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</si>
  <si>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BRAJKOVIĆ SONJA</t>
  </si>
  <si>
    <t>sonja.brajkovic@aci-club.hr</t>
  </si>
  <si>
    <t>PERUČIĆ DORIS</t>
  </si>
  <si>
    <t>stanje na dan 31.03.2014.</t>
  </si>
  <si>
    <t>u razdoblju 01.01.2014. do 31.03.2014.</t>
  </si>
  <si>
    <t>31.03.2014.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</si>
</sst>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8" xfId="51" applyFont="1" applyBorder="1" applyAlignment="1" applyProtection="1">
      <alignment/>
      <protection hidden="1"/>
    </xf>
    <xf numFmtId="0" fontId="4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16" xfId="51" applyFont="1" applyFill="1" applyBorder="1" applyAlignment="1" applyProtection="1">
      <alignment vertical="center"/>
      <protection hidden="1"/>
    </xf>
    <xf numFmtId="0" fontId="4" fillId="0" borderId="25" xfId="51" applyFont="1" applyBorder="1" applyAlignment="1" applyProtection="1">
      <alignment horizontal="left" vertical="center" wrapText="1"/>
      <protection hidden="1"/>
    </xf>
    <xf numFmtId="0" fontId="4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5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right"/>
      <protection hidden="1"/>
    </xf>
    <xf numFmtId="0" fontId="4" fillId="0" borderId="25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Border="1" applyAlignment="1" applyProtection="1">
      <alignment vertical="top"/>
      <protection hidden="1"/>
    </xf>
    <xf numFmtId="0" fontId="4" fillId="0" borderId="25" xfId="51" applyFont="1" applyBorder="1" applyAlignment="1" applyProtection="1">
      <alignment horizontal="left" vertical="top" wrapText="1"/>
      <protection hidden="1"/>
    </xf>
    <xf numFmtId="0" fontId="4" fillId="0" borderId="16" xfId="51" applyFont="1" applyBorder="1" applyAlignment="1">
      <alignment/>
      <protection/>
    </xf>
    <xf numFmtId="0" fontId="4" fillId="0" borderId="25" xfId="51" applyFont="1" applyBorder="1" applyAlignment="1" applyProtection="1">
      <alignment horizontal="left" vertical="top" indent="2"/>
      <protection hidden="1"/>
    </xf>
    <xf numFmtId="0" fontId="4" fillId="0" borderId="25" xfId="51" applyFont="1" applyBorder="1" applyAlignment="1" applyProtection="1">
      <alignment horizontal="left" vertical="top" wrapText="1" indent="2"/>
      <protection hidden="1"/>
    </xf>
    <xf numFmtId="0" fontId="4" fillId="0" borderId="16" xfId="51" applyFont="1" applyBorder="1" applyAlignment="1" applyProtection="1">
      <alignment horizontal="right" vertical="top"/>
      <protection hidden="1"/>
    </xf>
    <xf numFmtId="49" fontId="3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left" vertical="top"/>
      <protection hidden="1"/>
    </xf>
    <xf numFmtId="0" fontId="4" fillId="0" borderId="25" xfId="51" applyFont="1" applyBorder="1" applyAlignment="1" applyProtection="1">
      <alignment horizontal="left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left"/>
      <protection hidden="1"/>
    </xf>
    <xf numFmtId="0" fontId="4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16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/>
      <protection hidden="1"/>
    </xf>
    <xf numFmtId="0" fontId="4" fillId="0" borderId="29" xfId="51" applyFont="1" applyFill="1" applyBorder="1" applyAlignment="1" applyProtection="1">
      <alignment/>
      <protection hidden="1"/>
    </xf>
    <xf numFmtId="14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49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 horizontal="left" vertical="center"/>
      <protection/>
    </xf>
    <xf numFmtId="0" fontId="4" fillId="0" borderId="29" xfId="51" applyFont="1" applyFill="1" applyBorder="1" applyAlignment="1">
      <alignment horizontal="left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0" fontId="3" fillId="0" borderId="29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4" fillId="0" borderId="29" xfId="51" applyFont="1" applyFill="1" applyBorder="1" applyAlignment="1">
      <alignment/>
      <protection/>
    </xf>
    <xf numFmtId="0" fontId="4" fillId="0" borderId="28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6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25" xfId="51" applyFont="1" applyBorder="1" applyAlignment="1" applyProtection="1">
      <alignment horizontal="right" wrapText="1"/>
      <protection hidden="1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4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 applyProtection="1">
      <alignment horizontal="left" vertical="center"/>
      <protection hidden="1" locked="0"/>
    </xf>
    <xf numFmtId="0" fontId="4" fillId="0" borderId="31" xfId="51" applyFont="1" applyBorder="1" applyAlignment="1" applyProtection="1">
      <alignment horizontal="center" vertical="top"/>
      <protection hidden="1"/>
    </xf>
    <xf numFmtId="0" fontId="4" fillId="0" borderId="31" xfId="51" applyFont="1" applyBorder="1" applyAlignment="1">
      <alignment horizontal="center"/>
      <protection/>
    </xf>
    <xf numFmtId="0" fontId="4" fillId="0" borderId="32" xfId="51" applyFont="1" applyBorder="1" applyAlignment="1">
      <alignment/>
      <protection/>
    </xf>
    <xf numFmtId="0" fontId="4" fillId="0" borderId="28" xfId="51" applyFont="1" applyFill="1" applyBorder="1" applyAlignment="1" applyProtection="1">
      <alignment horizontal="center" vertical="top"/>
      <protection hidden="1"/>
    </xf>
    <xf numFmtId="0" fontId="4" fillId="0" borderId="28" xfId="51" applyFont="1" applyFill="1" applyBorder="1" applyAlignment="1" applyProtection="1">
      <alignment horizontal="center"/>
      <protection hidden="1"/>
    </xf>
    <xf numFmtId="49" fontId="5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ja.brajkovic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onja.brajkovi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5">
      <selection activeCell="K35" sqref="K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322</v>
      </c>
      <c r="F2" s="12"/>
      <c r="G2" s="13" t="s">
        <v>250</v>
      </c>
      <c r="H2" s="119" t="s">
        <v>343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28" t="s">
        <v>251</v>
      </c>
      <c r="B6" s="129"/>
      <c r="C6" s="139" t="s">
        <v>323</v>
      </c>
      <c r="D6" s="14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9" t="s">
        <v>324</v>
      </c>
      <c r="D8" s="14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253</v>
      </c>
      <c r="B10" s="144"/>
      <c r="C10" s="139" t="s">
        <v>325</v>
      </c>
      <c r="D10" s="14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28" t="s">
        <v>254</v>
      </c>
      <c r="B12" s="129"/>
      <c r="C12" s="130" t="s">
        <v>326</v>
      </c>
      <c r="D12" s="131"/>
      <c r="E12" s="131"/>
      <c r="F12" s="131"/>
      <c r="G12" s="131"/>
      <c r="H12" s="131"/>
      <c r="I12" s="132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28" t="s">
        <v>255</v>
      </c>
      <c r="B14" s="129"/>
      <c r="C14" s="146">
        <v>51410</v>
      </c>
      <c r="D14" s="147"/>
      <c r="E14" s="16"/>
      <c r="F14" s="130" t="s">
        <v>327</v>
      </c>
      <c r="G14" s="131"/>
      <c r="H14" s="131"/>
      <c r="I14" s="132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28" t="s">
        <v>256</v>
      </c>
      <c r="B16" s="129"/>
      <c r="C16" s="130" t="s">
        <v>328</v>
      </c>
      <c r="D16" s="131"/>
      <c r="E16" s="131"/>
      <c r="F16" s="131"/>
      <c r="G16" s="131"/>
      <c r="H16" s="131"/>
      <c r="I16" s="132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28" t="s">
        <v>257</v>
      </c>
      <c r="B18" s="129"/>
      <c r="C18" s="148" t="s">
        <v>339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28" t="s">
        <v>258</v>
      </c>
      <c r="B20" s="129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28" t="s">
        <v>259</v>
      </c>
      <c r="B22" s="129"/>
      <c r="C22" s="120">
        <v>302</v>
      </c>
      <c r="D22" s="130" t="s">
        <v>327</v>
      </c>
      <c r="E22" s="154"/>
      <c r="F22" s="155"/>
      <c r="G22" s="128"/>
      <c r="H22" s="16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28" t="s">
        <v>260</v>
      </c>
      <c r="B24" s="129"/>
      <c r="C24" s="120">
        <v>8</v>
      </c>
      <c r="D24" s="130" t="s">
        <v>330</v>
      </c>
      <c r="E24" s="154"/>
      <c r="F24" s="154"/>
      <c r="G24" s="155"/>
      <c r="H24" s="50" t="s">
        <v>261</v>
      </c>
      <c r="I24" s="126">
        <v>361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28" t="s">
        <v>262</v>
      </c>
      <c r="B26" s="129"/>
      <c r="C26" s="121" t="s">
        <v>331</v>
      </c>
      <c r="D26" s="25"/>
      <c r="E26" s="33"/>
      <c r="F26" s="24"/>
      <c r="G26" s="156" t="s">
        <v>263</v>
      </c>
      <c r="H26" s="129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3" t="s">
        <v>266</v>
      </c>
      <c r="I28" s="164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1"/>
      <c r="B30" s="152"/>
      <c r="C30" s="152"/>
      <c r="D30" s="153"/>
      <c r="E30" s="151"/>
      <c r="F30" s="152"/>
      <c r="G30" s="152"/>
      <c r="H30" s="139"/>
      <c r="I30" s="140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51"/>
      <c r="B32" s="152"/>
      <c r="C32" s="152"/>
      <c r="D32" s="153"/>
      <c r="E32" s="151"/>
      <c r="F32" s="152"/>
      <c r="G32" s="152"/>
      <c r="H32" s="139"/>
      <c r="I32" s="14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1"/>
      <c r="B34" s="152"/>
      <c r="C34" s="152"/>
      <c r="D34" s="153"/>
      <c r="E34" s="151"/>
      <c r="F34" s="152"/>
      <c r="G34" s="152"/>
      <c r="H34" s="139"/>
      <c r="I34" s="14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1"/>
      <c r="B36" s="152"/>
      <c r="C36" s="152"/>
      <c r="D36" s="153"/>
      <c r="E36" s="151"/>
      <c r="F36" s="152"/>
      <c r="G36" s="152"/>
      <c r="H36" s="139"/>
      <c r="I36" s="140"/>
      <c r="J36" s="10"/>
      <c r="K36" s="10"/>
      <c r="L36" s="10"/>
    </row>
    <row r="37" spans="1:12" ht="12.75">
      <c r="A37" s="102"/>
      <c r="B37" s="30"/>
      <c r="C37" s="171"/>
      <c r="D37" s="172"/>
      <c r="E37" s="16"/>
      <c r="F37" s="171"/>
      <c r="G37" s="172"/>
      <c r="H37" s="16"/>
      <c r="I37" s="94"/>
      <c r="J37" s="10"/>
      <c r="K37" s="10"/>
      <c r="L37" s="10"/>
    </row>
    <row r="38" spans="1:12" ht="12.75">
      <c r="A38" s="151"/>
      <c r="B38" s="152"/>
      <c r="C38" s="152"/>
      <c r="D38" s="153"/>
      <c r="E38" s="151"/>
      <c r="F38" s="152"/>
      <c r="G38" s="152"/>
      <c r="H38" s="139"/>
      <c r="I38" s="14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1"/>
      <c r="B40" s="152"/>
      <c r="C40" s="152"/>
      <c r="D40" s="153"/>
      <c r="E40" s="151"/>
      <c r="F40" s="152"/>
      <c r="G40" s="152"/>
      <c r="H40" s="139"/>
      <c r="I40" s="14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3" t="s">
        <v>267</v>
      </c>
      <c r="B44" s="167"/>
      <c r="C44" s="139"/>
      <c r="D44" s="140"/>
      <c r="E44" s="26"/>
      <c r="F44" s="130"/>
      <c r="G44" s="152"/>
      <c r="H44" s="152"/>
      <c r="I44" s="153"/>
      <c r="J44" s="10"/>
      <c r="K44" s="10"/>
      <c r="L44" s="10"/>
    </row>
    <row r="45" spans="1:12" ht="12.75">
      <c r="A45" s="102"/>
      <c r="B45" s="30"/>
      <c r="C45" s="171"/>
      <c r="D45" s="172"/>
      <c r="E45" s="16"/>
      <c r="F45" s="171"/>
      <c r="G45" s="178"/>
      <c r="H45" s="35"/>
      <c r="I45" s="106"/>
      <c r="J45" s="10"/>
      <c r="K45" s="10"/>
      <c r="L45" s="10"/>
    </row>
    <row r="46" spans="1:12" ht="12.75">
      <c r="A46" s="143" t="s">
        <v>268</v>
      </c>
      <c r="B46" s="167"/>
      <c r="C46" s="130" t="s">
        <v>338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270</v>
      </c>
      <c r="B48" s="167"/>
      <c r="C48" s="168" t="s">
        <v>333</v>
      </c>
      <c r="D48" s="169"/>
      <c r="E48" s="170"/>
      <c r="F48" s="16"/>
      <c r="G48" s="50" t="s">
        <v>271</v>
      </c>
      <c r="H48" s="168" t="s">
        <v>334</v>
      </c>
      <c r="I48" s="17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257</v>
      </c>
      <c r="B50" s="167"/>
      <c r="C50" s="186" t="s">
        <v>339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28" t="s">
        <v>272</v>
      </c>
      <c r="B52" s="129"/>
      <c r="C52" s="168" t="s">
        <v>340</v>
      </c>
      <c r="D52" s="169"/>
      <c r="E52" s="169"/>
      <c r="F52" s="169"/>
      <c r="G52" s="169"/>
      <c r="H52" s="169"/>
      <c r="I52" s="132"/>
      <c r="J52" s="10"/>
      <c r="K52" s="10"/>
      <c r="L52" s="10"/>
    </row>
    <row r="53" spans="1:12" ht="12.75">
      <c r="A53" s="107"/>
      <c r="B53" s="20"/>
      <c r="C53" s="127" t="s">
        <v>273</v>
      </c>
      <c r="D53" s="127"/>
      <c r="E53" s="127"/>
      <c r="F53" s="127"/>
      <c r="G53" s="127"/>
      <c r="H53" s="127"/>
      <c r="I53" s="108"/>
      <c r="J53" s="10"/>
      <c r="K53" s="10"/>
      <c r="L53" s="10"/>
    </row>
    <row r="54" spans="1:12" ht="12.75">
      <c r="A54" s="107"/>
      <c r="B54" s="20"/>
      <c r="C54" s="127"/>
      <c r="D54" s="127"/>
      <c r="E54" s="127"/>
      <c r="F54" s="127"/>
      <c r="G54" s="127"/>
      <c r="H54" s="127"/>
      <c r="I54" s="108"/>
      <c r="J54" s="10"/>
      <c r="K54" s="10"/>
      <c r="L54" s="10"/>
    </row>
    <row r="55" spans="1:12" ht="12.75">
      <c r="A55" s="107"/>
      <c r="B55" s="187" t="s">
        <v>274</v>
      </c>
      <c r="C55" s="188"/>
      <c r="D55" s="188"/>
      <c r="E55" s="188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73" t="s">
        <v>337</v>
      </c>
      <c r="C56" s="174"/>
      <c r="D56" s="174"/>
      <c r="E56" s="174"/>
      <c r="F56" s="174"/>
      <c r="G56" s="174"/>
      <c r="H56" s="174"/>
      <c r="I56" s="175"/>
      <c r="J56" s="10"/>
      <c r="K56" s="10"/>
      <c r="L56" s="10"/>
    </row>
    <row r="57" spans="1:12" ht="12.75">
      <c r="A57" s="107"/>
      <c r="B57" s="173" t="s">
        <v>306</v>
      </c>
      <c r="C57" s="174"/>
      <c r="D57" s="174"/>
      <c r="E57" s="174"/>
      <c r="F57" s="174"/>
      <c r="G57" s="174"/>
      <c r="H57" s="174"/>
      <c r="I57" s="109"/>
      <c r="J57" s="10"/>
      <c r="K57" s="10"/>
      <c r="L57" s="10"/>
    </row>
    <row r="58" spans="1:12" ht="12.75">
      <c r="A58" s="107"/>
      <c r="B58" s="173" t="s">
        <v>307</v>
      </c>
      <c r="C58" s="174"/>
      <c r="D58" s="174"/>
      <c r="E58" s="174"/>
      <c r="F58" s="174"/>
      <c r="G58" s="174"/>
      <c r="H58" s="174"/>
      <c r="I58" s="175"/>
      <c r="J58" s="10"/>
      <c r="K58" s="10"/>
      <c r="L58" s="10"/>
    </row>
    <row r="59" spans="1:12" ht="12.75">
      <c r="A59" s="107"/>
      <c r="B59" s="173" t="s">
        <v>308</v>
      </c>
      <c r="C59" s="174"/>
      <c r="D59" s="174"/>
      <c r="E59" s="174"/>
      <c r="F59" s="174"/>
      <c r="G59" s="174"/>
      <c r="H59" s="174"/>
      <c r="I59" s="17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6"/>
      <c r="H61" s="37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4"/>
      <c r="H63" s="18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A26:B26"/>
    <mergeCell ref="G26:H26"/>
    <mergeCell ref="A28:D28"/>
    <mergeCell ref="E28:G28"/>
    <mergeCell ref="A22:B22"/>
    <mergeCell ref="D22:F22"/>
    <mergeCell ref="G22:H22"/>
    <mergeCell ref="H28:I28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C10:D10"/>
    <mergeCell ref="A12:B12"/>
    <mergeCell ref="C12:I12"/>
    <mergeCell ref="A14:B14"/>
    <mergeCell ref="C14:D14"/>
    <mergeCell ref="F14:I14"/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onja.brajkovic@aci-club.hr"/>
    <hyperlink ref="C20" r:id="rId2" display="www.aci-club.hr"/>
    <hyperlink ref="C50" r:id="rId3" display="sonja.brajkovi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01" sqref="A101:H10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3" width="9.28125" style="51" bestFit="1" customWidth="1"/>
    <col min="14" max="16384" width="9.140625" style="51" customWidth="1"/>
  </cols>
  <sheetData>
    <row r="1" spans="1:11" ht="12.75" customHeight="1">
      <c r="A1" s="222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341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335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59</v>
      </c>
      <c r="B4" s="228"/>
      <c r="C4" s="228"/>
      <c r="D4" s="228"/>
      <c r="E4" s="228"/>
      <c r="F4" s="228"/>
      <c r="G4" s="228"/>
      <c r="H4" s="229"/>
      <c r="I4" s="57" t="s">
        <v>278</v>
      </c>
      <c r="J4" s="58" t="s">
        <v>318</v>
      </c>
      <c r="K4" s="59" t="s">
        <v>319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6">
        <v>2</v>
      </c>
      <c r="J5" s="55">
        <v>3</v>
      </c>
      <c r="K5" s="55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1"/>
      <c r="I7" s="3">
        <v>1</v>
      </c>
      <c r="J7" s="6">
        <v>0</v>
      </c>
      <c r="K7" s="6">
        <v>0</v>
      </c>
    </row>
    <row r="8" spans="1:11" ht="12.75">
      <c r="A8" s="192" t="s">
        <v>13</v>
      </c>
      <c r="B8" s="193"/>
      <c r="C8" s="193"/>
      <c r="D8" s="193"/>
      <c r="E8" s="193"/>
      <c r="F8" s="193"/>
      <c r="G8" s="193"/>
      <c r="H8" s="194"/>
      <c r="I8" s="1">
        <v>2</v>
      </c>
      <c r="J8" s="52">
        <f>J9+J16+J26+J35+J39</f>
        <v>471269840</v>
      </c>
      <c r="K8" s="52">
        <f>K9+K16+K26+K35+K39</f>
        <v>431529312</v>
      </c>
    </row>
    <row r="9" spans="1:11" ht="12.75">
      <c r="A9" s="189" t="s">
        <v>205</v>
      </c>
      <c r="B9" s="190"/>
      <c r="C9" s="190"/>
      <c r="D9" s="190"/>
      <c r="E9" s="190"/>
      <c r="F9" s="190"/>
      <c r="G9" s="190"/>
      <c r="H9" s="191"/>
      <c r="I9" s="1">
        <v>3</v>
      </c>
      <c r="J9" s="52">
        <f>SUM(J10:J15)</f>
        <v>25218012</v>
      </c>
      <c r="K9" s="52">
        <f>SUM(K10:K15)</f>
        <v>31314316</v>
      </c>
    </row>
    <row r="10" spans="1:11" ht="12.75">
      <c r="A10" s="189" t="s">
        <v>112</v>
      </c>
      <c r="B10" s="190"/>
      <c r="C10" s="190"/>
      <c r="D10" s="190"/>
      <c r="E10" s="190"/>
      <c r="F10" s="190"/>
      <c r="G10" s="190"/>
      <c r="H10" s="191"/>
      <c r="I10" s="1">
        <v>4</v>
      </c>
      <c r="J10" s="7">
        <v>0</v>
      </c>
      <c r="K10" s="7">
        <v>0</v>
      </c>
    </row>
    <row r="11" spans="1:11" ht="12.75">
      <c r="A11" s="189" t="s">
        <v>14</v>
      </c>
      <c r="B11" s="190"/>
      <c r="C11" s="190"/>
      <c r="D11" s="190"/>
      <c r="E11" s="190"/>
      <c r="F11" s="190"/>
      <c r="G11" s="190"/>
      <c r="H11" s="191"/>
      <c r="I11" s="1">
        <v>5</v>
      </c>
      <c r="J11" s="7">
        <v>23639785</v>
      </c>
      <c r="K11" s="7">
        <v>30499751</v>
      </c>
    </row>
    <row r="12" spans="1:11" ht="12.75">
      <c r="A12" s="189" t="s">
        <v>113</v>
      </c>
      <c r="B12" s="190"/>
      <c r="C12" s="190"/>
      <c r="D12" s="190"/>
      <c r="E12" s="190"/>
      <c r="F12" s="190"/>
      <c r="G12" s="190"/>
      <c r="H12" s="191"/>
      <c r="I12" s="1">
        <v>6</v>
      </c>
      <c r="J12" s="7">
        <v>0</v>
      </c>
      <c r="K12" s="7">
        <v>0</v>
      </c>
    </row>
    <row r="13" spans="1:11" ht="12.75">
      <c r="A13" s="189" t="s">
        <v>208</v>
      </c>
      <c r="B13" s="190"/>
      <c r="C13" s="190"/>
      <c r="D13" s="190"/>
      <c r="E13" s="190"/>
      <c r="F13" s="190"/>
      <c r="G13" s="190"/>
      <c r="H13" s="191"/>
      <c r="I13" s="1">
        <v>7</v>
      </c>
      <c r="J13" s="7">
        <v>0</v>
      </c>
      <c r="K13" s="7">
        <v>0</v>
      </c>
    </row>
    <row r="14" spans="1:11" ht="12.75">
      <c r="A14" s="189" t="s">
        <v>209</v>
      </c>
      <c r="B14" s="190"/>
      <c r="C14" s="190"/>
      <c r="D14" s="190"/>
      <c r="E14" s="190"/>
      <c r="F14" s="190"/>
      <c r="G14" s="190"/>
      <c r="H14" s="191"/>
      <c r="I14" s="1">
        <v>8</v>
      </c>
      <c r="J14" s="7">
        <v>1578227</v>
      </c>
      <c r="K14" s="7">
        <v>814565</v>
      </c>
    </row>
    <row r="15" spans="1:11" ht="12.75">
      <c r="A15" s="189" t="s">
        <v>210</v>
      </c>
      <c r="B15" s="190"/>
      <c r="C15" s="190"/>
      <c r="D15" s="190"/>
      <c r="E15" s="190"/>
      <c r="F15" s="190"/>
      <c r="G15" s="190"/>
      <c r="H15" s="191"/>
      <c r="I15" s="1">
        <v>9</v>
      </c>
      <c r="J15" s="7">
        <v>0</v>
      </c>
      <c r="K15" s="7">
        <v>0</v>
      </c>
    </row>
    <row r="16" spans="1:11" ht="12.75">
      <c r="A16" s="189" t="s">
        <v>206</v>
      </c>
      <c r="B16" s="190"/>
      <c r="C16" s="190"/>
      <c r="D16" s="190"/>
      <c r="E16" s="190"/>
      <c r="F16" s="190"/>
      <c r="G16" s="190"/>
      <c r="H16" s="191"/>
      <c r="I16" s="1">
        <v>10</v>
      </c>
      <c r="J16" s="52">
        <f>SUM(J17:J25)</f>
        <v>445915526</v>
      </c>
      <c r="K16" s="52">
        <f>SUM(K17:K25)</f>
        <v>398144483</v>
      </c>
    </row>
    <row r="17" spans="1:11" ht="12.75">
      <c r="A17" s="189" t="s">
        <v>211</v>
      </c>
      <c r="B17" s="190"/>
      <c r="C17" s="190"/>
      <c r="D17" s="190"/>
      <c r="E17" s="190"/>
      <c r="F17" s="190"/>
      <c r="G17" s="190"/>
      <c r="H17" s="191"/>
      <c r="I17" s="1">
        <v>11</v>
      </c>
      <c r="J17" s="7">
        <v>17142651</v>
      </c>
      <c r="K17" s="7">
        <v>17142651</v>
      </c>
    </row>
    <row r="18" spans="1:11" ht="12.75">
      <c r="A18" s="189" t="s">
        <v>247</v>
      </c>
      <c r="B18" s="190"/>
      <c r="C18" s="190"/>
      <c r="D18" s="190"/>
      <c r="E18" s="190"/>
      <c r="F18" s="190"/>
      <c r="G18" s="190"/>
      <c r="H18" s="191"/>
      <c r="I18" s="1">
        <v>12</v>
      </c>
      <c r="J18" s="7">
        <v>270606362</v>
      </c>
      <c r="K18" s="7">
        <v>240628984</v>
      </c>
    </row>
    <row r="19" spans="1:11" ht="12.75">
      <c r="A19" s="189" t="s">
        <v>212</v>
      </c>
      <c r="B19" s="190"/>
      <c r="C19" s="190"/>
      <c r="D19" s="190"/>
      <c r="E19" s="190"/>
      <c r="F19" s="190"/>
      <c r="G19" s="190"/>
      <c r="H19" s="191"/>
      <c r="I19" s="1">
        <v>13</v>
      </c>
      <c r="J19" s="7">
        <v>36894082</v>
      </c>
      <c r="K19" s="7">
        <v>33204468</v>
      </c>
    </row>
    <row r="20" spans="1:11" ht="12.75">
      <c r="A20" s="189" t="s">
        <v>27</v>
      </c>
      <c r="B20" s="190"/>
      <c r="C20" s="190"/>
      <c r="D20" s="190"/>
      <c r="E20" s="190"/>
      <c r="F20" s="190"/>
      <c r="G20" s="190"/>
      <c r="H20" s="191"/>
      <c r="I20" s="1">
        <v>14</v>
      </c>
      <c r="J20" s="7">
        <v>32417639</v>
      </c>
      <c r="K20" s="7">
        <v>27388433</v>
      </c>
    </row>
    <row r="21" spans="1:11" ht="12.75">
      <c r="A21" s="189" t="s">
        <v>28</v>
      </c>
      <c r="B21" s="190"/>
      <c r="C21" s="190"/>
      <c r="D21" s="190"/>
      <c r="E21" s="190"/>
      <c r="F21" s="190"/>
      <c r="G21" s="190"/>
      <c r="H21" s="191"/>
      <c r="I21" s="1">
        <v>15</v>
      </c>
      <c r="J21" s="7">
        <v>0</v>
      </c>
      <c r="K21" s="7">
        <v>0</v>
      </c>
    </row>
    <row r="22" spans="1:11" ht="12.75">
      <c r="A22" s="189" t="s">
        <v>72</v>
      </c>
      <c r="B22" s="190"/>
      <c r="C22" s="190"/>
      <c r="D22" s="190"/>
      <c r="E22" s="190"/>
      <c r="F22" s="190"/>
      <c r="G22" s="190"/>
      <c r="H22" s="191"/>
      <c r="I22" s="1">
        <v>16</v>
      </c>
      <c r="J22" s="7">
        <v>464966</v>
      </c>
      <c r="K22" s="7">
        <v>310714</v>
      </c>
    </row>
    <row r="23" spans="1:11" ht="12.75">
      <c r="A23" s="189" t="s">
        <v>73</v>
      </c>
      <c r="B23" s="190"/>
      <c r="C23" s="190"/>
      <c r="D23" s="190"/>
      <c r="E23" s="190"/>
      <c r="F23" s="190"/>
      <c r="G23" s="190"/>
      <c r="H23" s="191"/>
      <c r="I23" s="1">
        <v>17</v>
      </c>
      <c r="J23" s="7">
        <v>8945329</v>
      </c>
      <c r="K23" s="7">
        <v>9345770</v>
      </c>
    </row>
    <row r="24" spans="1:11" ht="12.75">
      <c r="A24" s="189" t="s">
        <v>74</v>
      </c>
      <c r="B24" s="190"/>
      <c r="C24" s="190"/>
      <c r="D24" s="190"/>
      <c r="E24" s="190"/>
      <c r="F24" s="190"/>
      <c r="G24" s="190"/>
      <c r="H24" s="191"/>
      <c r="I24" s="1">
        <v>18</v>
      </c>
      <c r="J24" s="7">
        <v>872094</v>
      </c>
      <c r="K24" s="7">
        <v>713274</v>
      </c>
    </row>
    <row r="25" spans="1:11" ht="12.75">
      <c r="A25" s="189" t="s">
        <v>75</v>
      </c>
      <c r="B25" s="190"/>
      <c r="C25" s="190"/>
      <c r="D25" s="190"/>
      <c r="E25" s="190"/>
      <c r="F25" s="190"/>
      <c r="G25" s="190"/>
      <c r="H25" s="191"/>
      <c r="I25" s="1">
        <v>19</v>
      </c>
      <c r="J25" s="7">
        <v>78572403</v>
      </c>
      <c r="K25" s="7">
        <v>69410189</v>
      </c>
    </row>
    <row r="26" spans="1:11" ht="12.75">
      <c r="A26" s="189" t="s">
        <v>190</v>
      </c>
      <c r="B26" s="190"/>
      <c r="C26" s="190"/>
      <c r="D26" s="190"/>
      <c r="E26" s="190"/>
      <c r="F26" s="190"/>
      <c r="G26" s="190"/>
      <c r="H26" s="191"/>
      <c r="I26" s="1">
        <v>20</v>
      </c>
      <c r="J26" s="52">
        <f>SUM(J27:J34)</f>
        <v>136302</v>
      </c>
      <c r="K26" s="52">
        <f>SUM(K27:K34)</f>
        <v>140787</v>
      </c>
    </row>
    <row r="27" spans="1:11" ht="12.75">
      <c r="A27" s="189" t="s">
        <v>76</v>
      </c>
      <c r="B27" s="190"/>
      <c r="C27" s="190"/>
      <c r="D27" s="190"/>
      <c r="E27" s="190"/>
      <c r="F27" s="190"/>
      <c r="G27" s="190"/>
      <c r="H27" s="191"/>
      <c r="I27" s="1">
        <v>21</v>
      </c>
      <c r="J27" s="7">
        <v>0</v>
      </c>
      <c r="K27" s="7">
        <v>0</v>
      </c>
    </row>
    <row r="28" spans="1:11" ht="12.75">
      <c r="A28" s="189" t="s">
        <v>77</v>
      </c>
      <c r="B28" s="190"/>
      <c r="C28" s="190"/>
      <c r="D28" s="190"/>
      <c r="E28" s="190"/>
      <c r="F28" s="190"/>
      <c r="G28" s="190"/>
      <c r="H28" s="191"/>
      <c r="I28" s="1">
        <v>22</v>
      </c>
      <c r="J28" s="7">
        <v>0</v>
      </c>
      <c r="K28" s="7">
        <v>0</v>
      </c>
    </row>
    <row r="29" spans="1:11" ht="12.75">
      <c r="A29" s="189" t="s">
        <v>78</v>
      </c>
      <c r="B29" s="190"/>
      <c r="C29" s="190"/>
      <c r="D29" s="190"/>
      <c r="E29" s="190"/>
      <c r="F29" s="190"/>
      <c r="G29" s="190"/>
      <c r="H29" s="191"/>
      <c r="I29" s="1">
        <v>23</v>
      </c>
      <c r="J29" s="7">
        <v>0</v>
      </c>
      <c r="K29" s="7">
        <v>0</v>
      </c>
    </row>
    <row r="30" spans="1:11" ht="12.75">
      <c r="A30" s="189" t="s">
        <v>83</v>
      </c>
      <c r="B30" s="190"/>
      <c r="C30" s="190"/>
      <c r="D30" s="190"/>
      <c r="E30" s="190"/>
      <c r="F30" s="190"/>
      <c r="G30" s="190"/>
      <c r="H30" s="191"/>
      <c r="I30" s="1">
        <v>24</v>
      </c>
      <c r="J30" s="7">
        <v>0</v>
      </c>
      <c r="K30" s="7">
        <v>0</v>
      </c>
    </row>
    <row r="31" spans="1:11" ht="12.75">
      <c r="A31" s="189" t="s">
        <v>84</v>
      </c>
      <c r="B31" s="190"/>
      <c r="C31" s="190"/>
      <c r="D31" s="190"/>
      <c r="E31" s="190"/>
      <c r="F31" s="190"/>
      <c r="G31" s="190"/>
      <c r="H31" s="191"/>
      <c r="I31" s="1">
        <v>25</v>
      </c>
      <c r="J31" s="7">
        <v>37059</v>
      </c>
      <c r="K31" s="7">
        <v>37059</v>
      </c>
    </row>
    <row r="32" spans="1:11" ht="12.75">
      <c r="A32" s="189" t="s">
        <v>85</v>
      </c>
      <c r="B32" s="190"/>
      <c r="C32" s="190"/>
      <c r="D32" s="190"/>
      <c r="E32" s="190"/>
      <c r="F32" s="190"/>
      <c r="G32" s="190"/>
      <c r="H32" s="191"/>
      <c r="I32" s="1">
        <v>26</v>
      </c>
      <c r="J32" s="7">
        <v>99243</v>
      </c>
      <c r="K32" s="7">
        <v>103728</v>
      </c>
    </row>
    <row r="33" spans="1:11" ht="12.75">
      <c r="A33" s="189" t="s">
        <v>79</v>
      </c>
      <c r="B33" s="190"/>
      <c r="C33" s="190"/>
      <c r="D33" s="190"/>
      <c r="E33" s="190"/>
      <c r="F33" s="190"/>
      <c r="G33" s="190"/>
      <c r="H33" s="191"/>
      <c r="I33" s="1">
        <v>27</v>
      </c>
      <c r="J33" s="7">
        <v>0</v>
      </c>
      <c r="K33" s="7">
        <v>0</v>
      </c>
    </row>
    <row r="34" spans="1:11" ht="12.75">
      <c r="A34" s="189" t="s">
        <v>183</v>
      </c>
      <c r="B34" s="190"/>
      <c r="C34" s="190"/>
      <c r="D34" s="190"/>
      <c r="E34" s="190"/>
      <c r="F34" s="190"/>
      <c r="G34" s="190"/>
      <c r="H34" s="191"/>
      <c r="I34" s="1">
        <v>28</v>
      </c>
      <c r="J34" s="7">
        <v>0</v>
      </c>
      <c r="K34" s="7">
        <v>0</v>
      </c>
    </row>
    <row r="35" spans="1:11" ht="12.75">
      <c r="A35" s="189" t="s">
        <v>184</v>
      </c>
      <c r="B35" s="190"/>
      <c r="C35" s="190"/>
      <c r="D35" s="190"/>
      <c r="E35" s="190"/>
      <c r="F35" s="190"/>
      <c r="G35" s="190"/>
      <c r="H35" s="191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89" t="s">
        <v>80</v>
      </c>
      <c r="B36" s="190"/>
      <c r="C36" s="190"/>
      <c r="D36" s="190"/>
      <c r="E36" s="190"/>
      <c r="F36" s="190"/>
      <c r="G36" s="190"/>
      <c r="H36" s="191"/>
      <c r="I36" s="1">
        <v>30</v>
      </c>
      <c r="J36" s="7">
        <v>0</v>
      </c>
      <c r="K36" s="7">
        <v>0</v>
      </c>
    </row>
    <row r="37" spans="1:11" ht="12.75">
      <c r="A37" s="189" t="s">
        <v>81</v>
      </c>
      <c r="B37" s="190"/>
      <c r="C37" s="190"/>
      <c r="D37" s="190"/>
      <c r="E37" s="190"/>
      <c r="F37" s="190"/>
      <c r="G37" s="190"/>
      <c r="H37" s="191"/>
      <c r="I37" s="1">
        <v>31</v>
      </c>
      <c r="J37" s="7">
        <v>0</v>
      </c>
      <c r="K37" s="7">
        <v>0</v>
      </c>
    </row>
    <row r="38" spans="1:11" ht="12.75">
      <c r="A38" s="189" t="s">
        <v>82</v>
      </c>
      <c r="B38" s="190"/>
      <c r="C38" s="190"/>
      <c r="D38" s="190"/>
      <c r="E38" s="190"/>
      <c r="F38" s="190"/>
      <c r="G38" s="190"/>
      <c r="H38" s="191"/>
      <c r="I38" s="1">
        <v>32</v>
      </c>
      <c r="J38" s="7">
        <v>0</v>
      </c>
      <c r="K38" s="7">
        <v>0</v>
      </c>
    </row>
    <row r="39" spans="1:11" ht="12.75">
      <c r="A39" s="189" t="s">
        <v>185</v>
      </c>
      <c r="B39" s="190"/>
      <c r="C39" s="190"/>
      <c r="D39" s="190"/>
      <c r="E39" s="190"/>
      <c r="F39" s="190"/>
      <c r="G39" s="190"/>
      <c r="H39" s="191"/>
      <c r="I39" s="1">
        <v>33</v>
      </c>
      <c r="J39" s="7">
        <v>0</v>
      </c>
      <c r="K39" s="7">
        <v>1929726</v>
      </c>
    </row>
    <row r="40" spans="1:11" ht="12.75">
      <c r="A40" s="192" t="s">
        <v>240</v>
      </c>
      <c r="B40" s="193"/>
      <c r="C40" s="193"/>
      <c r="D40" s="193"/>
      <c r="E40" s="193"/>
      <c r="F40" s="193"/>
      <c r="G40" s="193"/>
      <c r="H40" s="194"/>
      <c r="I40" s="1">
        <v>34</v>
      </c>
      <c r="J40" s="52">
        <f>J41+J49+J56+J64</f>
        <v>59054735</v>
      </c>
      <c r="K40" s="52">
        <f>K41+K49+K56+K64</f>
        <v>134248702</v>
      </c>
    </row>
    <row r="41" spans="1:11" ht="12.75">
      <c r="A41" s="189" t="s">
        <v>100</v>
      </c>
      <c r="B41" s="190"/>
      <c r="C41" s="190"/>
      <c r="D41" s="190"/>
      <c r="E41" s="190"/>
      <c r="F41" s="190"/>
      <c r="G41" s="190"/>
      <c r="H41" s="191"/>
      <c r="I41" s="1">
        <v>35</v>
      </c>
      <c r="J41" s="52">
        <f>SUM(J42:J48)</f>
        <v>1523239</v>
      </c>
      <c r="K41" s="52">
        <f>SUM(K42:K48)</f>
        <v>1166900</v>
      </c>
    </row>
    <row r="42" spans="1:11" ht="12.75">
      <c r="A42" s="189" t="s">
        <v>117</v>
      </c>
      <c r="B42" s="190"/>
      <c r="C42" s="190"/>
      <c r="D42" s="190"/>
      <c r="E42" s="190"/>
      <c r="F42" s="190"/>
      <c r="G42" s="190"/>
      <c r="H42" s="191"/>
      <c r="I42" s="1">
        <v>36</v>
      </c>
      <c r="J42" s="7">
        <v>154846</v>
      </c>
      <c r="K42" s="7">
        <v>104647</v>
      </c>
    </row>
    <row r="43" spans="1:11" ht="12.75">
      <c r="A43" s="189" t="s">
        <v>118</v>
      </c>
      <c r="B43" s="190"/>
      <c r="C43" s="190"/>
      <c r="D43" s="190"/>
      <c r="E43" s="190"/>
      <c r="F43" s="190"/>
      <c r="G43" s="190"/>
      <c r="H43" s="191"/>
      <c r="I43" s="1">
        <v>37</v>
      </c>
      <c r="J43" s="7">
        <v>0</v>
      </c>
      <c r="K43" s="7">
        <v>0</v>
      </c>
    </row>
    <row r="44" spans="1:11" ht="12.75">
      <c r="A44" s="189" t="s">
        <v>86</v>
      </c>
      <c r="B44" s="190"/>
      <c r="C44" s="190"/>
      <c r="D44" s="190"/>
      <c r="E44" s="190"/>
      <c r="F44" s="190"/>
      <c r="G44" s="190"/>
      <c r="H44" s="191"/>
      <c r="I44" s="1">
        <v>38</v>
      </c>
      <c r="J44" s="7">
        <v>0</v>
      </c>
      <c r="K44" s="7">
        <v>0</v>
      </c>
    </row>
    <row r="45" spans="1:11" ht="12.75">
      <c r="A45" s="189" t="s">
        <v>87</v>
      </c>
      <c r="B45" s="190"/>
      <c r="C45" s="190"/>
      <c r="D45" s="190"/>
      <c r="E45" s="190"/>
      <c r="F45" s="190"/>
      <c r="G45" s="190"/>
      <c r="H45" s="191"/>
      <c r="I45" s="1">
        <v>39</v>
      </c>
      <c r="J45" s="7">
        <v>1015193</v>
      </c>
      <c r="K45" s="7">
        <v>513895</v>
      </c>
    </row>
    <row r="46" spans="1:11" ht="12.75">
      <c r="A46" s="189" t="s">
        <v>88</v>
      </c>
      <c r="B46" s="190"/>
      <c r="C46" s="190"/>
      <c r="D46" s="190"/>
      <c r="E46" s="190"/>
      <c r="F46" s="190"/>
      <c r="G46" s="190"/>
      <c r="H46" s="191"/>
      <c r="I46" s="1">
        <v>40</v>
      </c>
      <c r="J46" s="7">
        <v>353200</v>
      </c>
      <c r="K46" s="7">
        <v>475006</v>
      </c>
    </row>
    <row r="47" spans="1:11" ht="12.75">
      <c r="A47" s="189" t="s">
        <v>89</v>
      </c>
      <c r="B47" s="190"/>
      <c r="C47" s="190"/>
      <c r="D47" s="190"/>
      <c r="E47" s="190"/>
      <c r="F47" s="190"/>
      <c r="G47" s="190"/>
      <c r="H47" s="191"/>
      <c r="I47" s="1">
        <v>41</v>
      </c>
      <c r="J47" s="7">
        <v>0</v>
      </c>
      <c r="K47" s="7">
        <v>73352</v>
      </c>
    </row>
    <row r="48" spans="1:11" ht="12.75">
      <c r="A48" s="189" t="s">
        <v>90</v>
      </c>
      <c r="B48" s="190"/>
      <c r="C48" s="190"/>
      <c r="D48" s="190"/>
      <c r="E48" s="190"/>
      <c r="F48" s="190"/>
      <c r="G48" s="190"/>
      <c r="H48" s="191"/>
      <c r="I48" s="1">
        <v>42</v>
      </c>
      <c r="J48" s="7">
        <v>0</v>
      </c>
      <c r="K48" s="7">
        <v>0</v>
      </c>
    </row>
    <row r="49" spans="1:11" ht="12.75">
      <c r="A49" s="189" t="s">
        <v>101</v>
      </c>
      <c r="B49" s="190"/>
      <c r="C49" s="190"/>
      <c r="D49" s="190"/>
      <c r="E49" s="190"/>
      <c r="F49" s="190"/>
      <c r="G49" s="190"/>
      <c r="H49" s="191"/>
      <c r="I49" s="1">
        <v>43</v>
      </c>
      <c r="J49" s="52">
        <f>SUM(J50:J55)</f>
        <v>12351376</v>
      </c>
      <c r="K49" s="52">
        <f>SUM(K50:K55)</f>
        <v>22707331</v>
      </c>
    </row>
    <row r="50" spans="1:11" ht="12.75">
      <c r="A50" s="189" t="s">
        <v>200</v>
      </c>
      <c r="B50" s="190"/>
      <c r="C50" s="190"/>
      <c r="D50" s="190"/>
      <c r="E50" s="190"/>
      <c r="F50" s="190"/>
      <c r="G50" s="190"/>
      <c r="H50" s="191"/>
      <c r="I50" s="1">
        <v>44</v>
      </c>
      <c r="J50" s="7">
        <v>0</v>
      </c>
      <c r="K50" s="7">
        <v>0</v>
      </c>
    </row>
    <row r="51" spans="1:11" ht="12.75">
      <c r="A51" s="189" t="s">
        <v>201</v>
      </c>
      <c r="B51" s="190"/>
      <c r="C51" s="190"/>
      <c r="D51" s="190"/>
      <c r="E51" s="190"/>
      <c r="F51" s="190"/>
      <c r="G51" s="190"/>
      <c r="H51" s="191"/>
      <c r="I51" s="1">
        <v>45</v>
      </c>
      <c r="J51" s="7">
        <v>6151830</v>
      </c>
      <c r="K51" s="7">
        <v>15905895</v>
      </c>
    </row>
    <row r="52" spans="1:11" ht="12.75">
      <c r="A52" s="189" t="s">
        <v>202</v>
      </c>
      <c r="B52" s="190"/>
      <c r="C52" s="190"/>
      <c r="D52" s="190"/>
      <c r="E52" s="190"/>
      <c r="F52" s="190"/>
      <c r="G52" s="190"/>
      <c r="H52" s="191"/>
      <c r="I52" s="1">
        <v>46</v>
      </c>
      <c r="J52" s="7">
        <v>0</v>
      </c>
      <c r="K52" s="7">
        <v>0</v>
      </c>
    </row>
    <row r="53" spans="1:11" ht="12.75">
      <c r="A53" s="189" t="s">
        <v>203</v>
      </c>
      <c r="B53" s="190"/>
      <c r="C53" s="190"/>
      <c r="D53" s="190"/>
      <c r="E53" s="190"/>
      <c r="F53" s="190"/>
      <c r="G53" s="190"/>
      <c r="H53" s="191"/>
      <c r="I53" s="1">
        <v>47</v>
      </c>
      <c r="J53" s="7">
        <v>146194</v>
      </c>
      <c r="K53" s="7">
        <v>148297</v>
      </c>
    </row>
    <row r="54" spans="1:11" ht="12.75">
      <c r="A54" s="189" t="s">
        <v>10</v>
      </c>
      <c r="B54" s="190"/>
      <c r="C54" s="190"/>
      <c r="D54" s="190"/>
      <c r="E54" s="190"/>
      <c r="F54" s="190"/>
      <c r="G54" s="190"/>
      <c r="H54" s="191"/>
      <c r="I54" s="1">
        <v>48</v>
      </c>
      <c r="J54" s="7">
        <v>3121766</v>
      </c>
      <c r="K54" s="7">
        <v>3264734</v>
      </c>
    </row>
    <row r="55" spans="1:11" ht="12.75">
      <c r="A55" s="189" t="s">
        <v>11</v>
      </c>
      <c r="B55" s="190"/>
      <c r="C55" s="190"/>
      <c r="D55" s="190"/>
      <c r="E55" s="190"/>
      <c r="F55" s="190"/>
      <c r="G55" s="190"/>
      <c r="H55" s="191"/>
      <c r="I55" s="1">
        <v>49</v>
      </c>
      <c r="J55" s="7">
        <v>2931586</v>
      </c>
      <c r="K55" s="7">
        <v>3388405</v>
      </c>
    </row>
    <row r="56" spans="1:11" ht="12.75">
      <c r="A56" s="189" t="s">
        <v>102</v>
      </c>
      <c r="B56" s="190"/>
      <c r="C56" s="190"/>
      <c r="D56" s="190"/>
      <c r="E56" s="190"/>
      <c r="F56" s="190"/>
      <c r="G56" s="190"/>
      <c r="H56" s="191"/>
      <c r="I56" s="1">
        <v>50</v>
      </c>
      <c r="J56" s="52">
        <f>SUM(J57:J63)</f>
        <v>34706600</v>
      </c>
      <c r="K56" s="52">
        <f>SUM(K57:K63)</f>
        <v>100095539</v>
      </c>
    </row>
    <row r="57" spans="1:11" ht="12.75">
      <c r="A57" s="189" t="s">
        <v>76</v>
      </c>
      <c r="B57" s="190"/>
      <c r="C57" s="190"/>
      <c r="D57" s="190"/>
      <c r="E57" s="190"/>
      <c r="F57" s="190"/>
      <c r="G57" s="190"/>
      <c r="H57" s="191"/>
      <c r="I57" s="1">
        <v>51</v>
      </c>
      <c r="J57" s="7">
        <v>0</v>
      </c>
      <c r="K57" s="7">
        <v>0</v>
      </c>
    </row>
    <row r="58" spans="1:11" ht="12.75">
      <c r="A58" s="189" t="s">
        <v>77</v>
      </c>
      <c r="B58" s="190"/>
      <c r="C58" s="190"/>
      <c r="D58" s="190"/>
      <c r="E58" s="190"/>
      <c r="F58" s="190"/>
      <c r="G58" s="190"/>
      <c r="H58" s="191"/>
      <c r="I58" s="1">
        <v>52</v>
      </c>
      <c r="J58" s="7">
        <v>0</v>
      </c>
      <c r="K58" s="7">
        <v>0</v>
      </c>
    </row>
    <row r="59" spans="1:11" ht="12.75">
      <c r="A59" s="189" t="s">
        <v>242</v>
      </c>
      <c r="B59" s="190"/>
      <c r="C59" s="190"/>
      <c r="D59" s="190"/>
      <c r="E59" s="190"/>
      <c r="F59" s="190"/>
      <c r="G59" s="190"/>
      <c r="H59" s="191"/>
      <c r="I59" s="1">
        <v>53</v>
      </c>
      <c r="J59" s="7">
        <v>72446</v>
      </c>
      <c r="K59" s="7">
        <v>58855</v>
      </c>
    </row>
    <row r="60" spans="1:11" ht="12.75">
      <c r="A60" s="189" t="s">
        <v>83</v>
      </c>
      <c r="B60" s="190"/>
      <c r="C60" s="190"/>
      <c r="D60" s="190"/>
      <c r="E60" s="190"/>
      <c r="F60" s="190"/>
      <c r="G60" s="190"/>
      <c r="H60" s="191"/>
      <c r="I60" s="1">
        <v>54</v>
      </c>
      <c r="J60" s="7">
        <v>0</v>
      </c>
      <c r="K60" s="7">
        <v>0</v>
      </c>
    </row>
    <row r="61" spans="1:11" ht="12.75">
      <c r="A61" s="189" t="s">
        <v>84</v>
      </c>
      <c r="B61" s="190"/>
      <c r="C61" s="190"/>
      <c r="D61" s="190"/>
      <c r="E61" s="190"/>
      <c r="F61" s="190"/>
      <c r="G61" s="190"/>
      <c r="H61" s="191"/>
      <c r="I61" s="1">
        <v>55</v>
      </c>
      <c r="J61" s="7">
        <v>0</v>
      </c>
      <c r="K61" s="7">
        <v>0</v>
      </c>
    </row>
    <row r="62" spans="1:11" ht="12.75">
      <c r="A62" s="189" t="s">
        <v>85</v>
      </c>
      <c r="B62" s="190"/>
      <c r="C62" s="190"/>
      <c r="D62" s="190"/>
      <c r="E62" s="190"/>
      <c r="F62" s="190"/>
      <c r="G62" s="190"/>
      <c r="H62" s="191"/>
      <c r="I62" s="1">
        <v>56</v>
      </c>
      <c r="J62" s="7">
        <v>34634154</v>
      </c>
      <c r="K62" s="7">
        <v>100036684</v>
      </c>
    </row>
    <row r="63" spans="1:11" ht="12.75">
      <c r="A63" s="189" t="s">
        <v>46</v>
      </c>
      <c r="B63" s="190"/>
      <c r="C63" s="190"/>
      <c r="D63" s="190"/>
      <c r="E63" s="190"/>
      <c r="F63" s="190"/>
      <c r="G63" s="190"/>
      <c r="H63" s="191"/>
      <c r="I63" s="1">
        <v>57</v>
      </c>
      <c r="J63" s="7">
        <v>0</v>
      </c>
      <c r="K63" s="7">
        <v>0</v>
      </c>
    </row>
    <row r="64" spans="1:11" ht="12.75">
      <c r="A64" s="189" t="s">
        <v>207</v>
      </c>
      <c r="B64" s="190"/>
      <c r="C64" s="190"/>
      <c r="D64" s="190"/>
      <c r="E64" s="190"/>
      <c r="F64" s="190"/>
      <c r="G64" s="190"/>
      <c r="H64" s="191"/>
      <c r="I64" s="1">
        <v>58</v>
      </c>
      <c r="J64" s="7">
        <v>10473520</v>
      </c>
      <c r="K64" s="7">
        <v>10278932</v>
      </c>
    </row>
    <row r="65" spans="1:11" ht="12.75">
      <c r="A65" s="192" t="s">
        <v>56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3019737</v>
      </c>
      <c r="K65" s="7">
        <v>450965</v>
      </c>
    </row>
    <row r="66" spans="1:11" ht="12.75">
      <c r="A66" s="192" t="s">
        <v>241</v>
      </c>
      <c r="B66" s="193"/>
      <c r="C66" s="193"/>
      <c r="D66" s="193"/>
      <c r="E66" s="193"/>
      <c r="F66" s="193"/>
      <c r="G66" s="193"/>
      <c r="H66" s="194"/>
      <c r="I66" s="1">
        <v>60</v>
      </c>
      <c r="J66" s="52">
        <f>J7+J8+J40+J65</f>
        <v>533344312</v>
      </c>
      <c r="K66" s="52">
        <f>K7+K8+K40+K65</f>
        <v>566228979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200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1"/>
      <c r="I69" s="3">
        <v>62</v>
      </c>
      <c r="J69" s="53">
        <f>J70+J71+J72+J78+J79+J82+J85</f>
        <v>441584686</v>
      </c>
      <c r="K69" s="53">
        <f>K70+K71+K72+K78+K79+K82+K85</f>
        <v>438364418</v>
      </c>
    </row>
    <row r="70" spans="1:11" ht="12.75">
      <c r="A70" s="189" t="s">
        <v>141</v>
      </c>
      <c r="B70" s="190"/>
      <c r="C70" s="190"/>
      <c r="D70" s="190"/>
      <c r="E70" s="190"/>
      <c r="F70" s="190"/>
      <c r="G70" s="190"/>
      <c r="H70" s="191"/>
      <c r="I70" s="1">
        <v>63</v>
      </c>
      <c r="J70" s="7">
        <v>399816000</v>
      </c>
      <c r="K70" s="7">
        <v>399816000</v>
      </c>
    </row>
    <row r="71" spans="1:11" ht="12.75">
      <c r="A71" s="189" t="s">
        <v>142</v>
      </c>
      <c r="B71" s="190"/>
      <c r="C71" s="190"/>
      <c r="D71" s="190"/>
      <c r="E71" s="190"/>
      <c r="F71" s="190"/>
      <c r="G71" s="190"/>
      <c r="H71" s="191"/>
      <c r="I71" s="1">
        <v>64</v>
      </c>
      <c r="J71" s="7">
        <v>0</v>
      </c>
      <c r="K71" s="7">
        <v>0</v>
      </c>
    </row>
    <row r="72" spans="1:11" ht="12.75">
      <c r="A72" s="189" t="s">
        <v>143</v>
      </c>
      <c r="B72" s="190"/>
      <c r="C72" s="190"/>
      <c r="D72" s="190"/>
      <c r="E72" s="190"/>
      <c r="F72" s="190"/>
      <c r="G72" s="190"/>
      <c r="H72" s="191"/>
      <c r="I72" s="1">
        <v>65</v>
      </c>
      <c r="J72" s="52">
        <f>J73+J74-J75+J76+J77</f>
        <v>19990800</v>
      </c>
      <c r="K72" s="52">
        <f>K73+K74-K75+K76+K77</f>
        <v>19990800</v>
      </c>
    </row>
    <row r="73" spans="1:11" ht="12.75">
      <c r="A73" s="189" t="s">
        <v>144</v>
      </c>
      <c r="B73" s="190"/>
      <c r="C73" s="190"/>
      <c r="D73" s="190"/>
      <c r="E73" s="190"/>
      <c r="F73" s="190"/>
      <c r="G73" s="190"/>
      <c r="H73" s="191"/>
      <c r="I73" s="1">
        <v>66</v>
      </c>
      <c r="J73" s="7">
        <v>19990800</v>
      </c>
      <c r="K73" s="7">
        <v>19990800</v>
      </c>
    </row>
    <row r="74" spans="1:11" ht="12.75">
      <c r="A74" s="189" t="s">
        <v>145</v>
      </c>
      <c r="B74" s="190"/>
      <c r="C74" s="190"/>
      <c r="D74" s="190"/>
      <c r="E74" s="190"/>
      <c r="F74" s="190"/>
      <c r="G74" s="190"/>
      <c r="H74" s="191"/>
      <c r="I74" s="1">
        <v>67</v>
      </c>
      <c r="J74" s="7">
        <v>0</v>
      </c>
      <c r="K74" s="7">
        <v>0</v>
      </c>
    </row>
    <row r="75" spans="1:11" ht="12.75">
      <c r="A75" s="189" t="s">
        <v>133</v>
      </c>
      <c r="B75" s="190"/>
      <c r="C75" s="190"/>
      <c r="D75" s="190"/>
      <c r="E75" s="190"/>
      <c r="F75" s="190"/>
      <c r="G75" s="190"/>
      <c r="H75" s="191"/>
      <c r="I75" s="1">
        <v>68</v>
      </c>
      <c r="J75" s="7">
        <v>0</v>
      </c>
      <c r="K75" s="7">
        <v>0</v>
      </c>
    </row>
    <row r="76" spans="1:11" ht="12.75">
      <c r="A76" s="189" t="s">
        <v>134</v>
      </c>
      <c r="B76" s="190"/>
      <c r="C76" s="190"/>
      <c r="D76" s="190"/>
      <c r="E76" s="190"/>
      <c r="F76" s="190"/>
      <c r="G76" s="190"/>
      <c r="H76" s="191"/>
      <c r="I76" s="1">
        <v>69</v>
      </c>
      <c r="J76" s="7">
        <v>0</v>
      </c>
      <c r="K76" s="7">
        <v>0</v>
      </c>
    </row>
    <row r="77" spans="1:11" ht="12.75">
      <c r="A77" s="189" t="s">
        <v>135</v>
      </c>
      <c r="B77" s="190"/>
      <c r="C77" s="190"/>
      <c r="D77" s="190"/>
      <c r="E77" s="190"/>
      <c r="F77" s="190"/>
      <c r="G77" s="190"/>
      <c r="H77" s="191"/>
      <c r="I77" s="1">
        <v>70</v>
      </c>
      <c r="J77" s="7">
        <v>0</v>
      </c>
      <c r="K77" s="7">
        <v>0</v>
      </c>
    </row>
    <row r="78" spans="1:11" ht="12.75">
      <c r="A78" s="189" t="s">
        <v>136</v>
      </c>
      <c r="B78" s="190"/>
      <c r="C78" s="190"/>
      <c r="D78" s="190"/>
      <c r="E78" s="190"/>
      <c r="F78" s="190"/>
      <c r="G78" s="190"/>
      <c r="H78" s="191"/>
      <c r="I78" s="1">
        <v>71</v>
      </c>
      <c r="J78" s="7">
        <v>0</v>
      </c>
      <c r="K78" s="7">
        <v>0</v>
      </c>
    </row>
    <row r="79" spans="1:11" ht="12.75">
      <c r="A79" s="189" t="s">
        <v>238</v>
      </c>
      <c r="B79" s="190"/>
      <c r="C79" s="190"/>
      <c r="D79" s="190"/>
      <c r="E79" s="190"/>
      <c r="F79" s="190"/>
      <c r="G79" s="190"/>
      <c r="H79" s="191"/>
      <c r="I79" s="1">
        <v>72</v>
      </c>
      <c r="J79" s="52">
        <f>J80-J81</f>
        <v>22829576</v>
      </c>
      <c r="K79" s="52">
        <f>K80-K81</f>
        <v>22011816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22829576</v>
      </c>
      <c r="K80" s="7">
        <v>22011816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0</v>
      </c>
      <c r="K81" s="7">
        <v>0</v>
      </c>
    </row>
    <row r="82" spans="1:11" ht="12.75">
      <c r="A82" s="189" t="s">
        <v>239</v>
      </c>
      <c r="B82" s="190"/>
      <c r="C82" s="190"/>
      <c r="D82" s="190"/>
      <c r="E82" s="190"/>
      <c r="F82" s="190"/>
      <c r="G82" s="190"/>
      <c r="H82" s="191"/>
      <c r="I82" s="1">
        <v>75</v>
      </c>
      <c r="J82" s="52">
        <f>J83-J84</f>
        <v>-1051690</v>
      </c>
      <c r="K82" s="52">
        <f>K83-K84</f>
        <v>-3454198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0</v>
      </c>
      <c r="K83" s="7">
        <v>0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1051690</v>
      </c>
      <c r="K84" s="7">
        <v>3454198</v>
      </c>
    </row>
    <row r="85" spans="1:11" ht="12.75">
      <c r="A85" s="189" t="s">
        <v>173</v>
      </c>
      <c r="B85" s="190"/>
      <c r="C85" s="190"/>
      <c r="D85" s="190"/>
      <c r="E85" s="190"/>
      <c r="F85" s="190"/>
      <c r="G85" s="190"/>
      <c r="H85" s="191"/>
      <c r="I85" s="1">
        <v>78</v>
      </c>
      <c r="J85" s="7">
        <v>0</v>
      </c>
      <c r="K85" s="7">
        <v>0</v>
      </c>
    </row>
    <row r="86" spans="1:11" ht="12.75">
      <c r="A86" s="192" t="s">
        <v>19</v>
      </c>
      <c r="B86" s="193"/>
      <c r="C86" s="193"/>
      <c r="D86" s="193"/>
      <c r="E86" s="193"/>
      <c r="F86" s="193"/>
      <c r="G86" s="193"/>
      <c r="H86" s="194"/>
      <c r="I86" s="1">
        <v>79</v>
      </c>
      <c r="J86" s="52">
        <f>SUM(J87:J89)</f>
        <v>18118097</v>
      </c>
      <c r="K86" s="52">
        <f>SUM(K87:K89)</f>
        <v>19244104</v>
      </c>
    </row>
    <row r="87" spans="1:11" ht="12.75">
      <c r="A87" s="189" t="s">
        <v>129</v>
      </c>
      <c r="B87" s="190"/>
      <c r="C87" s="190"/>
      <c r="D87" s="190"/>
      <c r="E87" s="190"/>
      <c r="F87" s="190"/>
      <c r="G87" s="190"/>
      <c r="H87" s="191"/>
      <c r="I87" s="1">
        <v>80</v>
      </c>
      <c r="J87" s="7">
        <v>0</v>
      </c>
      <c r="K87" s="7">
        <v>0</v>
      </c>
    </row>
    <row r="88" spans="1:11" ht="12.75">
      <c r="A88" s="189" t="s">
        <v>130</v>
      </c>
      <c r="B88" s="190"/>
      <c r="C88" s="190"/>
      <c r="D88" s="190"/>
      <c r="E88" s="190"/>
      <c r="F88" s="190"/>
      <c r="G88" s="190"/>
      <c r="H88" s="191"/>
      <c r="I88" s="1">
        <v>81</v>
      </c>
      <c r="J88" s="7">
        <v>0</v>
      </c>
      <c r="K88" s="7">
        <v>0</v>
      </c>
    </row>
    <row r="89" spans="1:11" ht="12.75">
      <c r="A89" s="189" t="s">
        <v>131</v>
      </c>
      <c r="B89" s="190"/>
      <c r="C89" s="190"/>
      <c r="D89" s="190"/>
      <c r="E89" s="190"/>
      <c r="F89" s="190"/>
      <c r="G89" s="190"/>
      <c r="H89" s="191"/>
      <c r="I89" s="1">
        <v>82</v>
      </c>
      <c r="J89" s="7">
        <v>18118097</v>
      </c>
      <c r="K89" s="7">
        <v>19244104</v>
      </c>
    </row>
    <row r="90" spans="1:11" ht="12.75">
      <c r="A90" s="192" t="s">
        <v>20</v>
      </c>
      <c r="B90" s="193"/>
      <c r="C90" s="193"/>
      <c r="D90" s="193"/>
      <c r="E90" s="193"/>
      <c r="F90" s="193"/>
      <c r="G90" s="193"/>
      <c r="H90" s="194"/>
      <c r="I90" s="1">
        <v>83</v>
      </c>
      <c r="J90" s="52">
        <f>SUM(J91:J99)</f>
        <v>27227380</v>
      </c>
      <c r="K90" s="52">
        <f>SUM(K91:K99)</f>
        <v>32104866</v>
      </c>
    </row>
    <row r="91" spans="1:11" ht="12.75">
      <c r="A91" s="189" t="s">
        <v>132</v>
      </c>
      <c r="B91" s="190"/>
      <c r="C91" s="190"/>
      <c r="D91" s="190"/>
      <c r="E91" s="190"/>
      <c r="F91" s="190"/>
      <c r="G91" s="190"/>
      <c r="H91" s="191"/>
      <c r="I91" s="1">
        <v>84</v>
      </c>
      <c r="J91" s="7">
        <v>0</v>
      </c>
      <c r="K91" s="7">
        <v>0</v>
      </c>
    </row>
    <row r="92" spans="1:11" ht="12.75">
      <c r="A92" s="189" t="s">
        <v>243</v>
      </c>
      <c r="B92" s="190"/>
      <c r="C92" s="190"/>
      <c r="D92" s="190"/>
      <c r="E92" s="190"/>
      <c r="F92" s="190"/>
      <c r="G92" s="190"/>
      <c r="H92" s="191"/>
      <c r="I92" s="1">
        <v>85</v>
      </c>
      <c r="J92" s="7">
        <v>0</v>
      </c>
      <c r="K92" s="7">
        <v>0</v>
      </c>
    </row>
    <row r="93" spans="1:11" ht="12.75">
      <c r="A93" s="189" t="s">
        <v>0</v>
      </c>
      <c r="B93" s="190"/>
      <c r="C93" s="190"/>
      <c r="D93" s="190"/>
      <c r="E93" s="190"/>
      <c r="F93" s="190"/>
      <c r="G93" s="190"/>
      <c r="H93" s="191"/>
      <c r="I93" s="1">
        <v>86</v>
      </c>
      <c r="J93" s="7">
        <v>7348795</v>
      </c>
      <c r="K93" s="7">
        <v>4958943</v>
      </c>
    </row>
    <row r="94" spans="1:11" ht="12.75">
      <c r="A94" s="189" t="s">
        <v>244</v>
      </c>
      <c r="B94" s="190"/>
      <c r="C94" s="190"/>
      <c r="D94" s="190"/>
      <c r="E94" s="190"/>
      <c r="F94" s="190"/>
      <c r="G94" s="190"/>
      <c r="H94" s="191"/>
      <c r="I94" s="1">
        <v>87</v>
      </c>
      <c r="J94" s="7">
        <v>0</v>
      </c>
      <c r="K94" s="7">
        <v>0</v>
      </c>
    </row>
    <row r="95" spans="1:11" ht="12.75">
      <c r="A95" s="189" t="s">
        <v>245</v>
      </c>
      <c r="B95" s="190"/>
      <c r="C95" s="190"/>
      <c r="D95" s="190"/>
      <c r="E95" s="190"/>
      <c r="F95" s="190"/>
      <c r="G95" s="190"/>
      <c r="H95" s="191"/>
      <c r="I95" s="1">
        <v>88</v>
      </c>
      <c r="J95" s="7">
        <v>0</v>
      </c>
      <c r="K95" s="7">
        <v>0</v>
      </c>
    </row>
    <row r="96" spans="1:11" ht="12.75">
      <c r="A96" s="189" t="s">
        <v>246</v>
      </c>
      <c r="B96" s="190"/>
      <c r="C96" s="190"/>
      <c r="D96" s="190"/>
      <c r="E96" s="190"/>
      <c r="F96" s="190"/>
      <c r="G96" s="190"/>
      <c r="H96" s="191"/>
      <c r="I96" s="1">
        <v>89</v>
      </c>
      <c r="J96" s="7">
        <v>0</v>
      </c>
      <c r="K96" s="7">
        <v>0</v>
      </c>
    </row>
    <row r="97" spans="1:11" ht="12.75">
      <c r="A97" s="189" t="s">
        <v>94</v>
      </c>
      <c r="B97" s="190"/>
      <c r="C97" s="190"/>
      <c r="D97" s="190"/>
      <c r="E97" s="190"/>
      <c r="F97" s="190"/>
      <c r="G97" s="190"/>
      <c r="H97" s="191"/>
      <c r="I97" s="1">
        <v>90</v>
      </c>
      <c r="J97" s="7">
        <v>0</v>
      </c>
      <c r="K97" s="7">
        <v>0</v>
      </c>
    </row>
    <row r="98" spans="1:11" ht="12.75">
      <c r="A98" s="189" t="s">
        <v>92</v>
      </c>
      <c r="B98" s="190"/>
      <c r="C98" s="190"/>
      <c r="D98" s="190"/>
      <c r="E98" s="190"/>
      <c r="F98" s="190"/>
      <c r="G98" s="190"/>
      <c r="H98" s="191"/>
      <c r="I98" s="1">
        <v>91</v>
      </c>
      <c r="J98" s="7">
        <v>19878585</v>
      </c>
      <c r="K98" s="7">
        <v>27145923</v>
      </c>
    </row>
    <row r="99" spans="1:11" ht="12.75">
      <c r="A99" s="189" t="s">
        <v>93</v>
      </c>
      <c r="B99" s="190"/>
      <c r="C99" s="190"/>
      <c r="D99" s="190"/>
      <c r="E99" s="190"/>
      <c r="F99" s="190"/>
      <c r="G99" s="190"/>
      <c r="H99" s="191"/>
      <c r="I99" s="1">
        <v>92</v>
      </c>
      <c r="J99" s="7">
        <v>0</v>
      </c>
      <c r="K99" s="7">
        <v>0</v>
      </c>
    </row>
    <row r="100" spans="1:11" ht="12.75">
      <c r="A100" s="192" t="s">
        <v>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2">
        <f>SUM(J101:J112)</f>
        <v>13745988</v>
      </c>
      <c r="K100" s="52">
        <f>SUM(K101:K112)</f>
        <v>15354593</v>
      </c>
    </row>
    <row r="101" spans="1:11" ht="12.75">
      <c r="A101" s="189" t="s">
        <v>132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7">
        <v>0</v>
      </c>
      <c r="K101" s="7">
        <v>0</v>
      </c>
    </row>
    <row r="102" spans="1:11" ht="12.75">
      <c r="A102" s="189" t="s">
        <v>243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7">
        <v>0</v>
      </c>
      <c r="K102" s="7">
        <v>0</v>
      </c>
    </row>
    <row r="103" spans="1:11" ht="12.75">
      <c r="A103" s="189" t="s">
        <v>0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7">
        <v>2449598</v>
      </c>
      <c r="K103" s="7">
        <v>2479471</v>
      </c>
    </row>
    <row r="104" spans="1:11" ht="12.75">
      <c r="A104" s="189" t="s">
        <v>244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7">
        <v>0</v>
      </c>
      <c r="K104" s="7">
        <v>0</v>
      </c>
    </row>
    <row r="105" spans="1:11" ht="12.75">
      <c r="A105" s="189" t="s">
        <v>245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7">
        <v>4016664</v>
      </c>
      <c r="K105" s="7">
        <v>3395193</v>
      </c>
    </row>
    <row r="106" spans="1:11" ht="12.75">
      <c r="A106" s="189" t="s">
        <v>246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7">
        <v>0</v>
      </c>
      <c r="K106" s="7">
        <v>0</v>
      </c>
    </row>
    <row r="107" spans="1:11" ht="12.75">
      <c r="A107" s="189" t="s">
        <v>94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7">
        <v>0</v>
      </c>
      <c r="K107" s="7">
        <v>0</v>
      </c>
    </row>
    <row r="108" spans="1:11" ht="12.75">
      <c r="A108" s="189" t="s">
        <v>95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7">
        <v>2501433</v>
      </c>
      <c r="K108" s="7">
        <v>2504913</v>
      </c>
    </row>
    <row r="109" spans="1:11" ht="12.75">
      <c r="A109" s="189" t="s">
        <v>96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7">
        <v>4613126</v>
      </c>
      <c r="K109" s="7">
        <v>6874027</v>
      </c>
    </row>
    <row r="110" spans="1:11" ht="12.75">
      <c r="A110" s="189" t="s">
        <v>99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7">
        <v>0</v>
      </c>
      <c r="K110" s="7">
        <v>0</v>
      </c>
    </row>
    <row r="111" spans="1:11" ht="12.75">
      <c r="A111" s="189" t="s">
        <v>97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7">
        <v>0</v>
      </c>
      <c r="K111" s="7">
        <v>0</v>
      </c>
    </row>
    <row r="112" spans="1:11" ht="12.75">
      <c r="A112" s="189" t="s">
        <v>98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7">
        <v>165167</v>
      </c>
      <c r="K112" s="7">
        <v>100989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f>4063080+28605081</f>
        <v>32668161</v>
      </c>
      <c r="K113" s="7">
        <v>61160998</v>
      </c>
    </row>
    <row r="114" spans="1:11" ht="12.75">
      <c r="A114" s="192" t="s">
        <v>25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2">
        <f>J69+J86+J90+J100+J113</f>
        <v>533344312</v>
      </c>
      <c r="K114" s="52">
        <f>K69+K86+K90+K100+K113</f>
        <v>566228979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0</v>
      </c>
      <c r="K115" s="8">
        <v>0</v>
      </c>
    </row>
    <row r="116" spans="1:11" ht="12.75">
      <c r="A116" s="200" t="s">
        <v>309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189" t="s">
        <v>8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08" t="s">
        <v>310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1:H11"/>
    <mergeCell ref="A12:H12"/>
    <mergeCell ref="A13:H13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95:H95"/>
    <mergeCell ref="A96:H96"/>
    <mergeCell ref="A72:H72"/>
    <mergeCell ref="A65:H65"/>
    <mergeCell ref="A66:H66"/>
    <mergeCell ref="A67:H67"/>
    <mergeCell ref="A68:K68"/>
    <mergeCell ref="A77:H77"/>
    <mergeCell ref="A69:H69"/>
    <mergeCell ref="A70:H70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120:K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101:H101"/>
    <mergeCell ref="A102:H102"/>
    <mergeCell ref="A103:H103"/>
    <mergeCell ref="A104:H104"/>
    <mergeCell ref="A108:H108"/>
    <mergeCell ref="A121:K121"/>
    <mergeCell ref="A115:H115"/>
    <mergeCell ref="A116:K116"/>
    <mergeCell ref="A117:K117"/>
    <mergeCell ref="A118:H118"/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15" sqref="L15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2" t="s">
        <v>154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47" t="s">
        <v>342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8" t="s">
        <v>335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279</v>
      </c>
      <c r="J4" s="250" t="s">
        <v>318</v>
      </c>
      <c r="K4" s="250"/>
      <c r="L4" s="250" t="s">
        <v>319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1"/>
      <c r="I7" s="3">
        <v>111</v>
      </c>
      <c r="J7" s="53">
        <f>SUM(J8:J9)</f>
        <v>31632416</v>
      </c>
      <c r="K7" s="53">
        <f>SUM(K8:K9)</f>
        <v>31632416</v>
      </c>
      <c r="L7" s="53">
        <f>SUM(L8:L9)</f>
        <v>31491626</v>
      </c>
      <c r="M7" s="53">
        <f>SUM(M8:M9)</f>
        <v>31491626</v>
      </c>
    </row>
    <row r="8" spans="1:13" ht="12.75">
      <c r="A8" s="192" t="s">
        <v>152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28018918</v>
      </c>
      <c r="K8" s="7">
        <f>+J8</f>
        <v>28018918</v>
      </c>
      <c r="L8" s="7">
        <v>28219028</v>
      </c>
      <c r="M8" s="7">
        <f>+L8</f>
        <v>28219028</v>
      </c>
    </row>
    <row r="9" spans="1:13" ht="12.75">
      <c r="A9" s="192" t="s">
        <v>103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3613498</v>
      </c>
      <c r="K9" s="7">
        <f>+J9</f>
        <v>3613498</v>
      </c>
      <c r="L9" s="7">
        <v>3272598</v>
      </c>
      <c r="M9" s="7">
        <f>+L9</f>
        <v>3272598</v>
      </c>
    </row>
    <row r="10" spans="1:13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2">
        <f>J11+J12+J16+J20+J21+J22+J25+J26</f>
        <v>33104697</v>
      </c>
      <c r="K10" s="52">
        <f>K11+K12+K16+K20+K21+K22+K25+K26</f>
        <v>33104697</v>
      </c>
      <c r="L10" s="52">
        <f>L11+L12+L16+L20+L21+L22+L25+L26</f>
        <v>35486850</v>
      </c>
      <c r="M10" s="52">
        <f>M11+M12+M16+M20+M21+M22+M25+M26</f>
        <v>35486850</v>
      </c>
    </row>
    <row r="11" spans="1:13" ht="12.75">
      <c r="A11" s="192" t="s">
        <v>104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2">
        <f>SUM(J13:J15)</f>
        <v>4879884</v>
      </c>
      <c r="K12" s="52">
        <f>SUM(K13:K15)</f>
        <v>4879884</v>
      </c>
      <c r="L12" s="52">
        <f>SUM(L13:L15)</f>
        <v>6394040</v>
      </c>
      <c r="M12" s="52">
        <f>SUM(M13:M15)</f>
        <v>6394040</v>
      </c>
    </row>
    <row r="13" spans="1:13" ht="12.75">
      <c r="A13" s="189" t="s">
        <v>146</v>
      </c>
      <c r="B13" s="190"/>
      <c r="C13" s="190"/>
      <c r="D13" s="190"/>
      <c r="E13" s="190"/>
      <c r="F13" s="190"/>
      <c r="G13" s="190"/>
      <c r="H13" s="191"/>
      <c r="I13" s="1">
        <v>117</v>
      </c>
      <c r="J13" s="7">
        <v>1332174</v>
      </c>
      <c r="K13" s="7">
        <f>+J13</f>
        <v>1332174</v>
      </c>
      <c r="L13" s="7">
        <v>1425361</v>
      </c>
      <c r="M13" s="7">
        <f>+L13</f>
        <v>1425361</v>
      </c>
    </row>
    <row r="14" spans="1:13" ht="12.75">
      <c r="A14" s="189" t="s">
        <v>147</v>
      </c>
      <c r="B14" s="190"/>
      <c r="C14" s="190"/>
      <c r="D14" s="190"/>
      <c r="E14" s="190"/>
      <c r="F14" s="190"/>
      <c r="G14" s="190"/>
      <c r="H14" s="191"/>
      <c r="I14" s="1">
        <v>118</v>
      </c>
      <c r="J14" s="7">
        <v>8765</v>
      </c>
      <c r="K14" s="7">
        <f>+J14</f>
        <v>8765</v>
      </c>
      <c r="L14" s="7">
        <v>9310</v>
      </c>
      <c r="M14" s="7">
        <f>+L14</f>
        <v>9310</v>
      </c>
    </row>
    <row r="15" spans="1:13" ht="12.75">
      <c r="A15" s="189" t="s">
        <v>61</v>
      </c>
      <c r="B15" s="190"/>
      <c r="C15" s="190"/>
      <c r="D15" s="190"/>
      <c r="E15" s="190"/>
      <c r="F15" s="190"/>
      <c r="G15" s="190"/>
      <c r="H15" s="191"/>
      <c r="I15" s="1">
        <v>119</v>
      </c>
      <c r="J15" s="7">
        <v>3538945</v>
      </c>
      <c r="K15" s="7">
        <f>+J15</f>
        <v>3538945</v>
      </c>
      <c r="L15" s="7">
        <v>4959369</v>
      </c>
      <c r="M15" s="7">
        <f>+L15</f>
        <v>4959369</v>
      </c>
    </row>
    <row r="16" spans="1:13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2">
        <f>SUM(J17:J19)</f>
        <v>11814428</v>
      </c>
      <c r="K16" s="52">
        <f>SUM(K17:K19)</f>
        <v>11814428</v>
      </c>
      <c r="L16" s="52">
        <f>SUM(L17:L19)</f>
        <v>12138891</v>
      </c>
      <c r="M16" s="52">
        <f>SUM(M17:M19)</f>
        <v>12138891</v>
      </c>
    </row>
    <row r="17" spans="1:13" ht="12.75">
      <c r="A17" s="189" t="s">
        <v>62</v>
      </c>
      <c r="B17" s="190"/>
      <c r="C17" s="190"/>
      <c r="D17" s="190"/>
      <c r="E17" s="190"/>
      <c r="F17" s="190"/>
      <c r="G17" s="190"/>
      <c r="H17" s="191"/>
      <c r="I17" s="1">
        <v>121</v>
      </c>
      <c r="J17" s="7">
        <v>7109797</v>
      </c>
      <c r="K17" s="7">
        <f>+J17</f>
        <v>7109797</v>
      </c>
      <c r="L17" s="7">
        <v>7235657</v>
      </c>
      <c r="M17" s="7">
        <f>+L17</f>
        <v>7235657</v>
      </c>
    </row>
    <row r="18" spans="1:13" ht="12.75">
      <c r="A18" s="189" t="s">
        <v>63</v>
      </c>
      <c r="B18" s="190"/>
      <c r="C18" s="190"/>
      <c r="D18" s="190"/>
      <c r="E18" s="190"/>
      <c r="F18" s="190"/>
      <c r="G18" s="190"/>
      <c r="H18" s="191"/>
      <c r="I18" s="1">
        <v>122</v>
      </c>
      <c r="J18" s="7">
        <v>3141673</v>
      </c>
      <c r="K18" s="7">
        <f>+J18</f>
        <v>3141673</v>
      </c>
      <c r="L18" s="7">
        <v>3292436</v>
      </c>
      <c r="M18" s="7">
        <f>+L18</f>
        <v>3292436</v>
      </c>
    </row>
    <row r="19" spans="1:13" ht="12.75">
      <c r="A19" s="189" t="s">
        <v>64</v>
      </c>
      <c r="B19" s="190"/>
      <c r="C19" s="190"/>
      <c r="D19" s="190"/>
      <c r="E19" s="190"/>
      <c r="F19" s="190"/>
      <c r="G19" s="190"/>
      <c r="H19" s="191"/>
      <c r="I19" s="1">
        <v>123</v>
      </c>
      <c r="J19" s="7">
        <v>1562958</v>
      </c>
      <c r="K19" s="7">
        <f>+J19</f>
        <v>1562958</v>
      </c>
      <c r="L19" s="7">
        <v>1610798</v>
      </c>
      <c r="M19" s="7">
        <f>+L19</f>
        <v>1610798</v>
      </c>
    </row>
    <row r="20" spans="1:13" ht="12.75">
      <c r="A20" s="192" t="s">
        <v>105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14092186</v>
      </c>
      <c r="K20" s="7">
        <f>+J20</f>
        <v>14092186</v>
      </c>
      <c r="L20" s="7">
        <v>14260677</v>
      </c>
      <c r="M20" s="7">
        <f>+L20</f>
        <v>14260677</v>
      </c>
    </row>
    <row r="21" spans="1:13" ht="12.75">
      <c r="A21" s="192" t="s">
        <v>106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2177236</v>
      </c>
      <c r="K21" s="7">
        <f>+J21</f>
        <v>2177236</v>
      </c>
      <c r="L21" s="7">
        <v>2451145</v>
      </c>
      <c r="M21" s="7">
        <f>+L21</f>
        <v>2451145</v>
      </c>
    </row>
    <row r="22" spans="1:13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189" t="s">
        <v>137</v>
      </c>
      <c r="B23" s="190"/>
      <c r="C23" s="190"/>
      <c r="D23" s="190"/>
      <c r="E23" s="190"/>
      <c r="F23" s="190"/>
      <c r="G23" s="190"/>
      <c r="H23" s="19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89" t="s">
        <v>138</v>
      </c>
      <c r="B24" s="190"/>
      <c r="C24" s="190"/>
      <c r="D24" s="190"/>
      <c r="E24" s="190"/>
      <c r="F24" s="190"/>
      <c r="G24" s="190"/>
      <c r="H24" s="19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2" t="s">
        <v>107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2" t="s">
        <v>50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140963</v>
      </c>
      <c r="K26" s="7">
        <f>+J26</f>
        <v>140963</v>
      </c>
      <c r="L26" s="7">
        <v>242097</v>
      </c>
      <c r="M26" s="7">
        <f>+L26</f>
        <v>242097</v>
      </c>
    </row>
    <row r="27" spans="1:13" ht="12.75">
      <c r="A27" s="192" t="s">
        <v>213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2">
        <f>SUM(J28:J32)</f>
        <v>528425</v>
      </c>
      <c r="K27" s="52">
        <f>SUM(K28:K32)</f>
        <v>528425</v>
      </c>
      <c r="L27" s="52">
        <f>SUM(L28:L32)</f>
        <v>619943</v>
      </c>
      <c r="M27" s="52">
        <f>SUM(M28:M32)</f>
        <v>619943</v>
      </c>
    </row>
    <row r="28" spans="1:13" ht="29.25" customHeight="1">
      <c r="A28" s="192" t="s">
        <v>227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192" t="s">
        <v>155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528425</v>
      </c>
      <c r="K29" s="7">
        <f>+J29</f>
        <v>528425</v>
      </c>
      <c r="L29" s="7">
        <v>619943</v>
      </c>
      <c r="M29" s="7">
        <f>+L29</f>
        <v>619943</v>
      </c>
    </row>
    <row r="30" spans="1:13" ht="12.75">
      <c r="A30" s="192" t="s">
        <v>139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>
        <v>0</v>
      </c>
      <c r="K30" s="7">
        <f>+J30-0</f>
        <v>0</v>
      </c>
      <c r="L30" s="7">
        <v>0</v>
      </c>
      <c r="M30" s="7">
        <f>+L30-0</f>
        <v>0</v>
      </c>
    </row>
    <row r="31" spans="1:13" ht="12.75">
      <c r="A31" s="192" t="s">
        <v>223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2" t="s">
        <v>140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2" t="s">
        <v>214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2">
        <f>SUM(J34:J37)</f>
        <v>107833</v>
      </c>
      <c r="K33" s="52">
        <f>SUM(K34:K37)</f>
        <v>107833</v>
      </c>
      <c r="L33" s="52">
        <f>SUM(L34:L37)</f>
        <v>78917</v>
      </c>
      <c r="M33" s="52">
        <f>SUM(M34:M37)</f>
        <v>78917</v>
      </c>
    </row>
    <row r="34" spans="1:13" ht="14.25" customHeight="1">
      <c r="A34" s="192" t="s">
        <v>66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192" t="s">
        <v>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107833</v>
      </c>
      <c r="K35" s="7">
        <f>+J35</f>
        <v>107833</v>
      </c>
      <c r="L35" s="7">
        <v>78917</v>
      </c>
      <c r="M35" s="7">
        <f>+L35</f>
        <v>78917</v>
      </c>
    </row>
    <row r="36" spans="1:13" ht="12.75">
      <c r="A36" s="192" t="s">
        <v>224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0</v>
      </c>
      <c r="K36" s="7">
        <f>+J36-0</f>
        <v>0</v>
      </c>
      <c r="L36" s="7">
        <v>0</v>
      </c>
      <c r="M36" s="7">
        <f>+L36-0</f>
        <v>0</v>
      </c>
    </row>
    <row r="37" spans="1:13" ht="12.75">
      <c r="A37" s="192" t="s">
        <v>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2" t="s">
        <v>195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2" t="s">
        <v>196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2" t="s">
        <v>225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2" t="s">
        <v>226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2" t="s">
        <v>215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2">
        <f>J7+J27+J38+J40</f>
        <v>32160841</v>
      </c>
      <c r="K42" s="52">
        <f>K7+K27+K38+K40</f>
        <v>32160841</v>
      </c>
      <c r="L42" s="52">
        <f>L7+L27+L38+L40</f>
        <v>32111569</v>
      </c>
      <c r="M42" s="52">
        <f>M7+M27+M38+M40</f>
        <v>32111569</v>
      </c>
    </row>
    <row r="43" spans="1:13" ht="12.75">
      <c r="A43" s="192" t="s">
        <v>216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2">
        <f>J10+J33+J39+J41</f>
        <v>33212530</v>
      </c>
      <c r="K43" s="52">
        <f>K10+K33+K39+K41</f>
        <v>33212530</v>
      </c>
      <c r="L43" s="52">
        <f>L10+L33+L39+L41</f>
        <v>35565767</v>
      </c>
      <c r="M43" s="52">
        <f>M10+M33+M39+M41</f>
        <v>35565767</v>
      </c>
    </row>
    <row r="44" spans="1:13" ht="12.75">
      <c r="A44" s="192" t="s">
        <v>236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2">
        <f>J42-J43</f>
        <v>-1051689</v>
      </c>
      <c r="K44" s="52">
        <f>K42-K43</f>
        <v>-1051689</v>
      </c>
      <c r="L44" s="52">
        <f>L42-L43</f>
        <v>-3454198</v>
      </c>
      <c r="M44" s="52">
        <f>M42-M43</f>
        <v>-3454198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2">
        <f>IF(J43&gt;J42,J43-J42,0)</f>
        <v>1051689</v>
      </c>
      <c r="K46" s="52">
        <f>IF(K43&gt;K42,K43-K42,0)</f>
        <v>1051689</v>
      </c>
      <c r="L46" s="52">
        <f>IF(L43&gt;L42,L43-L42,0)</f>
        <v>3454198</v>
      </c>
      <c r="M46" s="52">
        <f>IF(M43&gt;M42,M43-M42,0)</f>
        <v>3454198</v>
      </c>
    </row>
    <row r="47" spans="1:13" ht="12.75">
      <c r="A47" s="192" t="s">
        <v>217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2" t="s">
        <v>237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2">
        <f>J44-J47</f>
        <v>-1051689</v>
      </c>
      <c r="K48" s="52">
        <f>K44-K47</f>
        <v>-1051689</v>
      </c>
      <c r="L48" s="52">
        <f>L44-L47</f>
        <v>-3454198</v>
      </c>
      <c r="M48" s="52">
        <f>M44-M47</f>
        <v>-3454198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0">
        <f>IF(J48&lt;0,-J48,0)</f>
        <v>1051689</v>
      </c>
      <c r="K50" s="60">
        <f>IF(K48&lt;0,-K48,0)</f>
        <v>1051689</v>
      </c>
      <c r="L50" s="60">
        <f>IF(L48&lt;0,-L48,0)</f>
        <v>3454198</v>
      </c>
      <c r="M50" s="60">
        <f>IF(M48&lt;0,-M48,0)</f>
        <v>3454198</v>
      </c>
    </row>
    <row r="51" spans="1:13" ht="12.75" customHeight="1">
      <c r="A51" s="200" t="s">
        <v>311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235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1"/>
      <c r="I56" s="9">
        <v>157</v>
      </c>
      <c r="J56" s="6">
        <f>+J48</f>
        <v>-1051689</v>
      </c>
      <c r="K56" s="6">
        <f>+K48</f>
        <v>-1051689</v>
      </c>
      <c r="L56" s="6">
        <f>+L48</f>
        <v>-3454198</v>
      </c>
      <c r="M56" s="6">
        <f>+M48</f>
        <v>-3454198</v>
      </c>
    </row>
    <row r="57" spans="1:13" ht="12.75">
      <c r="A57" s="192" t="s">
        <v>221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2" t="s">
        <v>228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2" t="s">
        <v>229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2" t="s">
        <v>45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2" t="s">
        <v>230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2" t="s">
        <v>231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2" t="s">
        <v>232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2" t="s">
        <v>233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2" t="s">
        <v>222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2" t="s">
        <v>193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2" t="s">
        <v>194</v>
      </c>
      <c r="B67" s="193"/>
      <c r="C67" s="193"/>
      <c r="D67" s="193"/>
      <c r="E67" s="193"/>
      <c r="F67" s="193"/>
      <c r="G67" s="193"/>
      <c r="H67" s="194"/>
      <c r="I67" s="1">
        <v>168</v>
      </c>
      <c r="J67" s="60">
        <f>J56+J66</f>
        <v>-1051689</v>
      </c>
      <c r="K67" s="60">
        <f>K56+K66</f>
        <v>-1051689</v>
      </c>
      <c r="L67" s="60">
        <f>L56+L66</f>
        <v>-3454198</v>
      </c>
      <c r="M67" s="60">
        <f>M56+M66</f>
        <v>-3454198</v>
      </c>
    </row>
    <row r="68" spans="1:13" ht="12.75" customHeight="1">
      <c r="A68" s="243" t="s">
        <v>312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10:H10"/>
    <mergeCell ref="A9:H9"/>
    <mergeCell ref="J4:K4"/>
    <mergeCell ref="L4:M4"/>
    <mergeCell ref="A5:H5"/>
    <mergeCell ref="A11:H11"/>
    <mergeCell ref="A12:H12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34:H34"/>
    <mergeCell ref="A28:H28"/>
    <mergeCell ref="A29:H29"/>
    <mergeCell ref="A26:H26"/>
    <mergeCell ref="A35:H35"/>
    <mergeCell ref="A36:H36"/>
    <mergeCell ref="A22:H22"/>
    <mergeCell ref="A23:H23"/>
    <mergeCell ref="A24:H24"/>
    <mergeCell ref="A25:H25"/>
    <mergeCell ref="A27:H27"/>
    <mergeCell ref="A38:H38"/>
    <mergeCell ref="A39:H39"/>
    <mergeCell ref="A40:H40"/>
    <mergeCell ref="A41:H41"/>
    <mergeCell ref="A2:M2"/>
    <mergeCell ref="A37:H37"/>
    <mergeCell ref="A30:H30"/>
    <mergeCell ref="A31:H31"/>
    <mergeCell ref="A32:H32"/>
    <mergeCell ref="A33:H33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47:H47"/>
    <mergeCell ref="A48:H48"/>
    <mergeCell ref="A49:H49"/>
    <mergeCell ref="A42:H42"/>
    <mergeCell ref="A43:H43"/>
    <mergeCell ref="A54:H54"/>
    <mergeCell ref="A45:H45"/>
    <mergeCell ref="A44:H4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L56 J70:L71 K66:M67 K58:L65 K57:M57 J53:L54 J56:J67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M46 L34:L41 L28:L32 L23:L26 J10:M10 J16:M16 J48:M50 J33:M33 J27:M27 J22:M22 L8:L9 J12:M12 J7:M7 L13:L15 L17:L21 J34:J41 J28:J32 J23:J26 J8:J9 J13:J15 J17:J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318</v>
      </c>
      <c r="K4" s="66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1"/>
      <c r="J6" s="251"/>
      <c r="K6" s="252"/>
    </row>
    <row r="7" spans="1:11" ht="12.75">
      <c r="A7" s="189" t="s">
        <v>40</v>
      </c>
      <c r="B7" s="190"/>
      <c r="C7" s="190"/>
      <c r="D7" s="190"/>
      <c r="E7" s="190"/>
      <c r="F7" s="190"/>
      <c r="G7" s="190"/>
      <c r="H7" s="190"/>
      <c r="I7" s="1">
        <v>1</v>
      </c>
      <c r="J7" s="5"/>
      <c r="K7" s="7"/>
    </row>
    <row r="8" spans="1:11" ht="12.75">
      <c r="A8" s="189" t="s">
        <v>41</v>
      </c>
      <c r="B8" s="190"/>
      <c r="C8" s="190"/>
      <c r="D8" s="190"/>
      <c r="E8" s="190"/>
      <c r="F8" s="190"/>
      <c r="G8" s="190"/>
      <c r="H8" s="190"/>
      <c r="I8" s="1">
        <v>2</v>
      </c>
      <c r="J8" s="5"/>
      <c r="K8" s="7"/>
    </row>
    <row r="9" spans="1:11" ht="12.75">
      <c r="A9" s="189" t="s">
        <v>42</v>
      </c>
      <c r="B9" s="190"/>
      <c r="C9" s="190"/>
      <c r="D9" s="190"/>
      <c r="E9" s="190"/>
      <c r="F9" s="190"/>
      <c r="G9" s="190"/>
      <c r="H9" s="190"/>
      <c r="I9" s="1">
        <v>3</v>
      </c>
      <c r="J9" s="5"/>
      <c r="K9" s="7"/>
    </row>
    <row r="10" spans="1:11" ht="12.75">
      <c r="A10" s="189" t="s">
        <v>43</v>
      </c>
      <c r="B10" s="190"/>
      <c r="C10" s="190"/>
      <c r="D10" s="190"/>
      <c r="E10" s="190"/>
      <c r="F10" s="190"/>
      <c r="G10" s="190"/>
      <c r="H10" s="190"/>
      <c r="I10" s="1">
        <v>4</v>
      </c>
      <c r="J10" s="5"/>
      <c r="K10" s="7"/>
    </row>
    <row r="11" spans="1:11" ht="12.75">
      <c r="A11" s="189" t="s">
        <v>44</v>
      </c>
      <c r="B11" s="190"/>
      <c r="C11" s="190"/>
      <c r="D11" s="190"/>
      <c r="E11" s="190"/>
      <c r="F11" s="190"/>
      <c r="G11" s="190"/>
      <c r="H11" s="190"/>
      <c r="I11" s="1">
        <v>5</v>
      </c>
      <c r="J11" s="5"/>
      <c r="K11" s="7"/>
    </row>
    <row r="12" spans="1:11" ht="12.75">
      <c r="A12" s="189" t="s">
        <v>51</v>
      </c>
      <c r="B12" s="190"/>
      <c r="C12" s="190"/>
      <c r="D12" s="190"/>
      <c r="E12" s="190"/>
      <c r="F12" s="190"/>
      <c r="G12" s="190"/>
      <c r="H12" s="190"/>
      <c r="I12" s="1">
        <v>6</v>
      </c>
      <c r="J12" s="5"/>
      <c r="K12" s="7"/>
    </row>
    <row r="13" spans="1:11" ht="12.75">
      <c r="A13" s="192" t="s">
        <v>157</v>
      </c>
      <c r="B13" s="193"/>
      <c r="C13" s="193"/>
      <c r="D13" s="193"/>
      <c r="E13" s="193"/>
      <c r="F13" s="193"/>
      <c r="G13" s="193"/>
      <c r="H13" s="193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189" t="s">
        <v>52</v>
      </c>
      <c r="B14" s="190"/>
      <c r="C14" s="190"/>
      <c r="D14" s="190"/>
      <c r="E14" s="190"/>
      <c r="F14" s="190"/>
      <c r="G14" s="190"/>
      <c r="H14" s="190"/>
      <c r="I14" s="1">
        <v>8</v>
      </c>
      <c r="J14" s="5"/>
      <c r="K14" s="7"/>
    </row>
    <row r="15" spans="1:11" ht="12.75">
      <c r="A15" s="189" t="s">
        <v>53</v>
      </c>
      <c r="B15" s="190"/>
      <c r="C15" s="190"/>
      <c r="D15" s="190"/>
      <c r="E15" s="190"/>
      <c r="F15" s="190"/>
      <c r="G15" s="190"/>
      <c r="H15" s="190"/>
      <c r="I15" s="1">
        <v>9</v>
      </c>
      <c r="J15" s="5"/>
      <c r="K15" s="7"/>
    </row>
    <row r="16" spans="1:11" ht="12.75">
      <c r="A16" s="189" t="s">
        <v>54</v>
      </c>
      <c r="B16" s="190"/>
      <c r="C16" s="190"/>
      <c r="D16" s="190"/>
      <c r="E16" s="190"/>
      <c r="F16" s="190"/>
      <c r="G16" s="190"/>
      <c r="H16" s="190"/>
      <c r="I16" s="1">
        <v>10</v>
      </c>
      <c r="J16" s="5"/>
      <c r="K16" s="7"/>
    </row>
    <row r="17" spans="1:11" ht="12.75">
      <c r="A17" s="189" t="s">
        <v>55</v>
      </c>
      <c r="B17" s="190"/>
      <c r="C17" s="190"/>
      <c r="D17" s="190"/>
      <c r="E17" s="190"/>
      <c r="F17" s="190"/>
      <c r="G17" s="190"/>
      <c r="H17" s="190"/>
      <c r="I17" s="1">
        <v>11</v>
      </c>
      <c r="J17" s="5"/>
      <c r="K17" s="7"/>
    </row>
    <row r="18" spans="1:11" ht="12.75">
      <c r="A18" s="192" t="s">
        <v>158</v>
      </c>
      <c r="B18" s="193"/>
      <c r="C18" s="193"/>
      <c r="D18" s="193"/>
      <c r="E18" s="193"/>
      <c r="F18" s="193"/>
      <c r="G18" s="193"/>
      <c r="H18" s="193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192" t="s">
        <v>36</v>
      </c>
      <c r="B19" s="193"/>
      <c r="C19" s="193"/>
      <c r="D19" s="193"/>
      <c r="E19" s="193"/>
      <c r="F19" s="193"/>
      <c r="G19" s="193"/>
      <c r="H19" s="193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192" t="s">
        <v>37</v>
      </c>
      <c r="B20" s="193"/>
      <c r="C20" s="193"/>
      <c r="D20" s="193"/>
      <c r="E20" s="193"/>
      <c r="F20" s="193"/>
      <c r="G20" s="193"/>
      <c r="H20" s="193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1"/>
      <c r="J21" s="251"/>
      <c r="K21" s="252"/>
    </row>
    <row r="22" spans="1:11" ht="12.75">
      <c r="A22" s="189" t="s">
        <v>178</v>
      </c>
      <c r="B22" s="190"/>
      <c r="C22" s="190"/>
      <c r="D22" s="190"/>
      <c r="E22" s="190"/>
      <c r="F22" s="190"/>
      <c r="G22" s="190"/>
      <c r="H22" s="190"/>
      <c r="I22" s="1">
        <v>15</v>
      </c>
      <c r="J22" s="5"/>
      <c r="K22" s="7"/>
    </row>
    <row r="23" spans="1:11" ht="12.75">
      <c r="A23" s="189" t="s">
        <v>179</v>
      </c>
      <c r="B23" s="190"/>
      <c r="C23" s="190"/>
      <c r="D23" s="190"/>
      <c r="E23" s="190"/>
      <c r="F23" s="190"/>
      <c r="G23" s="190"/>
      <c r="H23" s="190"/>
      <c r="I23" s="1">
        <v>16</v>
      </c>
      <c r="J23" s="5"/>
      <c r="K23" s="7"/>
    </row>
    <row r="24" spans="1:11" ht="12.75">
      <c r="A24" s="189" t="s">
        <v>180</v>
      </c>
      <c r="B24" s="190"/>
      <c r="C24" s="190"/>
      <c r="D24" s="190"/>
      <c r="E24" s="190"/>
      <c r="F24" s="190"/>
      <c r="G24" s="190"/>
      <c r="H24" s="190"/>
      <c r="I24" s="1">
        <v>17</v>
      </c>
      <c r="J24" s="5"/>
      <c r="K24" s="7"/>
    </row>
    <row r="25" spans="1:11" ht="12.75">
      <c r="A25" s="189" t="s">
        <v>181</v>
      </c>
      <c r="B25" s="190"/>
      <c r="C25" s="190"/>
      <c r="D25" s="190"/>
      <c r="E25" s="190"/>
      <c r="F25" s="190"/>
      <c r="G25" s="190"/>
      <c r="H25" s="190"/>
      <c r="I25" s="1">
        <v>18</v>
      </c>
      <c r="J25" s="5"/>
      <c r="K25" s="7"/>
    </row>
    <row r="26" spans="1:11" ht="12.75">
      <c r="A26" s="189" t="s">
        <v>182</v>
      </c>
      <c r="B26" s="190"/>
      <c r="C26" s="190"/>
      <c r="D26" s="190"/>
      <c r="E26" s="190"/>
      <c r="F26" s="190"/>
      <c r="G26" s="190"/>
      <c r="H26" s="190"/>
      <c r="I26" s="1">
        <v>19</v>
      </c>
      <c r="J26" s="5"/>
      <c r="K26" s="7"/>
    </row>
    <row r="27" spans="1:11" ht="12.75">
      <c r="A27" s="192" t="s">
        <v>168</v>
      </c>
      <c r="B27" s="193"/>
      <c r="C27" s="193"/>
      <c r="D27" s="193"/>
      <c r="E27" s="193"/>
      <c r="F27" s="193"/>
      <c r="G27" s="193"/>
      <c r="H27" s="193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189" t="s">
        <v>115</v>
      </c>
      <c r="B28" s="190"/>
      <c r="C28" s="190"/>
      <c r="D28" s="190"/>
      <c r="E28" s="190"/>
      <c r="F28" s="190"/>
      <c r="G28" s="190"/>
      <c r="H28" s="190"/>
      <c r="I28" s="1">
        <v>21</v>
      </c>
      <c r="J28" s="5"/>
      <c r="K28" s="7"/>
    </row>
    <row r="29" spans="1:11" ht="12.75">
      <c r="A29" s="189" t="s">
        <v>116</v>
      </c>
      <c r="B29" s="190"/>
      <c r="C29" s="190"/>
      <c r="D29" s="190"/>
      <c r="E29" s="190"/>
      <c r="F29" s="190"/>
      <c r="G29" s="190"/>
      <c r="H29" s="190"/>
      <c r="I29" s="1">
        <v>22</v>
      </c>
      <c r="J29" s="5"/>
      <c r="K29" s="7"/>
    </row>
    <row r="30" spans="1:11" ht="12.75">
      <c r="A30" s="189" t="s">
        <v>16</v>
      </c>
      <c r="B30" s="190"/>
      <c r="C30" s="190"/>
      <c r="D30" s="190"/>
      <c r="E30" s="190"/>
      <c r="F30" s="190"/>
      <c r="G30" s="190"/>
      <c r="H30" s="190"/>
      <c r="I30" s="1">
        <v>23</v>
      </c>
      <c r="J30" s="5"/>
      <c r="K30" s="7"/>
    </row>
    <row r="31" spans="1:11" ht="12.75">
      <c r="A31" s="192" t="s">
        <v>5</v>
      </c>
      <c r="B31" s="193"/>
      <c r="C31" s="193"/>
      <c r="D31" s="193"/>
      <c r="E31" s="193"/>
      <c r="F31" s="193"/>
      <c r="G31" s="193"/>
      <c r="H31" s="193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192" t="s">
        <v>38</v>
      </c>
      <c r="B32" s="193"/>
      <c r="C32" s="193"/>
      <c r="D32" s="193"/>
      <c r="E32" s="193"/>
      <c r="F32" s="193"/>
      <c r="G32" s="193"/>
      <c r="H32" s="193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2" t="s">
        <v>39</v>
      </c>
      <c r="B33" s="193"/>
      <c r="C33" s="193"/>
      <c r="D33" s="193"/>
      <c r="E33" s="193"/>
      <c r="F33" s="193"/>
      <c r="G33" s="193"/>
      <c r="H33" s="193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1"/>
      <c r="J34" s="251"/>
      <c r="K34" s="252"/>
    </row>
    <row r="35" spans="1:11" ht="12.75">
      <c r="A35" s="189" t="s">
        <v>174</v>
      </c>
      <c r="B35" s="190"/>
      <c r="C35" s="190"/>
      <c r="D35" s="190"/>
      <c r="E35" s="190"/>
      <c r="F35" s="190"/>
      <c r="G35" s="190"/>
      <c r="H35" s="190"/>
      <c r="I35" s="1">
        <v>27</v>
      </c>
      <c r="J35" s="5"/>
      <c r="K35" s="7"/>
    </row>
    <row r="36" spans="1:11" ht="12.75">
      <c r="A36" s="189" t="s">
        <v>29</v>
      </c>
      <c r="B36" s="190"/>
      <c r="C36" s="190"/>
      <c r="D36" s="190"/>
      <c r="E36" s="190"/>
      <c r="F36" s="190"/>
      <c r="G36" s="190"/>
      <c r="H36" s="190"/>
      <c r="I36" s="1">
        <v>28</v>
      </c>
      <c r="J36" s="5"/>
      <c r="K36" s="7"/>
    </row>
    <row r="37" spans="1:11" ht="12.75">
      <c r="A37" s="189" t="s">
        <v>30</v>
      </c>
      <c r="B37" s="190"/>
      <c r="C37" s="190"/>
      <c r="D37" s="190"/>
      <c r="E37" s="190"/>
      <c r="F37" s="190"/>
      <c r="G37" s="190"/>
      <c r="H37" s="190"/>
      <c r="I37" s="1">
        <v>29</v>
      </c>
      <c r="J37" s="5"/>
      <c r="K37" s="7"/>
    </row>
    <row r="38" spans="1:11" ht="12.75">
      <c r="A38" s="192" t="s">
        <v>68</v>
      </c>
      <c r="B38" s="193"/>
      <c r="C38" s="193"/>
      <c r="D38" s="193"/>
      <c r="E38" s="193"/>
      <c r="F38" s="193"/>
      <c r="G38" s="193"/>
      <c r="H38" s="193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189" t="s">
        <v>31</v>
      </c>
      <c r="B39" s="190"/>
      <c r="C39" s="190"/>
      <c r="D39" s="190"/>
      <c r="E39" s="190"/>
      <c r="F39" s="190"/>
      <c r="G39" s="190"/>
      <c r="H39" s="190"/>
      <c r="I39" s="1">
        <v>31</v>
      </c>
      <c r="J39" s="5"/>
      <c r="K39" s="7"/>
    </row>
    <row r="40" spans="1:11" ht="12.75">
      <c r="A40" s="189" t="s">
        <v>32</v>
      </c>
      <c r="B40" s="190"/>
      <c r="C40" s="190"/>
      <c r="D40" s="190"/>
      <c r="E40" s="190"/>
      <c r="F40" s="190"/>
      <c r="G40" s="190"/>
      <c r="H40" s="190"/>
      <c r="I40" s="1">
        <v>32</v>
      </c>
      <c r="J40" s="5"/>
      <c r="K40" s="7"/>
    </row>
    <row r="41" spans="1:11" ht="12.75">
      <c r="A41" s="189" t="s">
        <v>33</v>
      </c>
      <c r="B41" s="190"/>
      <c r="C41" s="190"/>
      <c r="D41" s="190"/>
      <c r="E41" s="190"/>
      <c r="F41" s="190"/>
      <c r="G41" s="190"/>
      <c r="H41" s="190"/>
      <c r="I41" s="1">
        <v>33</v>
      </c>
      <c r="J41" s="5"/>
      <c r="K41" s="7"/>
    </row>
    <row r="42" spans="1:11" ht="12.75">
      <c r="A42" s="189" t="s">
        <v>34</v>
      </c>
      <c r="B42" s="190"/>
      <c r="C42" s="190"/>
      <c r="D42" s="190"/>
      <c r="E42" s="190"/>
      <c r="F42" s="190"/>
      <c r="G42" s="190"/>
      <c r="H42" s="190"/>
      <c r="I42" s="1">
        <v>34</v>
      </c>
      <c r="J42" s="5"/>
      <c r="K42" s="7"/>
    </row>
    <row r="43" spans="1:11" ht="12.75">
      <c r="A43" s="189" t="s">
        <v>35</v>
      </c>
      <c r="B43" s="190"/>
      <c r="C43" s="190"/>
      <c r="D43" s="190"/>
      <c r="E43" s="190"/>
      <c r="F43" s="190"/>
      <c r="G43" s="190"/>
      <c r="H43" s="190"/>
      <c r="I43" s="1">
        <v>35</v>
      </c>
      <c r="J43" s="5"/>
      <c r="K43" s="7"/>
    </row>
    <row r="44" spans="1:11" ht="12.75">
      <c r="A44" s="192" t="s">
        <v>69</v>
      </c>
      <c r="B44" s="193"/>
      <c r="C44" s="193"/>
      <c r="D44" s="193"/>
      <c r="E44" s="193"/>
      <c r="F44" s="193"/>
      <c r="G44" s="193"/>
      <c r="H44" s="193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192" t="s">
        <v>17</v>
      </c>
      <c r="B45" s="193"/>
      <c r="C45" s="193"/>
      <c r="D45" s="193"/>
      <c r="E45" s="193"/>
      <c r="F45" s="193"/>
      <c r="G45" s="193"/>
      <c r="H45" s="193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192" t="s">
        <v>18</v>
      </c>
      <c r="B46" s="193"/>
      <c r="C46" s="193"/>
      <c r="D46" s="193"/>
      <c r="E46" s="193"/>
      <c r="F46" s="193"/>
      <c r="G46" s="193"/>
      <c r="H46" s="193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189" t="s">
        <v>70</v>
      </c>
      <c r="B47" s="190"/>
      <c r="C47" s="190"/>
      <c r="D47" s="190"/>
      <c r="E47" s="190"/>
      <c r="F47" s="190"/>
      <c r="G47" s="190"/>
      <c r="H47" s="190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89" t="s">
        <v>71</v>
      </c>
      <c r="B48" s="190"/>
      <c r="C48" s="190"/>
      <c r="D48" s="190"/>
      <c r="E48" s="190"/>
      <c r="F48" s="190"/>
      <c r="G48" s="190"/>
      <c r="H48" s="190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89" t="s">
        <v>161</v>
      </c>
      <c r="B49" s="190"/>
      <c r="C49" s="190"/>
      <c r="D49" s="190"/>
      <c r="E49" s="190"/>
      <c r="F49" s="190"/>
      <c r="G49" s="190"/>
      <c r="H49" s="190"/>
      <c r="I49" s="1">
        <v>41</v>
      </c>
      <c r="J49" s="5"/>
      <c r="K49" s="7"/>
    </row>
    <row r="50" spans="1:11" ht="12.75">
      <c r="A50" s="189" t="s">
        <v>175</v>
      </c>
      <c r="B50" s="190"/>
      <c r="C50" s="190"/>
      <c r="D50" s="190"/>
      <c r="E50" s="190"/>
      <c r="F50" s="190"/>
      <c r="G50" s="190"/>
      <c r="H50" s="190"/>
      <c r="I50" s="1">
        <v>42</v>
      </c>
      <c r="J50" s="5"/>
      <c r="K50" s="7"/>
    </row>
    <row r="51" spans="1:11" ht="12.75">
      <c r="A51" s="189" t="s">
        <v>176</v>
      </c>
      <c r="B51" s="190"/>
      <c r="C51" s="190"/>
      <c r="D51" s="190"/>
      <c r="E51" s="190"/>
      <c r="F51" s="190"/>
      <c r="G51" s="190"/>
      <c r="H51" s="190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6">
      <selection activeCell="A48" sqref="A48:H48"/>
    </sheetView>
  </sheetViews>
  <sheetFormatPr defaultColWidth="9.140625" defaultRowHeight="12.75"/>
  <cols>
    <col min="1" max="8" width="9.140625" style="51" customWidth="1"/>
    <col min="9" max="9" width="8.57421875" style="51" customWidth="1"/>
    <col min="10" max="10" width="10.0039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342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336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318</v>
      </c>
      <c r="K4" s="66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1"/>
      <c r="J6" s="251"/>
      <c r="K6" s="252"/>
    </row>
    <row r="7" spans="1:11" ht="12.75">
      <c r="A7" s="189" t="s">
        <v>199</v>
      </c>
      <c r="B7" s="190"/>
      <c r="C7" s="190"/>
      <c r="D7" s="190"/>
      <c r="E7" s="190"/>
      <c r="F7" s="190"/>
      <c r="G7" s="190"/>
      <c r="H7" s="190"/>
      <c r="I7" s="1">
        <v>1</v>
      </c>
      <c r="J7" s="7">
        <v>18074249</v>
      </c>
      <c r="K7" s="7">
        <v>26298420</v>
      </c>
    </row>
    <row r="8" spans="1:11" ht="12.75">
      <c r="A8" s="189" t="s">
        <v>119</v>
      </c>
      <c r="B8" s="190"/>
      <c r="C8" s="190"/>
      <c r="D8" s="190"/>
      <c r="E8" s="190"/>
      <c r="F8" s="190"/>
      <c r="G8" s="190"/>
      <c r="H8" s="190"/>
      <c r="I8" s="1">
        <v>2</v>
      </c>
      <c r="J8" s="7">
        <v>0</v>
      </c>
      <c r="K8" s="7">
        <v>0</v>
      </c>
    </row>
    <row r="9" spans="1:11" ht="12.75">
      <c r="A9" s="189" t="s">
        <v>120</v>
      </c>
      <c r="B9" s="190"/>
      <c r="C9" s="190"/>
      <c r="D9" s="190"/>
      <c r="E9" s="190"/>
      <c r="F9" s="190"/>
      <c r="G9" s="190"/>
      <c r="H9" s="190"/>
      <c r="I9" s="1">
        <v>3</v>
      </c>
      <c r="J9" s="7">
        <v>275211</v>
      </c>
      <c r="K9" s="7">
        <v>105675</v>
      </c>
    </row>
    <row r="10" spans="1:11" ht="12.75">
      <c r="A10" s="189" t="s">
        <v>121</v>
      </c>
      <c r="B10" s="190"/>
      <c r="C10" s="190"/>
      <c r="D10" s="190"/>
      <c r="E10" s="190"/>
      <c r="F10" s="190"/>
      <c r="G10" s="190"/>
      <c r="H10" s="190"/>
      <c r="I10" s="1">
        <v>4</v>
      </c>
      <c r="J10" s="7">
        <v>0</v>
      </c>
      <c r="K10" s="7">
        <v>0</v>
      </c>
    </row>
    <row r="11" spans="1:11" ht="12.75">
      <c r="A11" s="189" t="s">
        <v>122</v>
      </c>
      <c r="B11" s="190"/>
      <c r="C11" s="190"/>
      <c r="D11" s="190"/>
      <c r="E11" s="190"/>
      <c r="F11" s="190"/>
      <c r="G11" s="190"/>
      <c r="H11" s="190"/>
      <c r="I11" s="1">
        <v>5</v>
      </c>
      <c r="J11" s="7">
        <v>566512</v>
      </c>
      <c r="K11" s="7">
        <v>648806</v>
      </c>
    </row>
    <row r="12" spans="1:11" ht="12.75">
      <c r="A12" s="192" t="s">
        <v>198</v>
      </c>
      <c r="B12" s="193"/>
      <c r="C12" s="193"/>
      <c r="D12" s="193"/>
      <c r="E12" s="193"/>
      <c r="F12" s="193"/>
      <c r="G12" s="193"/>
      <c r="H12" s="193"/>
      <c r="I12" s="1">
        <v>6</v>
      </c>
      <c r="J12" s="52">
        <f>SUM(J7:J11)</f>
        <v>18915972</v>
      </c>
      <c r="K12" s="52">
        <f>SUM(K7:K11)</f>
        <v>27052901</v>
      </c>
    </row>
    <row r="13" spans="1:11" ht="12.75">
      <c r="A13" s="189" t="s">
        <v>123</v>
      </c>
      <c r="B13" s="190"/>
      <c r="C13" s="190"/>
      <c r="D13" s="190"/>
      <c r="E13" s="190"/>
      <c r="F13" s="190"/>
      <c r="G13" s="190"/>
      <c r="H13" s="190"/>
      <c r="I13" s="1">
        <v>7</v>
      </c>
      <c r="J13" s="7">
        <v>9088792</v>
      </c>
      <c r="K13" s="7">
        <v>11673819</v>
      </c>
    </row>
    <row r="14" spans="1:11" ht="12.75">
      <c r="A14" s="189" t="s">
        <v>124</v>
      </c>
      <c r="B14" s="190"/>
      <c r="C14" s="190"/>
      <c r="D14" s="190"/>
      <c r="E14" s="190"/>
      <c r="F14" s="190"/>
      <c r="G14" s="190"/>
      <c r="H14" s="190"/>
      <c r="I14" s="1">
        <v>8</v>
      </c>
      <c r="J14" s="7">
        <v>12102280</v>
      </c>
      <c r="K14" s="7">
        <v>12918108</v>
      </c>
    </row>
    <row r="15" spans="1:11" ht="12.75">
      <c r="A15" s="189" t="s">
        <v>125</v>
      </c>
      <c r="B15" s="190"/>
      <c r="C15" s="190"/>
      <c r="D15" s="190"/>
      <c r="E15" s="190"/>
      <c r="F15" s="190"/>
      <c r="G15" s="190"/>
      <c r="H15" s="190"/>
      <c r="I15" s="1">
        <v>9</v>
      </c>
      <c r="J15" s="7">
        <v>185641</v>
      </c>
      <c r="K15" s="7">
        <v>809179</v>
      </c>
    </row>
    <row r="16" spans="1:11" ht="12.75">
      <c r="A16" s="189" t="s">
        <v>126</v>
      </c>
      <c r="B16" s="190"/>
      <c r="C16" s="190"/>
      <c r="D16" s="190"/>
      <c r="E16" s="190"/>
      <c r="F16" s="190"/>
      <c r="G16" s="190"/>
      <c r="H16" s="190"/>
      <c r="I16" s="1">
        <v>10</v>
      </c>
      <c r="J16" s="7">
        <v>112864</v>
      </c>
      <c r="K16" s="7">
        <v>88429</v>
      </c>
    </row>
    <row r="17" spans="1:11" ht="12.75">
      <c r="A17" s="189" t="s">
        <v>127</v>
      </c>
      <c r="B17" s="190"/>
      <c r="C17" s="190"/>
      <c r="D17" s="190"/>
      <c r="E17" s="190"/>
      <c r="F17" s="190"/>
      <c r="G17" s="190"/>
      <c r="H17" s="190"/>
      <c r="I17" s="1">
        <v>11</v>
      </c>
      <c r="J17" s="7">
        <v>1632120</v>
      </c>
      <c r="K17" s="7">
        <v>2950722</v>
      </c>
    </row>
    <row r="18" spans="1:11" ht="12.75">
      <c r="A18" s="189" t="s">
        <v>128</v>
      </c>
      <c r="B18" s="190"/>
      <c r="C18" s="190"/>
      <c r="D18" s="190"/>
      <c r="E18" s="190"/>
      <c r="F18" s="190"/>
      <c r="G18" s="190"/>
      <c r="H18" s="190"/>
      <c r="I18" s="1">
        <v>12</v>
      </c>
      <c r="J18" s="7">
        <v>2130073</v>
      </c>
      <c r="K18" s="7">
        <v>2943784</v>
      </c>
    </row>
    <row r="19" spans="1:11" ht="12.75">
      <c r="A19" s="192" t="s">
        <v>47</v>
      </c>
      <c r="B19" s="193"/>
      <c r="C19" s="193"/>
      <c r="D19" s="193"/>
      <c r="E19" s="193"/>
      <c r="F19" s="193"/>
      <c r="G19" s="193"/>
      <c r="H19" s="193"/>
      <c r="I19" s="1">
        <v>13</v>
      </c>
      <c r="J19" s="52">
        <f>SUM(J13:J18)</f>
        <v>25251770</v>
      </c>
      <c r="K19" s="52">
        <f>SUM(K13:K18)</f>
        <v>31384041</v>
      </c>
    </row>
    <row r="20" spans="1:11" ht="12.75">
      <c r="A20" s="192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52">
        <f>IF(J12&gt;J19,J12-J19,0)</f>
        <v>0</v>
      </c>
      <c r="K20" s="52">
        <f>IF(K12&gt;K19,K12-K19,0)</f>
        <v>0</v>
      </c>
    </row>
    <row r="21" spans="1:11" ht="12.75">
      <c r="A21" s="216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52">
        <f>IF(J19&gt;J12,J19-J12,0)</f>
        <v>6335798</v>
      </c>
      <c r="K21" s="52">
        <f>IF(K19&gt;K12,K19-K12,0)</f>
        <v>4331140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1"/>
      <c r="J22" s="251"/>
      <c r="K22" s="252"/>
    </row>
    <row r="23" spans="1:11" ht="12.75">
      <c r="A23" s="189" t="s">
        <v>165</v>
      </c>
      <c r="B23" s="190"/>
      <c r="C23" s="190"/>
      <c r="D23" s="190"/>
      <c r="E23" s="190"/>
      <c r="F23" s="190"/>
      <c r="G23" s="190"/>
      <c r="H23" s="190"/>
      <c r="I23" s="1">
        <v>16</v>
      </c>
      <c r="J23" s="7">
        <v>10000</v>
      </c>
      <c r="K23" s="7">
        <v>0</v>
      </c>
    </row>
    <row r="24" spans="1:11" ht="12.75">
      <c r="A24" s="189" t="s">
        <v>166</v>
      </c>
      <c r="B24" s="190"/>
      <c r="C24" s="190"/>
      <c r="D24" s="190"/>
      <c r="E24" s="190"/>
      <c r="F24" s="190"/>
      <c r="G24" s="190"/>
      <c r="H24" s="190"/>
      <c r="I24" s="1">
        <v>17</v>
      </c>
      <c r="J24" s="7">
        <v>0</v>
      </c>
      <c r="K24" s="7">
        <v>0</v>
      </c>
    </row>
    <row r="25" spans="1:11" ht="12.75">
      <c r="A25" s="189" t="s">
        <v>320</v>
      </c>
      <c r="B25" s="190"/>
      <c r="C25" s="190"/>
      <c r="D25" s="190"/>
      <c r="E25" s="190"/>
      <c r="F25" s="190"/>
      <c r="G25" s="190"/>
      <c r="H25" s="190"/>
      <c r="I25" s="1">
        <v>18</v>
      </c>
      <c r="J25" s="7">
        <v>0</v>
      </c>
      <c r="K25" s="7">
        <v>0</v>
      </c>
    </row>
    <row r="26" spans="1:11" ht="12.75">
      <c r="A26" s="189" t="s">
        <v>321</v>
      </c>
      <c r="B26" s="190"/>
      <c r="C26" s="190"/>
      <c r="D26" s="190"/>
      <c r="E26" s="190"/>
      <c r="F26" s="190"/>
      <c r="G26" s="190"/>
      <c r="H26" s="190"/>
      <c r="I26" s="1">
        <v>19</v>
      </c>
      <c r="J26" s="7">
        <v>0</v>
      </c>
      <c r="K26" s="7">
        <v>0</v>
      </c>
    </row>
    <row r="27" spans="1:11" ht="12.75">
      <c r="A27" s="189" t="s">
        <v>167</v>
      </c>
      <c r="B27" s="190"/>
      <c r="C27" s="190"/>
      <c r="D27" s="190"/>
      <c r="E27" s="190"/>
      <c r="F27" s="190"/>
      <c r="G27" s="190"/>
      <c r="H27" s="190"/>
      <c r="I27" s="1">
        <v>20</v>
      </c>
      <c r="J27" s="7">
        <v>0</v>
      </c>
      <c r="K27" s="7">
        <v>0</v>
      </c>
    </row>
    <row r="28" spans="1:11" ht="12.75">
      <c r="A28" s="192" t="s">
        <v>114</v>
      </c>
      <c r="B28" s="193"/>
      <c r="C28" s="193"/>
      <c r="D28" s="193"/>
      <c r="E28" s="193"/>
      <c r="F28" s="193"/>
      <c r="G28" s="193"/>
      <c r="H28" s="193"/>
      <c r="I28" s="1">
        <v>21</v>
      </c>
      <c r="J28" s="52">
        <f>SUM(J23:J27)</f>
        <v>10000</v>
      </c>
      <c r="K28" s="52">
        <f>SUM(K23:K27)</f>
        <v>0</v>
      </c>
    </row>
    <row r="29" spans="1:11" ht="12.75">
      <c r="A29" s="189" t="s">
        <v>2</v>
      </c>
      <c r="B29" s="190"/>
      <c r="C29" s="190"/>
      <c r="D29" s="190"/>
      <c r="E29" s="190"/>
      <c r="F29" s="190"/>
      <c r="G29" s="190"/>
      <c r="H29" s="190"/>
      <c r="I29" s="1">
        <v>22</v>
      </c>
      <c r="J29" s="7">
        <v>1998536</v>
      </c>
      <c r="K29" s="7">
        <v>2268011</v>
      </c>
    </row>
    <row r="30" spans="1:11" ht="12.75">
      <c r="A30" s="189" t="s">
        <v>3</v>
      </c>
      <c r="B30" s="190"/>
      <c r="C30" s="190"/>
      <c r="D30" s="190"/>
      <c r="E30" s="190"/>
      <c r="F30" s="190"/>
      <c r="G30" s="190"/>
      <c r="H30" s="190"/>
      <c r="I30" s="1">
        <v>23</v>
      </c>
      <c r="J30" s="7">
        <v>0</v>
      </c>
      <c r="K30" s="7">
        <v>0</v>
      </c>
    </row>
    <row r="31" spans="1:11" ht="12.75">
      <c r="A31" s="189" t="s">
        <v>4</v>
      </c>
      <c r="B31" s="190"/>
      <c r="C31" s="190"/>
      <c r="D31" s="190"/>
      <c r="E31" s="190"/>
      <c r="F31" s="190"/>
      <c r="G31" s="190"/>
      <c r="H31" s="190"/>
      <c r="I31" s="1">
        <v>24</v>
      </c>
      <c r="J31" s="7">
        <v>0</v>
      </c>
      <c r="K31" s="7">
        <v>0</v>
      </c>
    </row>
    <row r="32" spans="1:11" ht="12.75">
      <c r="A32" s="192" t="s">
        <v>48</v>
      </c>
      <c r="B32" s="193"/>
      <c r="C32" s="193"/>
      <c r="D32" s="193"/>
      <c r="E32" s="193"/>
      <c r="F32" s="193"/>
      <c r="G32" s="193"/>
      <c r="H32" s="193"/>
      <c r="I32" s="1">
        <v>25</v>
      </c>
      <c r="J32" s="52">
        <f>SUM(J29:J31)</f>
        <v>1998536</v>
      </c>
      <c r="K32" s="52">
        <f>SUM(K29:K31)</f>
        <v>2268011</v>
      </c>
    </row>
    <row r="33" spans="1:11" ht="12.75">
      <c r="A33" s="192" t="s">
        <v>110</v>
      </c>
      <c r="B33" s="193"/>
      <c r="C33" s="193"/>
      <c r="D33" s="193"/>
      <c r="E33" s="193"/>
      <c r="F33" s="193"/>
      <c r="G33" s="193"/>
      <c r="H33" s="193"/>
      <c r="I33" s="1">
        <v>26</v>
      </c>
      <c r="J33" s="52">
        <f>IF(J28&gt;J32,J28-J32,0)</f>
        <v>0</v>
      </c>
      <c r="K33" s="52">
        <f>IF(K28&gt;K32,K28-K32,0)</f>
        <v>0</v>
      </c>
    </row>
    <row r="34" spans="1:11" ht="12.75">
      <c r="A34" s="192" t="s">
        <v>111</v>
      </c>
      <c r="B34" s="193"/>
      <c r="C34" s="193"/>
      <c r="D34" s="193"/>
      <c r="E34" s="193"/>
      <c r="F34" s="193"/>
      <c r="G34" s="193"/>
      <c r="H34" s="193"/>
      <c r="I34" s="1">
        <v>27</v>
      </c>
      <c r="J34" s="52">
        <f>IF(J32&gt;J28,J32-J28,0)</f>
        <v>1988536</v>
      </c>
      <c r="K34" s="52">
        <f>IF(K32&gt;K28,K32-K28,0)</f>
        <v>2268011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1">
        <v>0</v>
      </c>
      <c r="J35" s="251"/>
      <c r="K35" s="252"/>
    </row>
    <row r="36" spans="1:11" ht="12.75">
      <c r="A36" s="189" t="s">
        <v>174</v>
      </c>
      <c r="B36" s="190"/>
      <c r="C36" s="190"/>
      <c r="D36" s="190"/>
      <c r="E36" s="190"/>
      <c r="F36" s="190"/>
      <c r="G36" s="190"/>
      <c r="H36" s="190"/>
      <c r="I36" s="1">
        <v>28</v>
      </c>
      <c r="J36" s="7">
        <v>0</v>
      </c>
      <c r="K36" s="7">
        <v>0</v>
      </c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1">
        <v>29</v>
      </c>
      <c r="J37" s="7">
        <v>0</v>
      </c>
      <c r="K37" s="7">
        <v>0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1">
        <v>30</v>
      </c>
      <c r="J38" s="7">
        <v>0</v>
      </c>
      <c r="K38" s="7">
        <v>0</v>
      </c>
    </row>
    <row r="39" spans="1:11" ht="12.75">
      <c r="A39" s="192" t="s">
        <v>49</v>
      </c>
      <c r="B39" s="193"/>
      <c r="C39" s="193"/>
      <c r="D39" s="193"/>
      <c r="E39" s="193"/>
      <c r="F39" s="193"/>
      <c r="G39" s="193"/>
      <c r="H39" s="193"/>
      <c r="I39" s="1">
        <v>31</v>
      </c>
      <c r="J39" s="52">
        <f>SUM(J36:J38)</f>
        <v>0</v>
      </c>
      <c r="K39" s="52">
        <f>SUM(K36:K38)</f>
        <v>0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1">
        <v>32</v>
      </c>
      <c r="J40" s="7">
        <v>0</v>
      </c>
      <c r="K40" s="7">
        <v>0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1">
        <v>33</v>
      </c>
      <c r="J41" s="7">
        <v>0</v>
      </c>
      <c r="K41" s="7">
        <v>0</v>
      </c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1">
        <v>34</v>
      </c>
      <c r="J42" s="7">
        <v>850847</v>
      </c>
      <c r="K42" s="7">
        <v>994804</v>
      </c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1">
        <v>35</v>
      </c>
      <c r="J43" s="7">
        <v>0</v>
      </c>
      <c r="K43" s="7">
        <v>0</v>
      </c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1">
        <v>36</v>
      </c>
      <c r="J44" s="7">
        <v>0</v>
      </c>
      <c r="K44" s="7">
        <v>0</v>
      </c>
    </row>
    <row r="45" spans="1:11" ht="12.75">
      <c r="A45" s="192" t="s">
        <v>148</v>
      </c>
      <c r="B45" s="193"/>
      <c r="C45" s="193"/>
      <c r="D45" s="193"/>
      <c r="E45" s="193"/>
      <c r="F45" s="193"/>
      <c r="G45" s="193"/>
      <c r="H45" s="193"/>
      <c r="I45" s="1">
        <v>37</v>
      </c>
      <c r="J45" s="52">
        <f>SUM(J40:J44)</f>
        <v>850847</v>
      </c>
      <c r="K45" s="52">
        <f>SUM(K40:K44)</f>
        <v>994804</v>
      </c>
    </row>
    <row r="46" spans="1:11" ht="12.75">
      <c r="A46" s="192" t="s">
        <v>162</v>
      </c>
      <c r="B46" s="193"/>
      <c r="C46" s="193"/>
      <c r="D46" s="193"/>
      <c r="E46" s="193"/>
      <c r="F46" s="193"/>
      <c r="G46" s="193"/>
      <c r="H46" s="193"/>
      <c r="I46" s="1">
        <v>38</v>
      </c>
      <c r="J46" s="52">
        <f>IF(J39&gt;J45,J39-J45,0)</f>
        <v>0</v>
      </c>
      <c r="K46" s="52">
        <f>IF(K39&gt;K45,K39-K45,0)</f>
        <v>0</v>
      </c>
    </row>
    <row r="47" spans="1:11" ht="12.75">
      <c r="A47" s="192" t="s">
        <v>163</v>
      </c>
      <c r="B47" s="193"/>
      <c r="C47" s="193"/>
      <c r="D47" s="193"/>
      <c r="E47" s="193"/>
      <c r="F47" s="193"/>
      <c r="G47" s="193"/>
      <c r="H47" s="193"/>
      <c r="I47" s="1">
        <v>39</v>
      </c>
      <c r="J47" s="52">
        <f>IF(J45&gt;J39,J45-J39,0)</f>
        <v>850847</v>
      </c>
      <c r="K47" s="52">
        <f>IF(K45&gt;K39,K45-K39,0)</f>
        <v>994804</v>
      </c>
    </row>
    <row r="48" spans="1:11" ht="12.75">
      <c r="A48" s="192" t="s">
        <v>149</v>
      </c>
      <c r="B48" s="193"/>
      <c r="C48" s="193"/>
      <c r="D48" s="193"/>
      <c r="E48" s="193"/>
      <c r="F48" s="193"/>
      <c r="G48" s="193"/>
      <c r="H48" s="193"/>
      <c r="I48" s="1">
        <v>40</v>
      </c>
      <c r="J48" s="5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2" t="s">
        <v>15</v>
      </c>
      <c r="B49" s="193"/>
      <c r="C49" s="193"/>
      <c r="D49" s="193"/>
      <c r="E49" s="193"/>
      <c r="F49" s="193"/>
      <c r="G49" s="193"/>
      <c r="H49" s="193"/>
      <c r="I49" s="1">
        <v>41</v>
      </c>
      <c r="J49" s="52">
        <f>IF(J21-J20+J34-J33+J47-J46&gt;0,J21-J20+J34-J33+J47-J46,0)</f>
        <v>9175181</v>
      </c>
      <c r="K49" s="52">
        <f>IF(K21-K20+K34-K33+K47-K46&gt;0,K21-K20+K34-K33+K47-K46,0)</f>
        <v>7593955</v>
      </c>
    </row>
    <row r="50" spans="1:11" ht="12.75">
      <c r="A50" s="192" t="s">
        <v>161</v>
      </c>
      <c r="B50" s="193"/>
      <c r="C50" s="193"/>
      <c r="D50" s="193"/>
      <c r="E50" s="193"/>
      <c r="F50" s="193"/>
      <c r="G50" s="193"/>
      <c r="H50" s="193"/>
      <c r="I50" s="1">
        <v>42</v>
      </c>
      <c r="J50" s="7">
        <v>54282855</v>
      </c>
      <c r="K50" s="7">
        <v>117909572</v>
      </c>
    </row>
    <row r="51" spans="1:11" ht="12.75">
      <c r="A51" s="192" t="s">
        <v>175</v>
      </c>
      <c r="B51" s="193"/>
      <c r="C51" s="193"/>
      <c r="D51" s="193"/>
      <c r="E51" s="193"/>
      <c r="F51" s="193"/>
      <c r="G51" s="193"/>
      <c r="H51" s="193"/>
      <c r="I51" s="1">
        <v>43</v>
      </c>
      <c r="J51" s="7">
        <f>+J48</f>
        <v>0</v>
      </c>
      <c r="K51" s="7">
        <f>+K48</f>
        <v>0</v>
      </c>
    </row>
    <row r="52" spans="1:11" ht="12.75">
      <c r="A52" s="192" t="s">
        <v>176</v>
      </c>
      <c r="B52" s="193"/>
      <c r="C52" s="193"/>
      <c r="D52" s="193"/>
      <c r="E52" s="193"/>
      <c r="F52" s="193"/>
      <c r="G52" s="193"/>
      <c r="H52" s="193"/>
      <c r="I52" s="1">
        <v>44</v>
      </c>
      <c r="J52" s="7">
        <f>+J49</f>
        <v>9175181</v>
      </c>
      <c r="K52" s="7">
        <f>+K49</f>
        <v>7593955</v>
      </c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0">
        <f>+J50-J52</f>
        <v>45107674</v>
      </c>
      <c r="K53" s="60">
        <f>+K50-K52</f>
        <v>110315617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36:K38 J23:K27 J50:K52 J7:K11 J13:K18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32:K35 J28:K28 J12:K12 J19:K22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D26" sqref="D26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1"/>
      <c r="B2" s="73"/>
      <c r="C2" s="267" t="s">
        <v>282</v>
      </c>
      <c r="D2" s="267"/>
      <c r="E2" s="76">
        <v>41640</v>
      </c>
      <c r="F2" s="42" t="s">
        <v>250</v>
      </c>
      <c r="G2" s="268">
        <v>41729</v>
      </c>
      <c r="H2" s="269"/>
      <c r="I2" s="73"/>
      <c r="J2" s="73"/>
      <c r="K2" s="73"/>
      <c r="L2" s="77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305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283</v>
      </c>
      <c r="K4" s="82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3">
        <v>1</v>
      </c>
      <c r="J5" s="44">
        <v>399816000</v>
      </c>
      <c r="K5" s="44">
        <v>399816000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3">
        <v>2</v>
      </c>
      <c r="J6" s="45">
        <v>0</v>
      </c>
      <c r="K6" s="45">
        <v>0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3">
        <v>3</v>
      </c>
      <c r="J7" s="45">
        <v>19990800</v>
      </c>
      <c r="K7" s="45">
        <v>19990800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3">
        <v>4</v>
      </c>
      <c r="J8" s="45">
        <v>22829576</v>
      </c>
      <c r="K8" s="45">
        <v>22011816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3">
        <v>5</v>
      </c>
      <c r="J9" s="45">
        <v>-1051690</v>
      </c>
      <c r="K9" s="45">
        <v>-3454198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3">
        <v>6</v>
      </c>
      <c r="J10" s="45">
        <v>0</v>
      </c>
      <c r="K10" s="45">
        <v>0</v>
      </c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3">
        <v>7</v>
      </c>
      <c r="J11" s="45">
        <v>0</v>
      </c>
      <c r="K11" s="45">
        <v>0</v>
      </c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3">
        <v>8</v>
      </c>
      <c r="J12" s="45">
        <v>0</v>
      </c>
      <c r="K12" s="45">
        <v>0</v>
      </c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3">
        <v>9</v>
      </c>
      <c r="J13" s="45">
        <v>0</v>
      </c>
      <c r="K13" s="45">
        <v>0</v>
      </c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8">
        <f>SUM(J5:J13)</f>
        <v>441584686</v>
      </c>
      <c r="K14" s="78">
        <f>SUM(K5:K13)</f>
        <v>438364418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3">
        <v>11</v>
      </c>
      <c r="J15" s="45">
        <v>0</v>
      </c>
      <c r="K15" s="45">
        <v>0</v>
      </c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3">
        <v>12</v>
      </c>
      <c r="J16" s="45">
        <v>0</v>
      </c>
      <c r="K16" s="45">
        <v>0</v>
      </c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3">
        <v>13</v>
      </c>
      <c r="J17" s="45">
        <v>0</v>
      </c>
      <c r="K17" s="45">
        <v>0</v>
      </c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3">
        <v>14</v>
      </c>
      <c r="J18" s="45">
        <v>0</v>
      </c>
      <c r="K18" s="45">
        <v>0</v>
      </c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3">
        <v>15</v>
      </c>
      <c r="J19" s="45">
        <v>0</v>
      </c>
      <c r="K19" s="45">
        <v>0</v>
      </c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3">
        <v>16</v>
      </c>
      <c r="J20" s="45">
        <v>0</v>
      </c>
      <c r="K20" s="45">
        <v>0</v>
      </c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/>
      <c r="K23" s="44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C2:D2"/>
    <mergeCell ref="G2:H2"/>
    <mergeCell ref="A3:H3"/>
    <mergeCell ref="A4:H4"/>
    <mergeCell ref="A5:H5"/>
    <mergeCell ref="A7:H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2014-04-30T07:10:29Z</cp:lastPrinted>
  <dcterms:created xsi:type="dcterms:W3CDTF">2008-10-17T11:51:54Z</dcterms:created>
  <dcterms:modified xsi:type="dcterms:W3CDTF">2014-04-30T07:14:23Z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