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<sst xmlns="http://schemas.openxmlformats.org/spreadsheetml/2006/main" count="397" uniqueCount="347">
  <si>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</si>
  <si>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</si>
  <si>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</si>
  <si>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</si>
  <si>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</si>
  <si>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</si>
  <si>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</si>
  <si>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</si>
  <si>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</si>
  <si>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</si>
  <si>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</si>
  <si>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</si>
  <si>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</si>
  <si>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</si>
  <si>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</si>
  <si>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</si>
  <si>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</si>
  <si>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</si>
  <si>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</si>
  <si>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</si>
  <si>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</si>
  <si>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</si>
  <si>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</si>
  <si>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</si>
  <si>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</si>
  <si>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</si>
  <si>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</si>
  <si>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</si>
  <si>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</si>
  <si>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</si>
  <si>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</si>
  <si>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</si>
  <si>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</si>
  <si>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</si>
  <si>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</si>
  <si>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</si>
  <si>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</si>
  <si>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</si>
  <si>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</si>
  <si>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</si>
  <si>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</si>
  <si>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</si>
  <si>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</si>
  <si>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</si>
  <si>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</si>
  <si>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</si>
  <si>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</si>
  <si>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</si>
  <si>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</si>
  <si>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</si>
  <si>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</si>
  <si>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</si>
  <si>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</si>
  <si>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</si>
  <si>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</si>
  <si>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</si>
  <si>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</si>
  <si>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</si>
  <si>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</si>
  <si>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</si>
  <si>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</si>
  <si>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</si>
  <si>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</si>
  <si>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</si>
  <si>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</si>
  <si>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</si>
  <si>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</si>
  <si>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</si>
  <si>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</si>
  <si>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</si>
  <si>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</si>
  <si>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</si>
  <si>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</si>
  <si>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</si>
  <si>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</si>
  <si>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</si>
  <si>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</si>
  <si>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</si>
  <si>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</si>
  <si>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</si>
  <si>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</si>
  <si>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</si>
  <si>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</si>
  <si>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</si>
  <si>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</si>
  <si>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</si>
  <si>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</si>
  <si>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</si>
  <si>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</si>
  <si>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</si>
  <si>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</si>
  <si>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</si>
  <si>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</si>
  <si>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</si>
  <si>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</si>
  <si>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</si>
  <si>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</si>
  <si>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</si>
  <si>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</si>
  <si>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</si>
  <si>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</si>
  <si>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</si>
  <si>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</si>
  <si>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</si>
  <si>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</si>
  <si>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</si>
  <si>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</si>
  <si>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</si>
  <si>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</si>
  <si>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</si>
  <si>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</si>
  <si>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</si>
  <si>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</si>
  <si>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</si>
  <si>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</si>
  <si>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</si>
  <si>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</si>
  <si>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</si>
  <si>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</si>
  <si>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</si>
  <si>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</si>
  <si>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</si>
  <si>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</si>
  <si>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</si>
  <si>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</si>
  <si>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</si>
  <si>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</si>
  <si>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</si>
  <si>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</si>
  <si>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</si>
  <si>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</si>
  <si>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</si>
  <si>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</si>
  <si>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</si>
  <si>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</si>
  <si>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</si>
  <si>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</si>
  <si>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</si>
  <si>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</si>
  <si>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</si>
  <si>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</si>
  <si>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</si>
  <si>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</si>
  <si>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</si>
  <si>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</si>
  <si>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</si>
  <si>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</si>
  <si>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</si>
  <si>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</si>
  <si>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</si>
  <si>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</si>
  <si>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</si>
  <si>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</si>
  <si>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</si>
  <si>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</si>
  <si>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</si>
  <si>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</si>
  <si>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</si>
  <si>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</si>
  <si>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</si>
  <si>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</si>
  <si>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</si>
  <si>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</si>
  <si>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</si>
  <si>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</si>
  <si>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</si>
  <si>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</si>
  <si>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</si>
  <si>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</si>
  <si>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</si>
  <si>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</si>
  <si>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</si>
  <si>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</si>
  <si>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</si>
  <si>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</si>
  <si>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</si>
  <si>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</si>
  <si>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</si>
  <si>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</si>
  <si>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</si>
  <si>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</si>
  <si>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</si>
  <si>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</si>
  <si>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</si>
  <si>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</si>
  <si>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</si>
  <si>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</si>
  <si>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</si>
  <si>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</si>
  <si>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</si>
  <si>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</si>
  <si>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</si>
  <si>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</si>
  <si>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</si>
  <si>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</si>
  <si>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</si>
  <si>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</si>
  <si>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</si>
  <si>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</si>
  <si>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</si>
  <si>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</si>
  <si>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</si>
  <si>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</si>
  <si>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</si>
  <si>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</si>
  <si>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</si>
  <si>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</si>
  <si>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</si>
  <si>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</si>
  <si>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</si>
  <si>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</si>
  <si>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</si>
  <si>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</si>
  <si>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</si>
  <si>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</si>
  <si>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</si>
  <si>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</si>
  <si>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</si>
  <si>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</si>
  <si>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</si>
  <si>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</si>
  <si>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</si>
  <si>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</si>
  <si>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</si>
  <si>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</si>
  <si>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</si>
  <si>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</si>
  <si>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</si>
  <si>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</si>
  <si>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</si>
  <si>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</si>
  <si>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</si>
  <si>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</si>
  <si>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</si>
  <si>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</si>
  <si>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</si>
  <si>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</si>
  <si>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</si>
  <si>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</si>
  <si>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</si>
  <si>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</si>
  <si>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</si>
  <si>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</si>
  <si>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</si>
  <si>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</si>
  <si>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</si>
  <si>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</si>
  <si>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</si>
  <si>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</si>
  <si>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</si>
  <si>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</si>
  <si>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</si>
  <si>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</si>
  <si>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</si>
  <si>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</si>
  <si>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</si>
  <si>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</si>
  <si>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</si>
  <si>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</si>
  <si>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</si>
  <si>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</si>
  <si>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</si>
  <si>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</si>
  <si>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</si>
  <si>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</si>
  <si>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</si>
  <si>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</si>
  <si>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</si>
  <si>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</si>
  <si>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</si>
  <si>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</si>
  <si>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</si>
  <si>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</si>
  <si>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</si>
  <si>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</si>
  <si>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</si>
  <si>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</si>
  <si>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</si>
  <si>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</si>
  <si>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</si>
  <si>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</si>
  <si>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</si>
  <si>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</si>
  <si>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</si>
  <si>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</si>
  <si>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</si>
  <si>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</si>
  <si>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</si>
  <si>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</si>
  <si>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</si>
  <si>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</si>
  <si>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</si>
  <si>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</si>
  <si>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</si>
  <si>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</si>
  <si>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</si>
  <si>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</si>
  <si>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</si>
  <si>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</si>
  <si>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</si>
  <si>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</si>
  <si>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</si>
  <si>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</si>
  <si>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</si>
  <si>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</si>
  <si>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</si>
  <si>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</si>
  <si>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</si>
  <si>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</si>
  <si>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</si>
  <si>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</si>
  <si>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</si>
  <si>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</si>
  <si>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</si>
  <si>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</si>
  <si>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</si>
  <si>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</si>
  <si>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</si>
  <si>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</si>
  <si>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</si>
  <si>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</si>
  <si>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</si>
  <si>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</si>
  <si>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</si>
  <si>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</si>
  <si>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</si>
  <si>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</si>
  <si>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</si>
  <si>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</si>
  <si>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</si>
  <si>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</si>
  <si>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</si>
  <si>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</si>
  <si>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</si>
  <si>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KOSTELAC SUZANA</t>
  </si>
  <si>
    <t>051/271824</t>
  </si>
  <si>
    <t>051/271288</t>
  </si>
  <si>
    <t xml:space="preserve">1. Revidirani godišnji financijski izvještaji s revizorskim izvješćem </t>
  </si>
  <si>
    <t>Obveznik:17195049659; ADRIATIC CROATIA INTERNATIONAL CLUB d.d.</t>
  </si>
  <si>
    <t>Obveznik: 17195049659; ADRIATIC CROATIA INTERNATIONAL CLUB d.d.</t>
  </si>
  <si>
    <t>Obveznik: 17195049659; ADRIATIC CROATIA INTERNACIONAL CLUB d.d.</t>
  </si>
  <si>
    <t>sonja.brajkovic@aci-club.hr</t>
  </si>
  <si>
    <t>31.12.2012.</t>
  </si>
  <si>
    <t>stanje na dan 31.12.2012.</t>
  </si>
  <si>
    <t>u razdoblju 01.01.2012. do 31.12.2012.</t>
  </si>
  <si>
    <t xml:space="preserve">BONIFAČIĆ BRUNO- predsjednik Uprave </t>
  </si>
  <si>
    <t>NIKOLIĆ DRAŽEN - član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</si>
</sst>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ja.brajkovi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onja.brajkovi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0" zoomScaleSheetLayoutView="110" zoomScalePageLayoutView="0" workbookViewId="0" topLeftCell="A37">
      <selection activeCell="H52" sqref="H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323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51410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341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302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8</v>
      </c>
      <c r="D24" s="131" t="s">
        <v>331</v>
      </c>
      <c r="E24" s="132"/>
      <c r="F24" s="132"/>
      <c r="G24" s="133"/>
      <c r="H24" s="38" t="s">
        <v>270</v>
      </c>
      <c r="I24" s="48">
        <v>358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334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335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341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 ht="12.75">
      <c r="A53" s="126" t="s">
        <v>282</v>
      </c>
      <c r="B53" s="127"/>
      <c r="C53" s="159" t="s">
        <v>345</v>
      </c>
      <c r="D53" s="160"/>
      <c r="E53" s="160"/>
      <c r="F53" s="160"/>
      <c r="G53" s="160"/>
      <c r="H53" s="160"/>
      <c r="I53" s="137"/>
      <c r="J53" s="22"/>
      <c r="K53" s="22"/>
      <c r="L53" s="22"/>
    </row>
    <row r="54" spans="1:12" ht="12.75">
      <c r="A54" s="38"/>
      <c r="B54" s="45"/>
      <c r="C54" s="159" t="s">
        <v>346</v>
      </c>
      <c r="D54" s="160"/>
      <c r="E54" s="160"/>
      <c r="F54" s="160"/>
      <c r="G54" s="160"/>
      <c r="H54" s="160"/>
      <c r="I54" s="137"/>
      <c r="J54" s="22"/>
      <c r="K54" s="22"/>
      <c r="L54" s="22"/>
    </row>
    <row r="55" spans="1:12" ht="12.75">
      <c r="A55" s="69"/>
      <c r="B55" s="69"/>
      <c r="C55" s="169" t="s">
        <v>283</v>
      </c>
      <c r="D55" s="169"/>
      <c r="E55" s="169"/>
      <c r="F55" s="169"/>
      <c r="G55" s="169"/>
      <c r="H55" s="169"/>
      <c r="I55" s="71"/>
      <c r="J55" s="22"/>
      <c r="K55" s="22"/>
      <c r="L55" s="22"/>
    </row>
    <row r="56" spans="1:12" ht="12.75">
      <c r="A56" s="69"/>
      <c r="B56" s="69"/>
      <c r="C56" s="70"/>
      <c r="D56" s="70"/>
      <c r="E56" s="70"/>
      <c r="F56" s="70"/>
      <c r="G56" s="70"/>
      <c r="H56" s="70"/>
      <c r="I56" s="71"/>
      <c r="J56" s="22"/>
      <c r="K56" s="22"/>
      <c r="L56" s="22"/>
    </row>
    <row r="57" spans="1:12" ht="12.75">
      <c r="A57" s="69"/>
      <c r="B57" s="167" t="s">
        <v>284</v>
      </c>
      <c r="C57" s="168"/>
      <c r="D57" s="168"/>
      <c r="E57" s="168"/>
      <c r="F57" s="113"/>
      <c r="G57" s="113"/>
      <c r="H57" s="114"/>
      <c r="I57" s="114"/>
      <c r="J57" s="22"/>
      <c r="K57" s="22"/>
      <c r="L57" s="22"/>
    </row>
    <row r="58" spans="1:12" ht="12.75">
      <c r="A58" s="69"/>
      <c r="B58" s="115" t="s">
        <v>337</v>
      </c>
      <c r="C58" s="116"/>
      <c r="D58" s="116"/>
      <c r="E58" s="116"/>
      <c r="F58" s="116"/>
      <c r="G58" s="116"/>
      <c r="H58" s="173" t="s">
        <v>317</v>
      </c>
      <c r="I58" s="173"/>
      <c r="J58" s="22"/>
      <c r="K58" s="22"/>
      <c r="L58" s="22"/>
    </row>
    <row r="59" spans="1:12" ht="12.75">
      <c r="A59" s="69"/>
      <c r="B59" s="115" t="s">
        <v>318</v>
      </c>
      <c r="C59" s="116"/>
      <c r="D59" s="116"/>
      <c r="E59" s="116"/>
      <c r="F59" s="116"/>
      <c r="G59" s="116"/>
      <c r="H59" s="173"/>
      <c r="I59" s="173"/>
      <c r="J59" s="22"/>
      <c r="K59" s="22"/>
      <c r="L59" s="22"/>
    </row>
    <row r="60" spans="1:12" ht="12.75">
      <c r="A60" s="69"/>
      <c r="B60" s="115" t="s">
        <v>319</v>
      </c>
      <c r="C60" s="116"/>
      <c r="D60" s="116"/>
      <c r="E60" s="116"/>
      <c r="F60" s="116"/>
      <c r="G60" s="116"/>
      <c r="H60" s="173"/>
      <c r="I60" s="173"/>
      <c r="J60" s="22"/>
      <c r="K60" s="22"/>
      <c r="L60" s="22"/>
    </row>
    <row r="61" spans="1:12" ht="12.75">
      <c r="A61" s="69"/>
      <c r="B61" s="115" t="s">
        <v>320</v>
      </c>
      <c r="C61" s="117"/>
      <c r="D61" s="117"/>
      <c r="E61" s="117"/>
      <c r="F61" s="117"/>
      <c r="G61" s="117"/>
      <c r="H61" s="173"/>
      <c r="I61" s="173"/>
      <c r="J61" s="22"/>
      <c r="K61" s="22"/>
      <c r="L61" s="22"/>
    </row>
    <row r="62" spans="1:12" ht="12.75">
      <c r="A62" s="69"/>
      <c r="B62" s="115" t="s">
        <v>321</v>
      </c>
      <c r="C62" s="117"/>
      <c r="D62" s="117"/>
      <c r="E62" s="117"/>
      <c r="F62" s="117"/>
      <c r="G62" s="117"/>
      <c r="H62" s="173"/>
      <c r="I62" s="173"/>
      <c r="J62" s="22"/>
      <c r="K62" s="22"/>
      <c r="L62" s="22"/>
    </row>
    <row r="63" spans="1:12" ht="12.75">
      <c r="A63" s="69"/>
      <c r="B63" s="69"/>
      <c r="C63" s="70"/>
      <c r="D63" s="70"/>
      <c r="E63" s="70"/>
      <c r="F63" s="70"/>
      <c r="G63" s="70"/>
      <c r="H63" s="70"/>
      <c r="I63" s="71"/>
      <c r="J63" s="22"/>
      <c r="K63" s="22"/>
      <c r="L63" s="22"/>
    </row>
    <row r="64" spans="1:12" ht="13.5" thickBot="1">
      <c r="A64" s="72" t="s">
        <v>285</v>
      </c>
      <c r="B64" s="32"/>
      <c r="C64" s="32"/>
      <c r="D64" s="32"/>
      <c r="E64" s="32"/>
      <c r="F64" s="32"/>
      <c r="G64" s="73"/>
      <c r="H64" s="74"/>
      <c r="I64" s="73"/>
      <c r="J64" s="22"/>
      <c r="K64" s="22"/>
      <c r="L64" s="22"/>
    </row>
    <row r="65" spans="1:12" ht="12.75">
      <c r="A65" s="32"/>
      <c r="B65" s="32"/>
      <c r="C65" s="32"/>
      <c r="D65" s="32"/>
      <c r="E65" s="69" t="s">
        <v>286</v>
      </c>
      <c r="F65" s="22"/>
      <c r="G65" s="170" t="s">
        <v>287</v>
      </c>
      <c r="H65" s="171"/>
      <c r="I65" s="172"/>
      <c r="J65" s="22"/>
      <c r="K65" s="22"/>
      <c r="L65" s="22"/>
    </row>
    <row r="66" spans="1:12" ht="12.75">
      <c r="A66" s="75"/>
      <c r="B66" s="75"/>
      <c r="C66" s="37"/>
      <c r="D66" s="37"/>
      <c r="E66" s="37"/>
      <c r="F66" s="37"/>
      <c r="G66" s="164"/>
      <c r="H66" s="165"/>
      <c r="I66" s="37"/>
      <c r="J66" s="22"/>
      <c r="K66" s="22"/>
      <c r="L66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6:H66"/>
    <mergeCell ref="A50:B50"/>
    <mergeCell ref="C50:I50"/>
    <mergeCell ref="A53:B53"/>
    <mergeCell ref="C53:I53"/>
    <mergeCell ref="B57:E57"/>
    <mergeCell ref="C55:H55"/>
    <mergeCell ref="G65:I65"/>
    <mergeCell ref="H58:I62"/>
    <mergeCell ref="C54:I54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onja.brajkovic@aci-club.hr"/>
    <hyperlink ref="C20" r:id="rId2" display="www.aci-club.hr"/>
    <hyperlink ref="C50" r:id="rId3" display="sonja.brajkovi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54">
      <selection activeCell="H52" sqref="H5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338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>
        <v>0</v>
      </c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494647973</v>
      </c>
      <c r="K9" s="12">
        <f>K10+K17+K27+K36+K40</f>
        <v>483039910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21554703</v>
      </c>
      <c r="K10" s="12">
        <f>SUM(K11:K16)</f>
        <v>25610255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20432679</v>
      </c>
      <c r="K12" s="13">
        <v>24278231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1122024</v>
      </c>
      <c r="K15" s="13">
        <v>1332024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472943064</v>
      </c>
      <c r="K17" s="12">
        <f>SUM(K18:K26)</f>
        <v>457289761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17142651</v>
      </c>
      <c r="K18" s="13">
        <v>17142651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288316913</v>
      </c>
      <c r="K19" s="13">
        <v>278506980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35298129</v>
      </c>
      <c r="K20" s="13">
        <v>38553891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31018702</v>
      </c>
      <c r="K21" s="13">
        <v>33861618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2495509</v>
      </c>
      <c r="K23" s="13">
        <v>597790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10015157</v>
      </c>
      <c r="K24" s="13">
        <v>6778460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1089019</v>
      </c>
      <c r="K25" s="13">
        <v>915614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87566984</v>
      </c>
      <c r="K26" s="13">
        <v>80932757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150206</v>
      </c>
      <c r="K27" s="12">
        <f>SUM(K28:K35)</f>
        <v>139894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0</v>
      </c>
      <c r="K28" s="13">
        <v>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0</v>
      </c>
      <c r="K30" s="13">
        <v>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37059</v>
      </c>
      <c r="K32" s="13">
        <v>37059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113147</v>
      </c>
      <c r="K33" s="13">
        <v>102835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0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33372574</v>
      </c>
      <c r="K41" s="12">
        <f>K42+K50+K57+K65</f>
        <v>64404072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1584450</v>
      </c>
      <c r="K42" s="12">
        <f>SUM(K43:K49)</f>
        <v>1655431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29160</v>
      </c>
      <c r="K43" s="13">
        <v>136057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0</v>
      </c>
      <c r="K44" s="13">
        <v>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433227</v>
      </c>
      <c r="K46" s="13">
        <v>1003923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897702</v>
      </c>
      <c r="K47" s="13">
        <v>515451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224361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5680204</v>
      </c>
      <c r="K50" s="12">
        <f>SUM(K51:K56)</f>
        <v>8393340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0</v>
      </c>
      <c r="K51" s="13">
        <v>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3764405</v>
      </c>
      <c r="K52" s="13">
        <v>4537086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27130</v>
      </c>
      <c r="K54" s="13">
        <v>175386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1537159</v>
      </c>
      <c r="K55" s="13">
        <f>6606486-5397162</f>
        <v>1209324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351510</v>
      </c>
      <c r="K56" s="13">
        <v>2471544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22667336</v>
      </c>
      <c r="K57" s="12">
        <f>SUM(K58:K64)</f>
        <v>52891814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76076</v>
      </c>
      <c r="K60" s="13">
        <v>72446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0</v>
      </c>
      <c r="K62" s="13">
        <v>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22591260</v>
      </c>
      <c r="K63" s="13">
        <v>52819368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0</v>
      </c>
      <c r="K64" s="13">
        <v>0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3440584</v>
      </c>
      <c r="K65" s="13">
        <v>1463487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2554972</v>
      </c>
      <c r="K66" s="13">
        <v>3349479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530575519</v>
      </c>
      <c r="K67" s="12">
        <f>K8+K9+K41+K66</f>
        <v>550793461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0</v>
      </c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423257240</v>
      </c>
      <c r="K70" s="20">
        <f>K71+K72+K73+K79+K80+K83+K86</f>
        <v>442636376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399816000</v>
      </c>
      <c r="K71" s="13">
        <v>399816000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19990800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0</v>
      </c>
      <c r="K74" s="13">
        <v>19990800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0</v>
      </c>
      <c r="K76" s="13">
        <v>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0</v>
      </c>
      <c r="K78" s="13">
        <v>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0</v>
      </c>
      <c r="K79" s="13">
        <v>0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-1056309</v>
      </c>
      <c r="K80" s="12">
        <f>K81-K82</f>
        <v>3450440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0</v>
      </c>
      <c r="K81" s="13">
        <v>3450440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1056309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24497549</v>
      </c>
      <c r="K83" s="12">
        <f>K84-K85</f>
        <v>19379136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24497549</v>
      </c>
      <c r="K84" s="13">
        <f>24776298-5397162</f>
        <v>19379136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16788831</v>
      </c>
      <c r="K87" s="12">
        <f>SUM(K88:K90)</f>
        <v>18118097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16788831</v>
      </c>
      <c r="K90" s="13">
        <v>18118097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25951845</v>
      </c>
      <c r="K91" s="12">
        <f>SUM(K92:K100)</f>
        <v>27227380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9778650</v>
      </c>
      <c r="K94" s="13">
        <v>7348795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16173195</v>
      </c>
      <c r="K99" s="13">
        <v>19878585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17154763</v>
      </c>
      <c r="K101" s="12">
        <f>SUM(K102:K113)</f>
        <v>14601147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0</v>
      </c>
      <c r="K102" s="13">
        <v>0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0</v>
      </c>
      <c r="K103" s="13">
        <v>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5544662</v>
      </c>
      <c r="K104" s="13">
        <v>2449598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0</v>
      </c>
      <c r="K105" s="13">
        <v>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4757155</v>
      </c>
      <c r="K106" s="13">
        <v>5744595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2160022</v>
      </c>
      <c r="K109" s="13">
        <v>2429128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4493084</v>
      </c>
      <c r="K110" s="13">
        <v>3802149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0</v>
      </c>
      <c r="K111" s="13">
        <v>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199840</v>
      </c>
      <c r="K113" s="13">
        <v>175677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f>2462676+44960164</f>
        <v>47422840</v>
      </c>
      <c r="K114" s="13">
        <f>4069300+44141161</f>
        <v>48210461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530575519</v>
      </c>
      <c r="K115" s="12">
        <f>K70+K87+K91+K101+K114</f>
        <v>550793461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A34">
      <selection activeCell="H52" sqref="H5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185909104</v>
      </c>
      <c r="K7" s="20">
        <f>SUM(K8:K9)</f>
        <v>196856913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170562450</v>
      </c>
      <c r="K8" s="13">
        <v>175517843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15346654</v>
      </c>
      <c r="K9" s="13">
        <v>21339070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155282004</v>
      </c>
      <c r="K10" s="12">
        <f>K11+K12+K16+K20+K21+K22+K25+K26</f>
        <v>174676655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43165680</v>
      </c>
      <c r="K12" s="12">
        <f>SUM(K13:K15)</f>
        <v>47799268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14394019</v>
      </c>
      <c r="K13" s="13">
        <v>15029147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210045</v>
      </c>
      <c r="K14" s="13">
        <v>180099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28561616</v>
      </c>
      <c r="K15" s="13">
        <v>32590022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46628228</v>
      </c>
      <c r="K16" s="12">
        <f>SUM(K17:K19)</f>
        <v>47827062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28011397</v>
      </c>
      <c r="K17" s="13">
        <v>28830391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11773068</v>
      </c>
      <c r="K18" s="13">
        <v>12479157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6843763</v>
      </c>
      <c r="K19" s="13">
        <v>6517514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44419837</v>
      </c>
      <c r="K20" s="13">
        <v>52360649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16118581</v>
      </c>
      <c r="K21" s="13">
        <v>16451182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2326604</v>
      </c>
      <c r="K22" s="12">
        <f>SUM(K23:K24)</f>
        <v>2179816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2326604</v>
      </c>
      <c r="K24" s="13">
        <v>2179816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355000</v>
      </c>
      <c r="K25" s="13">
        <v>4561924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2268074</v>
      </c>
      <c r="K26" s="13">
        <v>3496754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4241572</v>
      </c>
      <c r="K27" s="12">
        <f>SUM(K28:K32)</f>
        <v>4661168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0</v>
      </c>
      <c r="K28" s="13">
        <v>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4238736</v>
      </c>
      <c r="K29" s="13">
        <v>4660538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2836</v>
      </c>
      <c r="K31" s="13">
        <v>630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0</v>
      </c>
      <c r="K32" s="13">
        <v>0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3846664</v>
      </c>
      <c r="K33" s="12">
        <f>SUM(K34:K37)</f>
        <v>2065128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3828770</v>
      </c>
      <c r="K35" s="13">
        <v>2060867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17894</v>
      </c>
      <c r="K36" s="13">
        <v>4261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190150676</v>
      </c>
      <c r="K42" s="12">
        <f>K7+K27+K38+K40</f>
        <v>201518081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159128668</v>
      </c>
      <c r="K43" s="12">
        <f>K10+K33+K39+K41</f>
        <v>176741783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31022008</v>
      </c>
      <c r="K44" s="12">
        <f>K42-K43</f>
        <v>24776298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31022008</v>
      </c>
      <c r="K45" s="12">
        <f>IF(K42&gt;K43,K42-K43,0)</f>
        <v>24776298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6524459</v>
      </c>
      <c r="K47" s="13">
        <v>5397162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24497549</v>
      </c>
      <c r="K48" s="12">
        <f>K44-K47</f>
        <v>19379136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24497549</v>
      </c>
      <c r="K49" s="12">
        <f>IF(K48&gt;0,K48,0)</f>
        <v>19379136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+J48</f>
        <v>24497549</v>
      </c>
      <c r="K56" s="11">
        <f>+K49</f>
        <v>19379136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>
        <v>0</v>
      </c>
      <c r="K58" s="13">
        <v>0</v>
      </c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0</v>
      </c>
      <c r="K59" s="13">
        <v>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0</v>
      </c>
      <c r="K60" s="13">
        <v>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0</v>
      </c>
      <c r="K61" s="13">
        <v>0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>
        <v>0</v>
      </c>
      <c r="K62" s="13">
        <v>0</v>
      </c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>
        <v>0</v>
      </c>
      <c r="K63" s="13">
        <v>0</v>
      </c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>
        <v>0</v>
      </c>
      <c r="K64" s="13">
        <v>0</v>
      </c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0</v>
      </c>
      <c r="K65" s="13">
        <v>0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24497549</v>
      </c>
      <c r="K67" s="18">
        <f>K56+K66</f>
        <v>19379136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/>
      <c r="K29" s="13"/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/>
      <c r="K50" s="13"/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29">
      <selection activeCell="H52" sqref="H5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344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340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229079000</v>
      </c>
      <c r="K8" s="13">
        <v>237543499</v>
      </c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0</v>
      </c>
      <c r="K9" s="13">
        <v>0</v>
      </c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614100</v>
      </c>
      <c r="K10" s="13">
        <v>1185856</v>
      </c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0</v>
      </c>
      <c r="K11" s="13">
        <v>0</v>
      </c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>
        <v>1279555</v>
      </c>
      <c r="K12" s="13">
        <v>1656211</v>
      </c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230972655</v>
      </c>
      <c r="K13" s="12">
        <f>SUM(K8:K12)</f>
        <v>240385566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13">
        <v>72413656</v>
      </c>
      <c r="K14" s="13">
        <v>71329659</v>
      </c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50669559</v>
      </c>
      <c r="K15" s="13">
        <v>50984798</v>
      </c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3080301</v>
      </c>
      <c r="K16" s="13">
        <v>3459128</v>
      </c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650872</v>
      </c>
      <c r="K17" s="13">
        <v>538188</v>
      </c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26427822</v>
      </c>
      <c r="K18" s="13">
        <v>35238062</v>
      </c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13">
        <v>6533064</v>
      </c>
      <c r="K19" s="13">
        <v>7488315</v>
      </c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159775274</v>
      </c>
      <c r="K20" s="12">
        <f>SUM(K14:K19)</f>
        <v>169038150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71197381</v>
      </c>
      <c r="K21" s="12">
        <f>IF(K13&gt;K20,K13-K20,0)</f>
        <v>71347416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>
        <v>139289</v>
      </c>
      <c r="K24" s="13">
        <v>94730</v>
      </c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0</v>
      </c>
      <c r="K25" s="13">
        <v>0</v>
      </c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0</v>
      </c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>
        <v>0</v>
      </c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>
        <v>0</v>
      </c>
      <c r="K28" s="13">
        <v>0</v>
      </c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139289</v>
      </c>
      <c r="K29" s="12">
        <f>SUM(K24:K28)</f>
        <v>94730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>
        <v>63923136</v>
      </c>
      <c r="K30" s="13">
        <v>36645835</v>
      </c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0</v>
      </c>
      <c r="K31" s="13">
        <v>0</v>
      </c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>
        <v>0</v>
      </c>
      <c r="K32" s="13">
        <v>0</v>
      </c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63923136</v>
      </c>
      <c r="K33" s="12">
        <f>SUM(K30:K32)</f>
        <v>36645835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63783847</v>
      </c>
      <c r="K35" s="12">
        <f>IF(K33&gt;K29,K33-K29,0)</f>
        <v>36551105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0</v>
      </c>
      <c r="K37" s="13">
        <v>0</v>
      </c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>
        <v>29716595</v>
      </c>
      <c r="K38" s="13">
        <v>0</v>
      </c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>
        <v>0</v>
      </c>
      <c r="K39" s="13">
        <v>0</v>
      </c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29716595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>
        <v>24090343</v>
      </c>
      <c r="K41" s="13">
        <v>5544881</v>
      </c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>
        <v>0</v>
      </c>
      <c r="K42" s="13">
        <v>0</v>
      </c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>
        <v>876347</v>
      </c>
      <c r="K43" s="13">
        <v>1000419</v>
      </c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0</v>
      </c>
      <c r="K44" s="13">
        <v>0</v>
      </c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13">
        <v>220000</v>
      </c>
      <c r="K45" s="13">
        <v>0</v>
      </c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25186690</v>
      </c>
      <c r="K46" s="12">
        <f>SUM(K41:K45)</f>
        <v>6545300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4529905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6545300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12">
        <f>IF(J21-J22+J34-J35+J47-J48&gt;0,J21-J22+J34-J35+J47-J48,0)</f>
        <v>11943439</v>
      </c>
      <c r="K49" s="12">
        <f>IF(K21-K22+K34-K35+K47-K48&gt;0,K21-K22+K34-K35+K47-K48,0)</f>
        <v>28251011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9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>
        <v>14088405</v>
      </c>
      <c r="K51" s="13">
        <f>+J54</f>
        <v>26031844</v>
      </c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13">
        <f>+J49</f>
        <v>11943439</v>
      </c>
      <c r="K52" s="13">
        <f>+K49</f>
        <v>28251011</v>
      </c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>
        <v>0</v>
      </c>
      <c r="K53" s="13">
        <v>0</v>
      </c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26031844</v>
      </c>
      <c r="K54" s="18">
        <f>K51+K52-K53</f>
        <v>54282855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30:K32 J24:K28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H52" sqref="H5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399816000</v>
      </c>
      <c r="K5" s="107">
        <v>399816000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0</v>
      </c>
      <c r="K6" s="108">
        <v>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0</v>
      </c>
      <c r="K7" s="108">
        <v>19990800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-1056309</v>
      </c>
      <c r="K8" s="108">
        <v>3450440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24497549</v>
      </c>
      <c r="K9" s="108">
        <v>19379136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0</v>
      </c>
      <c r="K10" s="108">
        <v>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>
        <v>0</v>
      </c>
      <c r="K11" s="108">
        <v>0</v>
      </c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0</v>
      </c>
      <c r="K12" s="108">
        <v>0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>
        <v>0</v>
      </c>
      <c r="K13" s="108">
        <v>0</v>
      </c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423257240</v>
      </c>
      <c r="K14" s="109">
        <f>SUM(K5:K13)</f>
        <v>442636376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0</v>
      </c>
      <c r="K15" s="108">
        <v>0</v>
      </c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0</v>
      </c>
      <c r="K16" s="108">
        <v>0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>
        <v>0</v>
      </c>
      <c r="K17" s="108">
        <v>0</v>
      </c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0</v>
      </c>
      <c r="K18" s="108">
        <v>0</v>
      </c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0</v>
      </c>
      <c r="K19" s="108">
        <v>0</v>
      </c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0</v>
      </c>
      <c r="K20" s="108">
        <v>0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ostojick</cp:lastModifiedBy>
  <cp:lastPrinted>2013-04-24T19:49:51Z</cp:lastPrinted>
  <dcterms:created xsi:type="dcterms:W3CDTF">2008-10-17T11:51:54Z</dcterms:created>
  <dcterms:modified xsi:type="dcterms:W3CDTF">2013-04-24T19:51:51Z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