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<sst xmlns="http://schemas.openxmlformats.org/spreadsheetml/2006/main" count="397" uniqueCount="344">
  <si>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</si>
  <si>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</si>
  <si>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</si>
  <si>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</si>
  <si>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</si>
  <si>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</si>
  <si>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</si>
  <si>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</si>
  <si>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</si>
  <si>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</si>
  <si>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</si>
  <si>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</si>
  <si>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</si>
  <si>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</si>
  <si>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</si>
  <si>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</si>
  <si>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</si>
  <si>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</si>
  <si>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</si>
  <si>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</si>
  <si>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</si>
  <si>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</si>
  <si>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</si>
  <si>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</si>
  <si>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</si>
  <si>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</si>
  <si>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</si>
  <si>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</si>
  <si>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</si>
  <si>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</si>
  <si>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</si>
  <si>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</si>
  <si>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</si>
  <si>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</si>
  <si>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</si>
  <si>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</si>
  <si>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</si>
  <si>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</si>
  <si>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</si>
  <si>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</si>
  <si>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</si>
  <si>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</si>
  <si>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</si>
  <si>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</si>
  <si>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</si>
  <si>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</si>
  <si>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</si>
  <si>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</si>
  <si>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</si>
  <si>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</si>
  <si>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</si>
  <si>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</si>
  <si>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</si>
  <si>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</si>
  <si>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</si>
  <si>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</si>
  <si>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</si>
  <si>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</si>
  <si>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</si>
  <si>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</si>
  <si>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</si>
  <si>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</si>
  <si>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</si>
  <si>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</si>
  <si>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</si>
  <si>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</si>
  <si>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</si>
  <si>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</si>
  <si>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</si>
  <si>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</si>
  <si>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</si>
  <si>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</si>
  <si>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</si>
  <si>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</si>
  <si>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</si>
  <si>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</si>
  <si>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</si>
  <si>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</si>
  <si>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</si>
  <si>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</si>
  <si>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</si>
  <si>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</si>
  <si>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</si>
  <si>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</si>
  <si>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</si>
  <si>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</si>
  <si>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</si>
  <si>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</si>
  <si>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</si>
  <si>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</si>
  <si>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</si>
  <si>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</si>
  <si>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</si>
  <si>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</si>
  <si>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</si>
  <si>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</si>
  <si>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</si>
  <si>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</si>
  <si>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</si>
  <si>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</si>
  <si>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</si>
  <si>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</si>
  <si>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</si>
  <si>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</si>
  <si>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</si>
  <si>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</si>
  <si>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</si>
  <si>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</si>
  <si>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</si>
  <si>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</si>
  <si>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</si>
  <si>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</si>
  <si>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</si>
  <si>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</si>
  <si>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</si>
  <si>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</si>
  <si>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</si>
  <si>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</si>
  <si>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</si>
  <si>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</si>
  <si>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</si>
  <si>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</si>
  <si>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</si>
  <si>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</si>
  <si>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</si>
  <si>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</si>
  <si>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</si>
  <si>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</si>
  <si>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</si>
  <si>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</si>
  <si>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</si>
  <si>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</si>
  <si>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</si>
  <si>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</si>
  <si>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</si>
  <si>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</si>
  <si>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</si>
  <si>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</si>
  <si>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</si>
  <si>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</si>
  <si>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</si>
  <si>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</si>
  <si>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</si>
  <si>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</si>
  <si>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</si>
  <si>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</si>
  <si>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</si>
  <si>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</si>
  <si>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</si>
  <si>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</si>
  <si>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</si>
  <si>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</si>
  <si>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</si>
  <si>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</si>
  <si>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</si>
  <si>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</si>
  <si>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</si>
  <si>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</si>
  <si>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</si>
  <si>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</si>
  <si>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</si>
  <si>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</si>
  <si>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</si>
  <si>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</si>
  <si>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</si>
  <si>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</si>
  <si>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</si>
  <si>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</si>
  <si>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</si>
  <si>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</si>
  <si>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</si>
  <si>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</si>
  <si>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</si>
  <si>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</si>
  <si>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</si>
  <si>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</si>
  <si>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</si>
  <si>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</si>
  <si>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</si>
  <si>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</si>
  <si>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</si>
  <si>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</si>
  <si>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</si>
  <si>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</si>
  <si>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</si>
  <si>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</si>
  <si>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</si>
  <si>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</si>
  <si>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</si>
  <si>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</si>
  <si>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</si>
  <si>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</si>
  <si>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</si>
  <si>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</si>
  <si>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</si>
  <si>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</si>
  <si>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</si>
  <si>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</si>
  <si>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</si>
  <si>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</si>
  <si>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</si>
  <si>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</si>
  <si>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</si>
  <si>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</si>
  <si>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</si>
  <si>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</si>
  <si>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</si>
  <si>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</si>
  <si>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</si>
  <si>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</si>
  <si>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</si>
  <si>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</si>
  <si>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</si>
  <si>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</si>
  <si>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</si>
  <si>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</si>
  <si>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</si>
  <si>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</si>
  <si>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</si>
  <si>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</si>
  <si>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</si>
  <si>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</si>
  <si>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</si>
  <si>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</si>
  <si>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</si>
  <si>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</si>
  <si>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</si>
  <si>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</si>
  <si>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</si>
  <si>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</si>
  <si>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</si>
  <si>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</si>
  <si>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</si>
  <si>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</si>
  <si>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</si>
  <si>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</si>
  <si>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</si>
  <si>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</si>
  <si>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</si>
  <si>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</si>
  <si>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</si>
  <si>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</si>
  <si>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</si>
  <si>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</si>
  <si>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</si>
  <si>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</si>
  <si>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</si>
  <si>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</si>
  <si>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</si>
  <si>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</si>
  <si>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</si>
  <si>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</si>
  <si>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</si>
  <si>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</si>
  <si>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</si>
  <si>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</si>
  <si>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</si>
  <si>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</si>
  <si>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</si>
  <si>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</si>
  <si>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</si>
  <si>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</si>
  <si>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</si>
  <si>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</si>
  <si>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</si>
  <si>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</si>
  <si>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</si>
  <si>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</si>
  <si>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</si>
  <si>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</si>
  <si>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</si>
  <si>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</si>
  <si>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</si>
  <si>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</si>
  <si>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</si>
  <si>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</si>
  <si>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</si>
  <si>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</si>
  <si>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</si>
  <si>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</si>
  <si>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</si>
  <si>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</si>
  <si>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</si>
  <si>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</si>
  <si>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</si>
  <si>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</si>
  <si>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</si>
  <si>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</si>
  <si>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</si>
  <si>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</si>
  <si>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</si>
  <si>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</si>
  <si>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</si>
  <si>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</si>
  <si>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</si>
  <si>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</si>
  <si>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</si>
  <si>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</si>
  <si>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</si>
  <si>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</si>
  <si>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</si>
  <si>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</si>
  <si>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</si>
  <si>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</si>
  <si>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</si>
  <si>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</si>
  <si>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</si>
  <si>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</si>
  <si>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</si>
  <si>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</si>
  <si>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</si>
  <si>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</si>
  <si>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</si>
  <si>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</si>
  <si>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</si>
  <si>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</si>
  <si>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</si>
  <si>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</si>
  <si>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</si>
  <si>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</si>
  <si>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</si>
  <si>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</si>
  <si>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</si>
  <si>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</si>
  <si>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</si>
  <si>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</si>
  <si>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</si>
  <si>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</si>
  <si>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</si>
  <si>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</si>
  <si>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</si>
  <si>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</si>
  <si>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</si>
  <si>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KOSTELAC SUZANA</t>
  </si>
  <si>
    <t>051/271288</t>
  </si>
  <si>
    <t>051/271824</t>
  </si>
  <si>
    <t>VIOLIĆ ANTO</t>
  </si>
  <si>
    <t>Obveznik: 17195049659; ADRIATIC CROATIA INTERNATIONAL CLUB d.d.</t>
  </si>
  <si>
    <t>Obveznik: 17195049659;  ADRIATIC CROATIA INTERNATIONAL CLUB d.d.</t>
  </si>
  <si>
    <t>suzana.kostelac@aci-club.hr</t>
  </si>
  <si>
    <t>1. Financijski izvještaji (bilanca, račun dobiti i gubitka, izvještaj o novčanom tijeku, izvještaj o promjenama</t>
  </si>
  <si>
    <t>stanje na dan 31.03.2012.</t>
  </si>
  <si>
    <t>u razdoblju 01.01.2012. do 31.03.2012.</t>
  </si>
  <si>
    <t>31.03.2012.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</si>
</sst>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5">
      <alignment vertical="top"/>
      <protection/>
    </xf>
    <xf numFmtId="0" fontId="9" fillId="0" borderId="0" xfId="55" applyAlignment="1">
      <alignment/>
      <protection/>
    </xf>
    <xf numFmtId="0" fontId="16" fillId="0" borderId="0" xfId="55" applyFont="1" applyAlignment="1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5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5" applyFont="1" applyFill="1" applyBorder="1" applyAlignment="1" applyProtection="1">
      <alignment vertical="center"/>
      <protection hidden="1"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5" xfId="55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 horizontal="left" vertical="center"/>
      <protection/>
    </xf>
    <xf numFmtId="0" fontId="4" fillId="0" borderId="29" xfId="51" applyFont="1" applyFill="1" applyBorder="1" applyAlignment="1">
      <alignment horizontal="left" vertical="center"/>
      <protection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29" xfId="51" applyFont="1" applyFill="1" applyBorder="1" applyAlignment="1">
      <alignment/>
      <protection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4" fillId="0" borderId="31" xfId="51" applyFont="1" applyBorder="1" applyAlignment="1" applyProtection="1">
      <alignment horizontal="center" vertical="top"/>
      <protection hidden="1"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5" applyFont="1" applyBorder="1" applyAlignment="1" applyProtection="1">
      <alignment horizontal="left"/>
      <protection hidden="1"/>
    </xf>
    <xf numFmtId="0" fontId="18" fillId="0" borderId="0" xfId="55" applyFont="1" applyBorder="1" applyAlignment="1">
      <alignment/>
      <protection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5" xfId="55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5" applyFont="1" applyAlignment="1">
      <alignment/>
      <protection/>
    </xf>
    <xf numFmtId="0" fontId="15" fillId="0" borderId="0" xfId="55" applyFont="1" applyBorder="1" applyAlignment="1">
      <alignment horizontal="justify" vertical="top" wrapText="1"/>
      <protection/>
    </xf>
    <xf numFmtId="0" fontId="9" fillId="0" borderId="0" xfId="55" applyAlignment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il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ostela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2">
      <selection activeCell="D74" sqref="D7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248</v>
      </c>
      <c r="B1" s="172"/>
      <c r="C1" s="17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28" t="s">
        <v>249</v>
      </c>
      <c r="B2" s="129"/>
      <c r="C2" s="129"/>
      <c r="D2" s="130"/>
      <c r="E2" s="120" t="s">
        <v>322</v>
      </c>
      <c r="F2" s="12"/>
      <c r="G2" s="13" t="s">
        <v>250</v>
      </c>
      <c r="H2" s="120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1" t="s">
        <v>316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4" t="s">
        <v>251</v>
      </c>
      <c r="B6" s="135"/>
      <c r="C6" s="136" t="s">
        <v>323</v>
      </c>
      <c r="D6" s="13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38" t="s">
        <v>252</v>
      </c>
      <c r="B8" s="139"/>
      <c r="C8" s="136" t="s">
        <v>324</v>
      </c>
      <c r="D8" s="13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41"/>
      <c r="C10" s="136" t="s">
        <v>325</v>
      </c>
      <c r="D10" s="1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4" t="s">
        <v>254</v>
      </c>
      <c r="B12" s="135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4" t="s">
        <v>255</v>
      </c>
      <c r="B14" s="135"/>
      <c r="C14" s="146">
        <v>51410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4" t="s">
        <v>256</v>
      </c>
      <c r="B16" s="135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4" t="s">
        <v>257</v>
      </c>
      <c r="B18" s="135"/>
      <c r="C18" s="156" t="s">
        <v>339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4" t="s">
        <v>258</v>
      </c>
      <c r="B20" s="135"/>
      <c r="C20" s="156" t="s">
        <v>329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4" t="s">
        <v>259</v>
      </c>
      <c r="B22" s="135"/>
      <c r="C22" s="121">
        <v>302</v>
      </c>
      <c r="D22" s="143" t="s">
        <v>327</v>
      </c>
      <c r="E22" s="159"/>
      <c r="F22" s="160"/>
      <c r="G22" s="134"/>
      <c r="H22" s="16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4" t="s">
        <v>260</v>
      </c>
      <c r="B24" s="135"/>
      <c r="C24" s="121">
        <v>8</v>
      </c>
      <c r="D24" s="143" t="s">
        <v>330</v>
      </c>
      <c r="E24" s="159"/>
      <c r="F24" s="159"/>
      <c r="G24" s="160"/>
      <c r="H24" s="51" t="s">
        <v>261</v>
      </c>
      <c r="I24" s="122">
        <v>349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4" t="s">
        <v>262</v>
      </c>
      <c r="B26" s="135"/>
      <c r="C26" s="123" t="s">
        <v>331</v>
      </c>
      <c r="D26" s="25"/>
      <c r="E26" s="33"/>
      <c r="F26" s="24"/>
      <c r="G26" s="148" t="s">
        <v>263</v>
      </c>
      <c r="H26" s="135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53"/>
      <c r="G28" s="153"/>
      <c r="H28" s="154" t="s">
        <v>266</v>
      </c>
      <c r="I28" s="15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6"/>
      <c r="E30" s="162"/>
      <c r="F30" s="163"/>
      <c r="G30" s="163"/>
      <c r="H30" s="136"/>
      <c r="I30" s="137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6"/>
      <c r="E32" s="162"/>
      <c r="F32" s="163"/>
      <c r="G32" s="163"/>
      <c r="H32" s="136"/>
      <c r="I32" s="13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6"/>
      <c r="E34" s="162"/>
      <c r="F34" s="163"/>
      <c r="G34" s="163"/>
      <c r="H34" s="136"/>
      <c r="I34" s="13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6"/>
      <c r="E36" s="162"/>
      <c r="F36" s="163"/>
      <c r="G36" s="163"/>
      <c r="H36" s="136"/>
      <c r="I36" s="137"/>
      <c r="J36" s="10"/>
      <c r="K36" s="10"/>
      <c r="L36" s="10"/>
    </row>
    <row r="37" spans="1:12" ht="12.75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6"/>
      <c r="E38" s="162"/>
      <c r="F38" s="163"/>
      <c r="G38" s="163"/>
      <c r="H38" s="136"/>
      <c r="I38" s="13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6"/>
      <c r="E40" s="162"/>
      <c r="F40" s="163"/>
      <c r="G40" s="163"/>
      <c r="H40" s="136"/>
      <c r="I40" s="13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67"/>
      <c r="C44" s="136"/>
      <c r="D44" s="137"/>
      <c r="E44" s="26"/>
      <c r="F44" s="143"/>
      <c r="G44" s="163"/>
      <c r="H44" s="163"/>
      <c r="I44" s="166"/>
      <c r="J44" s="10"/>
      <c r="K44" s="10"/>
      <c r="L44" s="10"/>
    </row>
    <row r="45" spans="1:12" ht="12.75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.75">
      <c r="A46" s="140" t="s">
        <v>268</v>
      </c>
      <c r="B46" s="167"/>
      <c r="C46" s="143" t="s">
        <v>333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67"/>
      <c r="C48" s="168" t="s">
        <v>334</v>
      </c>
      <c r="D48" s="169"/>
      <c r="E48" s="170"/>
      <c r="F48" s="16"/>
      <c r="G48" s="51" t="s">
        <v>271</v>
      </c>
      <c r="H48" s="168" t="s">
        <v>335</v>
      </c>
      <c r="I48" s="17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67"/>
      <c r="C50" s="184" t="s">
        <v>339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4" t="s">
        <v>272</v>
      </c>
      <c r="B52" s="135"/>
      <c r="C52" s="168" t="s">
        <v>336</v>
      </c>
      <c r="D52" s="169"/>
      <c r="E52" s="169"/>
      <c r="F52" s="169"/>
      <c r="G52" s="169"/>
      <c r="H52" s="169"/>
      <c r="I52" s="145"/>
      <c r="J52" s="10"/>
      <c r="K52" s="10"/>
      <c r="L52" s="10"/>
    </row>
    <row r="53" spans="1:12" ht="12.75">
      <c r="A53" s="108"/>
      <c r="B53" s="20"/>
      <c r="C53" s="173" t="s">
        <v>273</v>
      </c>
      <c r="D53" s="173"/>
      <c r="E53" s="173"/>
      <c r="F53" s="173"/>
      <c r="G53" s="173"/>
      <c r="H53" s="17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340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H48:I48"/>
    <mergeCell ref="F37:G37"/>
    <mergeCell ref="A38:D38"/>
    <mergeCell ref="C37:D37"/>
    <mergeCell ref="A40:D40"/>
    <mergeCell ref="E40:G40"/>
    <mergeCell ref="H40:I40"/>
    <mergeCell ref="A34:D34"/>
    <mergeCell ref="E34:G34"/>
    <mergeCell ref="A30:D30"/>
    <mergeCell ref="E30:G30"/>
    <mergeCell ref="A48:B48"/>
    <mergeCell ref="C48:E48"/>
    <mergeCell ref="A22:B22"/>
    <mergeCell ref="D22:F22"/>
    <mergeCell ref="G22:H22"/>
    <mergeCell ref="H30:I30"/>
    <mergeCell ref="E38:G38"/>
    <mergeCell ref="D31:G31"/>
    <mergeCell ref="A32:D32"/>
    <mergeCell ref="E32:G32"/>
    <mergeCell ref="H32:I32"/>
    <mergeCell ref="H38:I38"/>
    <mergeCell ref="H34:I34"/>
    <mergeCell ref="A36:D36"/>
    <mergeCell ref="E36:G36"/>
    <mergeCell ref="H36:I36"/>
    <mergeCell ref="A24:B24"/>
    <mergeCell ref="D24:G24"/>
    <mergeCell ref="A16:B16"/>
    <mergeCell ref="C16:I16"/>
    <mergeCell ref="A18:B18"/>
    <mergeCell ref="C18:I18"/>
    <mergeCell ref="A20:B20"/>
    <mergeCell ref="C20:I20"/>
    <mergeCell ref="A26:B26"/>
    <mergeCell ref="G26:H26"/>
    <mergeCell ref="A28:D28"/>
    <mergeCell ref="E28:G28"/>
    <mergeCell ref="H28:I28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ostelac@aci-club.hr"/>
    <hyperlink ref="C20" r:id="rId2" display="www.aci-club.hr"/>
    <hyperlink ref="C50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14"/>
      <c r="I7" s="3">
        <v>1</v>
      </c>
      <c r="J7" s="6">
        <v>0</v>
      </c>
      <c r="K7" s="6">
        <v>0</v>
      </c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485996729</v>
      </c>
      <c r="K8" s="53">
        <f>K9+K16+K26+K35+K39</f>
        <v>491282964</v>
      </c>
    </row>
    <row r="9" spans="1:11" ht="12.75">
      <c r="A9" s="190" t="s">
        <v>205</v>
      </c>
      <c r="B9" s="191"/>
      <c r="C9" s="191"/>
      <c r="D9" s="191"/>
      <c r="E9" s="191"/>
      <c r="F9" s="191"/>
      <c r="G9" s="191"/>
      <c r="H9" s="192"/>
      <c r="I9" s="1">
        <v>3</v>
      </c>
      <c r="J9" s="53">
        <f>SUM(J10:J15)</f>
        <v>21022076</v>
      </c>
      <c r="K9" s="53">
        <f>SUM(K10:K15)</f>
        <v>21360471</v>
      </c>
    </row>
    <row r="10" spans="1:11" ht="12.75">
      <c r="A10" s="190" t="s">
        <v>112</v>
      </c>
      <c r="B10" s="191"/>
      <c r="C10" s="191"/>
      <c r="D10" s="191"/>
      <c r="E10" s="191"/>
      <c r="F10" s="191"/>
      <c r="G10" s="191"/>
      <c r="H10" s="192"/>
      <c r="I10" s="1">
        <v>4</v>
      </c>
      <c r="J10" s="7">
        <v>0</v>
      </c>
      <c r="K10" s="7">
        <v>0</v>
      </c>
    </row>
    <row r="11" spans="1:11" ht="12.75">
      <c r="A11" s="190" t="s">
        <v>14</v>
      </c>
      <c r="B11" s="191"/>
      <c r="C11" s="191"/>
      <c r="D11" s="191"/>
      <c r="E11" s="191"/>
      <c r="F11" s="191"/>
      <c r="G11" s="191"/>
      <c r="H11" s="192"/>
      <c r="I11" s="1">
        <v>5</v>
      </c>
      <c r="J11" s="7">
        <v>19917445</v>
      </c>
      <c r="K11" s="7">
        <v>19938417</v>
      </c>
    </row>
    <row r="12" spans="1:11" ht="12.75">
      <c r="A12" s="190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0</v>
      </c>
      <c r="K12" s="7">
        <v>0</v>
      </c>
    </row>
    <row r="13" spans="1:11" ht="12.75">
      <c r="A13" s="190" t="s">
        <v>208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>
        <v>0</v>
      </c>
      <c r="K13" s="7">
        <v>0</v>
      </c>
    </row>
    <row r="14" spans="1:11" ht="12.75">
      <c r="A14" s="190" t="s">
        <v>209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>
        <v>1104631</v>
      </c>
      <c r="K14" s="7">
        <v>1422054</v>
      </c>
    </row>
    <row r="15" spans="1:11" ht="12.75">
      <c r="A15" s="190" t="s">
        <v>210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>
        <v>0</v>
      </c>
      <c r="K15" s="7">
        <v>0</v>
      </c>
    </row>
    <row r="16" spans="1:11" ht="12.75">
      <c r="A16" s="190" t="s">
        <v>206</v>
      </c>
      <c r="B16" s="191"/>
      <c r="C16" s="191"/>
      <c r="D16" s="191"/>
      <c r="E16" s="191"/>
      <c r="F16" s="191"/>
      <c r="G16" s="191"/>
      <c r="H16" s="192"/>
      <c r="I16" s="1">
        <v>10</v>
      </c>
      <c r="J16" s="53">
        <f>SUM(J17:J25)</f>
        <v>464824447</v>
      </c>
      <c r="K16" s="53">
        <f>SUM(K17:K25)</f>
        <v>469772287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17142651</v>
      </c>
      <c r="K17" s="7">
        <v>17142651</v>
      </c>
    </row>
    <row r="18" spans="1:11" ht="12.75">
      <c r="A18" s="190" t="s">
        <v>247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281152527</v>
      </c>
      <c r="K18" s="7">
        <v>281559297</v>
      </c>
    </row>
    <row r="19" spans="1:11" ht="12.75">
      <c r="A19" s="190" t="s">
        <v>212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>
        <v>28862325</v>
      </c>
      <c r="K19" s="7">
        <v>34345890</v>
      </c>
    </row>
    <row r="20" spans="1:11" ht="12.75">
      <c r="A20" s="190" t="s">
        <v>27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>
        <v>14046051</v>
      </c>
      <c r="K20" s="7">
        <v>31019512</v>
      </c>
    </row>
    <row r="21" spans="1:11" ht="12.75">
      <c r="A21" s="190" t="s">
        <v>28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>
        <v>0</v>
      </c>
      <c r="K21" s="7">
        <v>0</v>
      </c>
    </row>
    <row r="22" spans="1:11" ht="12.75">
      <c r="A22" s="190" t="s">
        <v>72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>
        <v>18161094</v>
      </c>
      <c r="K22" s="7">
        <v>1758971</v>
      </c>
    </row>
    <row r="23" spans="1:11" ht="12.75">
      <c r="A23" s="190" t="s">
        <v>73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>
        <v>13269680</v>
      </c>
      <c r="K23" s="7">
        <v>17507430</v>
      </c>
    </row>
    <row r="24" spans="1:11" ht="12.75">
      <c r="A24" s="190" t="s">
        <v>74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>
        <v>1330652</v>
      </c>
      <c r="K24" s="7">
        <v>1045500</v>
      </c>
    </row>
    <row r="25" spans="1:11" ht="12.75">
      <c r="A25" s="190" t="s">
        <v>75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>
        <v>90859467</v>
      </c>
      <c r="K25" s="7">
        <v>85393036</v>
      </c>
    </row>
    <row r="26" spans="1:11" ht="12.75">
      <c r="A26" s="190" t="s">
        <v>190</v>
      </c>
      <c r="B26" s="191"/>
      <c r="C26" s="191"/>
      <c r="D26" s="191"/>
      <c r="E26" s="191"/>
      <c r="F26" s="191"/>
      <c r="G26" s="191"/>
      <c r="H26" s="192"/>
      <c r="I26" s="1">
        <v>20</v>
      </c>
      <c r="J26" s="53">
        <f>SUM(J27:J34)</f>
        <v>150206</v>
      </c>
      <c r="K26" s="53">
        <v>150206</v>
      </c>
    </row>
    <row r="27" spans="1:11" ht="12.75">
      <c r="A27" s="190" t="s">
        <v>76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>
        <v>0</v>
      </c>
      <c r="K27" s="7">
        <v>0</v>
      </c>
    </row>
    <row r="28" spans="1:11" ht="12.75">
      <c r="A28" s="190" t="s">
        <v>77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>
        <v>0</v>
      </c>
      <c r="K28" s="7">
        <v>0</v>
      </c>
    </row>
    <row r="29" spans="1:11" ht="12.75">
      <c r="A29" s="190" t="s">
        <v>78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>
        <v>0</v>
      </c>
      <c r="K29" s="7">
        <v>0</v>
      </c>
    </row>
    <row r="30" spans="1:11" ht="12.75">
      <c r="A30" s="190" t="s">
        <v>83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>
        <v>0</v>
      </c>
      <c r="K30" s="7">
        <v>0</v>
      </c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>
        <v>37059</v>
      </c>
      <c r="K31" s="7">
        <v>37059</v>
      </c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>
        <v>113147</v>
      </c>
      <c r="K32" s="7">
        <v>113147</v>
      </c>
    </row>
    <row r="33" spans="1:11" ht="12.75">
      <c r="A33" s="190" t="s">
        <v>79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>
        <v>0</v>
      </c>
      <c r="K33" s="7">
        <v>0</v>
      </c>
    </row>
    <row r="34" spans="1:11" ht="12.75">
      <c r="A34" s="190" t="s">
        <v>183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>
        <v>0</v>
      </c>
      <c r="K34" s="7">
        <v>0</v>
      </c>
    </row>
    <row r="35" spans="1:11" ht="12.75">
      <c r="A35" s="190" t="s">
        <v>184</v>
      </c>
      <c r="B35" s="191"/>
      <c r="C35" s="191"/>
      <c r="D35" s="191"/>
      <c r="E35" s="191"/>
      <c r="F35" s="191"/>
      <c r="G35" s="191"/>
      <c r="H35" s="19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0" t="s">
        <v>80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>
        <v>0</v>
      </c>
      <c r="K36" s="7">
        <v>0</v>
      </c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>
        <v>0</v>
      </c>
      <c r="K37" s="7">
        <v>0</v>
      </c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>
        <v>0</v>
      </c>
      <c r="K38" s="7">
        <v>0</v>
      </c>
    </row>
    <row r="39" spans="1:11" ht="12.75">
      <c r="A39" s="190" t="s">
        <v>185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>
        <v>0</v>
      </c>
      <c r="K39" s="7">
        <v>0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22881665</v>
      </c>
      <c r="K40" s="53">
        <f>K41+K49+K56+K64</f>
        <v>22939122</v>
      </c>
    </row>
    <row r="41" spans="1:11" ht="12.75">
      <c r="A41" s="190" t="s">
        <v>100</v>
      </c>
      <c r="B41" s="191"/>
      <c r="C41" s="191"/>
      <c r="D41" s="191"/>
      <c r="E41" s="191"/>
      <c r="F41" s="191"/>
      <c r="G41" s="191"/>
      <c r="H41" s="192"/>
      <c r="I41" s="1">
        <v>35</v>
      </c>
      <c r="J41" s="53">
        <f>SUM(J42:J48)</f>
        <v>1002343</v>
      </c>
      <c r="K41" s="53">
        <f>SUM(K42:K48)</f>
        <v>1575882</v>
      </c>
    </row>
    <row r="42" spans="1:11" ht="12.75">
      <c r="A42" s="190" t="s">
        <v>117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>
        <v>36024</v>
      </c>
      <c r="K42" s="7">
        <v>129839</v>
      </c>
    </row>
    <row r="43" spans="1:11" ht="12.75">
      <c r="A43" s="190" t="s">
        <v>118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>
        <v>0</v>
      </c>
      <c r="K43" s="7">
        <v>0</v>
      </c>
    </row>
    <row r="44" spans="1:11" ht="12.75">
      <c r="A44" s="190" t="s">
        <v>86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>
        <v>0</v>
      </c>
      <c r="K44" s="7">
        <v>0</v>
      </c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>
        <v>433666</v>
      </c>
      <c r="K45" s="7">
        <v>592472</v>
      </c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>
        <v>303672</v>
      </c>
      <c r="K46" s="7">
        <v>629209</v>
      </c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>
        <v>228981</v>
      </c>
      <c r="K47" s="7">
        <v>224362</v>
      </c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>
        <v>0</v>
      </c>
      <c r="K48" s="7">
        <v>0</v>
      </c>
    </row>
    <row r="49" spans="1:11" ht="12.75">
      <c r="A49" s="190" t="s">
        <v>101</v>
      </c>
      <c r="B49" s="191"/>
      <c r="C49" s="191"/>
      <c r="D49" s="191"/>
      <c r="E49" s="191"/>
      <c r="F49" s="191"/>
      <c r="G49" s="191"/>
      <c r="H49" s="192"/>
      <c r="I49" s="1">
        <v>43</v>
      </c>
      <c r="J49" s="53">
        <f>SUM(J50:J55)</f>
        <v>12063562</v>
      </c>
      <c r="K49" s="53">
        <f>SUM(K50:K55)</f>
        <v>10794093</v>
      </c>
    </row>
    <row r="50" spans="1:11" ht="12.75">
      <c r="A50" s="190" t="s">
        <v>200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>
        <v>0</v>
      </c>
      <c r="K50" s="7">
        <v>0</v>
      </c>
    </row>
    <row r="51" spans="1:11" ht="12.75">
      <c r="A51" s="190" t="s">
        <v>201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4400831</v>
      </c>
      <c r="K51" s="7">
        <v>4964288</v>
      </c>
    </row>
    <row r="52" spans="1:11" ht="12.75">
      <c r="A52" s="190" t="s">
        <v>202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>
        <v>0</v>
      </c>
      <c r="K52" s="7">
        <v>0</v>
      </c>
    </row>
    <row r="53" spans="1:11" ht="12.75">
      <c r="A53" s="190" t="s">
        <v>203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>
        <v>140247</v>
      </c>
      <c r="K53" s="7">
        <v>139392</v>
      </c>
    </row>
    <row r="54" spans="1:11" ht="12.75">
      <c r="A54" s="190" t="s">
        <v>10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6845706</v>
      </c>
      <c r="K54" s="7">
        <v>4882020</v>
      </c>
    </row>
    <row r="55" spans="1:11" ht="12.75">
      <c r="A55" s="190" t="s">
        <v>11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>
        <v>676778</v>
      </c>
      <c r="K55" s="7">
        <v>808393</v>
      </c>
    </row>
    <row r="56" spans="1:11" ht="12.75">
      <c r="A56" s="190" t="s">
        <v>102</v>
      </c>
      <c r="B56" s="191"/>
      <c r="C56" s="191"/>
      <c r="D56" s="191"/>
      <c r="E56" s="191"/>
      <c r="F56" s="191"/>
      <c r="G56" s="191"/>
      <c r="H56" s="192"/>
      <c r="I56" s="1">
        <v>50</v>
      </c>
      <c r="J56" s="53">
        <f>SUM(J57:J63)</f>
        <v>6717242</v>
      </c>
      <c r="K56" s="53">
        <f>SUM(K57:K63)</f>
        <v>5990158</v>
      </c>
    </row>
    <row r="57" spans="1:11" ht="12.75">
      <c r="A57" s="190" t="s">
        <v>76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>
        <v>0</v>
      </c>
      <c r="K57" s="7">
        <v>0</v>
      </c>
    </row>
    <row r="58" spans="1:11" ht="12.75">
      <c r="A58" s="190" t="s">
        <v>77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>
        <v>0</v>
      </c>
      <c r="K58" s="7">
        <v>0</v>
      </c>
    </row>
    <row r="59" spans="1:11" ht="12.75">
      <c r="A59" s="190" t="s">
        <v>242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>
        <v>91134</v>
      </c>
      <c r="K59" s="7">
        <v>76076</v>
      </c>
    </row>
    <row r="60" spans="1:11" ht="12.75">
      <c r="A60" s="190" t="s">
        <v>83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>
        <v>0</v>
      </c>
      <c r="K60" s="7">
        <v>0</v>
      </c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>
        <v>0</v>
      </c>
      <c r="K61" s="7">
        <v>0</v>
      </c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>
        <v>6626108</v>
      </c>
      <c r="K62" s="7">
        <v>5914082</v>
      </c>
    </row>
    <row r="63" spans="1:11" ht="12.75">
      <c r="A63" s="190" t="s">
        <v>46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>
        <v>0</v>
      </c>
      <c r="K63" s="7">
        <v>0</v>
      </c>
    </row>
    <row r="64" spans="1:11" ht="12.75">
      <c r="A64" s="190" t="s">
        <v>207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>
        <v>3098518</v>
      </c>
      <c r="K64" s="7">
        <v>4578989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2670643</v>
      </c>
      <c r="K65" s="7">
        <v>2384024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511549037</v>
      </c>
      <c r="K66" s="53">
        <f>K7+K8+K40+K65</f>
        <v>516606110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8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14"/>
      <c r="I69" s="3">
        <v>62</v>
      </c>
      <c r="J69" s="54">
        <f>J70+J71+J72+J78+J79+J82+J85</f>
        <v>398792005</v>
      </c>
      <c r="K69" s="54">
        <f>K70+K71+K72+K78+K79+K82+K85</f>
        <v>419218764</v>
      </c>
    </row>
    <row r="70" spans="1:11" ht="12.75">
      <c r="A70" s="190" t="s">
        <v>141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399816000</v>
      </c>
      <c r="K70" s="7">
        <v>399816000</v>
      </c>
    </row>
    <row r="71" spans="1:11" ht="12.75">
      <c r="A71" s="190" t="s">
        <v>142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>
        <v>0</v>
      </c>
      <c r="K71" s="7">
        <v>0</v>
      </c>
    </row>
    <row r="72" spans="1:11" ht="12.75">
      <c r="A72" s="190" t="s">
        <v>143</v>
      </c>
      <c r="B72" s="191"/>
      <c r="C72" s="191"/>
      <c r="D72" s="191"/>
      <c r="E72" s="191"/>
      <c r="F72" s="191"/>
      <c r="G72" s="191"/>
      <c r="H72" s="192"/>
      <c r="I72" s="1">
        <v>65</v>
      </c>
      <c r="J72" s="53">
        <v>0</v>
      </c>
      <c r="K72" s="53">
        <f>K73+K74-K75+K76+K77</f>
        <v>0</v>
      </c>
    </row>
    <row r="73" spans="1:11" ht="12.75">
      <c r="A73" s="190" t="s">
        <v>144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0</v>
      </c>
      <c r="K73" s="7">
        <v>0</v>
      </c>
    </row>
    <row r="74" spans="1:11" ht="12.75">
      <c r="A74" s="190" t="s">
        <v>145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0</v>
      </c>
      <c r="K74" s="7">
        <v>0</v>
      </c>
    </row>
    <row r="75" spans="1:11" ht="12.75">
      <c r="A75" s="190" t="s">
        <v>133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>
        <v>0</v>
      </c>
      <c r="K75" s="7">
        <v>0</v>
      </c>
    </row>
    <row r="76" spans="1:11" ht="12.75">
      <c r="A76" s="190" t="s">
        <v>134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>
        <v>0</v>
      </c>
      <c r="K76" s="7">
        <v>0</v>
      </c>
    </row>
    <row r="77" spans="1:11" ht="12.75">
      <c r="A77" s="190" t="s">
        <v>135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0</v>
      </c>
      <c r="K77" s="7">
        <v>0</v>
      </c>
    </row>
    <row r="78" spans="1:11" ht="12.75">
      <c r="A78" s="190" t="s">
        <v>136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>
        <v>0</v>
      </c>
      <c r="K78" s="7">
        <v>0</v>
      </c>
    </row>
    <row r="79" spans="1:11" ht="12.75">
      <c r="A79" s="190" t="s">
        <v>238</v>
      </c>
      <c r="B79" s="191"/>
      <c r="C79" s="191"/>
      <c r="D79" s="191"/>
      <c r="E79" s="191"/>
      <c r="F79" s="191"/>
      <c r="G79" s="191"/>
      <c r="H79" s="192"/>
      <c r="I79" s="1">
        <v>72</v>
      </c>
      <c r="J79" s="53">
        <f>J80-J81</f>
        <v>-1056309</v>
      </c>
      <c r="K79" s="53">
        <f>K80-K81</f>
        <v>23441240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0</v>
      </c>
      <c r="K80" s="7">
        <v>24497549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1056309</v>
      </c>
      <c r="K81" s="7">
        <v>1056309</v>
      </c>
    </row>
    <row r="82" spans="1:11" ht="12.75">
      <c r="A82" s="190" t="s">
        <v>239</v>
      </c>
      <c r="B82" s="191"/>
      <c r="C82" s="191"/>
      <c r="D82" s="191"/>
      <c r="E82" s="191"/>
      <c r="F82" s="191"/>
      <c r="G82" s="191"/>
      <c r="H82" s="192"/>
      <c r="I82" s="1">
        <v>75</v>
      </c>
      <c r="J82" s="53">
        <f>J83-J84</f>
        <v>32314</v>
      </c>
      <c r="K82" s="53">
        <f>K83-K84</f>
        <v>-4038476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32314</v>
      </c>
      <c r="K83" s="7">
        <v>0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4038476</v>
      </c>
    </row>
    <row r="85" spans="1:11" ht="12.75">
      <c r="A85" s="190" t="s">
        <v>173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>
        <v>0</v>
      </c>
      <c r="K85" s="7">
        <v>0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17088831</v>
      </c>
      <c r="K86" s="53">
        <f>SUM(K87:K89)</f>
        <v>16788831</v>
      </c>
    </row>
    <row r="87" spans="1:11" ht="12.75">
      <c r="A87" s="190" t="s">
        <v>129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>
        <v>0</v>
      </c>
      <c r="K87" s="7">
        <v>0</v>
      </c>
    </row>
    <row r="88" spans="1:11" ht="12.75">
      <c r="A88" s="190" t="s">
        <v>130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>
        <v>0</v>
      </c>
      <c r="K88" s="7">
        <v>0</v>
      </c>
    </row>
    <row r="89" spans="1:11" ht="12.75">
      <c r="A89" s="190" t="s">
        <v>131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>
        <v>17088831</v>
      </c>
      <c r="K89" s="7">
        <v>16788831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28233762</v>
      </c>
      <c r="K90" s="53">
        <f>SUM(K91:K99)</f>
        <v>25951845</v>
      </c>
    </row>
    <row r="91" spans="1:11" ht="12.75">
      <c r="A91" s="190" t="s">
        <v>132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>
        <v>0</v>
      </c>
      <c r="K91" s="7">
        <v>0</v>
      </c>
    </row>
    <row r="92" spans="1:11" ht="12.75">
      <c r="A92" s="190" t="s">
        <v>243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>
        <v>0</v>
      </c>
      <c r="K92" s="7">
        <v>0</v>
      </c>
    </row>
    <row r="93" spans="1:11" ht="12.75">
      <c r="A93" s="190" t="s">
        <v>0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>
        <v>11995929</v>
      </c>
      <c r="K93" s="7">
        <v>9778650</v>
      </c>
    </row>
    <row r="94" spans="1:11" ht="12.75">
      <c r="A94" s="190" t="s">
        <v>244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>
        <v>0</v>
      </c>
      <c r="K94" s="7">
        <v>0</v>
      </c>
    </row>
    <row r="95" spans="1:11" ht="12.75">
      <c r="A95" s="190" t="s">
        <v>245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>
        <v>0</v>
      </c>
      <c r="K95" s="7">
        <v>0</v>
      </c>
    </row>
    <row r="96" spans="1:11" ht="12.75">
      <c r="A96" s="190" t="s">
        <v>246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>
        <v>0</v>
      </c>
      <c r="K96" s="7">
        <v>0</v>
      </c>
    </row>
    <row r="97" spans="1:11" ht="12.75">
      <c r="A97" s="190" t="s">
        <v>94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>
        <v>0</v>
      </c>
      <c r="K97" s="7">
        <v>0</v>
      </c>
    </row>
    <row r="98" spans="1:11" ht="12.75">
      <c r="A98" s="190" t="s">
        <v>92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>
        <v>16237833</v>
      </c>
      <c r="K98" s="7">
        <v>16173195</v>
      </c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>
        <v>0</v>
      </c>
      <c r="K99" s="7">
        <v>0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64625851</v>
      </c>
      <c r="K100" s="53">
        <f>SUM(K101:K112)</f>
        <v>52238162</v>
      </c>
    </row>
    <row r="101" spans="1:11" ht="12.75">
      <c r="A101" s="190" t="s">
        <v>132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>
        <v>0</v>
      </c>
      <c r="K101" s="7">
        <v>0</v>
      </c>
    </row>
    <row r="102" spans="1:11" ht="12.75">
      <c r="A102" s="190" t="s">
        <v>243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>
        <v>0</v>
      </c>
      <c r="K102" s="7">
        <v>0</v>
      </c>
    </row>
    <row r="103" spans="1:11" ht="12.75">
      <c r="A103" s="190" t="s">
        <v>0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>
        <v>20251118</v>
      </c>
      <c r="K103" s="7">
        <v>2444662</v>
      </c>
    </row>
    <row r="104" spans="1:11" ht="12.75">
      <c r="A104" s="190" t="s">
        <v>244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>
        <v>32869446</v>
      </c>
      <c r="K104" s="7">
        <v>36243487</v>
      </c>
    </row>
    <row r="105" spans="1:11" ht="12.75">
      <c r="A105" s="190" t="s">
        <v>245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3731128</v>
      </c>
      <c r="K105" s="7">
        <v>5087426</v>
      </c>
    </row>
    <row r="106" spans="1:11" ht="12.75">
      <c r="A106" s="190" t="s">
        <v>246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>
        <v>0</v>
      </c>
      <c r="K106" s="7">
        <v>0</v>
      </c>
    </row>
    <row r="107" spans="1:11" ht="12.75">
      <c r="A107" s="190" t="s">
        <v>94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>
        <v>0</v>
      </c>
      <c r="K107" s="7">
        <v>0</v>
      </c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2124575</v>
      </c>
      <c r="K108" s="7">
        <v>2508472</v>
      </c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5489104</v>
      </c>
      <c r="K109" s="7">
        <v>5824256</v>
      </c>
    </row>
    <row r="110" spans="1:11" ht="12.75">
      <c r="A110" s="190" t="s">
        <v>99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>
        <v>0</v>
      </c>
      <c r="K110" s="7">
        <v>0</v>
      </c>
    </row>
    <row r="111" spans="1:11" ht="12.75">
      <c r="A111" s="190" t="s">
        <v>97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>
        <v>0</v>
      </c>
      <c r="K111" s="7">
        <v>0</v>
      </c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160480</v>
      </c>
      <c r="K112" s="7">
        <v>129859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2808588</v>
      </c>
      <c r="K113" s="7">
        <v>2408508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511549037</v>
      </c>
      <c r="K114" s="53">
        <f>K69+K86+K90+K100+K113</f>
        <v>516606110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0</v>
      </c>
      <c r="K115" s="8">
        <v>0</v>
      </c>
    </row>
    <row r="116" spans="1:11" ht="12.75">
      <c r="A116" s="198" t="s">
        <v>309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190" t="s">
        <v>8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06" t="s">
        <v>310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1:H11"/>
    <mergeCell ref="A12:H12"/>
    <mergeCell ref="A13:H13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72:H72"/>
    <mergeCell ref="A65:H65"/>
    <mergeCell ref="A66:H66"/>
    <mergeCell ref="A67:H67"/>
    <mergeCell ref="A68:K68"/>
    <mergeCell ref="A77:H77"/>
    <mergeCell ref="A107:H107"/>
    <mergeCell ref="A69:H69"/>
    <mergeCell ref="A70:H70"/>
    <mergeCell ref="A71:H71"/>
    <mergeCell ref="A74:H74"/>
    <mergeCell ref="A75:H75"/>
    <mergeCell ref="A76:H76"/>
    <mergeCell ref="A94:H94"/>
    <mergeCell ref="A95:H95"/>
    <mergeCell ref="A96:H96"/>
    <mergeCell ref="A89:H89"/>
    <mergeCell ref="A90:H90"/>
    <mergeCell ref="A91:H91"/>
    <mergeCell ref="A92:H92"/>
    <mergeCell ref="A84:H84"/>
    <mergeCell ref="A93:H93"/>
    <mergeCell ref="A85:H85"/>
    <mergeCell ref="A86:H86"/>
    <mergeCell ref="A87:H87"/>
    <mergeCell ref="A88:H88"/>
    <mergeCell ref="A108:H108"/>
    <mergeCell ref="A121:K121"/>
    <mergeCell ref="A115:H115"/>
    <mergeCell ref="A116:K116"/>
    <mergeCell ref="A117:K117"/>
    <mergeCell ref="A118:H118"/>
    <mergeCell ref="A120:K120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13:H113"/>
    <mergeCell ref="A114:H114"/>
    <mergeCell ref="A119:H119"/>
    <mergeCell ref="A104:H104"/>
    <mergeCell ref="A111:H111"/>
    <mergeCell ref="A112:H112"/>
    <mergeCell ref="A105:H105"/>
    <mergeCell ref="A106:H10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A81" sqref="A8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41" t="s">
        <v>342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14"/>
      <c r="I7" s="3">
        <v>111</v>
      </c>
      <c r="J7" s="54">
        <f>SUM(J8:J9)</f>
        <v>28494592</v>
      </c>
      <c r="K7" s="54">
        <f>SUM(K8:K9)</f>
        <v>28494592</v>
      </c>
      <c r="L7" s="54">
        <f>SUM(L8:L9)</f>
        <v>30676630</v>
      </c>
      <c r="M7" s="54">
        <f>SUM(M8:M9)</f>
        <v>30676630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25469388</v>
      </c>
      <c r="K8" s="7">
        <f>+J8</f>
        <v>25469388</v>
      </c>
      <c r="L8" s="7">
        <v>26968467</v>
      </c>
      <c r="M8" s="7">
        <f>+L8</f>
        <v>26968467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3025204</v>
      </c>
      <c r="K9" s="7">
        <f>+J9</f>
        <v>3025204</v>
      </c>
      <c r="L9" s="7">
        <v>3708163</v>
      </c>
      <c r="M9" s="7">
        <f>+L9</f>
        <v>3708163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28374497</v>
      </c>
      <c r="K10" s="53">
        <f>K11+K12+K16+K20+K21+K22+K25+K26</f>
        <v>28374497</v>
      </c>
      <c r="L10" s="53">
        <f>L11+L12+L16+L20+L21+L22+L25+L26</f>
        <v>34648973</v>
      </c>
      <c r="M10" s="53">
        <f>M11+M12+M16+M20+M21+M22+M25+M26</f>
        <v>34648973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6226511</v>
      </c>
      <c r="K12" s="53">
        <f>SUM(K13:K15)</f>
        <v>6226511</v>
      </c>
      <c r="L12" s="53">
        <f>SUM(L13:L15)</f>
        <v>8713586</v>
      </c>
      <c r="M12" s="53">
        <f>SUM(M13:M15)</f>
        <v>8713586</v>
      </c>
    </row>
    <row r="13" spans="1:13" ht="12.75">
      <c r="A13" s="190" t="s">
        <v>146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2037070</v>
      </c>
      <c r="K13" s="7">
        <f>+J13</f>
        <v>2037070</v>
      </c>
      <c r="L13" s="7">
        <v>3312736</v>
      </c>
      <c r="M13" s="7">
        <f>+L13</f>
        <v>3312736</v>
      </c>
    </row>
    <row r="14" spans="1:13" ht="12.75">
      <c r="A14" s="190" t="s">
        <v>147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>
        <v>8227</v>
      </c>
      <c r="K14" s="7">
        <f aca="true" t="shared" si="0" ref="K14:K19">+J14</f>
        <v>8227</v>
      </c>
      <c r="L14" s="7">
        <v>6660</v>
      </c>
      <c r="M14" s="7">
        <f>+L14</f>
        <v>6660</v>
      </c>
    </row>
    <row r="15" spans="1:13" ht="12.75">
      <c r="A15" s="190" t="s">
        <v>61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4181214</v>
      </c>
      <c r="K15" s="7">
        <f t="shared" si="0"/>
        <v>4181214</v>
      </c>
      <c r="L15" s="7">
        <v>5394190</v>
      </c>
      <c r="M15" s="7">
        <f>+L15</f>
        <v>5394190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10153202</v>
      </c>
      <c r="K16" s="7">
        <f t="shared" si="0"/>
        <v>10153202</v>
      </c>
      <c r="L16" s="53">
        <f>SUM(L17:L19)</f>
        <v>10231731</v>
      </c>
      <c r="M16" s="53">
        <f>SUM(M17:M19)</f>
        <v>10231731</v>
      </c>
    </row>
    <row r="17" spans="1:13" ht="12.75">
      <c r="A17" s="190" t="s">
        <v>62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6158068</v>
      </c>
      <c r="K17" s="7">
        <f t="shared" si="0"/>
        <v>6158068</v>
      </c>
      <c r="L17" s="7">
        <v>6199002</v>
      </c>
      <c r="M17" s="7">
        <f>+L17</f>
        <v>6199002</v>
      </c>
    </row>
    <row r="18" spans="1:13" ht="12.75">
      <c r="A18" s="190" t="s">
        <v>63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2497844</v>
      </c>
      <c r="K18" s="7">
        <f t="shared" si="0"/>
        <v>2497844</v>
      </c>
      <c r="L18" s="7">
        <v>2529508</v>
      </c>
      <c r="M18" s="7">
        <f>+L18</f>
        <v>2529508</v>
      </c>
    </row>
    <row r="19" spans="1:13" ht="12.75">
      <c r="A19" s="190" t="s">
        <v>64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1497290</v>
      </c>
      <c r="K19" s="7">
        <f t="shared" si="0"/>
        <v>1497290</v>
      </c>
      <c r="L19" s="7">
        <v>1503221</v>
      </c>
      <c r="M19" s="7">
        <f>+L19</f>
        <v>1503221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9587933</v>
      </c>
      <c r="K20" s="7">
        <f>+J20</f>
        <v>9587933</v>
      </c>
      <c r="L20" s="7">
        <v>12399301</v>
      </c>
      <c r="M20" s="7">
        <f>+L20</f>
        <v>12399301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2069116</v>
      </c>
      <c r="K21" s="7">
        <f>+J21</f>
        <v>2069116</v>
      </c>
      <c r="L21" s="7">
        <v>3149135</v>
      </c>
      <c r="M21" s="7">
        <f>+L21</f>
        <v>3149135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0" t="s">
        <v>137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0" t="s">
        <v>138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337735</v>
      </c>
      <c r="K26" s="7">
        <f>+J26</f>
        <v>337735</v>
      </c>
      <c r="L26" s="7">
        <v>155220</v>
      </c>
      <c r="M26" s="7">
        <f>+L26</f>
        <v>155220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92947</v>
      </c>
      <c r="K27" s="53">
        <f>SUM(K28:K32)</f>
        <v>92947</v>
      </c>
      <c r="L27" s="53">
        <f>SUM(L28:L32)</f>
        <v>128439</v>
      </c>
      <c r="M27" s="53">
        <f>SUM(M28:M32)</f>
        <v>128439</v>
      </c>
    </row>
    <row r="28" spans="1:13" ht="29.25" customHeight="1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92947</v>
      </c>
      <c r="K29" s="53">
        <f>+J29</f>
        <v>92947</v>
      </c>
      <c r="L29" s="7">
        <v>128439</v>
      </c>
      <c r="M29" s="7">
        <f>+L29</f>
        <v>128439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f>+L30-0</f>
        <v>0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180728</v>
      </c>
      <c r="K33" s="53">
        <f>SUM(K34:K37)</f>
        <v>180728</v>
      </c>
      <c r="L33" s="53">
        <f>SUM(L34:L37)</f>
        <v>194572</v>
      </c>
      <c r="M33" s="53">
        <f>SUM(M34:M37)</f>
        <v>194572</v>
      </c>
    </row>
    <row r="34" spans="1:13" ht="14.25" customHeight="1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180728</v>
      </c>
      <c r="K35" s="7">
        <f>+J35</f>
        <v>180728</v>
      </c>
      <c r="L35" s="7">
        <v>194572</v>
      </c>
      <c r="M35" s="7">
        <f>+L35</f>
        <v>194572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f>+L36-0</f>
        <v>0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28587539</v>
      </c>
      <c r="K42" s="53">
        <f>K7+K27+K38+K40</f>
        <v>28587539</v>
      </c>
      <c r="L42" s="53">
        <f>L7+L27+L38+L40</f>
        <v>30805069</v>
      </c>
      <c r="M42" s="53">
        <f>M7+M27+M38+M40</f>
        <v>30805069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28555225</v>
      </c>
      <c r="K43" s="53">
        <f>K10+K33+K39+K41</f>
        <v>28555225</v>
      </c>
      <c r="L43" s="53">
        <f>L10+L33+L39+L41</f>
        <v>34843545</v>
      </c>
      <c r="M43" s="53">
        <f>M10+M33+M39+M41</f>
        <v>34843545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32314</v>
      </c>
      <c r="K44" s="53">
        <f>K42-K43</f>
        <v>32314</v>
      </c>
      <c r="L44" s="53">
        <f>L42-L43</f>
        <v>-4038476</v>
      </c>
      <c r="M44" s="53">
        <f>M42-M43</f>
        <v>-4038476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32314</v>
      </c>
      <c r="K45" s="53">
        <f>IF(K42&gt;K43,K42-K43,0)</f>
        <v>32314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4038476</v>
      </c>
      <c r="M46" s="53">
        <f>IF(M43&gt;M42,M43-M42,0)</f>
        <v>4038476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32314</v>
      </c>
      <c r="K48" s="53">
        <f>K44-K47</f>
        <v>32314</v>
      </c>
      <c r="L48" s="53">
        <f>L44-L47</f>
        <v>-4038476</v>
      </c>
      <c r="M48" s="53">
        <f>M44-M47</f>
        <v>-4038476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32314</v>
      </c>
      <c r="K49" s="53">
        <f>IF(K48&gt;0,K48,0)</f>
        <v>32314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4038476</v>
      </c>
      <c r="M50" s="61">
        <f>IF(M48&lt;0,-M48,0)</f>
        <v>4038476</v>
      </c>
    </row>
    <row r="51" spans="1:13" ht="12.75" customHeight="1">
      <c r="A51" s="198" t="s">
        <v>311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235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14"/>
      <c r="I56" s="9">
        <v>157</v>
      </c>
      <c r="J56" s="6">
        <f>+J49</f>
        <v>32314</v>
      </c>
      <c r="K56" s="6">
        <f>+K49</f>
        <v>32314</v>
      </c>
      <c r="L56" s="6">
        <f>+L48</f>
        <v>-4038476</v>
      </c>
      <c r="M56" s="6">
        <f>+M48</f>
        <v>-4038476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32314</v>
      </c>
      <c r="K67" s="61">
        <f>K56+K66</f>
        <v>32314</v>
      </c>
      <c r="L67" s="61">
        <f>L56+L66</f>
        <v>-4038476</v>
      </c>
      <c r="M67" s="61">
        <f>M56+M66</f>
        <v>-4038476</v>
      </c>
    </row>
    <row r="68" spans="1:13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17:H17"/>
    <mergeCell ref="A3:M3"/>
    <mergeCell ref="A4:H4"/>
    <mergeCell ref="A6:H6"/>
    <mergeCell ref="A7:H7"/>
    <mergeCell ref="A8:H8"/>
    <mergeCell ref="A10:H10"/>
    <mergeCell ref="A9:H9"/>
    <mergeCell ref="J4:K4"/>
    <mergeCell ref="L4:M4"/>
    <mergeCell ref="A5:H5"/>
    <mergeCell ref="A14:H14"/>
    <mergeCell ref="A15:H15"/>
    <mergeCell ref="A27:H27"/>
    <mergeCell ref="A28:H28"/>
    <mergeCell ref="A29:H29"/>
    <mergeCell ref="A26:H26"/>
    <mergeCell ref="A11:H11"/>
    <mergeCell ref="A12:H12"/>
    <mergeCell ref="A13:H13"/>
    <mergeCell ref="A22:H22"/>
    <mergeCell ref="A23:H23"/>
    <mergeCell ref="A24:H24"/>
    <mergeCell ref="A25:H25"/>
    <mergeCell ref="A20:H20"/>
    <mergeCell ref="A21:H21"/>
    <mergeCell ref="A18:H18"/>
    <mergeCell ref="A19:H19"/>
    <mergeCell ref="A16:H16"/>
    <mergeCell ref="A34:H34"/>
    <mergeCell ref="A35:H35"/>
    <mergeCell ref="A36:H36"/>
    <mergeCell ref="A37:H37"/>
    <mergeCell ref="A30:H30"/>
    <mergeCell ref="A31:H31"/>
    <mergeCell ref="A32:H32"/>
    <mergeCell ref="A33:H33"/>
    <mergeCell ref="A44:H44"/>
    <mergeCell ref="A45:H45"/>
    <mergeCell ref="A38:H38"/>
    <mergeCell ref="A39:H39"/>
    <mergeCell ref="A40:H40"/>
    <mergeCell ref="A41:H4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47:H47"/>
    <mergeCell ref="A48:H48"/>
    <mergeCell ref="A49:H49"/>
    <mergeCell ref="A42:H42"/>
    <mergeCell ref="A43:H43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47:L47 J70:L71 K66:M67 K58:L65 K57:M57 K56:L56 J56:J67 J53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10 K7:M7 K42:M46 K34:L41 K28:L32 K23:L26 L16:M16 J12:J46 J48:M50 K33:M33 K27:M27 K22:M22 K8:L9 K10:M10 K12:M12 L13:L15 L17:L21 K13:K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 ht="12.75">
      <c r="A8" s="190" t="s">
        <v>41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42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43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44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 ht="12.75">
      <c r="A12" s="190" t="s">
        <v>51</v>
      </c>
      <c r="B12" s="191"/>
      <c r="C12" s="191"/>
      <c r="D12" s="191"/>
      <c r="E12" s="191"/>
      <c r="F12" s="191"/>
      <c r="G12" s="191"/>
      <c r="H12" s="191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0" t="s">
        <v>52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 ht="12.75">
      <c r="A15" s="190" t="s">
        <v>53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54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 ht="12.75">
      <c r="A17" s="190" t="s">
        <v>55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2"/>
      <c r="J21" s="252"/>
      <c r="K21" s="253"/>
    </row>
    <row r="22" spans="1:11" ht="12.75">
      <c r="A22" s="190" t="s">
        <v>178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/>
      <c r="K22" s="7"/>
    </row>
    <row r="23" spans="1:11" ht="12.75">
      <c r="A23" s="190" t="s">
        <v>179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180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 ht="12.75">
      <c r="A25" s="190" t="s">
        <v>181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182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0" t="s">
        <v>115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/>
      <c r="K28" s="7"/>
    </row>
    <row r="29" spans="1:11" ht="12.75">
      <c r="A29" s="190" t="s">
        <v>116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 ht="12.75">
      <c r="A30" s="190" t="s">
        <v>16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2"/>
      <c r="J34" s="252"/>
      <c r="K34" s="253"/>
    </row>
    <row r="35" spans="1:11" ht="12.75">
      <c r="A35" s="190" t="s">
        <v>174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/>
      <c r="K35" s="7"/>
    </row>
    <row r="36" spans="1:11" ht="12.75">
      <c r="A36" s="190" t="s">
        <v>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 ht="12.75">
      <c r="A37" s="190" t="s">
        <v>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0" t="s">
        <v>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/>
      <c r="K39" s="7"/>
    </row>
    <row r="40" spans="1:11" ht="12.75">
      <c r="A40" s="190" t="s">
        <v>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 ht="12.75">
      <c r="A43" s="190" t="s">
        <v>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0" t="s">
        <v>70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0" t="s">
        <v>71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0" t="s">
        <v>161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/>
      <c r="K49" s="7"/>
    </row>
    <row r="50" spans="1:11" ht="12.75">
      <c r="A50" s="190" t="s">
        <v>175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176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9">
      <selection activeCell="K61" sqref="K61"/>
    </sheetView>
  </sheetViews>
  <sheetFormatPr defaultColWidth="9.140625" defaultRowHeight="12.75"/>
  <cols>
    <col min="1" max="8" width="9.140625" style="52" customWidth="1"/>
    <col min="9" max="9" width="8.57421875" style="52" customWidth="1"/>
    <col min="10" max="10" width="10.0039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 ht="12.75">
      <c r="A7" s="190" t="s">
        <v>199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23286805</v>
      </c>
      <c r="K7" s="7">
        <v>24745335</v>
      </c>
    </row>
    <row r="8" spans="1:11" ht="12.75">
      <c r="A8" s="190" t="s">
        <v>119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0</v>
      </c>
      <c r="K8" s="7">
        <v>0</v>
      </c>
    </row>
    <row r="9" spans="1:11" ht="12.75">
      <c r="A9" s="190" t="s">
        <v>120</v>
      </c>
      <c r="B9" s="191"/>
      <c r="C9" s="191"/>
      <c r="D9" s="191"/>
      <c r="E9" s="191"/>
      <c r="F9" s="191"/>
      <c r="G9" s="191"/>
      <c r="H9" s="191"/>
      <c r="I9" s="1">
        <v>3</v>
      </c>
      <c r="J9" s="5">
        <v>66120</v>
      </c>
      <c r="K9" s="7">
        <v>446364</v>
      </c>
    </row>
    <row r="10" spans="1:11" ht="12.75">
      <c r="A10" s="190" t="s">
        <v>121</v>
      </c>
      <c r="B10" s="191"/>
      <c r="C10" s="191"/>
      <c r="D10" s="191"/>
      <c r="E10" s="191"/>
      <c r="F10" s="191"/>
      <c r="G10" s="191"/>
      <c r="H10" s="191"/>
      <c r="I10" s="1">
        <v>4</v>
      </c>
      <c r="J10" s="5">
        <v>0</v>
      </c>
      <c r="K10" s="7">
        <v>0</v>
      </c>
    </row>
    <row r="11" spans="1:11" ht="12.75">
      <c r="A11" s="190" t="s">
        <v>122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212096</v>
      </c>
      <c r="K11" s="7">
        <v>769010</v>
      </c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23565021</v>
      </c>
      <c r="K12" s="53">
        <f>SUM(K7:K11)</f>
        <v>25960709</v>
      </c>
    </row>
    <row r="13" spans="1:11" ht="12.75">
      <c r="A13" s="190" t="s">
        <v>123</v>
      </c>
      <c r="B13" s="191"/>
      <c r="C13" s="191"/>
      <c r="D13" s="191"/>
      <c r="E13" s="191"/>
      <c r="F13" s="191"/>
      <c r="G13" s="191"/>
      <c r="H13" s="191"/>
      <c r="I13" s="1">
        <v>7</v>
      </c>
      <c r="J13" s="5">
        <v>13348240</v>
      </c>
      <c r="K13" s="7">
        <v>13532265</v>
      </c>
    </row>
    <row r="14" spans="1:11" ht="12.75">
      <c r="A14" s="190" t="s">
        <v>124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11032584</v>
      </c>
      <c r="K14" s="7">
        <v>10813683</v>
      </c>
    </row>
    <row r="15" spans="1:11" ht="12.75">
      <c r="A15" s="190" t="s">
        <v>125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307799</v>
      </c>
      <c r="K15" s="7">
        <v>695913</v>
      </c>
    </row>
    <row r="16" spans="1:11" ht="12.75">
      <c r="A16" s="190" t="s">
        <v>126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16421</v>
      </c>
      <c r="K16" s="7">
        <v>180997</v>
      </c>
    </row>
    <row r="17" spans="1:11" ht="12.75">
      <c r="A17" s="190" t="s">
        <v>127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1341893</v>
      </c>
      <c r="K17" s="7">
        <v>1509021</v>
      </c>
    </row>
    <row r="18" spans="1:11" ht="12.75">
      <c r="A18" s="190" t="s">
        <v>128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>
        <v>2235385</v>
      </c>
      <c r="K18" s="7">
        <v>2166557</v>
      </c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28282322</v>
      </c>
      <c r="K19" s="53">
        <f>SUM(K13:K18)</f>
        <v>28898436</v>
      </c>
    </row>
    <row r="20" spans="1:11" ht="12.75">
      <c r="A20" s="208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4717301</v>
      </c>
      <c r="K21" s="53">
        <f>IF(K19&gt;K12,K19-K12,0)</f>
        <v>2937727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2"/>
      <c r="J22" s="252"/>
      <c r="K22" s="253"/>
    </row>
    <row r="23" spans="1:11" ht="12.75">
      <c r="A23" s="190" t="s">
        <v>165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>
        <v>0</v>
      </c>
      <c r="K23" s="7">
        <v>7700</v>
      </c>
    </row>
    <row r="24" spans="1:11" ht="12.75">
      <c r="A24" s="190" t="s">
        <v>166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>
        <v>0</v>
      </c>
      <c r="K24" s="7">
        <v>0</v>
      </c>
    </row>
    <row r="25" spans="1:11" ht="12.75">
      <c r="A25" s="190" t="s">
        <v>320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>
        <v>0</v>
      </c>
      <c r="K25" s="7">
        <v>0</v>
      </c>
    </row>
    <row r="26" spans="1:11" ht="12.75">
      <c r="A26" s="190" t="s">
        <v>321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0</v>
      </c>
      <c r="K26" s="7">
        <v>0</v>
      </c>
    </row>
    <row r="27" spans="1:11" ht="12.75">
      <c r="A27" s="190" t="s">
        <v>167</v>
      </c>
      <c r="B27" s="191"/>
      <c r="C27" s="191"/>
      <c r="D27" s="191"/>
      <c r="E27" s="191"/>
      <c r="F27" s="191"/>
      <c r="G27" s="191"/>
      <c r="H27" s="191"/>
      <c r="I27" s="1">
        <v>20</v>
      </c>
      <c r="J27" s="5">
        <v>0</v>
      </c>
      <c r="K27" s="7">
        <v>0</v>
      </c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7700</v>
      </c>
    </row>
    <row r="29" spans="1:11" ht="12.75">
      <c r="A29" s="190" t="s">
        <v>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>
        <v>21350956</v>
      </c>
      <c r="K29" s="7">
        <v>8657900</v>
      </c>
    </row>
    <row r="30" spans="1:11" ht="12.75">
      <c r="A30" s="190" t="s">
        <v>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>
        <v>0</v>
      </c>
      <c r="K30" s="7">
        <v>0</v>
      </c>
    </row>
    <row r="31" spans="1:11" ht="12.75">
      <c r="A31" s="190" t="s">
        <v>4</v>
      </c>
      <c r="B31" s="191"/>
      <c r="C31" s="191"/>
      <c r="D31" s="191"/>
      <c r="E31" s="191"/>
      <c r="F31" s="191"/>
      <c r="G31" s="191"/>
      <c r="H31" s="191"/>
      <c r="I31" s="1">
        <v>24</v>
      </c>
      <c r="J31" s="5">
        <v>0</v>
      </c>
      <c r="K31" s="7">
        <v>0</v>
      </c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21350956</v>
      </c>
      <c r="K32" s="53">
        <f>SUM(K29:K31)</f>
        <v>8657900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21350956</v>
      </c>
      <c r="K34" s="53">
        <f>IF(K32&gt;K28,K32-K28,0)</f>
        <v>8650200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2">
        <v>0</v>
      </c>
      <c r="J35" s="252"/>
      <c r="K35" s="253"/>
    </row>
    <row r="36" spans="1:11" ht="12.75">
      <c r="A36" s="190" t="s">
        <v>174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0</v>
      </c>
      <c r="K36" s="7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>
        <v>26996595</v>
      </c>
      <c r="K37" s="7">
        <v>0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5">
        <v>0</v>
      </c>
      <c r="K38" s="7">
        <v>0</v>
      </c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26996595</v>
      </c>
      <c r="K39" s="53">
        <f>SUM(K36:K38)</f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>
        <v>4441270</v>
      </c>
      <c r="K40" s="7">
        <v>3100000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>
        <v>0</v>
      </c>
      <c r="K41" s="7">
        <v>0</v>
      </c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>
        <v>850847</v>
      </c>
      <c r="K42" s="7">
        <v>850847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>
        <v>0</v>
      </c>
      <c r="K43" s="7">
        <v>0</v>
      </c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1">
        <v>36</v>
      </c>
      <c r="J44" s="5">
        <v>0</v>
      </c>
      <c r="K44" s="7">
        <v>0</v>
      </c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5292117</v>
      </c>
      <c r="K45" s="53">
        <f>SUM(K40:K44)</f>
        <v>3950847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21704478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3950847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4363779</v>
      </c>
      <c r="K49" s="53">
        <f>IF(K21-K20+K34-K33+K47-K46&gt;0,K21-K20+K34-K33+K47-K46,0)</f>
        <v>15538774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14088405</v>
      </c>
      <c r="K50" s="7">
        <v>26031844</v>
      </c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+J48</f>
        <v>0</v>
      </c>
      <c r="K51" s="7">
        <f>+K48</f>
        <v>0</v>
      </c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>
        <f>+J49</f>
        <v>4363779</v>
      </c>
      <c r="K52" s="7">
        <f>+K49</f>
        <v>15538774</v>
      </c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9724626</v>
      </c>
      <c r="K53" s="61">
        <f>+K50-K52</f>
        <v>10493070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40:K44 J36:K38 J29:K31 J23:K27 J13:K18 J7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39:K39 J32:K35 J28:K28 J19:K2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7" sqref="K2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70" t="s">
        <v>282</v>
      </c>
      <c r="D2" s="270"/>
      <c r="E2" s="77">
        <v>40909</v>
      </c>
      <c r="F2" s="43" t="s">
        <v>250</v>
      </c>
      <c r="G2" s="271">
        <v>40999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399816000</v>
      </c>
      <c r="K5" s="45">
        <v>399816000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0</v>
      </c>
      <c r="K6" s="46">
        <v>0</v>
      </c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0</v>
      </c>
      <c r="K7" s="46">
        <v>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-1056309</v>
      </c>
      <c r="K8" s="46">
        <v>23441240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32314</v>
      </c>
      <c r="K9" s="46">
        <v>-4038476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0</v>
      </c>
      <c r="K10" s="46">
        <v>0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>
        <v>0</v>
      </c>
      <c r="K11" s="46">
        <v>0</v>
      </c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>
        <v>0</v>
      </c>
      <c r="K12" s="46">
        <v>0</v>
      </c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>
        <v>0</v>
      </c>
      <c r="K13" s="46">
        <v>0</v>
      </c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398792005</v>
      </c>
      <c r="K14" s="79">
        <f>SUM(K5:K13)</f>
        <v>419218764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>
        <v>0</v>
      </c>
      <c r="K15" s="46">
        <v>0</v>
      </c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0</v>
      </c>
      <c r="K16" s="46">
        <v>0</v>
      </c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>
        <v>0</v>
      </c>
      <c r="K17" s="46">
        <v>0</v>
      </c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>
        <v>0</v>
      </c>
      <c r="K18" s="46">
        <v>0</v>
      </c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>
        <v>0</v>
      </c>
      <c r="K19" s="46">
        <v>0</v>
      </c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>
        <v>0</v>
      </c>
      <c r="K20" s="46">
        <v>0</v>
      </c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6:H6"/>
    <mergeCell ref="A17:H17"/>
    <mergeCell ref="C2:D2"/>
    <mergeCell ref="G2:H2"/>
    <mergeCell ref="A3:H3"/>
    <mergeCell ref="A4:H4"/>
    <mergeCell ref="A5:H5"/>
    <mergeCell ref="A7:H7"/>
    <mergeCell ref="A8:H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kostelacs</cp:lastModifiedBy>
  <cp:lastPrinted>2012-04-19T08:24:32Z</cp:lastPrinted>
  <dcterms:created xsi:type="dcterms:W3CDTF">2008-10-17T11:51:54Z</dcterms:created>
  <dcterms:modified xsi:type="dcterms:W3CDTF">2012-04-30T10:06:08Z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