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<sst xmlns="http://schemas.openxmlformats.org/spreadsheetml/2006/main" count="396" uniqueCount="346">
  <si>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</si>
  <si>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</si>
  <si>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</si>
  <si>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</si>
  <si>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</si>
  <si>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</si>
  <si>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</si>
  <si>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</si>
  <si>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</si>
  <si>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</si>
  <si>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</si>
  <si>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</si>
  <si>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</si>
  <si>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</si>
  <si>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</si>
  <si>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</si>
  <si>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</si>
  <si>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</si>
  <si>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</si>
  <si>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</si>
  <si>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</si>
  <si>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</si>
  <si>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</si>
  <si>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</si>
  <si>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</si>
  <si>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</si>
  <si>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</si>
  <si>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</si>
  <si>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</si>
  <si>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</si>
  <si>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</si>
  <si>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</si>
  <si>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</si>
  <si>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</si>
  <si>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</si>
  <si>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</si>
  <si>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</si>
  <si>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</si>
  <si>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</si>
  <si>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</si>
  <si>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</si>
  <si>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</si>
  <si>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</si>
  <si>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</si>
  <si>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</si>
  <si>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</si>
  <si>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</si>
  <si>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</si>
  <si>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</si>
  <si>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</si>
  <si>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</si>
  <si>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</si>
  <si>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</si>
  <si>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</si>
  <si>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</si>
  <si>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</si>
  <si>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</si>
  <si>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</si>
  <si>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</si>
  <si>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</si>
  <si>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</si>
  <si>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</si>
  <si>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</si>
  <si>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</si>
  <si>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</si>
  <si>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</si>
  <si>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</si>
  <si>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</si>
  <si>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</si>
  <si>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</si>
  <si>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</si>
  <si>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</si>
  <si>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</si>
  <si>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</si>
  <si>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</si>
  <si>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</si>
  <si>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</si>
  <si>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</si>
  <si>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</si>
  <si>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</si>
  <si>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</si>
  <si>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</si>
  <si>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</si>
  <si>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</si>
  <si>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</si>
  <si>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</si>
  <si>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</si>
  <si>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</si>
  <si>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</si>
  <si>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</si>
  <si>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</si>
  <si>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</si>
  <si>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</si>
  <si>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</si>
  <si>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</si>
  <si>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</si>
  <si>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</si>
  <si>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</si>
  <si>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</si>
  <si>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</si>
  <si>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</si>
  <si>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</si>
  <si>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</si>
  <si>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</si>
  <si>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</si>
  <si>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</si>
  <si>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</si>
  <si>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</si>
  <si>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</si>
  <si>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</si>
  <si>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</si>
  <si>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</si>
  <si>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</si>
  <si>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</si>
  <si>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</si>
  <si>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</si>
  <si>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</si>
  <si>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</si>
  <si>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</si>
  <si>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</si>
  <si>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</si>
  <si>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</si>
  <si>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</si>
  <si>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</si>
  <si>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</si>
  <si>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</si>
  <si>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</si>
  <si>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</si>
  <si>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</si>
  <si>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</si>
  <si>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</si>
  <si>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</si>
  <si>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</si>
  <si>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</si>
  <si>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</si>
  <si>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</si>
  <si>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</si>
  <si>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</si>
  <si>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</si>
  <si>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</si>
  <si>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</si>
  <si>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</si>
  <si>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</si>
  <si>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</si>
  <si>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</si>
  <si>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</si>
  <si>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</si>
  <si>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</si>
  <si>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</si>
  <si>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</si>
  <si>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</si>
  <si>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</si>
  <si>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</si>
  <si>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</si>
  <si>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</si>
  <si>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</si>
  <si>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</si>
  <si>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</si>
  <si>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</si>
  <si>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</si>
  <si>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</si>
  <si>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</si>
  <si>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</si>
  <si>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</si>
  <si>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</si>
  <si>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</si>
  <si>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</si>
  <si>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</si>
  <si>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</si>
  <si>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</si>
  <si>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</si>
  <si>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</si>
  <si>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</si>
  <si>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</si>
  <si>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</si>
  <si>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</si>
  <si>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</si>
  <si>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</si>
  <si>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</si>
  <si>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</si>
  <si>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</si>
  <si>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</si>
  <si>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</si>
  <si>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</si>
  <si>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</si>
  <si>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</si>
  <si>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</si>
  <si>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</si>
  <si>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</si>
  <si>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</si>
  <si>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</si>
  <si>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</si>
  <si>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</si>
  <si>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</si>
  <si>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</si>
  <si>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</si>
  <si>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</si>
  <si>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</si>
  <si>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</si>
  <si>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</si>
  <si>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</si>
  <si>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</si>
  <si>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</si>
  <si>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</si>
  <si>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</si>
  <si>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</si>
  <si>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</si>
  <si>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</si>
  <si>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</si>
  <si>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</si>
  <si>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</si>
  <si>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</si>
  <si>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</si>
  <si>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</si>
  <si>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</si>
  <si>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</si>
  <si>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</si>
  <si>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</si>
  <si>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</si>
  <si>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</si>
  <si>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</si>
  <si>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</si>
  <si>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</si>
  <si>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</si>
  <si>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</si>
  <si>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</si>
  <si>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</si>
  <si>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</si>
  <si>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</si>
  <si>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</si>
  <si>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</si>
  <si>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</si>
  <si>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</si>
  <si>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</si>
  <si>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</si>
  <si>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</si>
  <si>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</si>
  <si>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</si>
  <si>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</si>
  <si>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</si>
  <si>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</si>
  <si>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</si>
  <si>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</si>
  <si>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</si>
  <si>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</si>
  <si>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</si>
  <si>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</si>
  <si>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</si>
  <si>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</si>
  <si>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</si>
  <si>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</si>
  <si>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</si>
  <si>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</si>
  <si>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</si>
  <si>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</si>
  <si>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</si>
  <si>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</si>
  <si>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</si>
  <si>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</si>
  <si>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</si>
  <si>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</si>
  <si>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</si>
  <si>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</si>
  <si>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</si>
  <si>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</si>
  <si>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</si>
  <si>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</si>
  <si>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</si>
  <si>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</si>
  <si>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</si>
  <si>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</si>
  <si>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</si>
  <si>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</si>
  <si>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</si>
  <si>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</si>
  <si>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</si>
  <si>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</si>
  <si>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</si>
  <si>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</si>
  <si>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</si>
  <si>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</si>
  <si>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</si>
  <si>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</si>
  <si>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</si>
  <si>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</si>
  <si>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</si>
  <si>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</si>
  <si>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</si>
  <si>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</si>
  <si>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</si>
  <si>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</si>
  <si>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</si>
  <si>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</si>
  <si>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</si>
  <si>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</si>
  <si>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</si>
  <si>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</si>
  <si>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</si>
  <si>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</si>
  <si>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</si>
  <si>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</si>
  <si>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</si>
  <si>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</si>
  <si>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</si>
  <si>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</si>
  <si>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</si>
  <si>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</si>
  <si>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</si>
  <si>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</si>
  <si>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</si>
  <si>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</si>
  <si>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</si>
  <si>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</si>
  <si>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</si>
  <si>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</si>
  <si>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</si>
  <si>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</si>
  <si>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</si>
  <si>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</si>
  <si>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</si>
  <si>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</si>
  <si>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</si>
  <si>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</si>
  <si>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01.01.</t>
  </si>
  <si>
    <t>31.12.2011.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</si>
  <si>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</si>
  <si>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</si>
  <si>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</si>
  <si>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</si>
  <si>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</si>
  <si>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</si>
  <si>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suzana.kostelac@aci-club.hr</t>
  </si>
  <si>
    <t>www.aci-club.hr</t>
  </si>
  <si>
    <t>PRIMORSKO-GORANSKA</t>
  </si>
  <si>
    <t>NE</t>
  </si>
  <si>
    <t>9329</t>
  </si>
  <si>
    <t>KOSTELAC SUZANA</t>
  </si>
  <si>
    <t>051/271824</t>
  </si>
  <si>
    <t>051/271288</t>
  </si>
  <si>
    <t>VIOLIĆ ANTO</t>
  </si>
  <si>
    <t xml:space="preserve">1. Revidirani godišnji financijski izvještaji s revizorskim izvješćem </t>
  </si>
  <si>
    <t>stanje na dan 31.12.2011.</t>
  </si>
  <si>
    <t>Obveznik:17195049659; ADRIATIC CROATIA INTERNATIONAL CLUB d.d.</t>
  </si>
  <si>
    <t>u razdoblju 01.01.2011. do 31.12.2011.</t>
  </si>
  <si>
    <t>Obveznik: 17195049659; ADRIATIC CROATIA INTERNATIONAL CLUB d.d.</t>
  </si>
  <si>
    <t>Obveznik: 17195049659; ADRIATIC CROATIA INTERNACIONAL CLUB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</si>
</sst>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zana.kostelac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33">
      <selection activeCell="B60" sqref="B6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323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325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326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327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328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51410</v>
      </c>
      <c r="D14" s="164"/>
      <c r="E14" s="31"/>
      <c r="F14" s="139" t="s">
        <v>329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330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331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332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302</v>
      </c>
      <c r="D22" s="139" t="s">
        <v>329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8</v>
      </c>
      <c r="D24" s="139" t="s">
        <v>333</v>
      </c>
      <c r="E24" s="158"/>
      <c r="F24" s="158"/>
      <c r="G24" s="159"/>
      <c r="H24" s="38" t="s">
        <v>270</v>
      </c>
      <c r="I24" s="48">
        <v>351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336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338</v>
      </c>
      <c r="D48" s="123"/>
      <c r="E48" s="124"/>
      <c r="F48" s="32"/>
      <c r="G48" s="38" t="s">
        <v>281</v>
      </c>
      <c r="H48" s="127" t="s">
        <v>337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331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339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340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uzana.kostelac@aci-club.hr"/>
    <hyperlink ref="C20" r:id="rId2" display="www.aci-club.hr"/>
    <hyperlink ref="C50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1" sqref="K1:K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341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342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>
        <v>0</v>
      </c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474811946</v>
      </c>
      <c r="K9" s="12">
        <f>K10+K17+K27+K36+K40</f>
        <v>494647973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20915439</v>
      </c>
      <c r="K10" s="12">
        <f>SUM(K11:K16)</f>
        <v>21554703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>
        <v>0</v>
      </c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20367583</v>
      </c>
      <c r="K12" s="13">
        <v>20432679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>
        <v>0</v>
      </c>
      <c r="K13" s="13">
        <v>0</v>
      </c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>
        <v>0</v>
      </c>
      <c r="K14" s="13">
        <v>0</v>
      </c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>
        <v>547856</v>
      </c>
      <c r="K15" s="13">
        <v>1122024</v>
      </c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>
        <v>0</v>
      </c>
      <c r="K16" s="13">
        <v>0</v>
      </c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453746301</v>
      </c>
      <c r="K17" s="12">
        <f>SUM(K18:K26)</f>
        <v>472943064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17142651</v>
      </c>
      <c r="K18" s="13">
        <v>17142651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282182333</v>
      </c>
      <c r="K19" s="13">
        <v>288316913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29231972</v>
      </c>
      <c r="K20" s="13">
        <v>35298129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14650231</v>
      </c>
      <c r="K21" s="13">
        <v>31018702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>
        <v>0</v>
      </c>
      <c r="K22" s="13">
        <v>0</v>
      </c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>
        <v>7702424</v>
      </c>
      <c r="K23" s="13">
        <v>2495509</v>
      </c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6528050</v>
      </c>
      <c r="K24" s="13">
        <v>10015157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1327652</v>
      </c>
      <c r="K25" s="13">
        <v>1089019</v>
      </c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>
        <v>94980988</v>
      </c>
      <c r="K26" s="13">
        <v>87566984</v>
      </c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150206</v>
      </c>
      <c r="K27" s="12">
        <f>SUM(K28:K35)</f>
        <v>150206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0</v>
      </c>
      <c r="K28" s="13">
        <v>0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>
        <v>0</v>
      </c>
      <c r="K29" s="13">
        <v>0</v>
      </c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0</v>
      </c>
      <c r="K30" s="13">
        <v>0</v>
      </c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>
        <v>0</v>
      </c>
      <c r="K31" s="13">
        <v>0</v>
      </c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>
        <v>37059</v>
      </c>
      <c r="K32" s="13">
        <v>37059</v>
      </c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113147</v>
      </c>
      <c r="K33" s="13">
        <v>113147</v>
      </c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0</v>
      </c>
      <c r="K34" s="13">
        <v>0</v>
      </c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>
        <v>0</v>
      </c>
      <c r="K35" s="13">
        <v>0</v>
      </c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>
        <v>0</v>
      </c>
      <c r="K37" s="13">
        <v>0</v>
      </c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0</v>
      </c>
      <c r="K38" s="13">
        <v>0</v>
      </c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>
        <v>0</v>
      </c>
      <c r="K39" s="13">
        <v>0</v>
      </c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>
        <v>0</v>
      </c>
      <c r="K40" s="13">
        <v>0</v>
      </c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19881216</v>
      </c>
      <c r="K41" s="12">
        <f>K42+K50+K57+K65</f>
        <v>33372574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1099189</v>
      </c>
      <c r="K42" s="12">
        <f>SUM(K43:K49)</f>
        <v>1584450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30921</v>
      </c>
      <c r="K43" s="13">
        <v>29160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>
        <v>0</v>
      </c>
      <c r="K44" s="13">
        <v>0</v>
      </c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0</v>
      </c>
      <c r="K45" s="13">
        <v>0</v>
      </c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450351</v>
      </c>
      <c r="K46" s="13">
        <v>433227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388936</v>
      </c>
      <c r="K47" s="13">
        <v>897702</v>
      </c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>
        <v>228981</v>
      </c>
      <c r="K48" s="13">
        <v>224361</v>
      </c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>
        <v>0</v>
      </c>
      <c r="K49" s="13">
        <v>0</v>
      </c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4608014</v>
      </c>
      <c r="K50" s="12">
        <f>SUM(K51:K56)</f>
        <v>5680204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0</v>
      </c>
      <c r="K51" s="13">
        <v>0</v>
      </c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3060582</v>
      </c>
      <c r="K52" s="13">
        <v>3764405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>
        <v>0</v>
      </c>
      <c r="K53" s="13">
        <v>0</v>
      </c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25081</v>
      </c>
      <c r="K54" s="13">
        <v>27130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1284829</v>
      </c>
      <c r="K55" s="13">
        <v>1537159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237522</v>
      </c>
      <c r="K56" s="13">
        <v>351510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11907411</v>
      </c>
      <c r="K57" s="12">
        <f>SUM(K58:K64)</f>
        <v>22667336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>
        <v>0</v>
      </c>
      <c r="K58" s="13">
        <v>0</v>
      </c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0</v>
      </c>
      <c r="K59" s="13">
        <v>0</v>
      </c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>
        <v>91134</v>
      </c>
      <c r="K60" s="13">
        <v>76076</v>
      </c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>
        <v>0</v>
      </c>
      <c r="K61" s="13">
        <v>0</v>
      </c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0</v>
      </c>
      <c r="K62" s="13">
        <v>0</v>
      </c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11816277</v>
      </c>
      <c r="K63" s="13">
        <v>22591260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0</v>
      </c>
      <c r="K64" s="13">
        <v>0</v>
      </c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2266602</v>
      </c>
      <c r="K65" s="13">
        <v>3440584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2756778</v>
      </c>
      <c r="K66" s="13">
        <v>2554972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497449940</v>
      </c>
      <c r="K67" s="12">
        <f>K8+K9+K41+K66</f>
        <v>530575519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>
        <v>0</v>
      </c>
      <c r="K68" s="14"/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398759692</v>
      </c>
      <c r="K70" s="20">
        <f>K71+K72+K73+K79+K80+K83+K86</f>
        <v>423257240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399816000</v>
      </c>
      <c r="K71" s="13">
        <v>399816000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0</v>
      </c>
      <c r="K72" s="13">
        <v>0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0</v>
      </c>
      <c r="K74" s="13">
        <v>0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0</v>
      </c>
      <c r="K75" s="13">
        <v>0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0</v>
      </c>
      <c r="K76" s="13">
        <v>0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>
        <v>0</v>
      </c>
      <c r="K77" s="13">
        <v>0</v>
      </c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0</v>
      </c>
      <c r="K78" s="13">
        <v>0</v>
      </c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0</v>
      </c>
      <c r="K79" s="13">
        <v>0</v>
      </c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-24120911</v>
      </c>
      <c r="K80" s="12">
        <f>K81-K82</f>
        <v>-1056309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0</v>
      </c>
      <c r="K81" s="13">
        <v>0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24120911</v>
      </c>
      <c r="K82" s="13">
        <v>1056309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23064603</v>
      </c>
      <c r="K83" s="12">
        <f>K84-K85</f>
        <v>24497549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23064603</v>
      </c>
      <c r="K84" s="13">
        <v>24497549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0</v>
      </c>
      <c r="K85" s="13">
        <v>0</v>
      </c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>
        <v>0</v>
      </c>
      <c r="K86" s="13">
        <v>0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17088831</v>
      </c>
      <c r="K87" s="12">
        <f>SUM(K88:K90)</f>
        <v>16788831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>
        <v>0</v>
      </c>
      <c r="K88" s="13">
        <v>0</v>
      </c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>
        <v>0</v>
      </c>
      <c r="K89" s="13">
        <v>0</v>
      </c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>
        <v>17088831</v>
      </c>
      <c r="K90" s="13">
        <v>16788831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20299678</v>
      </c>
      <c r="K91" s="12">
        <f>SUM(K92:K100)</f>
        <v>25951845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>
        <v>0</v>
      </c>
      <c r="K92" s="13">
        <v>0</v>
      </c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>
        <v>0</v>
      </c>
      <c r="K93" s="13">
        <v>0</v>
      </c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4061845</v>
      </c>
      <c r="K94" s="13">
        <v>9778650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>
        <v>0</v>
      </c>
      <c r="K95" s="13">
        <v>0</v>
      </c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>
        <v>0</v>
      </c>
      <c r="K96" s="13">
        <v>0</v>
      </c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>
        <v>0</v>
      </c>
      <c r="K97" s="13">
        <v>0</v>
      </c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>
        <v>0</v>
      </c>
      <c r="K98" s="13">
        <v>0</v>
      </c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16237833</v>
      </c>
      <c r="K99" s="13">
        <v>16173195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>
        <v>0</v>
      </c>
      <c r="K100" s="13">
        <v>0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57901877</v>
      </c>
      <c r="K101" s="12">
        <f>SUM(K102:K113)</f>
        <v>62114927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0</v>
      </c>
      <c r="K102" s="13">
        <v>0</v>
      </c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0</v>
      </c>
      <c r="K103" s="13">
        <v>0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5629878</v>
      </c>
      <c r="K104" s="13">
        <v>5544662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40933309</v>
      </c>
      <c r="K105" s="13">
        <v>44960164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4555062</v>
      </c>
      <c r="K106" s="13">
        <v>4757155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>
        <v>0</v>
      </c>
      <c r="K107" s="13">
        <v>0</v>
      </c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>
        <v>0</v>
      </c>
      <c r="K108" s="13">
        <v>0</v>
      </c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2102791</v>
      </c>
      <c r="K109" s="13">
        <v>2160022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4669074</v>
      </c>
      <c r="K110" s="13">
        <v>4493084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0</v>
      </c>
      <c r="K111" s="13">
        <v>0</v>
      </c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>
        <v>0</v>
      </c>
      <c r="K112" s="13">
        <v>0</v>
      </c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11763</v>
      </c>
      <c r="K113" s="13">
        <v>199840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3399861</v>
      </c>
      <c r="K114" s="13">
        <v>2462676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497449939</v>
      </c>
      <c r="K115" s="12">
        <f>K70+K87+K91+K101+K114</f>
        <v>530575519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/>
      <c r="K116" s="14"/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343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344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177479650</v>
      </c>
      <c r="K7" s="20">
        <f>SUM(K8:K9)</f>
        <v>185909104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163328796</v>
      </c>
      <c r="K8" s="13">
        <v>170562450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14150854</v>
      </c>
      <c r="K9" s="13">
        <v>15346654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148504161</v>
      </c>
      <c r="K10" s="12">
        <f>K11+K12+K16+K20+K21+K22+K25+K26</f>
        <v>155282004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0</v>
      </c>
      <c r="K11" s="13">
        <v>0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44219432</v>
      </c>
      <c r="K12" s="12">
        <f>SUM(K13:K15)</f>
        <v>43165680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13527071</v>
      </c>
      <c r="K13" s="13">
        <v>14394019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120898</v>
      </c>
      <c r="K14" s="13">
        <v>210045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30571463</v>
      </c>
      <c r="K15" s="13">
        <v>28561616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44876284</v>
      </c>
      <c r="K16" s="12">
        <f>SUM(K17:K19)</f>
        <v>46628228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27007155</v>
      </c>
      <c r="K17" s="13">
        <v>28011397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11278234</v>
      </c>
      <c r="K18" s="13">
        <v>11773068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6590895</v>
      </c>
      <c r="K19" s="13">
        <v>6843763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36795580</v>
      </c>
      <c r="K20" s="13">
        <v>44419837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15189955</v>
      </c>
      <c r="K21" s="13">
        <v>16118581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2241812</v>
      </c>
      <c r="K22" s="12">
        <f>SUM(K23:K24)</f>
        <v>2326604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>
        <v>0</v>
      </c>
      <c r="K23" s="13">
        <v>0</v>
      </c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2241812</v>
      </c>
      <c r="K24" s="13">
        <v>2326604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2076044</v>
      </c>
      <c r="K25" s="13">
        <v>355000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3105054</v>
      </c>
      <c r="K26" s="13">
        <v>2268074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2441584</v>
      </c>
      <c r="K27" s="12">
        <f>SUM(K28:K32)</f>
        <v>4241572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0</v>
      </c>
      <c r="K28" s="13">
        <v>0</v>
      </c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2441584</v>
      </c>
      <c r="K29" s="13">
        <v>4238736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0</v>
      </c>
      <c r="K30" s="13">
        <v>0</v>
      </c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0</v>
      </c>
      <c r="K31" s="13">
        <v>2836</v>
      </c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0</v>
      </c>
      <c r="K32" s="13">
        <v>0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2317105</v>
      </c>
      <c r="K33" s="12">
        <f>SUM(K34:K37)</f>
        <v>3846664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0</v>
      </c>
      <c r="K34" s="13">
        <v>0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2314233</v>
      </c>
      <c r="K35" s="13">
        <v>3828770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2872</v>
      </c>
      <c r="K36" s="13">
        <v>17894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0</v>
      </c>
      <c r="K37" s="13">
        <v>0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>
        <v>0</v>
      </c>
      <c r="K39" s="13">
        <v>0</v>
      </c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0</v>
      </c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>
        <v>0</v>
      </c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179921234</v>
      </c>
      <c r="K42" s="12">
        <f>K7+K27+K38+K40</f>
        <v>190150676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150821266</v>
      </c>
      <c r="K43" s="12">
        <f>K10+K33+K39+K41</f>
        <v>159128668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29099968</v>
      </c>
      <c r="K44" s="12">
        <f>K42-K43</f>
        <v>31022008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29099968</v>
      </c>
      <c r="K45" s="12">
        <f>IF(K42&gt;K43,K42-K43,0)</f>
        <v>31022008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6035365</v>
      </c>
      <c r="K47" s="13">
        <v>6524459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23064603</v>
      </c>
      <c r="K48" s="12">
        <f>K44-K47</f>
        <v>24497549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23064603</v>
      </c>
      <c r="K49" s="12">
        <f>IF(K48&gt;0,K48,0)</f>
        <v>24497549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f>+J48</f>
        <v>23064603</v>
      </c>
      <c r="K56" s="11">
        <f>+K49</f>
        <v>24497549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>
        <v>0</v>
      </c>
      <c r="K58" s="13">
        <v>0</v>
      </c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>
        <v>0</v>
      </c>
      <c r="K59" s="13">
        <v>0</v>
      </c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0</v>
      </c>
      <c r="K60" s="13">
        <v>0</v>
      </c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>
        <v>0</v>
      </c>
      <c r="K61" s="13">
        <v>0</v>
      </c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>
        <v>0</v>
      </c>
      <c r="K62" s="13">
        <v>0</v>
      </c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>
        <v>0</v>
      </c>
      <c r="K63" s="13">
        <v>0</v>
      </c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>
        <v>0</v>
      </c>
      <c r="K64" s="13">
        <v>0</v>
      </c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>
        <v>0</v>
      </c>
      <c r="K65" s="13">
        <v>0</v>
      </c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23064603</v>
      </c>
      <c r="K67" s="18">
        <f>K56+K66</f>
        <v>24497549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/>
      <c r="K13" s="13"/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/>
      <c r="K23" s="13"/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/>
      <c r="K29" s="13"/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/>
      <c r="K40" s="13"/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/>
      <c r="K50" s="13"/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/>
      <c r="K51" s="13"/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/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3">
      <selection activeCell="A16" sqref="A16:H1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343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345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219994901</v>
      </c>
      <c r="K8" s="13">
        <v>229079000</v>
      </c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0</v>
      </c>
      <c r="K9" s="13">
        <v>0</v>
      </c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1114925</v>
      </c>
      <c r="K10" s="13">
        <v>614100</v>
      </c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0</v>
      </c>
      <c r="K11" s="13">
        <v>0</v>
      </c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2093642</v>
      </c>
      <c r="K12" s="13">
        <v>1279555</v>
      </c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223203468</v>
      </c>
      <c r="K13" s="12">
        <f>SUM(K8:K12)</f>
        <v>230972655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>
        <v>75137872</v>
      </c>
      <c r="K14" s="13">
        <v>72413656</v>
      </c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49694175</v>
      </c>
      <c r="K15" s="13">
        <v>50669559</v>
      </c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4054862</v>
      </c>
      <c r="K16" s="13">
        <v>3080301</v>
      </c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381699</v>
      </c>
      <c r="K17" s="13">
        <v>650872</v>
      </c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21800330</v>
      </c>
      <c r="K18" s="13">
        <v>26427822</v>
      </c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>
        <v>7487928</v>
      </c>
      <c r="K19" s="13">
        <v>6533064</v>
      </c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158556866</v>
      </c>
      <c r="K20" s="12">
        <f>SUM(K14:K19)</f>
        <v>159775274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64646602</v>
      </c>
      <c r="K21" s="12">
        <f>IF(K13&gt;K20,K13-K20,0)</f>
        <v>71197381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>
        <v>237155</v>
      </c>
      <c r="K24" s="13">
        <v>139289</v>
      </c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>
        <v>0</v>
      </c>
      <c r="K25" s="13">
        <v>0</v>
      </c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>
        <v>0</v>
      </c>
      <c r="K26" s="13">
        <v>0</v>
      </c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0</v>
      </c>
      <c r="K27" s="13">
        <v>0</v>
      </c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>
        <v>0</v>
      </c>
      <c r="K28" s="13">
        <v>0</v>
      </c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237155</v>
      </c>
      <c r="K29" s="12">
        <f>SUM(K24:K28)</f>
        <v>139289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>
        <v>77111907</v>
      </c>
      <c r="K30" s="13">
        <v>63923136</v>
      </c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0</v>
      </c>
      <c r="K31" s="13">
        <v>0</v>
      </c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>
        <v>0</v>
      </c>
      <c r="K32" s="13">
        <v>0</v>
      </c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77111907</v>
      </c>
      <c r="K33" s="12">
        <f>SUM(K30:K32)</f>
        <v>63923136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76874752</v>
      </c>
      <c r="K35" s="12">
        <f>IF(K33&gt;K29,K33-K29,0)</f>
        <v>63783847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0</v>
      </c>
      <c r="K37" s="13">
        <v>0</v>
      </c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4159226</v>
      </c>
      <c r="K38" s="13">
        <v>29716595</v>
      </c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>
        <v>0</v>
      </c>
      <c r="K39" s="13">
        <v>0</v>
      </c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4159226</v>
      </c>
      <c r="K40" s="12">
        <f>SUM(K37:K39)</f>
        <v>29716595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>
        <v>10370250</v>
      </c>
      <c r="K41" s="13">
        <v>24090343</v>
      </c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>
        <v>0</v>
      </c>
      <c r="K42" s="13">
        <v>0</v>
      </c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>
        <v>850847</v>
      </c>
      <c r="K43" s="13">
        <v>876347</v>
      </c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0</v>
      </c>
      <c r="K44" s="13">
        <v>0</v>
      </c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>
        <v>139626</v>
      </c>
      <c r="K45" s="13">
        <v>220000</v>
      </c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11360723</v>
      </c>
      <c r="K46" s="12">
        <f>SUM(K41:K45)</f>
        <v>25186690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4529905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7201497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11943439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19429647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>
        <v>33518052</v>
      </c>
      <c r="K51" s="13">
        <f>+J54</f>
        <v>14088405</v>
      </c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>
        <v>0</v>
      </c>
      <c r="K52" s="13">
        <f>+K49</f>
        <v>11943439</v>
      </c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>
        <f>+J50</f>
        <v>19429647</v>
      </c>
      <c r="K53" s="13">
        <v>0</v>
      </c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14088405</v>
      </c>
      <c r="K54" s="18">
        <f>K51+K52-K53</f>
        <v>26031844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9" sqref="K2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40544</v>
      </c>
      <c r="F2" s="99" t="s">
        <v>258</v>
      </c>
      <c r="G2" s="274">
        <v>40908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399816000</v>
      </c>
      <c r="K5" s="107">
        <v>399816000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0</v>
      </c>
      <c r="K6" s="108">
        <v>0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0</v>
      </c>
      <c r="K7" s="108">
        <v>0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-24120911</v>
      </c>
      <c r="K8" s="108">
        <v>-1056309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23064603</v>
      </c>
      <c r="K9" s="108">
        <v>24497549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>
        <v>0</v>
      </c>
      <c r="K10" s="108">
        <v>0</v>
      </c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>
        <v>0</v>
      </c>
      <c r="K11" s="108">
        <v>0</v>
      </c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>
        <v>0</v>
      </c>
      <c r="K12" s="108">
        <v>0</v>
      </c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>
        <v>0</v>
      </c>
      <c r="K13" s="108">
        <v>0</v>
      </c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398759692</v>
      </c>
      <c r="K14" s="109">
        <f>SUM(K5:K13)</f>
        <v>423257240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>
        <v>0</v>
      </c>
      <c r="K15" s="108">
        <v>0</v>
      </c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>
        <v>0</v>
      </c>
      <c r="K16" s="108">
        <v>0</v>
      </c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>
        <v>0</v>
      </c>
      <c r="K17" s="108">
        <v>0</v>
      </c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>
        <v>0</v>
      </c>
      <c r="K18" s="108">
        <v>0</v>
      </c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>
        <v>0</v>
      </c>
      <c r="K19" s="108">
        <v>0</v>
      </c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>
        <v>0</v>
      </c>
      <c r="K20" s="108">
        <v>0</v>
      </c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kostelacs</cp:lastModifiedBy>
  <cp:lastPrinted>2012-04-13T08:33:52Z</cp:lastPrinted>
  <dcterms:created xsi:type="dcterms:W3CDTF">2008-10-17T11:51:54Z</dcterms:created>
  <dcterms:modified xsi:type="dcterms:W3CDTF">2012-04-13T08:35:22Z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