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4519"/>
</workbook>
</file>

<file path=xl/calcChain.xml><?xml version="1.0" encoding="utf-8"?>
<calcChain xmlns="http://schemas.openxmlformats.org/spreadsheetml/2006/main">
  <c r="L8" i="18"/>
  <c r="L9"/>
  <c r="K79" i="19"/>
  <c r="K57" i="18"/>
  <c r="K66" s="1"/>
  <c r="K67" s="1"/>
  <c r="L57"/>
  <c r="L66" s="1"/>
  <c r="M57"/>
  <c r="M66" s="1"/>
  <c r="M67" s="1"/>
  <c r="K7"/>
  <c r="K27"/>
  <c r="K12"/>
  <c r="K16"/>
  <c r="K22"/>
  <c r="K33"/>
  <c r="L7"/>
  <c r="L27"/>
  <c r="L12"/>
  <c r="L16"/>
  <c r="L22"/>
  <c r="L33"/>
  <c r="M7"/>
  <c r="M27"/>
  <c r="M42" s="1"/>
  <c r="M12"/>
  <c r="M16"/>
  <c r="M22"/>
  <c r="M33"/>
  <c r="K53" i="21"/>
  <c r="J53"/>
  <c r="K19"/>
  <c r="K12"/>
  <c r="K32"/>
  <c r="K28"/>
  <c r="K45"/>
  <c r="K39"/>
  <c r="J19"/>
  <c r="J12"/>
  <c r="J32"/>
  <c r="J28"/>
  <c r="J45"/>
  <c r="J39"/>
  <c r="K52" i="20"/>
  <c r="J52"/>
  <c r="K18"/>
  <c r="K13"/>
  <c r="K20" s="1"/>
  <c r="K19"/>
  <c r="K31"/>
  <c r="K27"/>
  <c r="K32" s="1"/>
  <c r="K44"/>
  <c r="K38"/>
  <c r="K46" s="1"/>
  <c r="K45"/>
  <c r="J18"/>
  <c r="J19" s="1"/>
  <c r="J13"/>
  <c r="J20"/>
  <c r="J31"/>
  <c r="J32" s="1"/>
  <c r="J27"/>
  <c r="J33"/>
  <c r="J44"/>
  <c r="J45" s="1"/>
  <c r="J38"/>
  <c r="J46"/>
  <c r="K72" i="19"/>
  <c r="K82"/>
  <c r="K86"/>
  <c r="K90"/>
  <c r="K100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J57"/>
  <c r="J66" s="1"/>
  <c r="J67" s="1"/>
  <c r="J7"/>
  <c r="J27"/>
  <c r="J16"/>
  <c r="J22"/>
  <c r="J33"/>
  <c r="J14" i="17"/>
  <c r="K14"/>
  <c r="J21"/>
  <c r="K21"/>
  <c r="M10" i="18" l="1"/>
  <c r="M43" s="1"/>
  <c r="M45" s="1"/>
  <c r="L10"/>
  <c r="L43" s="1"/>
  <c r="L42"/>
  <c r="K69" i="19"/>
  <c r="K114" s="1"/>
  <c r="K40"/>
  <c r="K8"/>
  <c r="K47" i="21"/>
  <c r="K46"/>
  <c r="K34"/>
  <c r="K21"/>
  <c r="K20"/>
  <c r="J47"/>
  <c r="J46"/>
  <c r="J34"/>
  <c r="J33"/>
  <c r="J21"/>
  <c r="J20"/>
  <c r="K10" i="18"/>
  <c r="K43" s="1"/>
  <c r="K42"/>
  <c r="J10"/>
  <c r="J43" s="1"/>
  <c r="J42"/>
  <c r="J69" i="19"/>
  <c r="J114" s="1"/>
  <c r="J40"/>
  <c r="J8"/>
  <c r="J48" i="20"/>
  <c r="J47"/>
  <c r="K33" i="21"/>
  <c r="K33" i="20"/>
  <c r="K47" s="1"/>
  <c r="M46" i="18" l="1"/>
  <c r="M44"/>
  <c r="M48" s="1"/>
  <c r="L44"/>
  <c r="L48" s="1"/>
  <c r="L46"/>
  <c r="L45"/>
  <c r="K66" i="19"/>
  <c r="K48" i="21"/>
  <c r="J49"/>
  <c r="J48"/>
  <c r="K46" i="18"/>
  <c r="K44"/>
  <c r="K48" s="1"/>
  <c r="K50" s="1"/>
  <c r="K45"/>
  <c r="J44"/>
  <c r="J48" s="1"/>
  <c r="J50" s="1"/>
  <c r="J46"/>
  <c r="J45"/>
  <c r="J66" i="19"/>
  <c r="J49" i="18"/>
  <c r="K48" i="20"/>
  <c r="K49" i="21"/>
  <c r="M49" i="18" l="1"/>
  <c r="M50"/>
  <c r="L49"/>
  <c r="L67"/>
  <c r="L50"/>
  <c r="K49"/>
</calcChain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<sst xmlns="http://schemas.openxmlformats.org/spreadsheetml/2006/main" count="397" uniqueCount="344">
  <si>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</si>
  <si>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</si>
  <si>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</si>
  <si>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</si>
  <si>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</si>
  <si>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</si>
  <si>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</si>
  <si>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</si>
  <si>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</si>
  <si>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</si>
  <si>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</si>
  <si>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</si>
  <si>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</si>
  <si>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</si>
  <si>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</si>
  <si>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</si>
  <si>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</si>
  <si>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</si>
  <si>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</si>
  <si>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</si>
  <si>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</si>
  <si>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</si>
  <si>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</si>
  <si>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</si>
  <si>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</si>
  <si>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</si>
  <si>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</si>
  <si>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</si>
  <si>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</si>
  <si>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</si>
  <si>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</si>
  <si>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</si>
  <si>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</si>
  <si>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</si>
  <si>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</si>
  <si>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</si>
  <si>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</si>
  <si>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</si>
  <si>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</si>
  <si>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</si>
  <si>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</si>
  <si>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</si>
  <si>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</si>
  <si>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</si>
  <si>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</si>
  <si>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</si>
  <si>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</si>
  <si>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</si>
  <si>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</si>
  <si>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</si>
  <si>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</si>
  <si>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</si>
  <si>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</si>
  <si>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</si>
  <si>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</si>
  <si>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</si>
  <si>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</si>
  <si>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</si>
  <si>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</si>
  <si>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</si>
  <si>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</si>
  <si>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</si>
  <si>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</si>
  <si>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</si>
  <si>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</si>
  <si>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</si>
  <si>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</si>
  <si>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</si>
  <si>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</si>
  <si>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</si>
  <si>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</si>
  <si>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</si>
  <si>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</si>
  <si>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</si>
  <si>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</si>
  <si>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</si>
  <si>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</si>
  <si>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</si>
  <si>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</si>
  <si>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</si>
  <si>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</si>
  <si>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</si>
  <si>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</si>
  <si>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</si>
  <si>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</si>
  <si>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</si>
  <si>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</si>
  <si>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</si>
  <si>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</si>
  <si>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</si>
  <si>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</si>
  <si>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</si>
  <si>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</si>
  <si>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</si>
  <si>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</si>
  <si>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</si>
  <si>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</si>
  <si>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</si>
  <si>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</si>
  <si>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</si>
  <si>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</si>
  <si>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</si>
  <si>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</si>
  <si>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</si>
  <si>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</si>
  <si>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</si>
  <si>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</si>
  <si>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</si>
  <si>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</si>
  <si>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</si>
  <si>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</si>
  <si>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</si>
  <si>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</si>
  <si>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</si>
  <si>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</si>
  <si>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</si>
  <si>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</si>
  <si>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</si>
  <si>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</si>
  <si>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</si>
  <si>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</si>
  <si>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</si>
  <si>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</si>
  <si>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</si>
  <si>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</si>
  <si>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</si>
  <si>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</si>
  <si>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</si>
  <si>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</si>
  <si>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</si>
  <si>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</si>
  <si>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</si>
  <si>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</si>
  <si>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</si>
  <si>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</si>
  <si>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</si>
  <si>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</si>
  <si>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</si>
  <si>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</si>
  <si>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</si>
  <si>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</si>
  <si>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</si>
  <si>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</si>
  <si>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</si>
  <si>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</si>
  <si>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</si>
  <si>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</si>
  <si>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</si>
  <si>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</si>
  <si>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</si>
  <si>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</si>
  <si>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</si>
  <si>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</si>
  <si>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</si>
  <si>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</si>
  <si>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</si>
  <si>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</si>
  <si>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</si>
  <si>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</si>
  <si>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</si>
  <si>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</si>
  <si>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</si>
  <si>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</si>
  <si>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</si>
  <si>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</si>
  <si>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</si>
  <si>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</si>
  <si>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</si>
  <si>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</si>
  <si>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</si>
  <si>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</si>
  <si>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</si>
  <si>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</si>
  <si>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</si>
  <si>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</si>
  <si>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</si>
  <si>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</si>
  <si>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</si>
  <si>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</si>
  <si>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</si>
  <si>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</si>
  <si>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</si>
  <si>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</si>
  <si>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</si>
  <si>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</si>
  <si>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</si>
  <si>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</si>
  <si>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</si>
  <si>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</si>
  <si>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</si>
  <si>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</si>
  <si>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</si>
  <si>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</si>
  <si>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</si>
  <si>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</si>
  <si>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</si>
  <si>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</si>
  <si>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</si>
  <si>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</si>
  <si>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</si>
  <si>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</si>
  <si>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</si>
  <si>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</si>
  <si>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</si>
  <si>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</si>
  <si>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</si>
  <si>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</si>
  <si>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</si>
  <si>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</si>
  <si>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</si>
  <si>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</si>
  <si>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</si>
  <si>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</si>
  <si>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</si>
  <si>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</si>
  <si>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</si>
  <si>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</si>
  <si>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</si>
  <si>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</si>
  <si>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</si>
  <si>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</si>
  <si>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</si>
  <si>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</si>
  <si>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</si>
  <si>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</si>
  <si>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</si>
  <si>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</si>
  <si>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</si>
  <si>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</si>
  <si>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</si>
  <si>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</si>
  <si>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</si>
  <si>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</si>
  <si>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</si>
  <si>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</si>
  <si>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</si>
  <si>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</si>
  <si>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</si>
  <si>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</si>
  <si>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</si>
  <si>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</si>
  <si>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</si>
  <si>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</si>
  <si>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</si>
  <si>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</si>
  <si>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</si>
  <si>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</si>
  <si>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</si>
  <si>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</si>
  <si>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</si>
  <si>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</si>
  <si>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</si>
  <si>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</si>
  <si>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</si>
  <si>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</si>
  <si>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</si>
  <si>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</si>
  <si>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</si>
  <si>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</si>
  <si>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</si>
  <si>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</si>
  <si>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</si>
  <si>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</si>
  <si>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</si>
  <si>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</si>
  <si>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</si>
  <si>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</si>
  <si>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</si>
  <si>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</si>
  <si>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</si>
  <si>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</si>
  <si>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</si>
  <si>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</si>
  <si>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</si>
  <si>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</si>
  <si>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</si>
  <si>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</si>
  <si>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</si>
  <si>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</si>
  <si>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</si>
  <si>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</si>
  <si>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</si>
  <si>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</si>
  <si>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</si>
  <si>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</si>
  <si>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</si>
  <si>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</si>
  <si>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</si>
  <si>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</si>
  <si>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</si>
  <si>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</si>
  <si>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</si>
  <si>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</si>
  <si>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</si>
  <si>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</si>
  <si>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</si>
  <si>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</si>
  <si>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</si>
  <si>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</si>
  <si>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</si>
  <si>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</si>
  <si>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</si>
  <si>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</si>
  <si>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</si>
  <si>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</si>
  <si>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</si>
  <si>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</si>
  <si>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</si>
  <si>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</si>
  <si>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</si>
  <si>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</si>
  <si>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</si>
  <si>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</si>
  <si>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</si>
  <si>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</si>
  <si>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</si>
  <si>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</si>
  <si>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</si>
  <si>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</si>
  <si>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</si>
  <si>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</si>
  <si>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</si>
  <si>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</si>
  <si>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</si>
  <si>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31.03.2011.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</si>
  <si>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</si>
  <si>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</si>
  <si>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</si>
  <si>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</si>
  <si>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</si>
  <si>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</si>
  <si>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suzana.k@aci-club.hr</t>
  </si>
  <si>
    <t>www.aci-club.hr</t>
  </si>
  <si>
    <t>PRIMORSKO-GORANSKA</t>
  </si>
  <si>
    <t>NE</t>
  </si>
  <si>
    <t>9329</t>
  </si>
  <si>
    <t>KOSTELAC SUZANA</t>
  </si>
  <si>
    <t>051/271288</t>
  </si>
  <si>
    <t>051/271824</t>
  </si>
  <si>
    <t>VIOLIĆ ANTO</t>
  </si>
  <si>
    <t>stanje na dan 31.03.2011.</t>
  </si>
  <si>
    <t>Obveznik: 17195049659; ADRIATIC CROATIA INTERNATIONAL CLUB d.d.</t>
  </si>
  <si>
    <t>u razdoblju 01.01.2011. do 31.03.2011.</t>
  </si>
  <si>
    <t>Obveznik: 17195049659;  ADRIATIC CROATIA INTERNATIONAL CLUB d.d.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</si>
</sst>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vertical="center" wrapText="1"/>
      <protection hidden="1"/>
    </xf>
    <xf numFmtId="0" fontId="8" fillId="0" borderId="25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8" xfId="0" applyFont="1" applyFill="1" applyBorder="1"/>
    <xf numFmtId="0" fontId="16" fillId="0" borderId="29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4">
    <cellStyle name="Hiperveza" xfId="2" builtinId="8"/>
    <cellStyle name="Normal_TFI-POD" xfId="3"/>
    <cellStyle name="Obično" xfId="0" builtinId="0"/>
    <cellStyle name="Stil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zana.k@aci-club.hr" TargetMode="External"/><Relationship Id="rId2" Type="http://schemas.openxmlformats.org/officeDocument/2006/relationships/hyperlink" Target="http://www.aci-club.hr/" TargetMode="External"/><Relationship Id="rId1" Type="http://schemas.openxmlformats.org/officeDocument/2006/relationships/hyperlink" Target="mailto:suzana.k@aci-clu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00" workbookViewId="0">
      <selection activeCell="E2" sqref="E2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1" t="s">
        <v>248</v>
      </c>
      <c r="B1" s="172"/>
      <c r="C1" s="172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8" t="s">
        <v>249</v>
      </c>
      <c r="B2" s="139"/>
      <c r="C2" s="139"/>
      <c r="D2" s="140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28" t="s">
        <v>251</v>
      </c>
      <c r="B6" s="129"/>
      <c r="C6" s="136" t="s">
        <v>325</v>
      </c>
      <c r="D6" s="137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4" t="s">
        <v>252</v>
      </c>
      <c r="B8" s="145"/>
      <c r="C8" s="136" t="s">
        <v>326</v>
      </c>
      <c r="D8" s="137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3" t="s">
        <v>253</v>
      </c>
      <c r="B10" s="134"/>
      <c r="C10" s="136" t="s">
        <v>327</v>
      </c>
      <c r="D10" s="137"/>
      <c r="E10" s="16"/>
      <c r="F10" s="16"/>
      <c r="G10" s="16"/>
      <c r="H10" s="16"/>
      <c r="I10" s="95"/>
      <c r="J10" s="10"/>
      <c r="K10" s="10"/>
      <c r="L10" s="10"/>
    </row>
    <row r="11" spans="1:12">
      <c r="A11" s="135"/>
      <c r="B11" s="13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28" t="s">
        <v>254</v>
      </c>
      <c r="B12" s="129"/>
      <c r="C12" s="130" t="s">
        <v>328</v>
      </c>
      <c r="D12" s="131"/>
      <c r="E12" s="131"/>
      <c r="F12" s="131"/>
      <c r="G12" s="131"/>
      <c r="H12" s="131"/>
      <c r="I12" s="132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28" t="s">
        <v>255</v>
      </c>
      <c r="B14" s="129"/>
      <c r="C14" s="146">
        <v>51410</v>
      </c>
      <c r="D14" s="147"/>
      <c r="E14" s="16"/>
      <c r="F14" s="130" t="s">
        <v>329</v>
      </c>
      <c r="G14" s="131"/>
      <c r="H14" s="131"/>
      <c r="I14" s="132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28" t="s">
        <v>256</v>
      </c>
      <c r="B16" s="129"/>
      <c r="C16" s="130" t="s">
        <v>330</v>
      </c>
      <c r="D16" s="131"/>
      <c r="E16" s="131"/>
      <c r="F16" s="131"/>
      <c r="G16" s="131"/>
      <c r="H16" s="131"/>
      <c r="I16" s="132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28" t="s">
        <v>257</v>
      </c>
      <c r="B18" s="129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28" t="s">
        <v>258</v>
      </c>
      <c r="B20" s="129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28" t="s">
        <v>259</v>
      </c>
      <c r="B22" s="129"/>
      <c r="C22" s="121">
        <v>302</v>
      </c>
      <c r="D22" s="130" t="s">
        <v>329</v>
      </c>
      <c r="E22" s="151"/>
      <c r="F22" s="152"/>
      <c r="G22" s="128"/>
      <c r="H22" s="153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28" t="s">
        <v>260</v>
      </c>
      <c r="B24" s="129"/>
      <c r="C24" s="121">
        <v>8</v>
      </c>
      <c r="D24" s="130" t="s">
        <v>333</v>
      </c>
      <c r="E24" s="151"/>
      <c r="F24" s="151"/>
      <c r="G24" s="152"/>
      <c r="H24" s="51" t="s">
        <v>261</v>
      </c>
      <c r="I24" s="122">
        <v>351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28" t="s">
        <v>262</v>
      </c>
      <c r="B26" s="129"/>
      <c r="C26" s="123" t="s">
        <v>334</v>
      </c>
      <c r="D26" s="25"/>
      <c r="E26" s="33"/>
      <c r="F26" s="24"/>
      <c r="G26" s="154" t="s">
        <v>263</v>
      </c>
      <c r="H26" s="129"/>
      <c r="I26" s="124" t="s">
        <v>335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6"/>
      <c r="I30" s="137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6"/>
      <c r="I32" s="137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6"/>
      <c r="I34" s="137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6"/>
      <c r="I36" s="137"/>
      <c r="J36" s="10"/>
      <c r="K36" s="10"/>
      <c r="L36" s="10"/>
    </row>
    <row r="37" spans="1:12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6"/>
      <c r="I38" s="137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6"/>
      <c r="I40" s="137"/>
      <c r="J40" s="10"/>
      <c r="K40" s="10"/>
      <c r="L40" s="10"/>
    </row>
    <row r="41" spans="1: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33" t="s">
        <v>267</v>
      </c>
      <c r="B44" s="167"/>
      <c r="C44" s="136"/>
      <c r="D44" s="137"/>
      <c r="E44" s="26"/>
      <c r="F44" s="130"/>
      <c r="G44" s="163"/>
      <c r="H44" s="163"/>
      <c r="I44" s="164"/>
      <c r="J44" s="10"/>
      <c r="K44" s="10"/>
      <c r="L44" s="10"/>
    </row>
    <row r="45" spans="1:12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>
      <c r="A46" s="133" t="s">
        <v>268</v>
      </c>
      <c r="B46" s="167"/>
      <c r="C46" s="130" t="s">
        <v>336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33" t="s">
        <v>270</v>
      </c>
      <c r="B48" s="167"/>
      <c r="C48" s="168" t="s">
        <v>337</v>
      </c>
      <c r="D48" s="169"/>
      <c r="E48" s="170"/>
      <c r="F48" s="16"/>
      <c r="G48" s="51" t="s">
        <v>271</v>
      </c>
      <c r="H48" s="168" t="s">
        <v>338</v>
      </c>
      <c r="I48" s="170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33" t="s">
        <v>257</v>
      </c>
      <c r="B50" s="167"/>
      <c r="C50" s="181" t="s">
        <v>331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28" t="s">
        <v>272</v>
      </c>
      <c r="B52" s="129"/>
      <c r="C52" s="168" t="s">
        <v>339</v>
      </c>
      <c r="D52" s="169"/>
      <c r="E52" s="169"/>
      <c r="F52" s="169"/>
      <c r="G52" s="169"/>
      <c r="H52" s="169"/>
      <c r="I52" s="132"/>
      <c r="J52" s="10"/>
      <c r="K52" s="10"/>
      <c r="L52" s="10"/>
    </row>
    <row r="53" spans="1:12">
      <c r="A53" s="108"/>
      <c r="B53" s="20"/>
      <c r="C53" s="173" t="s">
        <v>273</v>
      </c>
      <c r="D53" s="173"/>
      <c r="E53" s="173"/>
      <c r="F53" s="173"/>
      <c r="G53" s="173"/>
      <c r="H53" s="173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82" t="s">
        <v>274</v>
      </c>
      <c r="C55" s="183"/>
      <c r="D55" s="183"/>
      <c r="E55" s="183"/>
      <c r="F55" s="49"/>
      <c r="G55" s="49"/>
      <c r="H55" s="49"/>
      <c r="I55" s="110"/>
      <c r="J55" s="10"/>
      <c r="K55" s="10"/>
      <c r="L55" s="10"/>
    </row>
    <row r="56" spans="1:12">
      <c r="A56" s="108"/>
      <c r="B56" s="184" t="s">
        <v>306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>
      <c r="A57" s="108"/>
      <c r="B57" s="184" t="s">
        <v>307</v>
      </c>
      <c r="C57" s="185"/>
      <c r="D57" s="185"/>
      <c r="E57" s="185"/>
      <c r="F57" s="185"/>
      <c r="G57" s="185"/>
      <c r="H57" s="185"/>
      <c r="I57" s="110"/>
      <c r="J57" s="10"/>
      <c r="K57" s="10"/>
      <c r="L57" s="10"/>
    </row>
    <row r="58" spans="1:12">
      <c r="A58" s="108"/>
      <c r="B58" s="184" t="s">
        <v>308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>
      <c r="A59" s="108"/>
      <c r="B59" s="184" t="s">
        <v>309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87" t="s">
        <v>277</v>
      </c>
      <c r="H62" s="188"/>
      <c r="I62" s="189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9"/>
      <c r="H63" s="180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topLeftCell="A89" zoomScale="110" workbookViewId="0">
      <selection activeCell="A116" sqref="A116:K116"/>
    </sheetView>
  </sheetViews>
  <sheetFormatPr defaultRowHeight="12.75"/>
  <cols>
    <col min="1" max="9" width="9.140625" style="52"/>
    <col min="10" max="11" width="9.85546875" style="52" bestFit="1" customWidth="1"/>
    <col min="12" max="16384" width="9.140625" style="52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>
      <c r="A7" s="202" t="s">
        <v>60</v>
      </c>
      <c r="B7" s="203"/>
      <c r="C7" s="203"/>
      <c r="D7" s="203"/>
      <c r="E7" s="203"/>
      <c r="F7" s="203"/>
      <c r="G7" s="203"/>
      <c r="H7" s="222"/>
      <c r="I7" s="3">
        <v>1</v>
      </c>
      <c r="J7" s="6">
        <v>0</v>
      </c>
      <c r="K7" s="6">
        <v>0</v>
      </c>
    </row>
    <row r="8" spans="1:11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436324146</v>
      </c>
      <c r="K8" s="53">
        <f>K9+K16+K26+K35+K39</f>
        <v>485996729</v>
      </c>
    </row>
    <row r="9" spans="1:11">
      <c r="A9" s="190" t="s">
        <v>205</v>
      </c>
      <c r="B9" s="191"/>
      <c r="C9" s="191"/>
      <c r="D9" s="191"/>
      <c r="E9" s="191"/>
      <c r="F9" s="191"/>
      <c r="G9" s="191"/>
      <c r="H9" s="192"/>
      <c r="I9" s="1">
        <v>3</v>
      </c>
      <c r="J9" s="53">
        <f>SUM(J10:J15)</f>
        <v>20897221</v>
      </c>
      <c r="K9" s="53">
        <f>SUM(K10:K15)</f>
        <v>21022076</v>
      </c>
    </row>
    <row r="10" spans="1:11">
      <c r="A10" s="190" t="s">
        <v>112</v>
      </c>
      <c r="B10" s="191"/>
      <c r="C10" s="191"/>
      <c r="D10" s="191"/>
      <c r="E10" s="191"/>
      <c r="F10" s="191"/>
      <c r="G10" s="191"/>
      <c r="H10" s="192"/>
      <c r="I10" s="1">
        <v>4</v>
      </c>
      <c r="J10" s="7">
        <v>0</v>
      </c>
      <c r="K10" s="7">
        <v>0</v>
      </c>
    </row>
    <row r="11" spans="1:11">
      <c r="A11" s="190" t="s">
        <v>14</v>
      </c>
      <c r="B11" s="191"/>
      <c r="C11" s="191"/>
      <c r="D11" s="191"/>
      <c r="E11" s="191"/>
      <c r="F11" s="191"/>
      <c r="G11" s="191"/>
      <c r="H11" s="192"/>
      <c r="I11" s="1">
        <v>5</v>
      </c>
      <c r="J11" s="7">
        <v>20631277</v>
      </c>
      <c r="K11" s="7">
        <v>19917445</v>
      </c>
    </row>
    <row r="12" spans="1:11">
      <c r="A12" s="190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0</v>
      </c>
      <c r="K12" s="7">
        <v>0</v>
      </c>
    </row>
    <row r="13" spans="1:11">
      <c r="A13" s="190" t="s">
        <v>208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>
        <v>0</v>
      </c>
      <c r="K13" s="7">
        <v>0</v>
      </c>
    </row>
    <row r="14" spans="1:11">
      <c r="A14" s="190" t="s">
        <v>209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>
        <v>265944</v>
      </c>
      <c r="K14" s="7">
        <v>1104631</v>
      </c>
    </row>
    <row r="15" spans="1:11">
      <c r="A15" s="190" t="s">
        <v>210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>
        <v>0</v>
      </c>
      <c r="K15" s="7">
        <v>0</v>
      </c>
    </row>
    <row r="16" spans="1:11">
      <c r="A16" s="190" t="s">
        <v>206</v>
      </c>
      <c r="B16" s="191"/>
      <c r="C16" s="191"/>
      <c r="D16" s="191"/>
      <c r="E16" s="191"/>
      <c r="F16" s="191"/>
      <c r="G16" s="191"/>
      <c r="H16" s="192"/>
      <c r="I16" s="1">
        <v>10</v>
      </c>
      <c r="J16" s="53">
        <f>SUM(J17:J25)</f>
        <v>415276719</v>
      </c>
      <c r="K16" s="53">
        <f>SUM(K17:K25)</f>
        <v>464824447</v>
      </c>
    </row>
    <row r="17" spans="1:11">
      <c r="A17" s="190" t="s">
        <v>211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17142651</v>
      </c>
      <c r="K17" s="7">
        <v>17142651</v>
      </c>
    </row>
    <row r="18" spans="1:11">
      <c r="A18" s="190" t="s">
        <v>247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266792164</v>
      </c>
      <c r="K18" s="7">
        <v>281152527</v>
      </c>
    </row>
    <row r="19" spans="1:11">
      <c r="A19" s="190" t="s">
        <v>212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>
        <v>19991367</v>
      </c>
      <c r="K19" s="7">
        <v>28862325</v>
      </c>
    </row>
    <row r="20" spans="1:11">
      <c r="A20" s="190" t="s">
        <v>27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>
        <v>12479345</v>
      </c>
      <c r="K20" s="7">
        <v>14046051</v>
      </c>
    </row>
    <row r="21" spans="1:11">
      <c r="A21" s="190" t="s">
        <v>28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>
        <v>0</v>
      </c>
      <c r="K21" s="7">
        <v>0</v>
      </c>
    </row>
    <row r="22" spans="1:11">
      <c r="A22" s="190" t="s">
        <v>72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>
        <v>325104</v>
      </c>
      <c r="K22" s="7">
        <v>18161094</v>
      </c>
    </row>
    <row r="23" spans="1:11">
      <c r="A23" s="190" t="s">
        <v>73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>
        <v>11781094</v>
      </c>
      <c r="K23" s="7">
        <v>13269680</v>
      </c>
    </row>
    <row r="24" spans="1:11">
      <c r="A24" s="190" t="s">
        <v>74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>
        <v>446606</v>
      </c>
      <c r="K24" s="7">
        <v>1330652</v>
      </c>
    </row>
    <row r="25" spans="1:11">
      <c r="A25" s="190" t="s">
        <v>75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>
        <v>86318388</v>
      </c>
      <c r="K25" s="7">
        <v>90859467</v>
      </c>
    </row>
    <row r="26" spans="1:11">
      <c r="A26" s="190" t="s">
        <v>190</v>
      </c>
      <c r="B26" s="191"/>
      <c r="C26" s="191"/>
      <c r="D26" s="191"/>
      <c r="E26" s="191"/>
      <c r="F26" s="191"/>
      <c r="G26" s="191"/>
      <c r="H26" s="192"/>
      <c r="I26" s="1">
        <v>20</v>
      </c>
      <c r="J26" s="53">
        <f>SUM(J27:J34)</f>
        <v>150206</v>
      </c>
      <c r="K26" s="53">
        <f>SUM(K27:K34)</f>
        <v>150206</v>
      </c>
    </row>
    <row r="27" spans="1:11">
      <c r="A27" s="190" t="s">
        <v>76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>
        <v>0</v>
      </c>
      <c r="K27" s="7">
        <v>0</v>
      </c>
    </row>
    <row r="28" spans="1:11">
      <c r="A28" s="190" t="s">
        <v>77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>
        <v>0</v>
      </c>
      <c r="K28" s="7">
        <v>0</v>
      </c>
    </row>
    <row r="29" spans="1:11">
      <c r="A29" s="190" t="s">
        <v>78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>
        <v>0</v>
      </c>
      <c r="K29" s="7">
        <v>0</v>
      </c>
    </row>
    <row r="30" spans="1:11">
      <c r="A30" s="190" t="s">
        <v>83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>
        <v>0</v>
      </c>
      <c r="K30" s="7">
        <v>0</v>
      </c>
    </row>
    <row r="31" spans="1:11">
      <c r="A31" s="190" t="s">
        <v>84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>
        <v>37059</v>
      </c>
      <c r="K31" s="7">
        <v>37059</v>
      </c>
    </row>
    <row r="32" spans="1:11">
      <c r="A32" s="190" t="s">
        <v>85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>
        <v>113147</v>
      </c>
      <c r="K32" s="7">
        <v>113147</v>
      </c>
    </row>
    <row r="33" spans="1:11">
      <c r="A33" s="190" t="s">
        <v>79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>
        <v>0</v>
      </c>
      <c r="K33" s="7">
        <v>0</v>
      </c>
    </row>
    <row r="34" spans="1:11">
      <c r="A34" s="190" t="s">
        <v>183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>
        <v>0</v>
      </c>
      <c r="K34" s="7">
        <v>0</v>
      </c>
    </row>
    <row r="35" spans="1:11">
      <c r="A35" s="190" t="s">
        <v>184</v>
      </c>
      <c r="B35" s="191"/>
      <c r="C35" s="191"/>
      <c r="D35" s="191"/>
      <c r="E35" s="191"/>
      <c r="F35" s="191"/>
      <c r="G35" s="191"/>
      <c r="H35" s="192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190" t="s">
        <v>80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>
        <v>0</v>
      </c>
      <c r="K36" s="7">
        <v>0</v>
      </c>
    </row>
    <row r="37" spans="1:11">
      <c r="A37" s="190" t="s">
        <v>81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>
        <v>0</v>
      </c>
      <c r="K37" s="7">
        <v>0</v>
      </c>
    </row>
    <row r="38" spans="1:11">
      <c r="A38" s="190" t="s">
        <v>82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>
        <v>0</v>
      </c>
      <c r="K38" s="7">
        <v>0</v>
      </c>
    </row>
    <row r="39" spans="1:11">
      <c r="A39" s="190" t="s">
        <v>185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>
        <v>0</v>
      </c>
      <c r="K39" s="7">
        <v>0</v>
      </c>
    </row>
    <row r="40" spans="1:11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28847603</v>
      </c>
      <c r="K40" s="53">
        <f>K41+K49+K56+K64</f>
        <v>22881665</v>
      </c>
    </row>
    <row r="41" spans="1:11">
      <c r="A41" s="190" t="s">
        <v>100</v>
      </c>
      <c r="B41" s="191"/>
      <c r="C41" s="191"/>
      <c r="D41" s="191"/>
      <c r="E41" s="191"/>
      <c r="F41" s="191"/>
      <c r="G41" s="191"/>
      <c r="H41" s="192"/>
      <c r="I41" s="1">
        <v>35</v>
      </c>
      <c r="J41" s="53">
        <f>SUM(J42:J48)</f>
        <v>1013350</v>
      </c>
      <c r="K41" s="53">
        <f>SUM(K42:K48)</f>
        <v>1002343</v>
      </c>
    </row>
    <row r="42" spans="1:11">
      <c r="A42" s="190" t="s">
        <v>117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>
        <v>33281</v>
      </c>
      <c r="K42" s="7">
        <v>36024</v>
      </c>
    </row>
    <row r="43" spans="1:11">
      <c r="A43" s="190" t="s">
        <v>118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>
        <v>0</v>
      </c>
      <c r="K43" s="7">
        <v>0</v>
      </c>
    </row>
    <row r="44" spans="1:11">
      <c r="A44" s="190" t="s">
        <v>86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>
        <v>0</v>
      </c>
      <c r="K44" s="7">
        <v>0</v>
      </c>
    </row>
    <row r="45" spans="1:11">
      <c r="A45" s="190" t="s">
        <v>87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>
        <v>597617</v>
      </c>
      <c r="K45" s="7">
        <v>433666</v>
      </c>
    </row>
    <row r="46" spans="1:11">
      <c r="A46" s="190" t="s">
        <v>88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>
        <v>382452</v>
      </c>
      <c r="K46" s="7">
        <v>303672</v>
      </c>
    </row>
    <row r="47" spans="1:11">
      <c r="A47" s="190" t="s">
        <v>89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>
        <v>0</v>
      </c>
      <c r="K47" s="7">
        <v>228981</v>
      </c>
    </row>
    <row r="48" spans="1:11">
      <c r="A48" s="190" t="s">
        <v>90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>
        <v>0</v>
      </c>
      <c r="K48" s="7">
        <v>0</v>
      </c>
    </row>
    <row r="49" spans="1:11">
      <c r="A49" s="190" t="s">
        <v>101</v>
      </c>
      <c r="B49" s="191"/>
      <c r="C49" s="191"/>
      <c r="D49" s="191"/>
      <c r="E49" s="191"/>
      <c r="F49" s="191"/>
      <c r="G49" s="191"/>
      <c r="H49" s="192"/>
      <c r="I49" s="1">
        <v>43</v>
      </c>
      <c r="J49" s="53">
        <f>SUM(J50:J55)</f>
        <v>9663999</v>
      </c>
      <c r="K49" s="53">
        <f>SUM(K50:K55)</f>
        <v>12063562</v>
      </c>
    </row>
    <row r="50" spans="1:11">
      <c r="A50" s="190" t="s">
        <v>200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>
        <v>0</v>
      </c>
      <c r="K50" s="7">
        <v>0</v>
      </c>
    </row>
    <row r="51" spans="1:11">
      <c r="A51" s="190" t="s">
        <v>201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5674214</v>
      </c>
      <c r="K51" s="7">
        <v>4400831</v>
      </c>
    </row>
    <row r="52" spans="1:11">
      <c r="A52" s="190" t="s">
        <v>202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>
        <v>0</v>
      </c>
      <c r="K52" s="7">
        <v>0</v>
      </c>
    </row>
    <row r="53" spans="1:11">
      <c r="A53" s="190" t="s">
        <v>203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>
        <v>130839</v>
      </c>
      <c r="K53" s="7">
        <v>140247</v>
      </c>
    </row>
    <row r="54" spans="1:11">
      <c r="A54" s="190" t="s">
        <v>10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3233015</v>
      </c>
      <c r="K54" s="7">
        <v>6845706</v>
      </c>
    </row>
    <row r="55" spans="1:11">
      <c r="A55" s="190" t="s">
        <v>11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>
        <v>625931</v>
      </c>
      <c r="K55" s="7">
        <v>676778</v>
      </c>
    </row>
    <row r="56" spans="1:11">
      <c r="A56" s="190" t="s">
        <v>102</v>
      </c>
      <c r="B56" s="191"/>
      <c r="C56" s="191"/>
      <c r="D56" s="191"/>
      <c r="E56" s="191"/>
      <c r="F56" s="191"/>
      <c r="G56" s="191"/>
      <c r="H56" s="192"/>
      <c r="I56" s="1">
        <v>50</v>
      </c>
      <c r="J56" s="53">
        <f>SUM(J57:J63)</f>
        <v>14031859</v>
      </c>
      <c r="K56" s="53">
        <f>SUM(K57:K63)</f>
        <v>6717242</v>
      </c>
    </row>
    <row r="57" spans="1:11">
      <c r="A57" s="190" t="s">
        <v>76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>
        <v>0</v>
      </c>
      <c r="K57" s="7">
        <v>0</v>
      </c>
    </row>
    <row r="58" spans="1:11">
      <c r="A58" s="190" t="s">
        <v>77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>
        <v>0</v>
      </c>
      <c r="K58" s="7">
        <v>0</v>
      </c>
    </row>
    <row r="59" spans="1:11">
      <c r="A59" s="190" t="s">
        <v>242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>
        <v>94006</v>
      </c>
      <c r="K59" s="7">
        <v>91134</v>
      </c>
    </row>
    <row r="60" spans="1:11">
      <c r="A60" s="190" t="s">
        <v>83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>
        <v>0</v>
      </c>
      <c r="K60" s="7">
        <v>0</v>
      </c>
    </row>
    <row r="61" spans="1:11">
      <c r="A61" s="190" t="s">
        <v>84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>
        <v>0</v>
      </c>
      <c r="K61" s="7">
        <v>0</v>
      </c>
    </row>
    <row r="62" spans="1:11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>
        <v>13937853</v>
      </c>
      <c r="K62" s="7">
        <v>6626108</v>
      </c>
    </row>
    <row r="63" spans="1:11">
      <c r="A63" s="190" t="s">
        <v>46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>
        <v>0</v>
      </c>
      <c r="K63" s="7">
        <v>0</v>
      </c>
    </row>
    <row r="64" spans="1:11">
      <c r="A64" s="190" t="s">
        <v>207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>
        <v>4138395</v>
      </c>
      <c r="K64" s="7">
        <v>3098518</v>
      </c>
    </row>
    <row r="65" spans="1:11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2925821</v>
      </c>
      <c r="K65" s="7">
        <v>2670643</v>
      </c>
    </row>
    <row r="66" spans="1:11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468097570</v>
      </c>
      <c r="K66" s="53">
        <f>K7+K8+K40+K65</f>
        <v>511549037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>
      <c r="A68" s="198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>
      <c r="A69" s="202" t="s">
        <v>191</v>
      </c>
      <c r="B69" s="203"/>
      <c r="C69" s="203"/>
      <c r="D69" s="203"/>
      <c r="E69" s="203"/>
      <c r="F69" s="203"/>
      <c r="G69" s="203"/>
      <c r="H69" s="222"/>
      <c r="I69" s="3">
        <v>62</v>
      </c>
      <c r="J69" s="54">
        <f>J70+J71+J72+J78+J79+J82+J85</f>
        <v>373067568</v>
      </c>
      <c r="K69" s="54">
        <f>K70+K71+K72+K78+K79+K82+K85</f>
        <v>398792005</v>
      </c>
    </row>
    <row r="70" spans="1:11">
      <c r="A70" s="190" t="s">
        <v>141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399816000</v>
      </c>
      <c r="K70" s="7">
        <v>399816000</v>
      </c>
    </row>
    <row r="71" spans="1:11">
      <c r="A71" s="190" t="s">
        <v>142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>
        <v>0</v>
      </c>
      <c r="K71" s="7">
        <v>0</v>
      </c>
    </row>
    <row r="72" spans="1:11">
      <c r="A72" s="190" t="s">
        <v>143</v>
      </c>
      <c r="B72" s="191"/>
      <c r="C72" s="191"/>
      <c r="D72" s="191"/>
      <c r="E72" s="191"/>
      <c r="F72" s="191"/>
      <c r="G72" s="191"/>
      <c r="H72" s="192"/>
      <c r="I72" s="1">
        <v>65</v>
      </c>
      <c r="J72" s="53">
        <v>0</v>
      </c>
      <c r="K72" s="53">
        <f>K73+K74-K75+K76+K77</f>
        <v>0</v>
      </c>
    </row>
    <row r="73" spans="1:11">
      <c r="A73" s="190" t="s">
        <v>144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0</v>
      </c>
      <c r="K73" s="7">
        <v>0</v>
      </c>
    </row>
    <row r="74" spans="1:11">
      <c r="A74" s="190" t="s">
        <v>145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0</v>
      </c>
      <c r="K74" s="7">
        <v>0</v>
      </c>
    </row>
    <row r="75" spans="1:11">
      <c r="A75" s="190" t="s">
        <v>133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>
        <v>0</v>
      </c>
      <c r="K75" s="7">
        <v>0</v>
      </c>
    </row>
    <row r="76" spans="1:11">
      <c r="A76" s="190" t="s">
        <v>134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>
        <v>0</v>
      </c>
      <c r="K76" s="7">
        <v>0</v>
      </c>
    </row>
    <row r="77" spans="1:11">
      <c r="A77" s="190" t="s">
        <v>135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0</v>
      </c>
      <c r="K77" s="7">
        <v>0</v>
      </c>
    </row>
    <row r="78" spans="1:11">
      <c r="A78" s="190" t="s">
        <v>136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>
        <v>0</v>
      </c>
      <c r="K78" s="7">
        <v>0</v>
      </c>
    </row>
    <row r="79" spans="1:11">
      <c r="A79" s="190" t="s">
        <v>238</v>
      </c>
      <c r="B79" s="191"/>
      <c r="C79" s="191"/>
      <c r="D79" s="191"/>
      <c r="E79" s="191"/>
      <c r="F79" s="191"/>
      <c r="G79" s="191"/>
      <c r="H79" s="192"/>
      <c r="I79" s="1">
        <v>72</v>
      </c>
      <c r="J79" s="53">
        <f>J80-J81</f>
        <v>-24120912</v>
      </c>
      <c r="K79" s="53">
        <f>K80-K81</f>
        <v>-1056309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0</v>
      </c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24120912</v>
      </c>
      <c r="K81" s="7">
        <v>1056309</v>
      </c>
    </row>
    <row r="82" spans="1:11">
      <c r="A82" s="190" t="s">
        <v>239</v>
      </c>
      <c r="B82" s="191"/>
      <c r="C82" s="191"/>
      <c r="D82" s="191"/>
      <c r="E82" s="191"/>
      <c r="F82" s="191"/>
      <c r="G82" s="191"/>
      <c r="H82" s="192"/>
      <c r="I82" s="1">
        <v>75</v>
      </c>
      <c r="J82" s="53">
        <f>J83-J84</f>
        <v>-2627520</v>
      </c>
      <c r="K82" s="53">
        <f>K83-K84</f>
        <v>32314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32314</v>
      </c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2627520</v>
      </c>
      <c r="K84" s="7">
        <v>0</v>
      </c>
    </row>
    <row r="85" spans="1:11">
      <c r="A85" s="190" t="s">
        <v>173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>
        <v>0</v>
      </c>
      <c r="K85" s="7">
        <v>0</v>
      </c>
    </row>
    <row r="86" spans="1:11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16717054</v>
      </c>
      <c r="K86" s="53">
        <f>SUM(K87:K89)</f>
        <v>17088831</v>
      </c>
    </row>
    <row r="87" spans="1:11">
      <c r="A87" s="190" t="s">
        <v>129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>
        <v>0</v>
      </c>
      <c r="K87" s="7">
        <v>0</v>
      </c>
    </row>
    <row r="88" spans="1:11">
      <c r="A88" s="190" t="s">
        <v>130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>
        <v>0</v>
      </c>
      <c r="K88" s="7">
        <v>0</v>
      </c>
    </row>
    <row r="89" spans="1:11">
      <c r="A89" s="190" t="s">
        <v>131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>
        <v>16717054</v>
      </c>
      <c r="K89" s="7">
        <v>17088831</v>
      </c>
    </row>
    <row r="90" spans="1:11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22658983</v>
      </c>
      <c r="K90" s="53">
        <f>SUM(K91:K99)</f>
        <v>28233762</v>
      </c>
    </row>
    <row r="91" spans="1:11">
      <c r="A91" s="190" t="s">
        <v>132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>
        <v>0</v>
      </c>
      <c r="K91" s="7">
        <v>0</v>
      </c>
    </row>
    <row r="92" spans="1:11">
      <c r="A92" s="190" t="s">
        <v>243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>
        <v>0</v>
      </c>
      <c r="K92" s="7">
        <v>0</v>
      </c>
    </row>
    <row r="93" spans="1:11">
      <c r="A93" s="190" t="s">
        <v>0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>
        <v>5570303</v>
      </c>
      <c r="K93" s="7">
        <v>11995929</v>
      </c>
    </row>
    <row r="94" spans="1:11">
      <c r="A94" s="190" t="s">
        <v>244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>
        <v>0</v>
      </c>
      <c r="K94" s="7">
        <v>0</v>
      </c>
    </row>
    <row r="95" spans="1:11">
      <c r="A95" s="190" t="s">
        <v>245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>
        <v>0</v>
      </c>
      <c r="K95" s="7">
        <v>0</v>
      </c>
    </row>
    <row r="96" spans="1:11">
      <c r="A96" s="190" t="s">
        <v>246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>
        <v>0</v>
      </c>
      <c r="K96" s="7">
        <v>0</v>
      </c>
    </row>
    <row r="97" spans="1:11">
      <c r="A97" s="190" t="s">
        <v>94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>
        <v>0</v>
      </c>
      <c r="K97" s="7">
        <v>0</v>
      </c>
    </row>
    <row r="98" spans="1:11">
      <c r="A98" s="190" t="s">
        <v>92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>
        <v>17088680</v>
      </c>
      <c r="K98" s="7">
        <v>16237833</v>
      </c>
    </row>
    <row r="99" spans="1:11">
      <c r="A99" s="190" t="s">
        <v>93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>
        <v>0</v>
      </c>
      <c r="K99" s="7">
        <v>0</v>
      </c>
    </row>
    <row r="100" spans="1:11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33356233</v>
      </c>
      <c r="K100" s="53">
        <f>SUM(K101:K112)</f>
        <v>64625851</v>
      </c>
    </row>
    <row r="101" spans="1:11">
      <c r="A101" s="190" t="s">
        <v>132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>
        <v>0</v>
      </c>
      <c r="K101" s="7">
        <v>0</v>
      </c>
    </row>
    <row r="102" spans="1:11">
      <c r="A102" s="190" t="s">
        <v>243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>
        <v>0</v>
      </c>
      <c r="K102" s="7">
        <v>0</v>
      </c>
    </row>
    <row r="103" spans="1:11">
      <c r="A103" s="190" t="s">
        <v>0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>
        <v>10020194</v>
      </c>
      <c r="K103" s="7">
        <v>20251118</v>
      </c>
    </row>
    <row r="104" spans="1:11">
      <c r="A104" s="190" t="s">
        <v>244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>
        <v>10225491</v>
      </c>
      <c r="K104" s="7">
        <v>32869446</v>
      </c>
    </row>
    <row r="105" spans="1:11">
      <c r="A105" s="190" t="s">
        <v>245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4957061</v>
      </c>
      <c r="K105" s="7">
        <v>3731128</v>
      </c>
    </row>
    <row r="106" spans="1:11">
      <c r="A106" s="190" t="s">
        <v>246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>
        <v>0</v>
      </c>
      <c r="K106" s="7">
        <v>0</v>
      </c>
    </row>
    <row r="107" spans="1:11">
      <c r="A107" s="190" t="s">
        <v>94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>
        <v>0</v>
      </c>
      <c r="K107" s="7">
        <v>0</v>
      </c>
    </row>
    <row r="108" spans="1:11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2121790</v>
      </c>
      <c r="K108" s="7">
        <v>2124575</v>
      </c>
    </row>
    <row r="109" spans="1:11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6014909</v>
      </c>
      <c r="K109" s="7">
        <v>5489104</v>
      </c>
    </row>
    <row r="110" spans="1:11">
      <c r="A110" s="190" t="s">
        <v>99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>
        <v>0</v>
      </c>
      <c r="K110" s="7">
        <v>0</v>
      </c>
    </row>
    <row r="111" spans="1:11">
      <c r="A111" s="190" t="s">
        <v>97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>
        <v>0</v>
      </c>
      <c r="K111" s="7">
        <v>0</v>
      </c>
    </row>
    <row r="112" spans="1:11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16788</v>
      </c>
      <c r="K112" s="7">
        <v>160480</v>
      </c>
    </row>
    <row r="113" spans="1:11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22297732</v>
      </c>
      <c r="K113" s="7">
        <v>2808588</v>
      </c>
    </row>
    <row r="114" spans="1:11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468097570</v>
      </c>
      <c r="K114" s="53">
        <f>K69+K86+K90+K100+K113</f>
        <v>511549037</v>
      </c>
    </row>
    <row r="115" spans="1:11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0</v>
      </c>
      <c r="K115" s="8">
        <v>0</v>
      </c>
    </row>
    <row r="116" spans="1:11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>
      <c r="A118" s="190" t="s">
        <v>8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/>
      <c r="K118" s="7"/>
    </row>
    <row r="119" spans="1:11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48" zoomScale="110" workbookViewId="0">
      <selection activeCell="M66" sqref="M66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02" t="s">
        <v>26</v>
      </c>
      <c r="B7" s="203"/>
      <c r="C7" s="203"/>
      <c r="D7" s="203"/>
      <c r="E7" s="203"/>
      <c r="F7" s="203"/>
      <c r="G7" s="203"/>
      <c r="H7" s="222"/>
      <c r="I7" s="3">
        <v>111</v>
      </c>
      <c r="J7" s="54">
        <f>SUM(J8:J9)</f>
        <v>25704109</v>
      </c>
      <c r="K7" s="54">
        <f>SUM(K8:K9)</f>
        <v>25704109</v>
      </c>
      <c r="L7" s="54">
        <f>SUM(L8:L9)</f>
        <v>28494592</v>
      </c>
      <c r="M7" s="54">
        <f>SUM(M8:M9)</f>
        <v>28494592</v>
      </c>
    </row>
    <row r="8" spans="1:13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23480081</v>
      </c>
      <c r="K8" s="7">
        <v>23480081</v>
      </c>
      <c r="L8" s="7">
        <f>28089413-2620025</f>
        <v>25469388</v>
      </c>
      <c r="M8" s="7">
        <v>25469388</v>
      </c>
    </row>
    <row r="9" spans="1:13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2224028</v>
      </c>
      <c r="K9" s="7">
        <v>2224028</v>
      </c>
      <c r="L9" s="7">
        <f>405179+2620025</f>
        <v>3025204</v>
      </c>
      <c r="M9" s="7">
        <v>3025204</v>
      </c>
    </row>
    <row r="10" spans="1:13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28556357</v>
      </c>
      <c r="K10" s="53">
        <f>K11+K12+K16+K20+K21+K22+K25+K26</f>
        <v>28556357</v>
      </c>
      <c r="L10" s="53">
        <f>L11+L12+L16+L20+L21+L22+L25+L26</f>
        <v>28374497</v>
      </c>
      <c r="M10" s="53">
        <f>M11+M12+M16+M20+M21+M22+M25+M26</f>
        <v>28374497</v>
      </c>
    </row>
    <row r="11" spans="1:13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6872103</v>
      </c>
      <c r="K12" s="53">
        <f>SUM(K13:K15)</f>
        <v>6872103</v>
      </c>
      <c r="L12" s="53">
        <f>SUM(L13:L15)</f>
        <v>6226511</v>
      </c>
      <c r="M12" s="53">
        <f>SUM(M13:M15)</f>
        <v>6226511</v>
      </c>
    </row>
    <row r="13" spans="1:13">
      <c r="A13" s="190" t="s">
        <v>146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2370004</v>
      </c>
      <c r="K13" s="7">
        <v>2370004</v>
      </c>
      <c r="L13" s="7">
        <v>2037070</v>
      </c>
      <c r="M13" s="7">
        <v>2037070</v>
      </c>
    </row>
    <row r="14" spans="1:13">
      <c r="A14" s="190" t="s">
        <v>147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>
        <v>0</v>
      </c>
      <c r="K14" s="7">
        <v>0</v>
      </c>
      <c r="L14" s="7">
        <v>8227</v>
      </c>
      <c r="M14" s="7">
        <v>8227</v>
      </c>
    </row>
    <row r="15" spans="1:13">
      <c r="A15" s="190" t="s">
        <v>61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4502099</v>
      </c>
      <c r="K15" s="7">
        <v>4502099</v>
      </c>
      <c r="L15" s="7">
        <v>4181214</v>
      </c>
      <c r="M15" s="7">
        <v>4181214</v>
      </c>
    </row>
    <row r="16" spans="1:13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10109090</v>
      </c>
      <c r="K16" s="53">
        <f>SUM(K17:K19)</f>
        <v>10109090</v>
      </c>
      <c r="L16" s="53">
        <f>SUM(L17:L19)</f>
        <v>10153202</v>
      </c>
      <c r="M16" s="53">
        <f>SUM(M17:M19)</f>
        <v>10153202</v>
      </c>
    </row>
    <row r="17" spans="1:13">
      <c r="A17" s="190" t="s">
        <v>62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6079696</v>
      </c>
      <c r="K17" s="7">
        <v>6079696</v>
      </c>
      <c r="L17" s="7">
        <v>6158068</v>
      </c>
      <c r="M17" s="7">
        <v>6158068</v>
      </c>
    </row>
    <row r="18" spans="1:13">
      <c r="A18" s="190" t="s">
        <v>63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2541401</v>
      </c>
      <c r="K18" s="7">
        <v>2541401</v>
      </c>
      <c r="L18" s="7">
        <v>2497844</v>
      </c>
      <c r="M18" s="7">
        <v>2497844</v>
      </c>
    </row>
    <row r="19" spans="1:13">
      <c r="A19" s="190" t="s">
        <v>64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1487993</v>
      </c>
      <c r="K19" s="7">
        <v>1487993</v>
      </c>
      <c r="L19" s="7">
        <v>1497290</v>
      </c>
      <c r="M19" s="7">
        <v>1497290</v>
      </c>
    </row>
    <row r="20" spans="1:13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8960860</v>
      </c>
      <c r="K20" s="7">
        <v>8960860</v>
      </c>
      <c r="L20" s="7">
        <v>9587933</v>
      </c>
      <c r="M20" s="7">
        <v>9587933</v>
      </c>
    </row>
    <row r="21" spans="1:13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2203823</v>
      </c>
      <c r="K21" s="7">
        <v>2203823</v>
      </c>
      <c r="L21" s="7">
        <v>2069116</v>
      </c>
      <c r="M21" s="7">
        <v>2069116</v>
      </c>
    </row>
    <row r="22" spans="1:13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190" t="s">
        <v>137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90" t="s">
        <v>138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410481</v>
      </c>
      <c r="K26" s="7">
        <v>410481</v>
      </c>
      <c r="L26" s="7">
        <v>337735</v>
      </c>
      <c r="M26" s="7">
        <v>337735</v>
      </c>
    </row>
    <row r="27" spans="1:13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383470</v>
      </c>
      <c r="K27" s="53">
        <f>SUM(K28:K32)</f>
        <v>383470</v>
      </c>
      <c r="L27" s="53">
        <f>SUM(L28:L32)</f>
        <v>92947</v>
      </c>
      <c r="M27" s="53">
        <f>SUM(M28:M32)</f>
        <v>92947</v>
      </c>
    </row>
    <row r="28" spans="1:13" ht="29.2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383470</v>
      </c>
      <c r="K29" s="7">
        <v>383470</v>
      </c>
      <c r="L29" s="7">
        <v>92947</v>
      </c>
      <c r="M29" s="7">
        <v>92947</v>
      </c>
    </row>
    <row r="30" spans="1:13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158742</v>
      </c>
      <c r="K33" s="53">
        <f>SUM(K34:K37)</f>
        <v>158742</v>
      </c>
      <c r="L33" s="53">
        <f>SUM(L34:L37)</f>
        <v>180728</v>
      </c>
      <c r="M33" s="53">
        <f>SUM(M34:M37)</f>
        <v>180728</v>
      </c>
    </row>
    <row r="34" spans="1:13" ht="14.25" customHeight="1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158742</v>
      </c>
      <c r="K35" s="7">
        <v>158742</v>
      </c>
      <c r="L35" s="7">
        <v>180728</v>
      </c>
      <c r="M35" s="7">
        <v>180728</v>
      </c>
    </row>
    <row r="36" spans="1:13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26087579</v>
      </c>
      <c r="K42" s="53">
        <f>K7+K27+K38+K40</f>
        <v>26087579</v>
      </c>
      <c r="L42" s="53">
        <f>L7+L27+L38+L40</f>
        <v>28587539</v>
      </c>
      <c r="M42" s="53">
        <f>M7+M27+M38+M40</f>
        <v>28587539</v>
      </c>
    </row>
    <row r="43" spans="1:13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28715099</v>
      </c>
      <c r="K43" s="53">
        <f>K10+K33+K39+K41</f>
        <v>28715099</v>
      </c>
      <c r="L43" s="53">
        <f>L10+L33+L39+L41</f>
        <v>28555225</v>
      </c>
      <c r="M43" s="53">
        <f>M10+M33+M39+M41</f>
        <v>28555225</v>
      </c>
    </row>
    <row r="44" spans="1:13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-2627520</v>
      </c>
      <c r="K44" s="53">
        <f>K42-K43</f>
        <v>-2627520</v>
      </c>
      <c r="L44" s="53">
        <f>L42-L43</f>
        <v>32314</v>
      </c>
      <c r="M44" s="53">
        <f>M42-M43</f>
        <v>32314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32314</v>
      </c>
      <c r="M45" s="53">
        <f>IF(M42&gt;M43,M42-M43,0)</f>
        <v>32314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2627520</v>
      </c>
      <c r="K46" s="53">
        <f>IF(K43&gt;K42,K43-K42,0)</f>
        <v>2627520</v>
      </c>
      <c r="L46" s="53">
        <f>IF(L43&gt;L42,L43-L42,0)</f>
        <v>0</v>
      </c>
      <c r="M46" s="53">
        <f>IF(M43&gt;M42,M43-M42,0)</f>
        <v>0</v>
      </c>
    </row>
    <row r="47" spans="1:13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v>0</v>
      </c>
      <c r="L47" s="7">
        <v>0</v>
      </c>
      <c r="M47" s="7"/>
    </row>
    <row r="48" spans="1:13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-2627520</v>
      </c>
      <c r="K48" s="53">
        <f>K44-K47</f>
        <v>-2627520</v>
      </c>
      <c r="L48" s="53">
        <f>L44-L47</f>
        <v>32314</v>
      </c>
      <c r="M48" s="53">
        <f>M44-M47</f>
        <v>32314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32314</v>
      </c>
      <c r="M49" s="53">
        <f>IF(M48&gt;0,M48,0)</f>
        <v>32314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2627520</v>
      </c>
      <c r="K50" s="61">
        <f>IF(K48&lt;0,-K48,0)</f>
        <v>2627520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>
      <c r="A56" s="202" t="s">
        <v>204</v>
      </c>
      <c r="B56" s="203"/>
      <c r="C56" s="203"/>
      <c r="D56" s="203"/>
      <c r="E56" s="203"/>
      <c r="F56" s="203"/>
      <c r="G56" s="203"/>
      <c r="H56" s="222"/>
      <c r="I56" s="9">
        <v>157</v>
      </c>
      <c r="J56" s="6">
        <v>-2627520</v>
      </c>
      <c r="K56" s="6">
        <v>-2627520</v>
      </c>
      <c r="L56" s="6">
        <v>32314</v>
      </c>
      <c r="M56" s="6">
        <v>32314</v>
      </c>
    </row>
    <row r="57" spans="1:13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-2627520</v>
      </c>
      <c r="K67" s="61">
        <f>K56+K66</f>
        <v>-2627520</v>
      </c>
      <c r="L67" s="61">
        <f>L56+L66</f>
        <v>32314</v>
      </c>
      <c r="M67" s="61">
        <f>M56+M66</f>
        <v>32314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workbookViewId="0">
      <selection activeCell="A3" sqref="A3:K3"/>
    </sheetView>
  </sheetViews>
  <sheetFormatPr defaultRowHeight="12.75"/>
  <cols>
    <col min="1" max="16384" width="9.140625" style="52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>
      <c r="A7" s="190" t="s">
        <v>40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>
      <c r="A8" s="190" t="s">
        <v>41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>
      <c r="A9" s="190" t="s">
        <v>42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>
      <c r="A10" s="190" t="s">
        <v>43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>
      <c r="A11" s="190" t="s">
        <v>44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>
      <c r="A12" s="190" t="s">
        <v>51</v>
      </c>
      <c r="B12" s="191"/>
      <c r="C12" s="191"/>
      <c r="D12" s="191"/>
      <c r="E12" s="191"/>
      <c r="F12" s="191"/>
      <c r="G12" s="191"/>
      <c r="H12" s="191"/>
      <c r="I12" s="1">
        <v>6</v>
      </c>
      <c r="J12" s="5"/>
      <c r="K12" s="7"/>
    </row>
    <row r="13" spans="1:11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0</v>
      </c>
      <c r="K13" s="53">
        <f>SUM(K7:K12)</f>
        <v>0</v>
      </c>
    </row>
    <row r="14" spans="1:11">
      <c r="A14" s="190" t="s">
        <v>52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>
      <c r="A15" s="190" t="s">
        <v>53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>
      <c r="A16" s="190" t="s">
        <v>54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>
      <c r="A17" s="190" t="s">
        <v>55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0</v>
      </c>
      <c r="K18" s="53">
        <f>SUM(K14:K17)</f>
        <v>0</v>
      </c>
    </row>
    <row r="19" spans="1:1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198" t="s">
        <v>159</v>
      </c>
      <c r="B21" s="199"/>
      <c r="C21" s="199"/>
      <c r="D21" s="199"/>
      <c r="E21" s="199"/>
      <c r="F21" s="199"/>
      <c r="G21" s="199"/>
      <c r="H21" s="199"/>
      <c r="I21" s="252"/>
      <c r="J21" s="252"/>
      <c r="K21" s="253"/>
    </row>
    <row r="22" spans="1:11">
      <c r="A22" s="190" t="s">
        <v>178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/>
      <c r="K22" s="7"/>
    </row>
    <row r="23" spans="1:11">
      <c r="A23" s="190" t="s">
        <v>179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>
      <c r="A24" s="190" t="s">
        <v>180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>
      <c r="A25" s="190" t="s">
        <v>181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>
      <c r="A26" s="190" t="s">
        <v>182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>
      <c r="A28" s="190" t="s">
        <v>115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/>
      <c r="K28" s="7"/>
    </row>
    <row r="29" spans="1:11">
      <c r="A29" s="190" t="s">
        <v>116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>
      <c r="A30" s="190" t="s">
        <v>16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>
      <c r="A34" s="198" t="s">
        <v>160</v>
      </c>
      <c r="B34" s="199"/>
      <c r="C34" s="199"/>
      <c r="D34" s="199"/>
      <c r="E34" s="199"/>
      <c r="F34" s="199"/>
      <c r="G34" s="199"/>
      <c r="H34" s="199"/>
      <c r="I34" s="252"/>
      <c r="J34" s="252"/>
      <c r="K34" s="253"/>
    </row>
    <row r="35" spans="1:11">
      <c r="A35" s="190" t="s">
        <v>174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/>
      <c r="K35" s="7"/>
    </row>
    <row r="36" spans="1:11">
      <c r="A36" s="190" t="s">
        <v>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>
      <c r="A37" s="190" t="s">
        <v>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>
      <c r="A39" s="190" t="s">
        <v>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/>
      <c r="K39" s="7"/>
    </row>
    <row r="40" spans="1:11">
      <c r="A40" s="190" t="s">
        <v>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>
      <c r="A41" s="190" t="s">
        <v>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>
      <c r="A42" s="190" t="s">
        <v>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>
      <c r="A43" s="190" t="s">
        <v>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>
      <c r="A47" s="190" t="s">
        <v>70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190" t="s">
        <v>71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>
      <c r="A49" s="190" t="s">
        <v>161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/>
      <c r="K49" s="7"/>
    </row>
    <row r="50" spans="1:11">
      <c r="A50" s="190" t="s">
        <v>175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>
      <c r="A51" s="190" t="s">
        <v>176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0</v>
      </c>
      <c r="K52" s="61">
        <f>K49+K50-K51</f>
        <v>0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>
      <c r="A3" s="266" t="s">
        <v>343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>
      <c r="A7" s="190" t="s">
        <v>199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19733499</v>
      </c>
      <c r="K7" s="7">
        <v>23286805</v>
      </c>
    </row>
    <row r="8" spans="1:11">
      <c r="A8" s="190" t="s">
        <v>119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0</v>
      </c>
      <c r="K8" s="7">
        <v>0</v>
      </c>
    </row>
    <row r="9" spans="1:11">
      <c r="A9" s="190" t="s">
        <v>120</v>
      </c>
      <c r="B9" s="191"/>
      <c r="C9" s="191"/>
      <c r="D9" s="191"/>
      <c r="E9" s="191"/>
      <c r="F9" s="191"/>
      <c r="G9" s="191"/>
      <c r="H9" s="191"/>
      <c r="I9" s="1">
        <v>3</v>
      </c>
      <c r="J9" s="5">
        <v>178453</v>
      </c>
      <c r="K9" s="7">
        <v>66120</v>
      </c>
    </row>
    <row r="10" spans="1:11">
      <c r="A10" s="190" t="s">
        <v>121</v>
      </c>
      <c r="B10" s="191"/>
      <c r="C10" s="191"/>
      <c r="D10" s="191"/>
      <c r="E10" s="191"/>
      <c r="F10" s="191"/>
      <c r="G10" s="191"/>
      <c r="H10" s="191"/>
      <c r="I10" s="1">
        <v>4</v>
      </c>
      <c r="J10" s="5">
        <v>0</v>
      </c>
      <c r="K10" s="7">
        <v>0</v>
      </c>
    </row>
    <row r="11" spans="1:11">
      <c r="A11" s="190" t="s">
        <v>122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487154</v>
      </c>
      <c r="K11" s="7">
        <v>212096</v>
      </c>
    </row>
    <row r="12" spans="1:11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20399106</v>
      </c>
      <c r="K12" s="53">
        <f>SUM(K7:K11)</f>
        <v>23565021</v>
      </c>
    </row>
    <row r="13" spans="1:11">
      <c r="A13" s="190" t="s">
        <v>123</v>
      </c>
      <c r="B13" s="191"/>
      <c r="C13" s="191"/>
      <c r="D13" s="191"/>
      <c r="E13" s="191"/>
      <c r="F13" s="191"/>
      <c r="G13" s="191"/>
      <c r="H13" s="191"/>
      <c r="I13" s="1">
        <v>7</v>
      </c>
      <c r="J13" s="5">
        <v>11339799</v>
      </c>
      <c r="K13" s="7">
        <v>13348240</v>
      </c>
    </row>
    <row r="14" spans="1:11">
      <c r="A14" s="190" t="s">
        <v>124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11044373</v>
      </c>
      <c r="K14" s="7">
        <v>11032584</v>
      </c>
    </row>
    <row r="15" spans="1:11">
      <c r="A15" s="190" t="s">
        <v>125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836692</v>
      </c>
      <c r="K15" s="7">
        <v>307799</v>
      </c>
    </row>
    <row r="16" spans="1:11">
      <c r="A16" s="190" t="s">
        <v>126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114050</v>
      </c>
      <c r="K16" s="7">
        <v>16421</v>
      </c>
    </row>
    <row r="17" spans="1:11">
      <c r="A17" s="190" t="s">
        <v>127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782079</v>
      </c>
      <c r="K17" s="7">
        <v>1341893</v>
      </c>
    </row>
    <row r="18" spans="1:11">
      <c r="A18" s="190" t="s">
        <v>128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>
        <v>1864425</v>
      </c>
      <c r="K18" s="7">
        <v>2235385</v>
      </c>
    </row>
    <row r="19" spans="1:11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25981418</v>
      </c>
      <c r="K19" s="53">
        <f>SUM(K13:K18)</f>
        <v>28282322</v>
      </c>
    </row>
    <row r="20" spans="1:11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5582312</v>
      </c>
      <c r="K21" s="53">
        <f>IF(K19&gt;K12,K19-K12,0)</f>
        <v>4717301</v>
      </c>
    </row>
    <row r="22" spans="1:11">
      <c r="A22" s="198" t="s">
        <v>159</v>
      </c>
      <c r="B22" s="199"/>
      <c r="C22" s="199"/>
      <c r="D22" s="199"/>
      <c r="E22" s="199"/>
      <c r="F22" s="199"/>
      <c r="G22" s="199"/>
      <c r="H22" s="199"/>
      <c r="I22" s="252"/>
      <c r="J22" s="252"/>
      <c r="K22" s="253"/>
    </row>
    <row r="23" spans="1:11">
      <c r="A23" s="190" t="s">
        <v>165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>
        <v>11000</v>
      </c>
      <c r="K23" s="7">
        <v>0</v>
      </c>
    </row>
    <row r="24" spans="1:11">
      <c r="A24" s="190" t="s">
        <v>166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>
        <v>0</v>
      </c>
      <c r="K24" s="7">
        <v>0</v>
      </c>
    </row>
    <row r="25" spans="1:11">
      <c r="A25" s="190" t="s">
        <v>321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>
        <v>0</v>
      </c>
      <c r="K25" s="7">
        <v>0</v>
      </c>
    </row>
    <row r="26" spans="1:11">
      <c r="A26" s="190" t="s">
        <v>322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0</v>
      </c>
      <c r="K26" s="7">
        <v>0</v>
      </c>
    </row>
    <row r="27" spans="1:11">
      <c r="A27" s="190" t="s">
        <v>167</v>
      </c>
      <c r="B27" s="191"/>
      <c r="C27" s="191"/>
      <c r="D27" s="191"/>
      <c r="E27" s="191"/>
      <c r="F27" s="191"/>
      <c r="G27" s="191"/>
      <c r="H27" s="191"/>
      <c r="I27" s="1">
        <v>20</v>
      </c>
      <c r="J27" s="5">
        <v>0</v>
      </c>
      <c r="K27" s="7">
        <v>0</v>
      </c>
    </row>
    <row r="28" spans="1:11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11000</v>
      </c>
      <c r="K28" s="53">
        <f>SUM(K23:K27)</f>
        <v>0</v>
      </c>
    </row>
    <row r="29" spans="1:11">
      <c r="A29" s="190" t="s">
        <v>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>
        <v>8647220</v>
      </c>
      <c r="K29" s="7">
        <v>21350956</v>
      </c>
    </row>
    <row r="30" spans="1:11">
      <c r="A30" s="190" t="s">
        <v>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>
        <v>0</v>
      </c>
      <c r="K30" s="7">
        <v>0</v>
      </c>
    </row>
    <row r="31" spans="1:11">
      <c r="A31" s="190" t="s">
        <v>4</v>
      </c>
      <c r="B31" s="191"/>
      <c r="C31" s="191"/>
      <c r="D31" s="191"/>
      <c r="E31" s="191"/>
      <c r="F31" s="191"/>
      <c r="G31" s="191"/>
      <c r="H31" s="191"/>
      <c r="I31" s="1">
        <v>24</v>
      </c>
      <c r="J31" s="5">
        <v>0</v>
      </c>
      <c r="K31" s="7">
        <v>0</v>
      </c>
    </row>
    <row r="32" spans="1:11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8647220</v>
      </c>
      <c r="K32" s="53">
        <f>SUM(K29:K31)</f>
        <v>21350956</v>
      </c>
    </row>
    <row r="33" spans="1:11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8636220</v>
      </c>
      <c r="K34" s="53">
        <f>IF(K32&gt;K28,K32-K28,0)</f>
        <v>21350956</v>
      </c>
    </row>
    <row r="35" spans="1:11">
      <c r="A35" s="198" t="s">
        <v>160</v>
      </c>
      <c r="B35" s="199"/>
      <c r="C35" s="199"/>
      <c r="D35" s="199"/>
      <c r="E35" s="199"/>
      <c r="F35" s="199"/>
      <c r="G35" s="199"/>
      <c r="H35" s="199"/>
      <c r="I35" s="252">
        <v>0</v>
      </c>
      <c r="J35" s="252"/>
      <c r="K35" s="253"/>
    </row>
    <row r="36" spans="1:11">
      <c r="A36" s="190" t="s">
        <v>174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0</v>
      </c>
      <c r="K36" s="7">
        <v>0</v>
      </c>
    </row>
    <row r="37" spans="1:11">
      <c r="A37" s="190" t="s">
        <v>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>
        <v>0</v>
      </c>
      <c r="K37" s="7">
        <v>26996595</v>
      </c>
    </row>
    <row r="38" spans="1:11">
      <c r="A38" s="190" t="s">
        <v>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5">
        <v>0</v>
      </c>
      <c r="K38" s="7">
        <v>0</v>
      </c>
    </row>
    <row r="39" spans="1:11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26996595</v>
      </c>
    </row>
    <row r="40" spans="1:11">
      <c r="A40" s="190" t="s">
        <v>31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>
        <v>372425</v>
      </c>
      <c r="K40" s="7">
        <v>4441270</v>
      </c>
    </row>
    <row r="41" spans="1:11">
      <c r="A41" s="190" t="s">
        <v>32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>
        <v>0</v>
      </c>
      <c r="K41" s="7">
        <v>0</v>
      </c>
    </row>
    <row r="42" spans="1:11">
      <c r="A42" s="190" t="s">
        <v>33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>
        <v>850847</v>
      </c>
      <c r="K42" s="7">
        <v>850847</v>
      </c>
    </row>
    <row r="43" spans="1:11">
      <c r="A43" s="190" t="s">
        <v>34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>
        <v>0</v>
      </c>
      <c r="K43" s="7">
        <v>0</v>
      </c>
    </row>
    <row r="44" spans="1:11">
      <c r="A44" s="190" t="s">
        <v>35</v>
      </c>
      <c r="B44" s="191"/>
      <c r="C44" s="191"/>
      <c r="D44" s="191"/>
      <c r="E44" s="191"/>
      <c r="F44" s="191"/>
      <c r="G44" s="191"/>
      <c r="H44" s="191"/>
      <c r="I44" s="1">
        <v>36</v>
      </c>
      <c r="J44" s="5">
        <v>0</v>
      </c>
      <c r="K44" s="7">
        <v>0</v>
      </c>
    </row>
    <row r="45" spans="1:11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1223272</v>
      </c>
      <c r="K45" s="53">
        <f>SUM(K40:K44)</f>
        <v>5292117</v>
      </c>
    </row>
    <row r="46" spans="1:11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21704478</v>
      </c>
    </row>
    <row r="47" spans="1:11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1223272</v>
      </c>
      <c r="K47" s="53">
        <f>IF(K45&gt;K39,K45-K39,0)</f>
        <v>0</v>
      </c>
    </row>
    <row r="48" spans="1:11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15441804</v>
      </c>
      <c r="K49" s="53">
        <f>IF(K21-K20+K34-K33+K47-K46&gt;0,K21-K20+K34-K33+K47-K46,0)</f>
        <v>4363779</v>
      </c>
    </row>
    <row r="50" spans="1:11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33518052</v>
      </c>
      <c r="K50" s="7">
        <v>14088405</v>
      </c>
    </row>
    <row r="51" spans="1:11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0</v>
      </c>
      <c r="K51" s="7">
        <v>0</v>
      </c>
    </row>
    <row r="52" spans="1:11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15441804</v>
      </c>
      <c r="K52" s="7">
        <v>4363779</v>
      </c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18076248</v>
      </c>
      <c r="K53" s="61">
        <f>K50+K51-K52</f>
        <v>9724626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topLeftCell="A2" zoomScale="125" workbookViewId="0">
      <selection activeCell="K28" sqref="K28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1" width="9.5703125" style="76" bestFit="1" customWidth="1"/>
    <col min="12" max="16384" width="9.140625" style="76"/>
  </cols>
  <sheetData>
    <row r="1" spans="1:12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2" t="s">
        <v>282</v>
      </c>
      <c r="D2" s="272"/>
      <c r="E2" s="77">
        <v>40544</v>
      </c>
      <c r="F2" s="43" t="s">
        <v>250</v>
      </c>
      <c r="G2" s="273">
        <v>40633</v>
      </c>
      <c r="H2" s="274"/>
      <c r="I2" s="74"/>
      <c r="J2" s="74"/>
      <c r="K2" s="74"/>
      <c r="L2" s="78"/>
    </row>
    <row r="3" spans="1:12" ht="23.25">
      <c r="A3" s="275" t="s">
        <v>59</v>
      </c>
      <c r="B3" s="275"/>
      <c r="C3" s="275"/>
      <c r="D3" s="275"/>
      <c r="E3" s="275"/>
      <c r="F3" s="275"/>
      <c r="G3" s="275"/>
      <c r="H3" s="275"/>
      <c r="I3" s="81" t="s">
        <v>305</v>
      </c>
      <c r="J3" s="82" t="s">
        <v>150</v>
      </c>
      <c r="K3" s="82" t="s">
        <v>151</v>
      </c>
    </row>
    <row r="4" spans="1:12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283</v>
      </c>
      <c r="K4" s="83" t="s">
        <v>284</v>
      </c>
    </row>
    <row r="5" spans="1:12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399816000</v>
      </c>
      <c r="K5" s="45">
        <v>399816000</v>
      </c>
    </row>
    <row r="6" spans="1:12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0</v>
      </c>
      <c r="K6" s="46">
        <v>0</v>
      </c>
    </row>
    <row r="7" spans="1:12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0</v>
      </c>
      <c r="K7" s="46">
        <v>0</v>
      </c>
    </row>
    <row r="8" spans="1:12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-24120912</v>
      </c>
      <c r="K8" s="46">
        <v>-1056309</v>
      </c>
    </row>
    <row r="9" spans="1:12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-2627520</v>
      </c>
      <c r="K9" s="46">
        <v>32314</v>
      </c>
    </row>
    <row r="10" spans="1:12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0</v>
      </c>
      <c r="K10" s="46">
        <v>0</v>
      </c>
    </row>
    <row r="11" spans="1:12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>
        <v>0</v>
      </c>
      <c r="K11" s="46">
        <v>0</v>
      </c>
    </row>
    <row r="12" spans="1:12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>
        <v>0</v>
      </c>
      <c r="K12" s="46">
        <v>0</v>
      </c>
    </row>
    <row r="13" spans="1:12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>
        <v>0</v>
      </c>
      <c r="K13" s="46">
        <v>0</v>
      </c>
    </row>
    <row r="14" spans="1:12">
      <c r="A14" s="270" t="s">
        <v>294</v>
      </c>
      <c r="B14" s="271"/>
      <c r="C14" s="271"/>
      <c r="D14" s="271"/>
      <c r="E14" s="271"/>
      <c r="F14" s="271"/>
      <c r="G14" s="271"/>
      <c r="H14" s="271"/>
      <c r="I14" s="44">
        <v>10</v>
      </c>
      <c r="J14" s="79">
        <f>SUM(J5:J13)</f>
        <v>373067568</v>
      </c>
      <c r="K14" s="79">
        <f>SUM(K5:K13)</f>
        <v>398792005</v>
      </c>
    </row>
    <row r="15" spans="1:12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>
        <v>0</v>
      </c>
      <c r="K15" s="46">
        <v>0</v>
      </c>
    </row>
    <row r="16" spans="1:12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0</v>
      </c>
      <c r="K16" s="46">
        <v>0</v>
      </c>
    </row>
    <row r="17" spans="1:11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>
        <v>0</v>
      </c>
      <c r="K17" s="46">
        <v>0</v>
      </c>
    </row>
    <row r="18" spans="1:11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>
        <v>0</v>
      </c>
      <c r="K18" s="46">
        <v>0</v>
      </c>
    </row>
    <row r="19" spans="1:11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>
        <v>0</v>
      </c>
      <c r="K19" s="46">
        <v>0</v>
      </c>
    </row>
    <row r="20" spans="1:11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>
        <v>0</v>
      </c>
      <c r="K20" s="46">
        <v>0</v>
      </c>
    </row>
    <row r="21" spans="1:11">
      <c r="A21" s="270" t="s">
        <v>301</v>
      </c>
      <c r="B21" s="271"/>
      <c r="C21" s="271"/>
      <c r="D21" s="271"/>
      <c r="E21" s="271"/>
      <c r="F21" s="271"/>
      <c r="G21" s="271"/>
      <c r="H21" s="271"/>
      <c r="I21" s="44">
        <v>17</v>
      </c>
      <c r="J21" s="80">
        <f>SUM(J15:J20)</f>
        <v>0</v>
      </c>
      <c r="K21" s="80">
        <f>SUM(K15:K20)</f>
        <v>0</v>
      </c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kostelacs</cp:lastModifiedBy>
  <cp:lastPrinted>2011-04-27T07:15:57Z</cp:lastPrinted>
  <dcterms:created xsi:type="dcterms:W3CDTF">2008-10-17T11:51:54Z</dcterms:created>
  <dcterms:modified xsi:type="dcterms:W3CDTF">2011-04-27T07:17:15Z</dcterms:modified>
</cp:coreProperties>
</file>