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<sst xmlns="http://schemas.openxmlformats.org/spreadsheetml/2006/main" count="399" uniqueCount="345">
  <si>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</si>
  <si>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</si>
  <si>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</si>
  <si>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</si>
  <si>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</si>
  <si>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</si>
  <si>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</si>
  <si>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</si>
  <si>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</si>
  <si>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</si>
  <si>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</si>
  <si>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</si>
  <si>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</si>
  <si>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</si>
  <si>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</si>
  <si>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</si>
  <si>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</si>
  <si>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</si>
  <si>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</si>
  <si>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</si>
  <si>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</si>
  <si>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</si>
  <si>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</si>
  <si>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</si>
  <si>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</si>
  <si>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</si>
  <si>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</si>
  <si>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</si>
  <si>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</si>
  <si>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</si>
  <si>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</si>
  <si>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</si>
  <si>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</si>
  <si>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</si>
  <si>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</si>
  <si>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</si>
  <si>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</si>
  <si>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</si>
  <si>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</si>
  <si>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</si>
  <si>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</si>
  <si>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</si>
  <si>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</si>
  <si>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</si>
  <si>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</si>
  <si>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</si>
  <si>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</si>
  <si>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</si>
  <si>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</si>
  <si>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</si>
  <si>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</si>
  <si>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</si>
  <si>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</si>
  <si>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</si>
  <si>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</si>
  <si>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</si>
  <si>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</si>
  <si>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</si>
  <si>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</si>
  <si>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</si>
  <si>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</si>
  <si>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</si>
  <si>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</si>
  <si>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</si>
  <si>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</si>
  <si>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</si>
  <si>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</si>
  <si>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</si>
  <si>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</si>
  <si>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</si>
  <si>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</si>
  <si>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</si>
  <si>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</si>
  <si>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</si>
  <si>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</si>
  <si>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</si>
  <si>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</si>
  <si>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</si>
  <si>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</si>
  <si>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</si>
  <si>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</si>
  <si>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</si>
  <si>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</si>
  <si>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</si>
  <si>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</si>
  <si>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</si>
  <si>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</si>
  <si>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</si>
  <si>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</si>
  <si>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</si>
  <si>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</si>
  <si>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</si>
  <si>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</si>
  <si>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</si>
  <si>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</si>
  <si>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</si>
  <si>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</si>
  <si>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</si>
  <si>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</si>
  <si>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</si>
  <si>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</si>
  <si>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</si>
  <si>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</si>
  <si>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</si>
  <si>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</si>
  <si>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</si>
  <si>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</si>
  <si>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</si>
  <si>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</si>
  <si>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</si>
  <si>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</si>
  <si>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</si>
  <si>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</si>
  <si>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</si>
  <si>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</si>
  <si>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</si>
  <si>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</si>
  <si>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</si>
  <si>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</si>
  <si>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</si>
  <si>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</si>
  <si>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</si>
  <si>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</si>
  <si>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</si>
  <si>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</si>
  <si>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</si>
  <si>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</si>
  <si>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</si>
  <si>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</si>
  <si>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</si>
  <si>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</si>
  <si>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</si>
  <si>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</si>
  <si>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</si>
  <si>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</si>
  <si>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</si>
  <si>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</si>
  <si>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</si>
  <si>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</si>
  <si>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</si>
  <si>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</si>
  <si>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</si>
  <si>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</si>
  <si>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</si>
  <si>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</si>
  <si>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</si>
  <si>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</si>
  <si>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</si>
  <si>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</si>
  <si>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</si>
  <si>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</si>
  <si>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</si>
  <si>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</si>
  <si>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</si>
  <si>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</si>
  <si>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</si>
  <si>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</si>
  <si>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</si>
  <si>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</si>
  <si>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</si>
  <si>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</si>
  <si>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</si>
  <si>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</si>
  <si>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</si>
  <si>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</si>
  <si>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</si>
  <si>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</si>
  <si>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</si>
  <si>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</si>
  <si>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</si>
  <si>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</si>
  <si>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</si>
  <si>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</si>
  <si>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</si>
  <si>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</si>
  <si>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</si>
  <si>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</si>
  <si>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</si>
  <si>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</si>
  <si>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</si>
  <si>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</si>
  <si>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</si>
  <si>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</si>
  <si>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</si>
  <si>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</si>
  <si>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</si>
  <si>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</si>
  <si>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</si>
  <si>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</si>
  <si>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</si>
  <si>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</si>
  <si>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</si>
  <si>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</si>
  <si>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</si>
  <si>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</si>
  <si>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</si>
  <si>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</si>
  <si>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</si>
  <si>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</si>
  <si>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</si>
  <si>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</si>
  <si>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</si>
  <si>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</si>
  <si>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</si>
  <si>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</si>
  <si>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</si>
  <si>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</si>
  <si>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</si>
  <si>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</si>
  <si>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</si>
  <si>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</si>
  <si>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</si>
  <si>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</si>
  <si>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</si>
  <si>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</si>
  <si>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</si>
  <si>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</si>
  <si>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</si>
  <si>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</si>
  <si>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</si>
  <si>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</si>
  <si>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</si>
  <si>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</si>
  <si>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</si>
  <si>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</si>
  <si>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</si>
  <si>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</si>
  <si>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</si>
  <si>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</si>
  <si>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</si>
  <si>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</si>
  <si>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</si>
  <si>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</si>
  <si>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</si>
  <si>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</si>
  <si>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</si>
  <si>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</si>
  <si>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</si>
  <si>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</si>
  <si>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</si>
  <si>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</si>
  <si>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</si>
  <si>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</si>
  <si>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</si>
  <si>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</si>
  <si>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</si>
  <si>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</si>
  <si>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</si>
  <si>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</si>
  <si>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</si>
  <si>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</si>
  <si>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</si>
  <si>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</si>
  <si>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</si>
  <si>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</si>
  <si>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</si>
  <si>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</si>
  <si>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</si>
  <si>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</si>
  <si>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</si>
  <si>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</si>
  <si>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</si>
  <si>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</si>
  <si>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</si>
  <si>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</si>
  <si>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</si>
  <si>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</si>
  <si>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</si>
  <si>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</si>
  <si>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</si>
  <si>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</si>
  <si>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</si>
  <si>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</si>
  <si>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</si>
  <si>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</si>
  <si>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</si>
  <si>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</si>
  <si>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</si>
  <si>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</si>
  <si>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</si>
  <si>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</si>
  <si>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</si>
  <si>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</si>
  <si>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</si>
  <si>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</si>
  <si>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</si>
  <si>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</si>
  <si>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</si>
  <si>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</si>
  <si>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</si>
  <si>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</si>
  <si>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</si>
  <si>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</si>
  <si>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</si>
  <si>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</si>
  <si>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</si>
  <si>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</si>
  <si>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</si>
  <si>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</si>
  <si>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</si>
  <si>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</si>
  <si>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</si>
  <si>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</si>
  <si>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</si>
  <si>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</si>
  <si>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</si>
  <si>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</si>
  <si>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</si>
  <si>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</si>
  <si>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</si>
  <si>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</si>
  <si>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</si>
  <si>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</si>
  <si>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</si>
  <si>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</si>
  <si>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</si>
  <si>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</si>
  <si>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</si>
  <si>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</si>
  <si>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</si>
  <si>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</si>
  <si>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</si>
  <si>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</si>
  <si>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1.1.2013.</t>
  </si>
  <si>
    <t>03333477</t>
  </si>
  <si>
    <t>040000833</t>
  </si>
  <si>
    <t>86167814130</t>
  </si>
  <si>
    <t>RIJEKA</t>
  </si>
  <si>
    <t>LIBURNIJSKA 3</t>
  </si>
  <si>
    <t>gmanageroffice@3maj.hr</t>
  </si>
  <si>
    <t>www.3maj.hr</t>
  </si>
  <si>
    <t>PRIMORSKO-GORANSKA</t>
  </si>
  <si>
    <t>3011</t>
  </si>
  <si>
    <t>NE</t>
  </si>
  <si>
    <t>HRELJAC GORDANA</t>
  </si>
  <si>
    <t>051611474</t>
  </si>
  <si>
    <t>051611455</t>
  </si>
  <si>
    <t>racunovodstvo@3maj.hr</t>
  </si>
  <si>
    <t>KUČAN EDI I BOŽANIĆ PREDRAG</t>
  </si>
  <si>
    <t>Obveznik: BRODOGRAĐEVNA INDUSTRIJA 3.MAJ dioničko društvo</t>
  </si>
  <si>
    <t>BRODOGRAĐEVNA INDUSTRIJA 3.MAJ dioničko društvo</t>
  </si>
  <si>
    <t>30.6.2013.</t>
  </si>
  <si>
    <t>stanje na dan 30.6.2013.</t>
  </si>
  <si>
    <t>u razdoblju 1.1.2013. do  30.6.2013.</t>
  </si>
  <si>
    <t>u razdoblju  1.1.2013.  do   30.6.2013.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</si>
</sst>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24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24" borderId="20" xfId="57" applyFont="1" applyFill="1" applyBorder="1" applyAlignment="1" applyProtection="1">
      <alignment horizontal="center" vertical="center"/>
      <protection hidden="1"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4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20" t="s">
        <v>323</v>
      </c>
      <c r="F2" s="12"/>
      <c r="G2" s="13" t="s">
        <v>250</v>
      </c>
      <c r="H2" s="120" t="s">
        <v>341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2" t="s">
        <v>251</v>
      </c>
      <c r="B6" s="163"/>
      <c r="C6" s="175" t="s">
        <v>324</v>
      </c>
      <c r="D6" s="17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2" t="s">
        <v>252</v>
      </c>
      <c r="B8" s="193"/>
      <c r="C8" s="175" t="s">
        <v>325</v>
      </c>
      <c r="D8" s="17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7" t="s">
        <v>253</v>
      </c>
      <c r="B10" s="184"/>
      <c r="C10" s="175" t="s">
        <v>326</v>
      </c>
      <c r="D10" s="17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2" t="s">
        <v>254</v>
      </c>
      <c r="B12" s="163"/>
      <c r="C12" s="177" t="s">
        <v>340</v>
      </c>
      <c r="D12" s="137"/>
      <c r="E12" s="137"/>
      <c r="F12" s="137"/>
      <c r="G12" s="137"/>
      <c r="H12" s="137"/>
      <c r="I12" s="16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2" t="s">
        <v>255</v>
      </c>
      <c r="B14" s="163"/>
      <c r="C14" s="182">
        <v>51000</v>
      </c>
      <c r="D14" s="183"/>
      <c r="E14" s="16"/>
      <c r="F14" s="177" t="s">
        <v>327</v>
      </c>
      <c r="G14" s="137"/>
      <c r="H14" s="137"/>
      <c r="I14" s="16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2" t="s">
        <v>256</v>
      </c>
      <c r="B16" s="163"/>
      <c r="C16" s="177" t="s">
        <v>328</v>
      </c>
      <c r="D16" s="137"/>
      <c r="E16" s="137"/>
      <c r="F16" s="137"/>
      <c r="G16" s="137"/>
      <c r="H16" s="137"/>
      <c r="I16" s="16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2" t="s">
        <v>257</v>
      </c>
      <c r="B18" s="163"/>
      <c r="C18" s="133" t="s">
        <v>329</v>
      </c>
      <c r="D18" s="134"/>
      <c r="E18" s="134"/>
      <c r="F18" s="134"/>
      <c r="G18" s="134"/>
      <c r="H18" s="134"/>
      <c r="I18" s="13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2" t="s">
        <v>258</v>
      </c>
      <c r="B20" s="163"/>
      <c r="C20" s="133" t="s">
        <v>330</v>
      </c>
      <c r="D20" s="134"/>
      <c r="E20" s="134"/>
      <c r="F20" s="134"/>
      <c r="G20" s="134"/>
      <c r="H20" s="134"/>
      <c r="I20" s="13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2" t="s">
        <v>259</v>
      </c>
      <c r="B22" s="163"/>
      <c r="C22" s="121">
        <v>373</v>
      </c>
      <c r="D22" s="177" t="s">
        <v>327</v>
      </c>
      <c r="E22" s="138"/>
      <c r="F22" s="139"/>
      <c r="G22" s="162"/>
      <c r="H22" s="13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2" t="s">
        <v>260</v>
      </c>
      <c r="B24" s="163"/>
      <c r="C24" s="121">
        <v>8</v>
      </c>
      <c r="D24" s="177" t="s">
        <v>331</v>
      </c>
      <c r="E24" s="138"/>
      <c r="F24" s="138"/>
      <c r="G24" s="139"/>
      <c r="H24" s="51" t="s">
        <v>261</v>
      </c>
      <c r="I24" s="122">
        <v>1761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2" t="s">
        <v>262</v>
      </c>
      <c r="B26" s="163"/>
      <c r="C26" s="127" t="s">
        <v>333</v>
      </c>
      <c r="D26" s="25"/>
      <c r="E26" s="33"/>
      <c r="F26" s="24"/>
      <c r="G26" s="132" t="s">
        <v>263</v>
      </c>
      <c r="H26" s="163"/>
      <c r="I26" s="126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4" t="s">
        <v>264</v>
      </c>
      <c r="B28" s="144"/>
      <c r="C28" s="145"/>
      <c r="D28" s="145"/>
      <c r="E28" s="140" t="s">
        <v>265</v>
      </c>
      <c r="F28" s="141"/>
      <c r="G28" s="141"/>
      <c r="H28" s="142" t="s">
        <v>266</v>
      </c>
      <c r="I28" s="14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1"/>
      <c r="B30" s="178"/>
      <c r="C30" s="178"/>
      <c r="D30" s="179"/>
      <c r="E30" s="151"/>
      <c r="F30" s="178"/>
      <c r="G30" s="178"/>
      <c r="H30" s="175"/>
      <c r="I30" s="176"/>
      <c r="J30" s="10"/>
      <c r="K30" s="10"/>
      <c r="L30" s="10"/>
    </row>
    <row r="31" spans="1:12" ht="12.75">
      <c r="A31" s="94"/>
      <c r="B31" s="22"/>
      <c r="C31" s="21"/>
      <c r="D31" s="152"/>
      <c r="E31" s="152"/>
      <c r="F31" s="152"/>
      <c r="G31" s="153"/>
      <c r="H31" s="16"/>
      <c r="I31" s="101"/>
      <c r="J31" s="10"/>
      <c r="K31" s="10"/>
      <c r="L31" s="10"/>
    </row>
    <row r="32" spans="1:12" ht="12.75">
      <c r="A32" s="151"/>
      <c r="B32" s="178"/>
      <c r="C32" s="178"/>
      <c r="D32" s="179"/>
      <c r="E32" s="151"/>
      <c r="F32" s="178"/>
      <c r="G32" s="178"/>
      <c r="H32" s="175"/>
      <c r="I32" s="17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1"/>
      <c r="B34" s="178"/>
      <c r="C34" s="178"/>
      <c r="D34" s="179"/>
      <c r="E34" s="151"/>
      <c r="F34" s="178"/>
      <c r="G34" s="178"/>
      <c r="H34" s="175"/>
      <c r="I34" s="17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1"/>
      <c r="B36" s="178"/>
      <c r="C36" s="178"/>
      <c r="D36" s="179"/>
      <c r="E36" s="151"/>
      <c r="F36" s="178"/>
      <c r="G36" s="178"/>
      <c r="H36" s="175"/>
      <c r="I36" s="176"/>
      <c r="J36" s="10"/>
      <c r="K36" s="10"/>
      <c r="L36" s="10"/>
    </row>
    <row r="37" spans="1:12" ht="12.75">
      <c r="A37" s="103"/>
      <c r="B37" s="30"/>
      <c r="C37" s="146"/>
      <c r="D37" s="147"/>
      <c r="E37" s="16"/>
      <c r="F37" s="146"/>
      <c r="G37" s="147"/>
      <c r="H37" s="16"/>
      <c r="I37" s="95"/>
      <c r="J37" s="10"/>
      <c r="K37" s="10"/>
      <c r="L37" s="10"/>
    </row>
    <row r="38" spans="1:12" ht="12.75">
      <c r="A38" s="151"/>
      <c r="B38" s="178"/>
      <c r="C38" s="178"/>
      <c r="D38" s="179"/>
      <c r="E38" s="151"/>
      <c r="F38" s="178"/>
      <c r="G38" s="178"/>
      <c r="H38" s="175"/>
      <c r="I38" s="17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1"/>
      <c r="B40" s="178"/>
      <c r="C40" s="178"/>
      <c r="D40" s="179"/>
      <c r="E40" s="151"/>
      <c r="F40" s="178"/>
      <c r="G40" s="178"/>
      <c r="H40" s="175"/>
      <c r="I40" s="17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7" t="s">
        <v>267</v>
      </c>
      <c r="B44" s="158"/>
      <c r="C44" s="175"/>
      <c r="D44" s="176"/>
      <c r="E44" s="26"/>
      <c r="F44" s="177"/>
      <c r="G44" s="178"/>
      <c r="H44" s="178"/>
      <c r="I44" s="179"/>
      <c r="J44" s="10"/>
      <c r="K44" s="10"/>
      <c r="L44" s="10"/>
    </row>
    <row r="45" spans="1:12" ht="12.75">
      <c r="A45" s="103"/>
      <c r="B45" s="30"/>
      <c r="C45" s="146"/>
      <c r="D45" s="147"/>
      <c r="E45" s="16"/>
      <c r="F45" s="146"/>
      <c r="G45" s="148"/>
      <c r="H45" s="35"/>
      <c r="I45" s="107"/>
      <c r="J45" s="10"/>
      <c r="K45" s="10"/>
      <c r="L45" s="10"/>
    </row>
    <row r="46" spans="1:12" ht="12.75">
      <c r="A46" s="157" t="s">
        <v>268</v>
      </c>
      <c r="B46" s="158"/>
      <c r="C46" s="177" t="s">
        <v>334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7" t="s">
        <v>270</v>
      </c>
      <c r="B48" s="158"/>
      <c r="C48" s="164" t="s">
        <v>335</v>
      </c>
      <c r="D48" s="160"/>
      <c r="E48" s="161"/>
      <c r="F48" s="16"/>
      <c r="G48" s="51" t="s">
        <v>271</v>
      </c>
      <c r="H48" s="164" t="s">
        <v>336</v>
      </c>
      <c r="I48" s="16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7" t="s">
        <v>257</v>
      </c>
      <c r="B50" s="158"/>
      <c r="C50" s="159" t="s">
        <v>337</v>
      </c>
      <c r="D50" s="160"/>
      <c r="E50" s="160"/>
      <c r="F50" s="160"/>
      <c r="G50" s="160"/>
      <c r="H50" s="160"/>
      <c r="I50" s="16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2" t="s">
        <v>272</v>
      </c>
      <c r="B52" s="163"/>
      <c r="C52" s="164" t="s">
        <v>338</v>
      </c>
      <c r="D52" s="160"/>
      <c r="E52" s="160"/>
      <c r="F52" s="160"/>
      <c r="G52" s="160"/>
      <c r="H52" s="160"/>
      <c r="I52" s="165"/>
      <c r="J52" s="10"/>
      <c r="K52" s="10"/>
      <c r="L52" s="10"/>
    </row>
    <row r="53" spans="1:12" ht="12.75">
      <c r="A53" s="108"/>
      <c r="B53" s="20"/>
      <c r="C53" s="171" t="s">
        <v>273</v>
      </c>
      <c r="D53" s="171"/>
      <c r="E53" s="171"/>
      <c r="F53" s="171"/>
      <c r="G53" s="171"/>
      <c r="H53" s="17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6" t="s">
        <v>274</v>
      </c>
      <c r="C55" s="167"/>
      <c r="D55" s="167"/>
      <c r="E55" s="16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8" t="s">
        <v>306</v>
      </c>
      <c r="C56" s="169"/>
      <c r="D56" s="169"/>
      <c r="E56" s="169"/>
      <c r="F56" s="169"/>
      <c r="G56" s="169"/>
      <c r="H56" s="169"/>
      <c r="I56" s="170"/>
      <c r="J56" s="10"/>
      <c r="K56" s="10"/>
      <c r="L56" s="10"/>
    </row>
    <row r="57" spans="1:12" ht="12.75">
      <c r="A57" s="108"/>
      <c r="B57" s="168" t="s">
        <v>307</v>
      </c>
      <c r="C57" s="169"/>
      <c r="D57" s="169"/>
      <c r="E57" s="169"/>
      <c r="F57" s="169"/>
      <c r="G57" s="169"/>
      <c r="H57" s="169"/>
      <c r="I57" s="110"/>
      <c r="J57" s="10"/>
      <c r="K57" s="10"/>
      <c r="L57" s="10"/>
    </row>
    <row r="58" spans="1:12" ht="12.75">
      <c r="A58" s="108"/>
      <c r="B58" s="168" t="s">
        <v>308</v>
      </c>
      <c r="C58" s="169"/>
      <c r="D58" s="169"/>
      <c r="E58" s="169"/>
      <c r="F58" s="169"/>
      <c r="G58" s="169"/>
      <c r="H58" s="169"/>
      <c r="I58" s="170"/>
      <c r="J58" s="10"/>
      <c r="K58" s="10"/>
      <c r="L58" s="10"/>
    </row>
    <row r="59" spans="1:12" ht="12.75">
      <c r="A59" s="108"/>
      <c r="B59" s="168" t="s">
        <v>309</v>
      </c>
      <c r="C59" s="169"/>
      <c r="D59" s="169"/>
      <c r="E59" s="169"/>
      <c r="F59" s="169"/>
      <c r="G59" s="169"/>
      <c r="H59" s="169"/>
      <c r="I59" s="17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2" t="s">
        <v>277</v>
      </c>
      <c r="H62" s="173"/>
      <c r="I62" s="17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5"/>
      <c r="H63" s="156"/>
      <c r="I63" s="119"/>
      <c r="J63" s="10"/>
      <c r="K63" s="10"/>
      <c r="L63" s="10"/>
    </row>
  </sheetData>
  <sheetProtection/>
  <protectedRanges>
    <protectedRange sqref="E2 H2 A34:D34 A32:I32 A30:I30 I24" name="Range1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4"/>
    <protectedRange sqref="D24:G24" name="Range1_15"/>
    <protectedRange sqref="I26" name="Range1_2"/>
    <protectedRange sqref="C26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9">
      <selection activeCell="J59" sqref="J59"/>
    </sheetView>
  </sheetViews>
  <sheetFormatPr defaultColWidth="9.140625" defaultRowHeight="12.75"/>
  <cols>
    <col min="1" max="8" width="9.140625" style="52" customWidth="1"/>
    <col min="9" max="9" width="8.140625" style="52" customWidth="1"/>
    <col min="10" max="10" width="12.281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339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59</v>
      </c>
      <c r="B4" s="200"/>
      <c r="C4" s="200"/>
      <c r="D4" s="200"/>
      <c r="E4" s="200"/>
      <c r="F4" s="200"/>
      <c r="G4" s="200"/>
      <c r="H4" s="201"/>
      <c r="I4" s="58" t="s">
        <v>278</v>
      </c>
      <c r="J4" s="59" t="s">
        <v>319</v>
      </c>
      <c r="K4" s="60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232466100</v>
      </c>
      <c r="K8" s="53">
        <f>K9+K16+K26+K35+K39</f>
        <v>558728968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SUM(J10:J15)</f>
        <v>66113126</v>
      </c>
      <c r="K9" s="53">
        <f>SUM(K10:K15)</f>
        <v>64148606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481393</v>
      </c>
      <c r="K11" s="7">
        <v>375104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874270</v>
      </c>
      <c r="K14" s="7">
        <v>905056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64757463</v>
      </c>
      <c r="K15" s="7">
        <v>62868446</v>
      </c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82689034</v>
      </c>
      <c r="K16" s="53">
        <f>SUM(K17:K25)</f>
        <v>76208628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/>
      <c r="K17" s="7"/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49448</v>
      </c>
      <c r="K18" s="7">
        <v>40942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57144098</v>
      </c>
      <c r="K19" s="7">
        <v>51333870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4188583</v>
      </c>
      <c r="K20" s="7">
        <v>3707081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135079</v>
      </c>
      <c r="K23" s="7">
        <v>427327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712447</v>
      </c>
      <c r="K24" s="7">
        <v>712447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20459379</v>
      </c>
      <c r="K25" s="7">
        <v>19986961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SUM(J27:J34)</f>
        <v>79680702</v>
      </c>
      <c r="K26" s="53">
        <f>SUM(K27:K34)</f>
        <v>100660925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20000</v>
      </c>
      <c r="K27" s="7"/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4912150</v>
      </c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/>
      <c r="K29" s="7"/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1878</v>
      </c>
      <c r="K31" s="7">
        <v>1878</v>
      </c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74721759</v>
      </c>
      <c r="K32" s="7">
        <v>100634132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24915</v>
      </c>
      <c r="K33" s="7">
        <v>24915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SUM(J36:J38)</f>
        <v>3983238</v>
      </c>
      <c r="K35" s="53">
        <f>SUM(K36:K38)</f>
        <v>317710809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3983238</v>
      </c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>
        <v>317710809</v>
      </c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666721386</v>
      </c>
      <c r="K40" s="53">
        <f>K41+K49+K56+K64</f>
        <v>315555282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98385078</v>
      </c>
      <c r="K41" s="53">
        <f>SUM(K42:K48)</f>
        <v>70186025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96628297</v>
      </c>
      <c r="K42" s="7">
        <v>64222786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786068</v>
      </c>
      <c r="K43" s="7">
        <v>1454653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/>
      <c r="K45" s="7"/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327617</v>
      </c>
      <c r="K46" s="7">
        <v>3865490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>
        <v>643096</v>
      </c>
      <c r="K47" s="7">
        <v>643096</v>
      </c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457063037</v>
      </c>
      <c r="K49" s="53">
        <f>SUM(K50:K55)</f>
        <v>135046177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18234220</v>
      </c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1655533</v>
      </c>
      <c r="K51" s="7">
        <v>6541403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17796</v>
      </c>
      <c r="K53" s="7">
        <v>46715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435484501</v>
      </c>
      <c r="K54" s="7">
        <v>124760309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1670987</v>
      </c>
      <c r="K55" s="7">
        <v>3697750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15153841</v>
      </c>
      <c r="K56" s="53">
        <f>SUM(K57:K63)</f>
        <v>41714636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15153841</v>
      </c>
      <c r="K62" s="7">
        <v>41714636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96119430</v>
      </c>
      <c r="K64" s="7">
        <v>68608444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126824900</v>
      </c>
      <c r="K65" s="7">
        <v>94974326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1026012386</v>
      </c>
      <c r="K66" s="53">
        <f>K7+K8+K40+K65</f>
        <v>969258576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1926088944</v>
      </c>
      <c r="K67" s="8">
        <v>1535580441</v>
      </c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4">
        <f>J70+J71+J72+J78+J79+J82+J85</f>
        <v>751719907</v>
      </c>
      <c r="K69" s="54">
        <f>K70+K71+K72+K78+K79+K82+K85</f>
        <v>750867739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126140100</v>
      </c>
      <c r="K70" s="7">
        <v>126140100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858078267</v>
      </c>
      <c r="K71" s="7">
        <v>858078267</v>
      </c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J80-J81</f>
        <v>-1309477561</v>
      </c>
      <c r="K79" s="53">
        <f>K80-K81</f>
        <v>-232498460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1309477561</v>
      </c>
      <c r="K81" s="7">
        <v>232498460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J83-J84</f>
        <v>1076979101</v>
      </c>
      <c r="K82" s="53">
        <f>K83-K84</f>
        <v>-852168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1076979101</v>
      </c>
      <c r="K83" s="7"/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>
        <v>852168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24357489</v>
      </c>
      <c r="K86" s="53">
        <f>SUM(K87:K89)</f>
        <v>22722503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24357489</v>
      </c>
      <c r="K89" s="7">
        <v>22722503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/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150952517</v>
      </c>
      <c r="K100" s="53">
        <f>SUM(K101:K112)</f>
        <v>155141264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2674638</v>
      </c>
      <c r="K101" s="7"/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2004</v>
      </c>
      <c r="K103" s="7">
        <v>5199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26565762</v>
      </c>
      <c r="K104" s="7">
        <v>53311962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51223237</v>
      </c>
      <c r="K105" s="7">
        <v>34277103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9832285</v>
      </c>
      <c r="K108" s="7">
        <v>9265656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9190405</v>
      </c>
      <c r="K109" s="7">
        <v>8030351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51464186</v>
      </c>
      <c r="K112" s="7">
        <v>50250993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98982473</v>
      </c>
      <c r="K113" s="7">
        <v>40527070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1026012386</v>
      </c>
      <c r="K114" s="53">
        <f>K69+K86+K90+K100+K113</f>
        <v>969258576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128">
        <v>1926088944</v>
      </c>
      <c r="K115" s="8">
        <v>1535580441</v>
      </c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65536 J116:J65536 J1:J9 J16 J26 J35 J37:J41 J49 J56 J66 J68:J69 J72:J80 J82 J85:J88 J90:J100 J114 L1:IV65536 K72:K65536 K1:K52 K54:K69"/>
    <dataValidation type="whole" operator="greaterThanOrEqual" allowBlank="1" showInputMessage="1" showErrorMessage="1" errorTitle="Pogrešan unos" error="Mogu se unijeti samo cjelobrojne pozitivne vrijednosti." sqref="J10:J15 J17:J25 J27:J34 J36 J42:J48 J101:J113 J57:J65 J67 K53 J81 J83:J84 J89 J70:K70 J115 J50:J5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K59" sqref="K59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8515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7" t="s">
        <v>343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1" ht="12.75">
      <c r="A3" s="196" t="s">
        <v>339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8" t="s">
        <v>279</v>
      </c>
      <c r="J4" s="239" t="s">
        <v>319</v>
      </c>
      <c r="K4" s="239"/>
      <c r="L4" s="239" t="s">
        <v>320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326990127</v>
      </c>
      <c r="K7" s="54">
        <f>SUM(K8:K9)</f>
        <v>170272123</v>
      </c>
      <c r="L7" s="54">
        <f>SUM(L8:L9)</f>
        <v>300789599</v>
      </c>
      <c r="M7" s="54">
        <f>SUM(M8:M9)</f>
        <v>147089807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290414333</v>
      </c>
      <c r="K8" s="7">
        <v>153457140</v>
      </c>
      <c r="L8" s="7">
        <v>233813893</v>
      </c>
      <c r="M8" s="7">
        <v>112201788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36575794</v>
      </c>
      <c r="K9" s="7">
        <v>16814983</v>
      </c>
      <c r="L9" s="7">
        <v>66975706</v>
      </c>
      <c r="M9" s="7">
        <v>34888019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339109740</v>
      </c>
      <c r="K10" s="53">
        <f>K11+K12+K16+K20+K21+K22+K25+K26</f>
        <v>170966462</v>
      </c>
      <c r="L10" s="53">
        <f>L11+L12+L16+L20+L21+L22+L25+L26</f>
        <v>303005395</v>
      </c>
      <c r="M10" s="53">
        <f>M11+M12+M16+M20+M21+M22+M25+M26</f>
        <v>143875856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1726100</v>
      </c>
      <c r="K11" s="7">
        <v>763515</v>
      </c>
      <c r="L11" s="7">
        <v>-668585</v>
      </c>
      <c r="M11" s="7">
        <v>-913591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199813556</v>
      </c>
      <c r="K12" s="53">
        <f>SUM(K13:K15)</f>
        <v>99538456</v>
      </c>
      <c r="L12" s="53">
        <f>SUM(L13:L15)</f>
        <v>179775040</v>
      </c>
      <c r="M12" s="53">
        <f>SUM(M13:M15)</f>
        <v>81895955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152448429</v>
      </c>
      <c r="K13" s="7">
        <v>80935755</v>
      </c>
      <c r="L13" s="7">
        <v>143434480</v>
      </c>
      <c r="M13" s="7">
        <v>63897057</v>
      </c>
    </row>
    <row r="14" spans="1:12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/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47365127</v>
      </c>
      <c r="K15" s="7">
        <v>18602701</v>
      </c>
      <c r="L15" s="7">
        <v>36340560</v>
      </c>
      <c r="M15" s="7">
        <v>17998898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98599441</v>
      </c>
      <c r="K16" s="53">
        <f>SUM(K17:K19)</f>
        <v>47937822</v>
      </c>
      <c r="L16" s="53">
        <f>SUM(L17:L19)</f>
        <v>89024870</v>
      </c>
      <c r="M16" s="53">
        <f>SUM(M17:M19)</f>
        <v>44437557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59929780</v>
      </c>
      <c r="K17" s="7">
        <v>29351744</v>
      </c>
      <c r="L17" s="7">
        <v>54811803</v>
      </c>
      <c r="M17" s="7">
        <v>27345125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23384832</v>
      </c>
      <c r="K18" s="7">
        <v>11382152</v>
      </c>
      <c r="L18" s="7">
        <v>21236000</v>
      </c>
      <c r="M18" s="7">
        <v>10609855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15284829</v>
      </c>
      <c r="K19" s="7">
        <v>7203926</v>
      </c>
      <c r="L19" s="7">
        <v>12977067</v>
      </c>
      <c r="M19" s="7">
        <v>6482577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10343360</v>
      </c>
      <c r="K20" s="7">
        <v>5175812</v>
      </c>
      <c r="L20" s="7">
        <v>9103609</v>
      </c>
      <c r="M20" s="7">
        <v>4525799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22933479</v>
      </c>
      <c r="K21" s="7">
        <v>13645208</v>
      </c>
      <c r="L21" s="7">
        <v>21687541</v>
      </c>
      <c r="M21" s="7">
        <v>11420752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10774</v>
      </c>
      <c r="K22" s="53">
        <f>SUM(K23:K24)</f>
        <v>0</v>
      </c>
      <c r="L22" s="53">
        <f>SUM(L23:L24)</f>
        <v>28352</v>
      </c>
      <c r="M22" s="53">
        <f>SUM(M23:M24)</f>
        <v>13425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10774</v>
      </c>
      <c r="K24" s="7">
        <v>0</v>
      </c>
      <c r="L24" s="7">
        <v>28352</v>
      </c>
      <c r="M24" s="7">
        <v>13425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504709</v>
      </c>
      <c r="K25" s="7">
        <v>504709</v>
      </c>
      <c r="L25" s="7">
        <v>91369</v>
      </c>
      <c r="M25" s="7">
        <v>33869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5178321</v>
      </c>
      <c r="K26" s="7">
        <v>3400940</v>
      </c>
      <c r="L26" s="7">
        <v>3963199</v>
      </c>
      <c r="M26" s="7">
        <v>2462090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45466880</v>
      </c>
      <c r="K27" s="53">
        <f>SUM(K28:K32)</f>
        <v>-3636680</v>
      </c>
      <c r="L27" s="53">
        <f>SUM(L28:L32)</f>
        <v>8981547</v>
      </c>
      <c r="M27" s="53">
        <f>SUM(M28:M32)</f>
        <v>-13530808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35775</v>
      </c>
      <c r="K28" s="7">
        <v>23895</v>
      </c>
      <c r="L28" s="7"/>
      <c r="M28" s="7">
        <v>-452987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45431105</v>
      </c>
      <c r="K29" s="7">
        <v>-3660575</v>
      </c>
      <c r="L29" s="7">
        <v>8981547</v>
      </c>
      <c r="M29" s="7">
        <v>-13077821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93375236</v>
      </c>
      <c r="K33" s="53">
        <f>SUM(K34:K37)</f>
        <v>18361423</v>
      </c>
      <c r="L33" s="53">
        <f>SUM(L34:L37)</f>
        <v>7617919</v>
      </c>
      <c r="M33" s="53">
        <f>SUM(M34:M37)</f>
        <v>4126164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150568</v>
      </c>
      <c r="K34" s="7">
        <v>-90804</v>
      </c>
      <c r="L34" s="7"/>
      <c r="M34" s="7">
        <v>-20073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93224668</v>
      </c>
      <c r="K35" s="7">
        <v>18452227</v>
      </c>
      <c r="L35" s="7">
        <v>7597919</v>
      </c>
      <c r="M35" s="7">
        <v>4126237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>
        <v>20000</v>
      </c>
      <c r="M37" s="7">
        <v>20000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372457007</v>
      </c>
      <c r="K42" s="53">
        <f>K7+K27+K38+K40</f>
        <v>166635443</v>
      </c>
      <c r="L42" s="53">
        <f>L7+L27+L38+L40</f>
        <v>309771146</v>
      </c>
      <c r="M42" s="53">
        <f>M7+M27+M38+M40</f>
        <v>133558999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432484976</v>
      </c>
      <c r="K43" s="53">
        <f>K10+K33+K39+K41</f>
        <v>189327885</v>
      </c>
      <c r="L43" s="53">
        <f>L10+L33+L39+L41</f>
        <v>310623314</v>
      </c>
      <c r="M43" s="53">
        <f>M10+M33+M39+M41</f>
        <v>148002020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-60027969</v>
      </c>
      <c r="K44" s="53">
        <f>K42-K43</f>
        <v>-22692442</v>
      </c>
      <c r="L44" s="53">
        <f>L42-L43</f>
        <v>-852168</v>
      </c>
      <c r="M44" s="53">
        <f>M42-M43</f>
        <v>-14443021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3">
        <f>IF(J43&gt;J42,J43-J42,0)</f>
        <v>60027969</v>
      </c>
      <c r="K46" s="53">
        <f>IF(K43&gt;K42,K43-K42,0)</f>
        <v>22692442</v>
      </c>
      <c r="L46" s="53">
        <f>IF(L43&gt;L42,L43-L42,0)</f>
        <v>852168</v>
      </c>
      <c r="M46" s="53">
        <f>IF(M43&gt;M42,M43-M42,0)</f>
        <v>14443021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-60027969</v>
      </c>
      <c r="K48" s="53">
        <f>K44-K47</f>
        <v>-22692442</v>
      </c>
      <c r="L48" s="53">
        <f>L44-L47</f>
        <v>-852168</v>
      </c>
      <c r="M48" s="53">
        <f>M44-M47</f>
        <v>-14443021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60027969</v>
      </c>
      <c r="K50" s="61">
        <f>IF(K48&lt;0,-K48,0)</f>
        <v>22692442</v>
      </c>
      <c r="L50" s="61">
        <f>IF(L48&lt;0,-L48,0)</f>
        <v>852168</v>
      </c>
      <c r="M50" s="61">
        <f>IF(M48&lt;0,-M48,0)</f>
        <v>14443021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60027969</v>
      </c>
      <c r="K56" s="6">
        <v>22692442</v>
      </c>
      <c r="L56" s="6">
        <v>852168</v>
      </c>
      <c r="M56" s="6">
        <v>14443021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60027969</v>
      </c>
      <c r="K67" s="61">
        <f>K56+K66</f>
        <v>22692442</v>
      </c>
      <c r="L67" s="61">
        <f>L56+L66</f>
        <v>852168</v>
      </c>
      <c r="M67" s="61">
        <f>M56+M66</f>
        <v>14443021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7:H57"/>
    <mergeCell ref="A64:H64"/>
    <mergeCell ref="A70:H70"/>
    <mergeCell ref="A58:H58"/>
    <mergeCell ref="A59:H59"/>
    <mergeCell ref="A60:H60"/>
    <mergeCell ref="A61:H61"/>
    <mergeCell ref="A53:H53"/>
    <mergeCell ref="A54:H54"/>
    <mergeCell ref="A56:H56"/>
    <mergeCell ref="A55:M55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0:H10"/>
    <mergeCell ref="A11:H11"/>
    <mergeCell ref="A12:H12"/>
    <mergeCell ref="A8:H8"/>
    <mergeCell ref="A9:H9"/>
    <mergeCell ref="J4:K4"/>
    <mergeCell ref="A7:H7"/>
    <mergeCell ref="L4:M4"/>
    <mergeCell ref="A5:H5"/>
    <mergeCell ref="A4:H4"/>
    <mergeCell ref="A6:H6"/>
  </mergeCells>
  <dataValidations count="2">
    <dataValidation allowBlank="1" sqref="A1:I65536 M15:M65536 M1:M13 N1:IV65536 L1:L65536 J1:K35 J38:K65536"/>
    <dataValidation type="whole" operator="greaterThanOrEqual" allowBlank="1" showInputMessage="1" showErrorMessage="1" errorTitle="Pogrešan unos" error="Mogu se unijeti samo cjelobrojne pozitivne vrijednosti." sqref="J36:K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M12" sqref="M12"/>
    </sheetView>
  </sheetViews>
  <sheetFormatPr defaultColWidth="9.140625" defaultRowHeight="12.75"/>
  <cols>
    <col min="1" max="7" width="9.140625" style="52" customWidth="1"/>
    <col min="8" max="8" width="6.00390625" style="52" customWidth="1"/>
    <col min="9" max="9" width="8.00390625" style="52" customWidth="1"/>
    <col min="10" max="11" width="11.14062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196" t="s">
        <v>339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59"/>
      <c r="J6" s="259"/>
      <c r="K6" s="260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7">
        <v>-60027969</v>
      </c>
      <c r="K7" s="130">
        <v>-852168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7">
        <v>10434360</v>
      </c>
      <c r="K8" s="129">
        <v>9103609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7">
        <v>531929925</v>
      </c>
      <c r="K9" s="129">
        <v>4188747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7"/>
      <c r="K10" s="129">
        <v>8289289</v>
      </c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7">
        <v>7946970</v>
      </c>
      <c r="K11" s="129">
        <v>28199053</v>
      </c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7"/>
      <c r="K12" s="131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490283286</v>
      </c>
      <c r="K13" s="53">
        <f>SUM(K7:K12)</f>
        <v>48928530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7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7">
        <v>32364693</v>
      </c>
      <c r="K15" s="7"/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7"/>
      <c r="K16" s="7"/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7">
        <v>655995271</v>
      </c>
      <c r="K17" s="129">
        <v>78073514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688359964</v>
      </c>
      <c r="K18" s="53">
        <f>SUM(K14:K17)</f>
        <v>78073514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198076678</v>
      </c>
      <c r="K20" s="61">
        <f>IF(K18&gt;K13,K18-K13,0)</f>
        <v>29144984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59"/>
      <c r="J21" s="259"/>
      <c r="K21" s="260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7">
        <v>4919</v>
      </c>
      <c r="K22" s="7">
        <v>0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7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7">
        <v>1661278</v>
      </c>
      <c r="K24" s="7">
        <v>1005493</v>
      </c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7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>
        <v>4575966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1666197</v>
      </c>
      <c r="K27" s="53">
        <f>SUM(K22:K26)</f>
        <v>5581459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7">
        <v>1595923</v>
      </c>
      <c r="K28" s="7">
        <v>444803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>
        <v>3502658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1595923</v>
      </c>
      <c r="K31" s="53">
        <f>SUM(K28:K30)</f>
        <v>3947461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70274</v>
      </c>
      <c r="K32" s="53">
        <f>IF(K27&gt;K31,K27-K31,0)</f>
        <v>1633998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59"/>
      <c r="J34" s="259"/>
      <c r="K34" s="260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7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/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198006404</v>
      </c>
      <c r="K48" s="53">
        <f>IF(K20-K19+K33-K32+K46-K45&gt;0,K20-K19+K33-K32+K46-K45,0)</f>
        <v>27510986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7">
        <v>249159169</v>
      </c>
      <c r="K49" s="7">
        <v>96119430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7"/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7">
        <v>198006404</v>
      </c>
      <c r="K51" s="7">
        <v>27510986</v>
      </c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5">
        <f>J49+J50-J51</f>
        <v>51152765</v>
      </c>
      <c r="K52" s="61">
        <f>K49+K50-K51</f>
        <v>68608444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2">
    <dataValidation allowBlank="1" sqref="A1:I65536 J36:J65536 J1:J34 K1:IV65536"/>
    <dataValidation type="whole" operator="notEqual" allowBlank="1" showInputMessage="1" showErrorMessage="1" errorTitle="Pogrešan unos" error="Mogu se unijeti samo cjelobrojne vrijednosti." sqref="J35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59"/>
      <c r="J6" s="259"/>
      <c r="K6" s="260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59"/>
      <c r="J22" s="259"/>
      <c r="K22" s="260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59">
        <v>0</v>
      </c>
      <c r="J35" s="259"/>
      <c r="K35" s="260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11" sqref="J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8515625" style="76" customWidth="1"/>
    <col min="11" max="11" width="10.140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323</v>
      </c>
      <c r="F2" s="43" t="s">
        <v>250</v>
      </c>
      <c r="G2" s="285" t="s">
        <v>341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6">
        <v>126140100</v>
      </c>
      <c r="K5" s="6">
        <v>126140100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7">
        <v>858078267</v>
      </c>
      <c r="K6" s="7">
        <v>858078267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7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7">
        <v>-1309477561</v>
      </c>
      <c r="K8" s="7">
        <v>-232498460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7">
        <v>1076979101</v>
      </c>
      <c r="K9" s="7">
        <v>-852168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751719907</v>
      </c>
      <c r="K14" s="79">
        <f>SUM(K5:K13)</f>
        <v>750867739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7">
        <v>1076979101</v>
      </c>
      <c r="K20" s="7">
        <v>-852168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1076979101</v>
      </c>
      <c r="K21" s="80">
        <f>SUM(K15:K20)</f>
        <v>-852168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65536 J21:J65536 J10:J19 L1:IV65536 J1:K4 K7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2013-07-24T10:01:03Z</cp:lastPrinted>
  <dcterms:created xsi:type="dcterms:W3CDTF">2008-10-17T11:51:54Z</dcterms:created>
  <dcterms:modified xsi:type="dcterms:W3CDTF">2013-07-24T10:03:12Z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