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<sst xmlns="http://schemas.openxmlformats.org/spreadsheetml/2006/main" count="399" uniqueCount="345">
  <si>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</si>
  <si>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</si>
  <si>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</si>
  <si>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</si>
  <si>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</si>
  <si>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</si>
  <si>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</si>
  <si>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</si>
  <si>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</si>
  <si>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</si>
  <si>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</si>
  <si>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</si>
  <si>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</si>
  <si>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</si>
  <si>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</si>
  <si>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</si>
  <si>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</si>
  <si>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</si>
  <si>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</si>
  <si>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</si>
  <si>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</si>
  <si>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</si>
  <si>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</si>
  <si>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</si>
  <si>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</si>
  <si>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</si>
  <si>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</si>
  <si>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</si>
  <si>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</si>
  <si>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</si>
  <si>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</si>
  <si>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</si>
  <si>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</si>
  <si>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</si>
  <si>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</si>
  <si>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</si>
  <si>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</si>
  <si>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</si>
  <si>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</si>
  <si>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</si>
  <si>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</si>
  <si>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</si>
  <si>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</si>
  <si>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</si>
  <si>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</si>
  <si>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</si>
  <si>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</si>
  <si>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</si>
  <si>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</si>
  <si>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</si>
  <si>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</si>
  <si>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</si>
  <si>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</si>
  <si>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</si>
  <si>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</si>
  <si>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</si>
  <si>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</si>
  <si>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</si>
  <si>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</si>
  <si>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</si>
  <si>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</si>
  <si>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</si>
  <si>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</si>
  <si>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</si>
  <si>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</si>
  <si>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</si>
  <si>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</si>
  <si>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</si>
  <si>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</si>
  <si>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</si>
  <si>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</si>
  <si>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</si>
  <si>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</si>
  <si>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</si>
  <si>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</si>
  <si>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</si>
  <si>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</si>
  <si>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</si>
  <si>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</si>
  <si>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</si>
  <si>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</si>
  <si>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</si>
  <si>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</si>
  <si>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</si>
  <si>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</si>
  <si>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</si>
  <si>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</si>
  <si>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</si>
  <si>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</si>
  <si>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</si>
  <si>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</si>
  <si>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</si>
  <si>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</si>
  <si>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</si>
  <si>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</si>
  <si>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</si>
  <si>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</si>
  <si>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</si>
  <si>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</si>
  <si>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</si>
  <si>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</si>
  <si>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</si>
  <si>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</si>
  <si>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</si>
  <si>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</si>
  <si>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</si>
  <si>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</si>
  <si>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</si>
  <si>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</si>
  <si>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</si>
  <si>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</si>
  <si>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</si>
  <si>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</si>
  <si>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</si>
  <si>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</si>
  <si>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</si>
  <si>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</si>
  <si>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</si>
  <si>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</si>
  <si>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</si>
  <si>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</si>
  <si>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</si>
  <si>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</si>
  <si>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</si>
  <si>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</si>
  <si>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</si>
  <si>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</si>
  <si>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</si>
  <si>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</si>
  <si>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</si>
  <si>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</si>
  <si>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</si>
  <si>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</si>
  <si>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</si>
  <si>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</si>
  <si>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</si>
  <si>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</si>
  <si>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</si>
  <si>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</si>
  <si>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</si>
  <si>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</si>
  <si>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</si>
  <si>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</si>
  <si>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</si>
  <si>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</si>
  <si>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</si>
  <si>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</si>
  <si>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</si>
  <si>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</si>
  <si>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</si>
  <si>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</si>
  <si>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</si>
  <si>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</si>
  <si>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</si>
  <si>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</si>
  <si>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</si>
  <si>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</si>
  <si>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</si>
  <si>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</si>
  <si>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</si>
  <si>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</si>
  <si>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</si>
  <si>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</si>
  <si>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</si>
  <si>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</si>
  <si>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</si>
  <si>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</si>
  <si>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</si>
  <si>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</si>
  <si>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</si>
  <si>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</si>
  <si>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</si>
  <si>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</si>
  <si>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</si>
  <si>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</si>
  <si>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</si>
  <si>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</si>
  <si>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</si>
  <si>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</si>
  <si>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</si>
  <si>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</si>
  <si>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</si>
  <si>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</si>
  <si>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</si>
  <si>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</si>
  <si>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</si>
  <si>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</si>
  <si>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</si>
  <si>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</si>
  <si>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</si>
  <si>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</si>
  <si>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</si>
  <si>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</si>
  <si>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</si>
  <si>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</si>
  <si>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</si>
  <si>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</si>
  <si>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</si>
  <si>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</si>
  <si>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</si>
  <si>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</si>
  <si>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</si>
  <si>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</si>
  <si>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</si>
  <si>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</si>
  <si>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</si>
  <si>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</si>
  <si>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</si>
  <si>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</si>
  <si>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</si>
  <si>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</si>
  <si>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</si>
  <si>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</si>
  <si>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</si>
  <si>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</si>
  <si>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</si>
  <si>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</si>
  <si>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</si>
  <si>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</si>
  <si>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</si>
  <si>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</si>
  <si>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</si>
  <si>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</si>
  <si>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</si>
  <si>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</si>
  <si>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</si>
  <si>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</si>
  <si>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</si>
  <si>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</si>
  <si>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</si>
  <si>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</si>
  <si>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</si>
  <si>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</si>
  <si>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</si>
  <si>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</si>
  <si>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</si>
  <si>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</si>
  <si>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</si>
  <si>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</si>
  <si>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</si>
  <si>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</si>
  <si>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</si>
  <si>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</si>
  <si>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</si>
  <si>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</si>
  <si>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</si>
  <si>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</si>
  <si>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</si>
  <si>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</si>
  <si>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</si>
  <si>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</si>
  <si>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</si>
  <si>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</si>
  <si>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</si>
  <si>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</si>
  <si>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</si>
  <si>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</si>
  <si>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</si>
  <si>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</si>
  <si>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</si>
  <si>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</si>
  <si>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</si>
  <si>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</si>
  <si>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</si>
  <si>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</si>
  <si>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</si>
  <si>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</si>
  <si>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</si>
  <si>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</si>
  <si>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</si>
  <si>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</si>
  <si>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</si>
  <si>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</si>
  <si>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</si>
  <si>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</si>
  <si>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</si>
  <si>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</si>
  <si>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</si>
  <si>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</si>
  <si>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</si>
  <si>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</si>
  <si>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</si>
  <si>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</si>
  <si>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</si>
  <si>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</si>
  <si>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</si>
  <si>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</si>
  <si>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</si>
  <si>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</si>
  <si>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</si>
  <si>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</si>
  <si>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</si>
  <si>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</si>
  <si>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</si>
  <si>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</si>
  <si>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</si>
  <si>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</si>
  <si>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</si>
  <si>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</si>
  <si>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</si>
  <si>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</si>
  <si>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</si>
  <si>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</si>
  <si>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</si>
  <si>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</si>
  <si>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</si>
  <si>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</si>
  <si>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</si>
  <si>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</si>
  <si>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</si>
  <si>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</si>
  <si>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</si>
  <si>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</si>
  <si>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</si>
  <si>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</si>
  <si>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</si>
  <si>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</si>
  <si>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</si>
  <si>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</si>
  <si>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</si>
  <si>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</si>
  <si>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</si>
  <si>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</si>
  <si>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1.1.2013.</t>
  </si>
  <si>
    <t>31.3.2013.</t>
  </si>
  <si>
    <t>03333477</t>
  </si>
  <si>
    <t>040000833</t>
  </si>
  <si>
    <t>86167814130</t>
  </si>
  <si>
    <t>RIJEKA</t>
  </si>
  <si>
    <t>LIBURNIJSKA 3</t>
  </si>
  <si>
    <t>gmanageroffice@3maj.hr</t>
  </si>
  <si>
    <t>www.3maj.hr</t>
  </si>
  <si>
    <t>PRIMORSKO-GORANSKA</t>
  </si>
  <si>
    <t>3011</t>
  </si>
  <si>
    <t>NE</t>
  </si>
  <si>
    <t>HRELJAC GORDANA</t>
  </si>
  <si>
    <t>051611474</t>
  </si>
  <si>
    <t>051611455</t>
  </si>
  <si>
    <t>racunovodstvo@3maj.hr</t>
  </si>
  <si>
    <t>KUČAN EDI I BOŽANIĆ PREDRAG</t>
  </si>
  <si>
    <t>stanje na dan 31.3.2013.</t>
  </si>
  <si>
    <t>Obveznik: BRODOGRAĐEVNA INDUSTRIJA 3.MAJ dioničko društvo</t>
  </si>
  <si>
    <t>u razdoblju  1.1.2013.  do   31.3.2013.</t>
  </si>
  <si>
    <t>u razdoblju 1.1.2013. do  31.3.2013.</t>
  </si>
  <si>
    <t>BRODOGRAĐEVNA INDUSTRIJA 3.MAJ dioničko društvo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</si>
</sst>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24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24" borderId="20" xfId="57" applyFont="1" applyFill="1" applyBorder="1" applyAlignment="1" applyProtection="1">
      <alignment horizontal="center" vertical="center"/>
      <protection hidden="1"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0" fontId="3" fillId="0" borderId="30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248</v>
      </c>
      <c r="B1" s="143"/>
      <c r="C1" s="14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7" t="s">
        <v>249</v>
      </c>
      <c r="B2" s="158"/>
      <c r="C2" s="158"/>
      <c r="D2" s="159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60" t="s">
        <v>317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3" t="s">
        <v>251</v>
      </c>
      <c r="B6" s="164"/>
      <c r="C6" s="155" t="s">
        <v>325</v>
      </c>
      <c r="D6" s="15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5" t="s">
        <v>252</v>
      </c>
      <c r="B8" s="166"/>
      <c r="C8" s="155" t="s">
        <v>326</v>
      </c>
      <c r="D8" s="15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2" t="s">
        <v>253</v>
      </c>
      <c r="B10" s="153"/>
      <c r="C10" s="155" t="s">
        <v>327</v>
      </c>
      <c r="D10" s="15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3" t="s">
        <v>254</v>
      </c>
      <c r="B12" s="164"/>
      <c r="C12" s="167" t="s">
        <v>344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3" t="s">
        <v>255</v>
      </c>
      <c r="B14" s="164"/>
      <c r="C14" s="170">
        <v>51000</v>
      </c>
      <c r="D14" s="171"/>
      <c r="E14" s="16"/>
      <c r="F14" s="167" t="s">
        <v>328</v>
      </c>
      <c r="G14" s="168"/>
      <c r="H14" s="168"/>
      <c r="I14" s="16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3" t="s">
        <v>256</v>
      </c>
      <c r="B16" s="164"/>
      <c r="C16" s="167" t="s">
        <v>329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3" t="s">
        <v>257</v>
      </c>
      <c r="B18" s="164"/>
      <c r="C18" s="172" t="s">
        <v>330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3" t="s">
        <v>258</v>
      </c>
      <c r="B20" s="164"/>
      <c r="C20" s="172" t="s">
        <v>331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3" t="s">
        <v>259</v>
      </c>
      <c r="B22" s="164"/>
      <c r="C22" s="121">
        <v>373</v>
      </c>
      <c r="D22" s="167" t="s">
        <v>328</v>
      </c>
      <c r="E22" s="175"/>
      <c r="F22" s="176"/>
      <c r="G22" s="163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3" t="s">
        <v>260</v>
      </c>
      <c r="B24" s="164"/>
      <c r="C24" s="121">
        <v>8</v>
      </c>
      <c r="D24" s="167" t="s">
        <v>332</v>
      </c>
      <c r="E24" s="175"/>
      <c r="F24" s="175"/>
      <c r="G24" s="176"/>
      <c r="H24" s="51" t="s">
        <v>261</v>
      </c>
      <c r="I24" s="122">
        <v>1781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3" t="s">
        <v>262</v>
      </c>
      <c r="B26" s="164"/>
      <c r="C26" s="127" t="s">
        <v>334</v>
      </c>
      <c r="D26" s="25"/>
      <c r="E26" s="33"/>
      <c r="F26" s="24"/>
      <c r="G26" s="178" t="s">
        <v>263</v>
      </c>
      <c r="H26" s="164"/>
      <c r="I26" s="126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9" t="s">
        <v>264</v>
      </c>
      <c r="B28" s="180"/>
      <c r="C28" s="181"/>
      <c r="D28" s="181"/>
      <c r="E28" s="182" t="s">
        <v>265</v>
      </c>
      <c r="F28" s="145"/>
      <c r="G28" s="145"/>
      <c r="H28" s="146" t="s">
        <v>266</v>
      </c>
      <c r="I28" s="14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49"/>
      <c r="C30" s="149"/>
      <c r="D30" s="150"/>
      <c r="E30" s="148"/>
      <c r="F30" s="149"/>
      <c r="G30" s="149"/>
      <c r="H30" s="155"/>
      <c r="I30" s="156"/>
      <c r="J30" s="10"/>
      <c r="K30" s="10"/>
      <c r="L30" s="10"/>
    </row>
    <row r="31" spans="1:12" ht="12.75">
      <c r="A31" s="94"/>
      <c r="B31" s="22"/>
      <c r="C31" s="21"/>
      <c r="D31" s="151"/>
      <c r="E31" s="151"/>
      <c r="F31" s="151"/>
      <c r="G31" s="141"/>
      <c r="H31" s="16"/>
      <c r="I31" s="101"/>
      <c r="J31" s="10"/>
      <c r="K31" s="10"/>
      <c r="L31" s="10"/>
    </row>
    <row r="32" spans="1:12" ht="12.75">
      <c r="A32" s="148"/>
      <c r="B32" s="149"/>
      <c r="C32" s="149"/>
      <c r="D32" s="150"/>
      <c r="E32" s="148"/>
      <c r="F32" s="149"/>
      <c r="G32" s="149"/>
      <c r="H32" s="155"/>
      <c r="I32" s="15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49"/>
      <c r="C34" s="149"/>
      <c r="D34" s="150"/>
      <c r="E34" s="148"/>
      <c r="F34" s="149"/>
      <c r="G34" s="149"/>
      <c r="H34" s="155"/>
      <c r="I34" s="15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49"/>
      <c r="C36" s="149"/>
      <c r="D36" s="150"/>
      <c r="E36" s="148"/>
      <c r="F36" s="149"/>
      <c r="G36" s="149"/>
      <c r="H36" s="155"/>
      <c r="I36" s="156"/>
      <c r="J36" s="10"/>
      <c r="K36" s="10"/>
      <c r="L36" s="10"/>
    </row>
    <row r="37" spans="1:12" ht="12.75">
      <c r="A37" s="103"/>
      <c r="B37" s="30"/>
      <c r="C37" s="144"/>
      <c r="D37" s="140"/>
      <c r="E37" s="16"/>
      <c r="F37" s="144"/>
      <c r="G37" s="140"/>
      <c r="H37" s="16"/>
      <c r="I37" s="95"/>
      <c r="J37" s="10"/>
      <c r="K37" s="10"/>
      <c r="L37" s="10"/>
    </row>
    <row r="38" spans="1:12" ht="12.75">
      <c r="A38" s="148"/>
      <c r="B38" s="149"/>
      <c r="C38" s="149"/>
      <c r="D38" s="150"/>
      <c r="E38" s="148"/>
      <c r="F38" s="149"/>
      <c r="G38" s="149"/>
      <c r="H38" s="155"/>
      <c r="I38" s="15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49"/>
      <c r="C40" s="149"/>
      <c r="D40" s="150"/>
      <c r="E40" s="148"/>
      <c r="F40" s="149"/>
      <c r="G40" s="149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2" t="s">
        <v>267</v>
      </c>
      <c r="B44" s="130"/>
      <c r="C44" s="155"/>
      <c r="D44" s="156"/>
      <c r="E44" s="26"/>
      <c r="F44" s="167"/>
      <c r="G44" s="149"/>
      <c r="H44" s="149"/>
      <c r="I44" s="150"/>
      <c r="J44" s="10"/>
      <c r="K44" s="10"/>
      <c r="L44" s="10"/>
    </row>
    <row r="45" spans="1:12" ht="12.75">
      <c r="A45" s="103"/>
      <c r="B45" s="30"/>
      <c r="C45" s="144"/>
      <c r="D45" s="140"/>
      <c r="E45" s="16"/>
      <c r="F45" s="144"/>
      <c r="G45" s="134"/>
      <c r="H45" s="35"/>
      <c r="I45" s="107"/>
      <c r="J45" s="10"/>
      <c r="K45" s="10"/>
      <c r="L45" s="10"/>
    </row>
    <row r="46" spans="1:12" ht="12.75">
      <c r="A46" s="152" t="s">
        <v>268</v>
      </c>
      <c r="B46" s="130"/>
      <c r="C46" s="167" t="s">
        <v>335</v>
      </c>
      <c r="D46" s="135"/>
      <c r="E46" s="135"/>
      <c r="F46" s="135"/>
      <c r="G46" s="135"/>
      <c r="H46" s="135"/>
      <c r="I46" s="13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2" t="s">
        <v>270</v>
      </c>
      <c r="B48" s="130"/>
      <c r="C48" s="131" t="s">
        <v>336</v>
      </c>
      <c r="D48" s="132"/>
      <c r="E48" s="133"/>
      <c r="F48" s="16"/>
      <c r="G48" s="51" t="s">
        <v>271</v>
      </c>
      <c r="H48" s="131" t="s">
        <v>337</v>
      </c>
      <c r="I48" s="13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2" t="s">
        <v>257</v>
      </c>
      <c r="B50" s="130"/>
      <c r="C50" s="185" t="s">
        <v>338</v>
      </c>
      <c r="D50" s="132"/>
      <c r="E50" s="132"/>
      <c r="F50" s="132"/>
      <c r="G50" s="132"/>
      <c r="H50" s="132"/>
      <c r="I50" s="13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3" t="s">
        <v>272</v>
      </c>
      <c r="B52" s="164"/>
      <c r="C52" s="131" t="s">
        <v>339</v>
      </c>
      <c r="D52" s="132"/>
      <c r="E52" s="132"/>
      <c r="F52" s="132"/>
      <c r="G52" s="132"/>
      <c r="H52" s="132"/>
      <c r="I52" s="169"/>
      <c r="J52" s="10"/>
      <c r="K52" s="10"/>
      <c r="L52" s="10"/>
    </row>
    <row r="53" spans="1:12" ht="12.75">
      <c r="A53" s="108"/>
      <c r="B53" s="20"/>
      <c r="C53" s="137" t="s">
        <v>273</v>
      </c>
      <c r="D53" s="137"/>
      <c r="E53" s="137"/>
      <c r="F53" s="137"/>
      <c r="G53" s="137"/>
      <c r="H53" s="13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8" t="s">
        <v>277</v>
      </c>
      <c r="H62" s="139"/>
      <c r="I62" s="12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A34:D34 A32:I32 A30:I30 I24" name="Range1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4"/>
    <protectedRange sqref="D24:G24" name="Range1_15"/>
    <protectedRange sqref="I26" name="Range1_2"/>
    <protectedRange sqref="C26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3">
      <selection activeCell="K114" sqref="K114"/>
    </sheetView>
  </sheetViews>
  <sheetFormatPr defaultColWidth="9.140625" defaultRowHeight="12.75"/>
  <cols>
    <col min="1" max="8" width="9.140625" style="52" customWidth="1"/>
    <col min="9" max="9" width="8.140625" style="52" customWidth="1"/>
    <col min="10" max="10" width="12.281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341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232466100</v>
      </c>
      <c r="K8" s="53">
        <f>K9+K16+K26+K35+K39</f>
        <v>268166044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66113126</v>
      </c>
      <c r="K9" s="53">
        <f>SUM(K10:K15)</f>
        <v>65085735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481393</v>
      </c>
      <c r="K11" s="7">
        <v>399845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874270</v>
      </c>
      <c r="K14" s="7">
        <v>874270</v>
      </c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64757463</v>
      </c>
      <c r="K15" s="7">
        <v>63811620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82689034</v>
      </c>
      <c r="K16" s="53">
        <f>SUM(K17:K25)</f>
        <v>79318717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/>
      <c r="K17" s="7"/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49448</v>
      </c>
      <c r="K18" s="7">
        <v>45195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57144098</v>
      </c>
      <c r="K19" s="7">
        <v>54303629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4188583</v>
      </c>
      <c r="K20" s="7">
        <v>3902544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135079</v>
      </c>
      <c r="K23" s="7">
        <v>131732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712447</v>
      </c>
      <c r="K24" s="7">
        <v>712447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20459379</v>
      </c>
      <c r="K25" s="7">
        <v>20223170</v>
      </c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79680702</v>
      </c>
      <c r="K26" s="53">
        <f>SUM(K27:K34)</f>
        <v>119778354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20000</v>
      </c>
      <c r="K27" s="7">
        <v>20000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4912150</v>
      </c>
      <c r="K28" s="7">
        <v>4912150</v>
      </c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1878</v>
      </c>
      <c r="K31" s="7">
        <v>1878</v>
      </c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74721759</v>
      </c>
      <c r="K32" s="7">
        <v>114819411</v>
      </c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24915</v>
      </c>
      <c r="K33" s="7">
        <v>24915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3983238</v>
      </c>
      <c r="K35" s="53">
        <f>SUM(K36:K38)</f>
        <v>3983238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3983238</v>
      </c>
      <c r="K36" s="7">
        <v>3983238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666721386</v>
      </c>
      <c r="K40" s="53">
        <f>K41+K49+K56+K64</f>
        <v>647877909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98385078</v>
      </c>
      <c r="K41" s="53">
        <f>SUM(K42:K48)</f>
        <v>82669427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96628297</v>
      </c>
      <c r="K42" s="7">
        <v>78668167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786068</v>
      </c>
      <c r="K43" s="7">
        <v>541062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327617</v>
      </c>
      <c r="K46" s="7">
        <v>2817102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643096</v>
      </c>
      <c r="K47" s="7">
        <v>643096</v>
      </c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457063037</v>
      </c>
      <c r="K49" s="53">
        <f>SUM(K50:K55)</f>
        <v>452754678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18234220</v>
      </c>
      <c r="K50" s="7">
        <v>3386094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1655533</v>
      </c>
      <c r="K51" s="7">
        <v>2067129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17796</v>
      </c>
      <c r="K53" s="7">
        <v>17914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435484501</v>
      </c>
      <c r="K54" s="7">
        <v>445780074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1670987</v>
      </c>
      <c r="K55" s="7">
        <v>1503467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15153841</v>
      </c>
      <c r="K56" s="53">
        <f>SUM(K57:K63)</f>
        <v>30445858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291671</v>
      </c>
      <c r="K58" s="7">
        <v>2801380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14862170</v>
      </c>
      <c r="K62" s="7">
        <v>27644478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96119430</v>
      </c>
      <c r="K64" s="7">
        <v>82007946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126824900</v>
      </c>
      <c r="K65" s="7">
        <v>119209983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1026012386</v>
      </c>
      <c r="K66" s="53">
        <f>K7+K8+K40+K65</f>
        <v>1035253936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1926088944</v>
      </c>
      <c r="K67" s="8">
        <v>1692759200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751719907</v>
      </c>
      <c r="K69" s="54">
        <f>K70+K71+K72+K78+K79+K82+K85</f>
        <v>765310760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126140100</v>
      </c>
      <c r="K70" s="7">
        <v>126140100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858078267</v>
      </c>
      <c r="K71" s="7">
        <v>858078267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-1309477561</v>
      </c>
      <c r="K79" s="53">
        <f>K80-K81</f>
        <v>-232498460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>
        <v>1076979101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1309477561</v>
      </c>
      <c r="K81" s="7">
        <v>1309477561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1076979101</v>
      </c>
      <c r="K82" s="53">
        <f>K83-K84</f>
        <v>13590853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1076979101</v>
      </c>
      <c r="K83" s="7">
        <v>13590853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24357489</v>
      </c>
      <c r="K86" s="53">
        <f>SUM(K87:K89)</f>
        <v>24674399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24357489</v>
      </c>
      <c r="K89" s="7">
        <v>24674399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/>
      <c r="K93" s="7"/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150952517</v>
      </c>
      <c r="K100" s="53">
        <f>SUM(K101:K112)</f>
        <v>171888381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2674638</v>
      </c>
      <c r="K101" s="7">
        <v>647603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2004</v>
      </c>
      <c r="K103" s="7"/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26565762</v>
      </c>
      <c r="K104" s="7">
        <v>65941891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51223237</v>
      </c>
      <c r="K105" s="7">
        <v>33560326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9832285</v>
      </c>
      <c r="K108" s="7">
        <v>9805286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9190405</v>
      </c>
      <c r="K109" s="7">
        <v>10615497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51464186</v>
      </c>
      <c r="K112" s="7">
        <v>51317778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98982473</v>
      </c>
      <c r="K113" s="7">
        <v>73380396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1026012386</v>
      </c>
      <c r="K114" s="53">
        <f>K69+K86+K90+K100+K113</f>
        <v>1035253936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128">
        <v>1926088944</v>
      </c>
      <c r="K115" s="8">
        <v>1692759200</v>
      </c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allowBlank="1" sqref="A1:I65536 J116:J65536 J1:J9 J16 J26 J35 J37:J41 J49 J56 J66 J68:J69 J72:J80 J82 J85:J88 J90:J100 J114 L1:IV65536 K1:K69 K72:K65536"/>
    <dataValidation type="whole" operator="greaterThanOrEqual" allowBlank="1" showInputMessage="1" showErrorMessage="1" errorTitle="Pogrešan unos" error="Mogu se unijeti samo cjelobrojne pozitivne vrijednosti." sqref="J10:J15 J17:J25 J27:J34 J36 J42:J48 J50:J55 J57:J65 J67 J70:K70 J81 J83:J84 J89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4">
      <selection activeCell="M58" sqref="M58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1.8515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1" ht="12.75">
      <c r="A3" s="230" t="s">
        <v>341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0" t="s">
        <v>319</v>
      </c>
      <c r="K4" s="250"/>
      <c r="L4" s="250" t="s">
        <v>320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156718004</v>
      </c>
      <c r="K7" s="54">
        <f>SUM(K8:K9)</f>
        <v>156718004</v>
      </c>
      <c r="L7" s="54">
        <f>SUM(L8:L9)</f>
        <v>153699792</v>
      </c>
      <c r="M7" s="54">
        <f>SUM(M8:M9)</f>
        <v>153699792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136957193</v>
      </c>
      <c r="K8" s="7">
        <v>136957193</v>
      </c>
      <c r="L8" s="7">
        <v>121612105</v>
      </c>
      <c r="M8" s="7">
        <v>121612105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19760811</v>
      </c>
      <c r="K9" s="7">
        <v>19760811</v>
      </c>
      <c r="L9" s="7">
        <v>32087687</v>
      </c>
      <c r="M9" s="7">
        <v>32087687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168143278</v>
      </c>
      <c r="K10" s="53">
        <f>K11+K12+K16+K20+K21+K22+K25+K26</f>
        <v>168143278</v>
      </c>
      <c r="L10" s="53">
        <f>L11+L12+L16+L20+L21+L22+L25+L26</f>
        <v>159129539</v>
      </c>
      <c r="M10" s="53">
        <f>M11+M12+M16+M20+M21+M22+M25+M26</f>
        <v>159129539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962585</v>
      </c>
      <c r="K11" s="7">
        <v>962585</v>
      </c>
      <c r="L11" s="7">
        <v>245006</v>
      </c>
      <c r="M11" s="7">
        <v>245006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100275100</v>
      </c>
      <c r="K12" s="53">
        <f>SUM(K13:K15)</f>
        <v>100275100</v>
      </c>
      <c r="L12" s="53">
        <f>SUM(L13:L15)</f>
        <v>97879085</v>
      </c>
      <c r="M12" s="53">
        <f>SUM(M13:M15)</f>
        <v>97879085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71512674</v>
      </c>
      <c r="K13" s="7">
        <v>71512674</v>
      </c>
      <c r="L13" s="7">
        <v>79537423</v>
      </c>
      <c r="M13" s="7">
        <v>79537423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28762426</v>
      </c>
      <c r="K15" s="7">
        <v>28762426</v>
      </c>
      <c r="L15" s="7">
        <v>18341662</v>
      </c>
      <c r="M15" s="7">
        <v>18341662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50661619</v>
      </c>
      <c r="K16" s="53">
        <f>SUM(K17:K19)</f>
        <v>50661619</v>
      </c>
      <c r="L16" s="53">
        <f>SUM(L17:L19)</f>
        <v>44587313</v>
      </c>
      <c r="M16" s="53">
        <f>SUM(M17:M19)</f>
        <v>44587313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30578036</v>
      </c>
      <c r="K17" s="7">
        <v>30578036</v>
      </c>
      <c r="L17" s="7">
        <v>27466678</v>
      </c>
      <c r="M17" s="7">
        <v>27466678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12002680</v>
      </c>
      <c r="K18" s="7">
        <v>12002680</v>
      </c>
      <c r="L18" s="7">
        <v>10626145</v>
      </c>
      <c r="M18" s="7">
        <v>10626145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8080903</v>
      </c>
      <c r="K19" s="7">
        <v>8080903</v>
      </c>
      <c r="L19" s="7">
        <v>6494490</v>
      </c>
      <c r="M19" s="7">
        <v>6494490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5167548</v>
      </c>
      <c r="K20" s="7">
        <v>5167548</v>
      </c>
      <c r="L20" s="7">
        <v>4577810</v>
      </c>
      <c r="M20" s="7">
        <v>4577810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9288271</v>
      </c>
      <c r="K21" s="7">
        <v>9288271</v>
      </c>
      <c r="L21" s="7">
        <v>10266789</v>
      </c>
      <c r="M21" s="7">
        <v>10266789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10774</v>
      </c>
      <c r="K22" s="53">
        <f>SUM(K23:K24)</f>
        <v>10774</v>
      </c>
      <c r="L22" s="53">
        <f>SUM(L23:L24)</f>
        <v>14927</v>
      </c>
      <c r="M22" s="53">
        <f>SUM(M23:M24)</f>
        <v>14927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10774</v>
      </c>
      <c r="K24" s="7">
        <v>10774</v>
      </c>
      <c r="L24" s="7">
        <v>14927</v>
      </c>
      <c r="M24" s="7">
        <v>14927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>
        <v>57500</v>
      </c>
      <c r="M25" s="7">
        <v>57500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1777381</v>
      </c>
      <c r="K26" s="7">
        <v>1777381</v>
      </c>
      <c r="L26" s="7">
        <v>1501109</v>
      </c>
      <c r="M26" s="7">
        <v>1501109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49103560</v>
      </c>
      <c r="K27" s="53">
        <f>SUM(K28:K32)</f>
        <v>49103560</v>
      </c>
      <c r="L27" s="53">
        <f>SUM(L28:L32)</f>
        <v>22512355</v>
      </c>
      <c r="M27" s="53">
        <f>SUM(M28:M32)</f>
        <v>22512355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11880</v>
      </c>
      <c r="K28" s="7">
        <v>11880</v>
      </c>
      <c r="L28" s="7">
        <v>452987</v>
      </c>
      <c r="M28" s="7">
        <v>452987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49091680</v>
      </c>
      <c r="K29" s="7">
        <v>49091680</v>
      </c>
      <c r="L29" s="7">
        <v>22059368</v>
      </c>
      <c r="M29" s="7">
        <v>22059368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75013813</v>
      </c>
      <c r="K33" s="53">
        <f>SUM(K34:K37)</f>
        <v>75013813</v>
      </c>
      <c r="L33" s="53">
        <f>SUM(L34:L37)</f>
        <v>3491755</v>
      </c>
      <c r="M33" s="53">
        <f>SUM(M34:M37)</f>
        <v>3491755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241372</v>
      </c>
      <c r="K34" s="7">
        <v>241372</v>
      </c>
      <c r="L34" s="7">
        <v>20073</v>
      </c>
      <c r="M34" s="7">
        <v>20073</v>
      </c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74772441</v>
      </c>
      <c r="K35" s="7">
        <v>74772441</v>
      </c>
      <c r="L35" s="7">
        <v>3471682</v>
      </c>
      <c r="M35" s="7">
        <v>3471682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205821564</v>
      </c>
      <c r="K42" s="53">
        <f>K7+K27+K38+K40</f>
        <v>205821564</v>
      </c>
      <c r="L42" s="53">
        <f>L7+L27+L38+L40</f>
        <v>176212147</v>
      </c>
      <c r="M42" s="53">
        <f>M7+M27+M38+M40</f>
        <v>176212147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243157091</v>
      </c>
      <c r="K43" s="53">
        <f>K10+K33+K39+K41</f>
        <v>243157091</v>
      </c>
      <c r="L43" s="53">
        <f>L10+L33+L39+L41</f>
        <v>162621294</v>
      </c>
      <c r="M43" s="53">
        <f>M10+M33+M39+M41</f>
        <v>162621294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-37335527</v>
      </c>
      <c r="K44" s="53">
        <f>K42-K43</f>
        <v>-37335527</v>
      </c>
      <c r="L44" s="53">
        <f>L42-L43</f>
        <v>13590853</v>
      </c>
      <c r="M44" s="53">
        <f>M42-M43</f>
        <v>13590853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13590853</v>
      </c>
      <c r="M45" s="53">
        <f>IF(M42&gt;M43,M42-M43,0)</f>
        <v>13590853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37335527</v>
      </c>
      <c r="K46" s="53">
        <f>IF(K43&gt;K42,K43-K42,0)</f>
        <v>37335527</v>
      </c>
      <c r="L46" s="53">
        <f>IF(L43&gt;L42,L43-L42,0)</f>
        <v>0</v>
      </c>
      <c r="M46" s="53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-37335527</v>
      </c>
      <c r="K48" s="53">
        <f>K44-K47</f>
        <v>-37335527</v>
      </c>
      <c r="L48" s="53">
        <f>L44-L47</f>
        <v>13590853</v>
      </c>
      <c r="M48" s="53">
        <f>M44-M47</f>
        <v>13590853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13590853</v>
      </c>
      <c r="M49" s="53">
        <f>IF(M48&gt;0,M48,0)</f>
        <v>13590853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37335527</v>
      </c>
      <c r="K50" s="61">
        <f>IF(K48&lt;0,-K48,0)</f>
        <v>37335527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37335527</v>
      </c>
      <c r="K56" s="6">
        <v>37335527</v>
      </c>
      <c r="L56" s="6">
        <v>13590853</v>
      </c>
      <c r="M56" s="6">
        <v>13590853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37335527</v>
      </c>
      <c r="K67" s="61">
        <f>K56+K66</f>
        <v>37335527</v>
      </c>
      <c r="L67" s="61">
        <f>L56+L66</f>
        <v>13590853</v>
      </c>
      <c r="M67" s="61">
        <f>M56+M66</f>
        <v>13590853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L4:M4"/>
    <mergeCell ref="A5:H5"/>
    <mergeCell ref="A4:H4"/>
    <mergeCell ref="A6:H6"/>
    <mergeCell ref="A3:K3"/>
    <mergeCell ref="A10:H10"/>
    <mergeCell ref="A11:H11"/>
    <mergeCell ref="A12:H12"/>
    <mergeCell ref="A8:H8"/>
    <mergeCell ref="A9:H9"/>
    <mergeCell ref="J4:K4"/>
    <mergeCell ref="A7:H7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allowBlank="1" sqref="A1:I65536 J38:K65536 J1:K7 J10:K10 J12:K12 J16:K16 J22:K23 J27:K27 J30:K33 L1:IV65536"/>
    <dataValidation type="whole" operator="greaterThanOrEqual" allowBlank="1" showInputMessage="1" showErrorMessage="1" errorTitle="Pogrešan unos" error="Mogu se unijeti samo cjelobrojne pozitivne vrijednosti." sqref="J28:K29 J8:K9 J13:K15 J34:K37 J24:K26 J17:K2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K15" sqref="K15"/>
    </sheetView>
  </sheetViews>
  <sheetFormatPr defaultColWidth="9.140625" defaultRowHeight="12.75"/>
  <cols>
    <col min="1" max="7" width="9.140625" style="52" customWidth="1"/>
    <col min="8" max="8" width="6.00390625" style="52" customWidth="1"/>
    <col min="9" max="9" width="8.00390625" style="52" customWidth="1"/>
    <col min="10" max="11" width="11.14062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30" t="s">
        <v>341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2"/>
      <c r="J6" s="252"/>
      <c r="K6" s="253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7">
        <v>-37335527</v>
      </c>
      <c r="K7" s="7">
        <v>13590853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7">
        <v>5167548</v>
      </c>
      <c r="K8" s="7">
        <v>4577810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7">
        <v>242578795</v>
      </c>
      <c r="K9" s="7">
        <v>20935864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7"/>
      <c r="K10" s="7">
        <v>4308359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7">
        <v>16446923</v>
      </c>
      <c r="K11" s="7">
        <v>15715651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7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226857739</v>
      </c>
      <c r="K13" s="53">
        <f>SUM(K7:K12)</f>
        <v>59128537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7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7">
        <v>2718557</v>
      </c>
      <c r="K15" s="7"/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7"/>
      <c r="K16" s="7"/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7">
        <v>292699890</v>
      </c>
      <c r="K17" s="7">
        <v>71965917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295418447</v>
      </c>
      <c r="K18" s="53">
        <f>SUM(K14:K17)</f>
        <v>71965917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68560708</v>
      </c>
      <c r="K20" s="53">
        <f>IF(K18&gt;K13,K18-K13,0)</f>
        <v>12837380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2"/>
      <c r="J21" s="252"/>
      <c r="K21" s="253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7">
        <v>4919</v>
      </c>
      <c r="K22" s="7">
        <v>0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7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7">
        <v>974643</v>
      </c>
      <c r="K24" s="7">
        <v>157100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>
        <v>1722034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979562</v>
      </c>
      <c r="K27" s="53">
        <f>SUM(K22:K26)</f>
        <v>1879134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7">
        <v>255978</v>
      </c>
      <c r="K28" s="7">
        <v>302256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>
        <v>2850982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255978</v>
      </c>
      <c r="K31" s="53">
        <f>SUM(K28:K30)</f>
        <v>3153238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723584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0</v>
      </c>
      <c r="K33" s="53">
        <f>IF(K31&gt;K27,K31-K27,0)</f>
        <v>1274104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2"/>
      <c r="J34" s="252"/>
      <c r="K34" s="253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7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/>
      <c r="K39" s="7"/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67837124</v>
      </c>
      <c r="K48" s="53">
        <f>IF(K20-K19+K33-K32+K46-K45&gt;0,K20-K19+K33-K32+K46-K45,0)</f>
        <v>14111484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7">
        <v>249159169</v>
      </c>
      <c r="K49" s="7">
        <v>96119430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67837124</v>
      </c>
      <c r="K51" s="7">
        <v>14111484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181322045</v>
      </c>
      <c r="K52" s="61">
        <f>K49+K50-K51</f>
        <v>82007946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6 J13 J18:J21 J29:J34 J25:J27 J36:J48 J50:J65536"/>
    <dataValidation type="whole" operator="notEqual" allowBlank="1" showInputMessage="1" showErrorMessage="1" errorTitle="Pogrešan unos" error="Mogu se unijeti samo cjelobrojne vrijednosti." sqref="J7:J12 J14:J17 J22:J24 J35 J28 J4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2"/>
      <c r="J6" s="252"/>
      <c r="K6" s="253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2"/>
      <c r="J22" s="252"/>
      <c r="K22" s="253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2">
        <v>0</v>
      </c>
      <c r="J35" s="252"/>
      <c r="K35" s="253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2" sqref="J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1.8515625" style="76" customWidth="1"/>
    <col min="11" max="11" width="10.140625" style="76" bestFit="1" customWidth="1"/>
    <col min="12" max="16384" width="9.140625" style="76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5"/>
    </row>
    <row r="2" spans="1:12" ht="15.75">
      <c r="A2" s="42"/>
      <c r="B2" s="74"/>
      <c r="C2" s="265" t="s">
        <v>282</v>
      </c>
      <c r="D2" s="265"/>
      <c r="E2" s="77" t="s">
        <v>323</v>
      </c>
      <c r="F2" s="43" t="s">
        <v>250</v>
      </c>
      <c r="G2" s="266" t="s">
        <v>324</v>
      </c>
      <c r="H2" s="267"/>
      <c r="I2" s="74"/>
      <c r="J2" s="74"/>
      <c r="K2" s="74"/>
      <c r="L2" s="78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81" t="s">
        <v>305</v>
      </c>
      <c r="J3" s="82" t="s">
        <v>150</v>
      </c>
      <c r="K3" s="82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84">
        <v>2</v>
      </c>
      <c r="J4" s="83" t="s">
        <v>283</v>
      </c>
      <c r="K4" s="83" t="s">
        <v>284</v>
      </c>
    </row>
    <row r="5" spans="1:11" ht="12.75">
      <c r="A5" s="270" t="s">
        <v>285</v>
      </c>
      <c r="B5" s="271"/>
      <c r="C5" s="271"/>
      <c r="D5" s="271"/>
      <c r="E5" s="271"/>
      <c r="F5" s="271"/>
      <c r="G5" s="271"/>
      <c r="H5" s="271"/>
      <c r="I5" s="44">
        <v>1</v>
      </c>
      <c r="J5" s="6">
        <v>126140100</v>
      </c>
      <c r="K5" s="6">
        <v>126140100</v>
      </c>
    </row>
    <row r="6" spans="1:11" ht="12.75">
      <c r="A6" s="270" t="s">
        <v>286</v>
      </c>
      <c r="B6" s="271"/>
      <c r="C6" s="271"/>
      <c r="D6" s="271"/>
      <c r="E6" s="271"/>
      <c r="F6" s="271"/>
      <c r="G6" s="271"/>
      <c r="H6" s="271"/>
      <c r="I6" s="44">
        <v>2</v>
      </c>
      <c r="J6" s="7">
        <v>858078267</v>
      </c>
      <c r="K6" s="7">
        <v>858078267</v>
      </c>
    </row>
    <row r="7" spans="1:11" ht="12.75">
      <c r="A7" s="270" t="s">
        <v>287</v>
      </c>
      <c r="B7" s="271"/>
      <c r="C7" s="271"/>
      <c r="D7" s="271"/>
      <c r="E7" s="271"/>
      <c r="F7" s="271"/>
      <c r="G7" s="271"/>
      <c r="H7" s="271"/>
      <c r="I7" s="44">
        <v>3</v>
      </c>
      <c r="J7" s="7"/>
      <c r="K7" s="46"/>
    </row>
    <row r="8" spans="1:11" ht="12.75">
      <c r="A8" s="270" t="s">
        <v>288</v>
      </c>
      <c r="B8" s="271"/>
      <c r="C8" s="271"/>
      <c r="D8" s="271"/>
      <c r="E8" s="271"/>
      <c r="F8" s="271"/>
      <c r="G8" s="271"/>
      <c r="H8" s="271"/>
      <c r="I8" s="44">
        <v>4</v>
      </c>
      <c r="J8" s="7">
        <v>-1309477561</v>
      </c>
      <c r="K8" s="46">
        <v>-232498460</v>
      </c>
    </row>
    <row r="9" spans="1:11" ht="12.75">
      <c r="A9" s="270" t="s">
        <v>289</v>
      </c>
      <c r="B9" s="271"/>
      <c r="C9" s="271"/>
      <c r="D9" s="271"/>
      <c r="E9" s="271"/>
      <c r="F9" s="271"/>
      <c r="G9" s="271"/>
      <c r="H9" s="271"/>
      <c r="I9" s="44">
        <v>5</v>
      </c>
      <c r="J9" s="7">
        <v>1076979101</v>
      </c>
      <c r="K9" s="46">
        <v>13590853</v>
      </c>
    </row>
    <row r="10" spans="1:11" ht="12.75">
      <c r="A10" s="270" t="s">
        <v>290</v>
      </c>
      <c r="B10" s="271"/>
      <c r="C10" s="271"/>
      <c r="D10" s="271"/>
      <c r="E10" s="271"/>
      <c r="F10" s="271"/>
      <c r="G10" s="271"/>
      <c r="H10" s="271"/>
      <c r="I10" s="44">
        <v>6</v>
      </c>
      <c r="J10" s="46"/>
      <c r="K10" s="46"/>
    </row>
    <row r="11" spans="1:11" ht="12.75">
      <c r="A11" s="270" t="s">
        <v>291</v>
      </c>
      <c r="B11" s="271"/>
      <c r="C11" s="271"/>
      <c r="D11" s="271"/>
      <c r="E11" s="271"/>
      <c r="F11" s="271"/>
      <c r="G11" s="271"/>
      <c r="H11" s="271"/>
      <c r="I11" s="44">
        <v>7</v>
      </c>
      <c r="J11" s="46"/>
      <c r="K11" s="46"/>
    </row>
    <row r="12" spans="1:11" ht="12.75">
      <c r="A12" s="270" t="s">
        <v>292</v>
      </c>
      <c r="B12" s="271"/>
      <c r="C12" s="271"/>
      <c r="D12" s="271"/>
      <c r="E12" s="271"/>
      <c r="F12" s="271"/>
      <c r="G12" s="271"/>
      <c r="H12" s="271"/>
      <c r="I12" s="44">
        <v>8</v>
      </c>
      <c r="J12" s="46"/>
      <c r="K12" s="46"/>
    </row>
    <row r="13" spans="1:11" ht="12.75">
      <c r="A13" s="270" t="s">
        <v>293</v>
      </c>
      <c r="B13" s="271"/>
      <c r="C13" s="271"/>
      <c r="D13" s="271"/>
      <c r="E13" s="271"/>
      <c r="F13" s="271"/>
      <c r="G13" s="271"/>
      <c r="H13" s="271"/>
      <c r="I13" s="44">
        <v>9</v>
      </c>
      <c r="J13" s="46"/>
      <c r="K13" s="46"/>
    </row>
    <row r="14" spans="1:11" ht="12.75">
      <c r="A14" s="272" t="s">
        <v>294</v>
      </c>
      <c r="B14" s="273"/>
      <c r="C14" s="273"/>
      <c r="D14" s="273"/>
      <c r="E14" s="273"/>
      <c r="F14" s="273"/>
      <c r="G14" s="273"/>
      <c r="H14" s="273"/>
      <c r="I14" s="44">
        <v>10</v>
      </c>
      <c r="J14" s="79">
        <f>SUM(J5:J13)</f>
        <v>751719907</v>
      </c>
      <c r="K14" s="79">
        <f>SUM(K5:K13)</f>
        <v>765310760</v>
      </c>
    </row>
    <row r="15" spans="1:11" ht="12.75">
      <c r="A15" s="270" t="s">
        <v>295</v>
      </c>
      <c r="B15" s="271"/>
      <c r="C15" s="271"/>
      <c r="D15" s="271"/>
      <c r="E15" s="271"/>
      <c r="F15" s="271"/>
      <c r="G15" s="271"/>
      <c r="H15" s="271"/>
      <c r="I15" s="44">
        <v>11</v>
      </c>
      <c r="J15" s="46"/>
      <c r="K15" s="46"/>
    </row>
    <row r="16" spans="1:11" ht="12.75">
      <c r="A16" s="270" t="s">
        <v>296</v>
      </c>
      <c r="B16" s="271"/>
      <c r="C16" s="271"/>
      <c r="D16" s="271"/>
      <c r="E16" s="271"/>
      <c r="F16" s="271"/>
      <c r="G16" s="271"/>
      <c r="H16" s="271"/>
      <c r="I16" s="44">
        <v>12</v>
      </c>
      <c r="J16" s="46"/>
      <c r="K16" s="46"/>
    </row>
    <row r="17" spans="1:11" ht="12.75">
      <c r="A17" s="270" t="s">
        <v>297</v>
      </c>
      <c r="B17" s="271"/>
      <c r="C17" s="271"/>
      <c r="D17" s="271"/>
      <c r="E17" s="271"/>
      <c r="F17" s="271"/>
      <c r="G17" s="271"/>
      <c r="H17" s="271"/>
      <c r="I17" s="44">
        <v>13</v>
      </c>
      <c r="J17" s="46"/>
      <c r="K17" s="46"/>
    </row>
    <row r="18" spans="1:11" ht="12.75">
      <c r="A18" s="270" t="s">
        <v>298</v>
      </c>
      <c r="B18" s="271"/>
      <c r="C18" s="271"/>
      <c r="D18" s="271"/>
      <c r="E18" s="271"/>
      <c r="F18" s="271"/>
      <c r="G18" s="271"/>
      <c r="H18" s="271"/>
      <c r="I18" s="44">
        <v>14</v>
      </c>
      <c r="J18" s="46"/>
      <c r="K18" s="46"/>
    </row>
    <row r="19" spans="1:11" ht="12.75">
      <c r="A19" s="270" t="s">
        <v>299</v>
      </c>
      <c r="B19" s="271"/>
      <c r="C19" s="271"/>
      <c r="D19" s="271"/>
      <c r="E19" s="271"/>
      <c r="F19" s="271"/>
      <c r="G19" s="271"/>
      <c r="H19" s="271"/>
      <c r="I19" s="44">
        <v>15</v>
      </c>
      <c r="J19" s="46"/>
      <c r="K19" s="46"/>
    </row>
    <row r="20" spans="1:11" ht="12.75">
      <c r="A20" s="270" t="s">
        <v>300</v>
      </c>
      <c r="B20" s="271"/>
      <c r="C20" s="271"/>
      <c r="D20" s="271"/>
      <c r="E20" s="271"/>
      <c r="F20" s="271"/>
      <c r="G20" s="271"/>
      <c r="H20" s="271"/>
      <c r="I20" s="44">
        <v>16</v>
      </c>
      <c r="J20" s="7">
        <v>1076979101</v>
      </c>
      <c r="K20" s="46">
        <v>13590853</v>
      </c>
    </row>
    <row r="21" spans="1:11" ht="12.75">
      <c r="A21" s="272" t="s">
        <v>301</v>
      </c>
      <c r="B21" s="273"/>
      <c r="C21" s="273"/>
      <c r="D21" s="273"/>
      <c r="E21" s="273"/>
      <c r="F21" s="273"/>
      <c r="G21" s="273"/>
      <c r="H21" s="273"/>
      <c r="I21" s="44">
        <v>17</v>
      </c>
      <c r="J21" s="80">
        <f>SUM(J15:J20)</f>
        <v>1076979101</v>
      </c>
      <c r="K21" s="80">
        <f>SUM(K15:K20)</f>
        <v>13590853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8">
        <v>19</v>
      </c>
      <c r="J24" s="80"/>
      <c r="K24" s="80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65536 J21:J65536 J10:J19 L1:IV65536 J1:K4 K7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6" t="s">
        <v>280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7" t="s">
        <v>316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2013-04-24T10:29:46Z</cp:lastPrinted>
  <dcterms:created xsi:type="dcterms:W3CDTF">2008-10-17T11:51:54Z</dcterms:created>
  <dcterms:modified xsi:type="dcterms:W3CDTF">2013-04-29T09:58:19Z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