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<sst xmlns="http://schemas.openxmlformats.org/spreadsheetml/2006/main" count="399" uniqueCount="344">
  <si>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</si>
  <si>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</si>
  <si>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</si>
  <si>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</si>
  <si>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</si>
  <si>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</si>
  <si>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</si>
  <si>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</si>
  <si>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</si>
  <si>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</si>
  <si>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</si>
  <si>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</si>
  <si>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</si>
  <si>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</si>
  <si>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</si>
  <si>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</si>
  <si>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</si>
  <si>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</si>
  <si>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</si>
  <si>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</si>
  <si>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</si>
  <si>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</si>
  <si>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</si>
  <si>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</si>
  <si>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</si>
  <si>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</si>
  <si>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</si>
  <si>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</si>
  <si>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</si>
  <si>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</si>
  <si>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</si>
  <si>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</si>
  <si>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</si>
  <si>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</si>
  <si>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</si>
  <si>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</si>
  <si>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</si>
  <si>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</si>
  <si>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</si>
  <si>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</si>
  <si>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</si>
  <si>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</si>
  <si>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</si>
  <si>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</si>
  <si>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</si>
  <si>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</si>
  <si>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</si>
  <si>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</si>
  <si>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</si>
  <si>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</si>
  <si>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</si>
  <si>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</si>
  <si>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</si>
  <si>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</si>
  <si>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</si>
  <si>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</si>
  <si>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</si>
  <si>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</si>
  <si>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</si>
  <si>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</si>
  <si>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</si>
  <si>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</si>
  <si>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</si>
  <si>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</si>
  <si>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</si>
  <si>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</si>
  <si>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</si>
  <si>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</si>
  <si>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</si>
  <si>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</si>
  <si>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</si>
  <si>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</si>
  <si>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</si>
  <si>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</si>
  <si>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</si>
  <si>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</si>
  <si>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</si>
  <si>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</si>
  <si>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</si>
  <si>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</si>
  <si>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</si>
  <si>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</si>
  <si>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</si>
  <si>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</si>
  <si>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</si>
  <si>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</si>
  <si>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</si>
  <si>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</si>
  <si>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</si>
  <si>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</si>
  <si>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</si>
  <si>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</si>
  <si>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</si>
  <si>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</si>
  <si>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</si>
  <si>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</si>
  <si>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</si>
  <si>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</si>
  <si>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</si>
  <si>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</si>
  <si>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</si>
  <si>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</si>
  <si>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</si>
  <si>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</si>
  <si>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</si>
  <si>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</si>
  <si>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</si>
  <si>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</si>
  <si>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</si>
  <si>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</si>
  <si>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</si>
  <si>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</si>
  <si>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</si>
  <si>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</si>
  <si>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</si>
  <si>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</si>
  <si>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</si>
  <si>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</si>
  <si>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</si>
  <si>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</si>
  <si>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</si>
  <si>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</si>
  <si>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</si>
  <si>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</si>
  <si>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</si>
  <si>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</si>
  <si>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</si>
  <si>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</si>
  <si>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</si>
  <si>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</si>
  <si>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</si>
  <si>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</si>
  <si>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</si>
  <si>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</si>
  <si>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</si>
  <si>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</si>
  <si>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</si>
  <si>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</si>
  <si>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</si>
  <si>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</si>
  <si>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</si>
  <si>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</si>
  <si>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</si>
  <si>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</si>
  <si>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</si>
  <si>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</si>
  <si>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</si>
  <si>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</si>
  <si>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</si>
  <si>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</si>
  <si>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</si>
  <si>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</si>
  <si>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</si>
  <si>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</si>
  <si>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</si>
  <si>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</si>
  <si>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</si>
  <si>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</si>
  <si>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</si>
  <si>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</si>
  <si>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</si>
  <si>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</si>
  <si>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</si>
  <si>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</si>
  <si>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</si>
  <si>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</si>
  <si>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</si>
  <si>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</si>
  <si>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</si>
  <si>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</si>
  <si>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</si>
  <si>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</si>
  <si>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</si>
  <si>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</si>
  <si>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</si>
  <si>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</si>
  <si>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</si>
  <si>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</si>
  <si>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</si>
  <si>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</si>
  <si>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</si>
  <si>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</si>
  <si>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</si>
  <si>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</si>
  <si>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</si>
  <si>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</si>
  <si>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</si>
  <si>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</si>
  <si>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</si>
  <si>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</si>
  <si>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</si>
  <si>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</si>
  <si>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</si>
  <si>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</si>
  <si>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</si>
  <si>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</si>
  <si>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</si>
  <si>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</si>
  <si>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</si>
  <si>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</si>
  <si>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</si>
  <si>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</si>
  <si>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</si>
  <si>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</si>
  <si>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</si>
  <si>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</si>
  <si>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</si>
  <si>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</si>
  <si>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</si>
  <si>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</si>
  <si>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</si>
  <si>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</si>
  <si>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</si>
  <si>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</si>
  <si>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</si>
  <si>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</si>
  <si>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</si>
  <si>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</si>
  <si>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</si>
  <si>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</si>
  <si>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</si>
  <si>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</si>
  <si>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</si>
  <si>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</si>
  <si>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</si>
  <si>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</si>
  <si>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</si>
  <si>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</si>
  <si>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</si>
  <si>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</si>
  <si>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</si>
  <si>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</si>
  <si>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</si>
  <si>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</si>
  <si>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</si>
  <si>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</si>
  <si>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</si>
  <si>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</si>
  <si>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</si>
  <si>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</si>
  <si>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</si>
  <si>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</si>
  <si>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</si>
  <si>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</si>
  <si>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</si>
  <si>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</si>
  <si>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</si>
  <si>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</si>
  <si>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</si>
  <si>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</si>
  <si>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</si>
  <si>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</si>
  <si>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</si>
  <si>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</si>
  <si>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</si>
  <si>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</si>
  <si>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</si>
  <si>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</si>
  <si>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</si>
  <si>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</si>
  <si>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</si>
  <si>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</si>
  <si>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</si>
  <si>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</si>
  <si>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</si>
  <si>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</si>
  <si>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</si>
  <si>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</si>
  <si>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</si>
  <si>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</si>
  <si>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</si>
  <si>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</si>
  <si>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</si>
  <si>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</si>
  <si>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</si>
  <si>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</si>
  <si>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</si>
  <si>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</si>
  <si>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</si>
  <si>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</si>
  <si>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</si>
  <si>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</si>
  <si>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</si>
  <si>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</si>
  <si>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</si>
  <si>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</si>
  <si>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</si>
  <si>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</si>
  <si>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</si>
  <si>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</si>
  <si>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</si>
  <si>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</si>
  <si>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</si>
  <si>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</si>
  <si>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</si>
  <si>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</si>
  <si>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</si>
  <si>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</si>
  <si>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</si>
  <si>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</si>
  <si>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</si>
  <si>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</si>
  <si>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</si>
  <si>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</si>
  <si>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</si>
  <si>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</si>
  <si>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</si>
  <si>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</si>
  <si>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</si>
  <si>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</si>
  <si>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</si>
  <si>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</si>
  <si>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</si>
  <si>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</si>
  <si>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</si>
  <si>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</si>
  <si>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</si>
  <si>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</si>
  <si>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</si>
  <si>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</si>
  <si>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</si>
  <si>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</si>
  <si>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</si>
  <si>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</si>
  <si>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30.9.2012.</t>
  </si>
  <si>
    <t>stanje na dan 30.9.2012.</t>
  </si>
  <si>
    <t>u razdoblju 1.1.2012. do 30.9.2012.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</si>
  <si>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</si>
  <si>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</si>
  <si>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</si>
  <si>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</si>
  <si>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</si>
  <si>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</si>
  <si>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</si>
  <si>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</si>
  <si>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</si>
  <si>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3011</t>
  </si>
  <si>
    <t>NE</t>
  </si>
  <si>
    <t>HRELJAC GORDANA</t>
  </si>
  <si>
    <t>051611474</t>
  </si>
  <si>
    <t>051611455</t>
  </si>
  <si>
    <t>racunovodstvo@3maj.hr</t>
  </si>
  <si>
    <t>KUČAN EDI I BOŽANIĆ PREDRAG</t>
  </si>
  <si>
    <t>Obveznik: BRODOGRAĐEVNA INDUSTRIJA 3.MAJ dioničko društvo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</si>
</sst>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42"/>
      <c r="C1" s="142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18" t="s">
        <v>323</v>
      </c>
      <c r="F2" s="12"/>
      <c r="G2" s="13" t="s">
        <v>250</v>
      </c>
      <c r="H2" s="118" t="s">
        <v>324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9" t="s">
        <v>251</v>
      </c>
      <c r="B6" s="160"/>
      <c r="C6" s="172" t="s">
        <v>327</v>
      </c>
      <c r="D6" s="17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9" t="s">
        <v>252</v>
      </c>
      <c r="B8" s="190"/>
      <c r="C8" s="172" t="s">
        <v>328</v>
      </c>
      <c r="D8" s="173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4" t="s">
        <v>253</v>
      </c>
      <c r="B10" s="181"/>
      <c r="C10" s="172" t="s">
        <v>329</v>
      </c>
      <c r="D10" s="173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9" t="s">
        <v>254</v>
      </c>
      <c r="B12" s="160"/>
      <c r="C12" s="174" t="s">
        <v>330</v>
      </c>
      <c r="D12" s="178"/>
      <c r="E12" s="178"/>
      <c r="F12" s="178"/>
      <c r="G12" s="178"/>
      <c r="H12" s="178"/>
      <c r="I12" s="16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9" t="s">
        <v>255</v>
      </c>
      <c r="B14" s="160"/>
      <c r="C14" s="179">
        <v>51000</v>
      </c>
      <c r="D14" s="180"/>
      <c r="E14" s="16"/>
      <c r="F14" s="174" t="s">
        <v>331</v>
      </c>
      <c r="G14" s="178"/>
      <c r="H14" s="178"/>
      <c r="I14" s="16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9" t="s">
        <v>256</v>
      </c>
      <c r="B16" s="160"/>
      <c r="C16" s="174" t="s">
        <v>332</v>
      </c>
      <c r="D16" s="178"/>
      <c r="E16" s="178"/>
      <c r="F16" s="178"/>
      <c r="G16" s="178"/>
      <c r="H16" s="178"/>
      <c r="I16" s="16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9" t="s">
        <v>257</v>
      </c>
      <c r="B18" s="160"/>
      <c r="C18" s="128" t="s">
        <v>333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9" t="s">
        <v>258</v>
      </c>
      <c r="B20" s="160"/>
      <c r="C20" s="128" t="s">
        <v>334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9" t="s">
        <v>259</v>
      </c>
      <c r="B22" s="160"/>
      <c r="C22" s="119">
        <v>373</v>
      </c>
      <c r="D22" s="174" t="s">
        <v>331</v>
      </c>
      <c r="E22" s="136"/>
      <c r="F22" s="126"/>
      <c r="G22" s="159"/>
      <c r="H22" s="13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9" t="s">
        <v>260</v>
      </c>
      <c r="B24" s="160"/>
      <c r="C24" s="119">
        <v>8</v>
      </c>
      <c r="D24" s="174" t="s">
        <v>335</v>
      </c>
      <c r="E24" s="136"/>
      <c r="F24" s="136"/>
      <c r="G24" s="126"/>
      <c r="H24" s="51" t="s">
        <v>261</v>
      </c>
      <c r="I24" s="120">
        <v>1852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59" t="s">
        <v>262</v>
      </c>
      <c r="B26" s="160"/>
      <c r="C26" s="125" t="s">
        <v>337</v>
      </c>
      <c r="D26" s="25"/>
      <c r="E26" s="33"/>
      <c r="F26" s="24"/>
      <c r="G26" s="127" t="s">
        <v>263</v>
      </c>
      <c r="H26" s="160"/>
      <c r="I26" s="124" t="s">
        <v>336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0" t="s">
        <v>264</v>
      </c>
      <c r="B28" s="141"/>
      <c r="C28" s="137"/>
      <c r="D28" s="137"/>
      <c r="E28" s="132" t="s">
        <v>265</v>
      </c>
      <c r="F28" s="133"/>
      <c r="G28" s="133"/>
      <c r="H28" s="134" t="s">
        <v>266</v>
      </c>
      <c r="I28" s="135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48"/>
      <c r="B30" s="175"/>
      <c r="C30" s="175"/>
      <c r="D30" s="176"/>
      <c r="E30" s="148"/>
      <c r="F30" s="175"/>
      <c r="G30" s="175"/>
      <c r="H30" s="172"/>
      <c r="I30" s="173"/>
      <c r="J30" s="10"/>
      <c r="K30" s="10"/>
      <c r="L30" s="10"/>
    </row>
    <row r="31" spans="1:12" ht="12.75">
      <c r="A31" s="92"/>
      <c r="B31" s="22"/>
      <c r="C31" s="21"/>
      <c r="D31" s="138"/>
      <c r="E31" s="138"/>
      <c r="F31" s="138"/>
      <c r="G31" s="139"/>
      <c r="H31" s="16"/>
      <c r="I31" s="99"/>
      <c r="J31" s="10"/>
      <c r="K31" s="10"/>
      <c r="L31" s="10"/>
    </row>
    <row r="32" spans="1:12" ht="12.75">
      <c r="A32" s="148"/>
      <c r="B32" s="175"/>
      <c r="C32" s="175"/>
      <c r="D32" s="176"/>
      <c r="E32" s="148"/>
      <c r="F32" s="175"/>
      <c r="G32" s="175"/>
      <c r="H32" s="172"/>
      <c r="I32" s="173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48"/>
      <c r="B34" s="175"/>
      <c r="C34" s="175"/>
      <c r="D34" s="176"/>
      <c r="E34" s="148"/>
      <c r="F34" s="175"/>
      <c r="G34" s="175"/>
      <c r="H34" s="172"/>
      <c r="I34" s="173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48"/>
      <c r="B36" s="175"/>
      <c r="C36" s="175"/>
      <c r="D36" s="176"/>
      <c r="E36" s="148"/>
      <c r="F36" s="175"/>
      <c r="G36" s="175"/>
      <c r="H36" s="172"/>
      <c r="I36" s="173"/>
      <c r="J36" s="10"/>
      <c r="K36" s="10"/>
      <c r="L36" s="10"/>
    </row>
    <row r="37" spans="1:12" ht="12.75">
      <c r="A37" s="101"/>
      <c r="B37" s="30"/>
      <c r="C37" s="143"/>
      <c r="D37" s="144"/>
      <c r="E37" s="16"/>
      <c r="F37" s="143"/>
      <c r="G37" s="144"/>
      <c r="H37" s="16"/>
      <c r="I37" s="93"/>
      <c r="J37" s="10"/>
      <c r="K37" s="10"/>
      <c r="L37" s="10"/>
    </row>
    <row r="38" spans="1:12" ht="12.75">
      <c r="A38" s="148"/>
      <c r="B38" s="175"/>
      <c r="C38" s="175"/>
      <c r="D38" s="176"/>
      <c r="E38" s="148"/>
      <c r="F38" s="175"/>
      <c r="G38" s="175"/>
      <c r="H38" s="172"/>
      <c r="I38" s="173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8"/>
      <c r="B40" s="175"/>
      <c r="C40" s="175"/>
      <c r="D40" s="176"/>
      <c r="E40" s="148"/>
      <c r="F40" s="175"/>
      <c r="G40" s="175"/>
      <c r="H40" s="172"/>
      <c r="I40" s="173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4" t="s">
        <v>267</v>
      </c>
      <c r="B44" s="155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1"/>
      <c r="B45" s="30"/>
      <c r="C45" s="143"/>
      <c r="D45" s="144"/>
      <c r="E45" s="16"/>
      <c r="F45" s="143"/>
      <c r="G45" s="145"/>
      <c r="H45" s="35"/>
      <c r="I45" s="105"/>
      <c r="J45" s="10"/>
      <c r="K45" s="10"/>
      <c r="L45" s="10"/>
    </row>
    <row r="46" spans="1:12" ht="12.75">
      <c r="A46" s="154" t="s">
        <v>268</v>
      </c>
      <c r="B46" s="155"/>
      <c r="C46" s="174" t="s">
        <v>338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4" t="s">
        <v>270</v>
      </c>
      <c r="B48" s="155"/>
      <c r="C48" s="161" t="s">
        <v>339</v>
      </c>
      <c r="D48" s="157"/>
      <c r="E48" s="158"/>
      <c r="F48" s="16"/>
      <c r="G48" s="51" t="s">
        <v>271</v>
      </c>
      <c r="H48" s="161" t="s">
        <v>340</v>
      </c>
      <c r="I48" s="158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4" t="s">
        <v>257</v>
      </c>
      <c r="B50" s="155"/>
      <c r="C50" s="156" t="s">
        <v>341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9" t="s">
        <v>272</v>
      </c>
      <c r="B52" s="160"/>
      <c r="C52" s="161" t="s">
        <v>342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6"/>
      <c r="B53" s="20"/>
      <c r="C53" s="168" t="s">
        <v>273</v>
      </c>
      <c r="D53" s="168"/>
      <c r="E53" s="168"/>
      <c r="F53" s="168"/>
      <c r="G53" s="168"/>
      <c r="H53" s="168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63" t="s">
        <v>274</v>
      </c>
      <c r="C55" s="164"/>
      <c r="D55" s="164"/>
      <c r="E55" s="164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6"/>
      <c r="B57" s="165" t="s">
        <v>307</v>
      </c>
      <c r="C57" s="166"/>
      <c r="D57" s="166"/>
      <c r="E57" s="166"/>
      <c r="F57" s="166"/>
      <c r="G57" s="166"/>
      <c r="H57" s="166"/>
      <c r="I57" s="108"/>
      <c r="J57" s="10"/>
      <c r="K57" s="10"/>
      <c r="L57" s="10"/>
    </row>
    <row r="58" spans="1:12" ht="12.75">
      <c r="A58" s="106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6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52"/>
      <c r="H63" s="153"/>
      <c r="I63" s="117"/>
      <c r="J63" s="10"/>
      <c r="K63" s="10"/>
      <c r="L63" s="10"/>
    </row>
  </sheetData>
  <sheetProtection/>
  <protectedRanges>
    <protectedRange sqref="E2 H2 A34:D34 A32:I32 A30:I30 I24" name="Range1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I26" name="Range1_2"/>
    <protectedRange sqref="C26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3">
      <selection activeCell="K115" sqref="K115"/>
    </sheetView>
  </sheetViews>
  <sheetFormatPr defaultColWidth="9.140625" defaultRowHeight="12.75"/>
  <cols>
    <col min="1" max="7" width="9.140625" style="52" customWidth="1"/>
    <col min="8" max="8" width="6.421875" style="52" customWidth="1"/>
    <col min="9" max="9" width="7.57421875" style="52" customWidth="1"/>
    <col min="10" max="10" width="11.42187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343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>
      <c r="A4" s="196" t="s">
        <v>59</v>
      </c>
      <c r="B4" s="197"/>
      <c r="C4" s="197"/>
      <c r="D4" s="197"/>
      <c r="E4" s="197"/>
      <c r="F4" s="197"/>
      <c r="G4" s="197"/>
      <c r="H4" s="198"/>
      <c r="I4" s="57" t="s">
        <v>278</v>
      </c>
      <c r="J4" s="58" t="s">
        <v>319</v>
      </c>
      <c r="K4" s="59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234037000</v>
      </c>
      <c r="K8" s="53">
        <f>K9+K16+K26+K35+K39</f>
        <v>204141356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69566548</v>
      </c>
      <c r="K9" s="53">
        <f>SUM(K10:K15)</f>
        <v>67424905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846487</v>
      </c>
      <c r="K11" s="7">
        <v>645612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>
        <v>1039399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68720061</v>
      </c>
      <c r="K15" s="7">
        <v>65739894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96844959</v>
      </c>
      <c r="K16" s="53">
        <f>SUM(K17:K25)</f>
        <v>86068082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/>
      <c r="K17" s="7"/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66460</v>
      </c>
      <c r="K18" s="7">
        <v>53701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68993847</v>
      </c>
      <c r="K19" s="7">
        <v>60049677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5186768</v>
      </c>
      <c r="K20" s="7">
        <v>4480951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481221</v>
      </c>
      <c r="K23" s="7">
        <v>75717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712447</v>
      </c>
      <c r="K24" s="7">
        <v>712447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21404216</v>
      </c>
      <c r="K25" s="7">
        <v>20695589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52488930</v>
      </c>
      <c r="K26" s="53">
        <f>SUM(K27:K34)</f>
        <v>50648369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1236000</v>
      </c>
      <c r="K27" s="7">
        <v>1236000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4026</v>
      </c>
      <c r="K31" s="7">
        <v>4026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51248904</v>
      </c>
      <c r="K32" s="7">
        <v>49408343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15136563</v>
      </c>
      <c r="K35" s="53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15136563</v>
      </c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3964911090</v>
      </c>
      <c r="K40" s="53">
        <f>K41+K49+K56+K64</f>
        <v>767157055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134672895</v>
      </c>
      <c r="K41" s="53">
        <f>SUM(K42:K48)</f>
        <v>132203497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122125699</v>
      </c>
      <c r="K42" s="7">
        <v>127186281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2087264</v>
      </c>
      <c r="K43" s="7">
        <v>553666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9816836</v>
      </c>
      <c r="K46" s="7">
        <v>3820454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643096</v>
      </c>
      <c r="K47" s="7">
        <v>643096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3579144279</v>
      </c>
      <c r="K49" s="53">
        <f>SUM(K50:K55)</f>
        <v>496925509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50416521</v>
      </c>
      <c r="K50" s="7">
        <v>54742423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328297895</v>
      </c>
      <c r="K51" s="7">
        <v>430351907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25375</v>
      </c>
      <c r="K53" s="7">
        <v>22915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3199340379</v>
      </c>
      <c r="K54" s="7">
        <v>9965459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1064109</v>
      </c>
      <c r="K55" s="7">
        <v>1842805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1934747</v>
      </c>
      <c r="K56" s="53">
        <f>SUM(K57:K63)</f>
        <v>17177777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282837</v>
      </c>
      <c r="K58" s="7">
        <v>1706309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1651910</v>
      </c>
      <c r="K62" s="7">
        <v>15471468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249159169</v>
      </c>
      <c r="K64" s="7">
        <v>120850272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339970750</v>
      </c>
      <c r="K65" s="7">
        <v>169039593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4538918840</v>
      </c>
      <c r="K66" s="53">
        <f>K7+K8+K40+K65</f>
        <v>1140338004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3666746994</v>
      </c>
      <c r="K67" s="8">
        <v>1874547155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-497434014</v>
      </c>
      <c r="K69" s="54">
        <f>K70+K71+K72+K78+K79+K82+K85</f>
        <v>907700551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126140100</v>
      </c>
      <c r="K70" s="7">
        <v>126140100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858078267</v>
      </c>
      <c r="K71" s="7">
        <v>858078267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-3592768970</v>
      </c>
      <c r="K79" s="53">
        <f>K80-K81</f>
        <v>-1334445705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3592768970</v>
      </c>
      <c r="K81" s="7">
        <v>1334445705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2111116589</v>
      </c>
      <c r="K82" s="53">
        <f>K83-K84</f>
        <v>1257927889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2111116589</v>
      </c>
      <c r="K83" s="7">
        <v>1257927889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50311427</v>
      </c>
      <c r="K86" s="53">
        <f>SUM(K87:K89)</f>
        <v>21575720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50311427</v>
      </c>
      <c r="K89" s="7">
        <v>21575720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522625500</v>
      </c>
      <c r="K90" s="53">
        <f>SUM(K91:K99)</f>
        <v>0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504772834</v>
      </c>
      <c r="K93" s="7"/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17852666</v>
      </c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4394069849</v>
      </c>
      <c r="K100" s="53">
        <f>SUM(K101:K112)</f>
        <v>152407101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737926</v>
      </c>
      <c r="K101" s="7">
        <v>850814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3449</v>
      </c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2100677343</v>
      </c>
      <c r="K103" s="7">
        <v>134413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206965959</v>
      </c>
      <c r="K104" s="7">
        <v>8700389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57271919</v>
      </c>
      <c r="K105" s="7">
        <v>46390852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11174138</v>
      </c>
      <c r="K108" s="7">
        <v>10116612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152121317</v>
      </c>
      <c r="K109" s="7">
        <v>34518472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1865117798</v>
      </c>
      <c r="K112" s="7">
        <v>51695549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69346078</v>
      </c>
      <c r="K113" s="7">
        <v>58654632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4538918840</v>
      </c>
      <c r="K114" s="53">
        <f>K69+K86+K90+K100+K113</f>
        <v>1140338004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3666746994</v>
      </c>
      <c r="K115" s="8">
        <v>1874547155</v>
      </c>
    </row>
    <row r="116" spans="1:11" ht="12.75">
      <c r="A116" s="215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J116:J65536 K28:K30 K1:K26 L1:IV65536 J114 J99:J100 J90 J84:J88 J82 J72:J80 J68:J70 J66 J56 J48:J49 J39:J41 J34:J37 J26 J16 J1:J9 K32:K70 K72:K65536"/>
    <dataValidation type="whole" operator="greaterThanOrEqual" allowBlank="1" showInputMessage="1" showErrorMessage="1" errorTitle="Pogrešan unos" error="Mogu se unijeti samo cjelobrojne pozitivne vrijednosti." sqref="J10:J15 K27 J115 J101:J113 J91:J98 J89 J83 J81 J67 J57:J65 J50:J55 J42:J47 J38 J31:K31 J27:J30 J32:J33 J17:J2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9">
      <selection activeCell="A51" sqref="A51:M51"/>
    </sheetView>
  </sheetViews>
  <sheetFormatPr defaultColWidth="9.140625" defaultRowHeight="12.75"/>
  <cols>
    <col min="1" max="8" width="9.140625" style="52" customWidth="1"/>
    <col min="9" max="9" width="7.140625" style="52" customWidth="1"/>
    <col min="10" max="10" width="11.140625" style="52" customWidth="1"/>
    <col min="11" max="11" width="9.57421875" style="52" customWidth="1"/>
    <col min="12" max="12" width="10.8515625" style="52" customWidth="1"/>
    <col min="13" max="13" width="11.7109375" style="52" customWidth="1"/>
    <col min="14" max="16384" width="9.140625" style="52" customWidth="1"/>
  </cols>
  <sheetData>
    <row r="1" spans="1:13" ht="12.7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9" t="s">
        <v>326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38" t="s">
        <v>343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7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2668666743</v>
      </c>
      <c r="K7" s="54">
        <f>SUM(K8:K9)</f>
        <v>218699</v>
      </c>
      <c r="L7" s="54">
        <f>SUM(L8:L9)</f>
        <v>1792246922</v>
      </c>
      <c r="M7" s="54">
        <f>SUM(M8:M9)</f>
        <v>1465256795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637535</v>
      </c>
      <c r="K8" s="7">
        <v>200173</v>
      </c>
      <c r="L8" s="7">
        <v>413107106</v>
      </c>
      <c r="M8" s="7">
        <v>122692773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2668029208</v>
      </c>
      <c r="K9" s="7">
        <v>18526</v>
      </c>
      <c r="L9" s="7">
        <v>1379139816</v>
      </c>
      <c r="M9" s="7">
        <v>1342564022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3705984</v>
      </c>
      <c r="K10" s="53">
        <f>K11+K12+K16+K20+K21+K22+K25+K26</f>
        <v>1131668</v>
      </c>
      <c r="L10" s="53">
        <f>L11+L12+L16+L20+L21+L22+L25+L26</f>
        <v>504917982</v>
      </c>
      <c r="M10" s="53">
        <f>M11+M12+M16+M20+M21+M22+M25+M26</f>
        <v>165808242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>
        <v>1533598</v>
      </c>
      <c r="M11" s="7">
        <v>-192502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29672</v>
      </c>
      <c r="K12" s="53">
        <f>SUM(K13:K15)</f>
        <v>9313</v>
      </c>
      <c r="L12" s="53">
        <f>SUM(L13:L15)</f>
        <v>294282898</v>
      </c>
      <c r="M12" s="53">
        <f>SUM(M13:M15)</f>
        <v>94469342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142</v>
      </c>
      <c r="K13" s="7">
        <v>0</v>
      </c>
      <c r="L13" s="7">
        <v>221070288</v>
      </c>
      <c r="M13" s="7">
        <v>68621859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29530</v>
      </c>
      <c r="K15" s="7">
        <v>9313</v>
      </c>
      <c r="L15" s="7">
        <v>73212610</v>
      </c>
      <c r="M15" s="7">
        <v>25847483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0</v>
      </c>
      <c r="K16" s="53">
        <f>SUM(K17:K19)</f>
        <v>0</v>
      </c>
      <c r="L16" s="53">
        <f>SUM(L17:L19)</f>
        <v>145123655</v>
      </c>
      <c r="M16" s="53">
        <f>SUM(M17:M19)</f>
        <v>46524214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/>
      <c r="K17" s="7"/>
      <c r="L17" s="7">
        <v>88568180</v>
      </c>
      <c r="M17" s="7">
        <v>28638400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/>
      <c r="K18" s="7"/>
      <c r="L18" s="7">
        <v>34477248</v>
      </c>
      <c r="M18" s="7">
        <v>11092416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/>
      <c r="K19" s="7"/>
      <c r="L19" s="7">
        <v>22078227</v>
      </c>
      <c r="M19" s="7">
        <v>6793398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1049179</v>
      </c>
      <c r="K20" s="7">
        <v>349754</v>
      </c>
      <c r="L20" s="7">
        <v>15278163</v>
      </c>
      <c r="M20" s="7">
        <v>4934803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2517718</v>
      </c>
      <c r="K21" s="7">
        <v>766222</v>
      </c>
      <c r="L21" s="7">
        <v>39544466</v>
      </c>
      <c r="M21" s="7">
        <v>16610987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150674</v>
      </c>
      <c r="M22" s="53">
        <f>SUM(M23:M24)</f>
        <v>139900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>
        <v>150674</v>
      </c>
      <c r="M24" s="7">
        <v>139900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49188</v>
      </c>
      <c r="K25" s="7">
        <v>2388</v>
      </c>
      <c r="L25" s="7">
        <v>527709</v>
      </c>
      <c r="M25" s="7">
        <v>23000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60227</v>
      </c>
      <c r="K26" s="7">
        <v>3991</v>
      </c>
      <c r="L26" s="7">
        <v>8476819</v>
      </c>
      <c r="M26" s="7">
        <v>3298498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1241182</v>
      </c>
      <c r="K27" s="53">
        <f>SUM(K28:K32)</f>
        <v>-1340610</v>
      </c>
      <c r="L27" s="53">
        <f>SUM(L28:L32)</f>
        <v>55150639</v>
      </c>
      <c r="M27" s="53">
        <f>SUM(M28:M32)</f>
        <v>9683759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506028</v>
      </c>
      <c r="K28" s="7">
        <v>265</v>
      </c>
      <c r="L28" s="7">
        <v>32199</v>
      </c>
      <c r="M28" s="7">
        <v>-3576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735154</v>
      </c>
      <c r="K29" s="7">
        <v>-1340875</v>
      </c>
      <c r="L29" s="7">
        <v>55118440</v>
      </c>
      <c r="M29" s="7">
        <v>9687335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1828555</v>
      </c>
      <c r="K33" s="53">
        <f>SUM(K34:K37)</f>
        <v>933425</v>
      </c>
      <c r="L33" s="53">
        <f>SUM(L34:L37)</f>
        <v>84551690</v>
      </c>
      <c r="M33" s="53">
        <f>SUM(M34:M37)</f>
        <v>-8823546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601944</v>
      </c>
      <c r="M34" s="7">
        <v>451376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1828555</v>
      </c>
      <c r="K35" s="7">
        <v>933425</v>
      </c>
      <c r="L35" s="7">
        <v>83949746</v>
      </c>
      <c r="M35" s="7">
        <v>-9274922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2669907925</v>
      </c>
      <c r="K42" s="53">
        <f>K7+K27+K38+K40</f>
        <v>-1121911</v>
      </c>
      <c r="L42" s="53">
        <f>L7+L27+L38+L40</f>
        <v>1847397561</v>
      </c>
      <c r="M42" s="53">
        <f>M7+M27+M38+M40</f>
        <v>1474940554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5534539</v>
      </c>
      <c r="K43" s="53">
        <f>K10+K33+K39+K41</f>
        <v>2065093</v>
      </c>
      <c r="L43" s="53">
        <f>L10+L33+L39+L41</f>
        <v>589469672</v>
      </c>
      <c r="M43" s="53">
        <f>M10+M33+M39+M41</f>
        <v>156984696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2664373386</v>
      </c>
      <c r="K44" s="53">
        <f>K42-K43</f>
        <v>-3187004</v>
      </c>
      <c r="L44" s="53">
        <f>L42-L43</f>
        <v>1257927889</v>
      </c>
      <c r="M44" s="53">
        <f>M42-M43</f>
        <v>1317955858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2664373386</v>
      </c>
      <c r="K45" s="53">
        <f>IF(K42&gt;K43,K42-K43,0)</f>
        <v>0</v>
      </c>
      <c r="L45" s="53">
        <f>IF(L42&gt;L43,L42-L43,0)</f>
        <v>1257927889</v>
      </c>
      <c r="M45" s="53">
        <f>IF(M42&gt;M43,M42-M43,0)</f>
        <v>1317955858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3187004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2664373386</v>
      </c>
      <c r="K48" s="53">
        <f>K44-K47</f>
        <v>-3187004</v>
      </c>
      <c r="L48" s="53">
        <f>L44-L47</f>
        <v>1257927889</v>
      </c>
      <c r="M48" s="53">
        <f>M44-M47</f>
        <v>1317955858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2664373386</v>
      </c>
      <c r="K49" s="53">
        <f>IF(K48&gt;0,K48,0)</f>
        <v>0</v>
      </c>
      <c r="L49" s="53">
        <f>IF(L48&gt;0,L48,0)</f>
        <v>1257927889</v>
      </c>
      <c r="M49" s="53">
        <f>IF(M48&gt;0,M48,0)</f>
        <v>1317955858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4">
        <v>154</v>
      </c>
      <c r="J50" s="60">
        <f>IF(J48&lt;0,-J48,0)</f>
        <v>0</v>
      </c>
      <c r="K50" s="60">
        <f>IF(K48&lt;0,-K48,0)</f>
        <v>3187004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5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97"/>
    </row>
    <row r="52" spans="1:13" ht="12.75" customHeight="1">
      <c r="A52" s="242" t="s">
        <v>187</v>
      </c>
      <c r="B52" s="242"/>
      <c r="C52" s="242"/>
      <c r="D52" s="242"/>
      <c r="E52" s="242"/>
      <c r="F52" s="242"/>
      <c r="G52" s="242"/>
      <c r="H52" s="242"/>
      <c r="I52" s="150"/>
      <c r="J52" s="150"/>
      <c r="K52" s="150"/>
      <c r="L52" s="150"/>
      <c r="M52" s="15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295">
        <v>155</v>
      </c>
      <c r="J53" s="296"/>
      <c r="K53" s="296"/>
      <c r="L53" s="296"/>
      <c r="M53" s="296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293">
        <v>156</v>
      </c>
      <c r="J54" s="294"/>
      <c r="K54" s="294"/>
      <c r="L54" s="294"/>
      <c r="M54" s="294"/>
    </row>
    <row r="55" spans="1:13" ht="12.75" customHeight="1">
      <c r="A55" s="242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2664373386</v>
      </c>
      <c r="K56" s="6">
        <v>-3187004</v>
      </c>
      <c r="L56" s="6">
        <v>1257927889</v>
      </c>
      <c r="M56" s="6">
        <v>1317955858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2664373386</v>
      </c>
      <c r="K67" s="60">
        <f>K56+K66</f>
        <v>-3187004</v>
      </c>
      <c r="L67" s="60">
        <f>L56+L66</f>
        <v>1257927889</v>
      </c>
      <c r="M67" s="60">
        <f>M56+M66</f>
        <v>1317955858</v>
      </c>
    </row>
    <row r="68" spans="1:13" ht="12.75" customHeight="1">
      <c r="A68" s="242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2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3">
        <v>169</v>
      </c>
      <c r="J70" s="149"/>
      <c r="K70" s="149"/>
      <c r="L70" s="149"/>
      <c r="M70" s="149"/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A1:I65536 J57:K65536 J1:K7 J10:K12 J16:K19 J22:K24 J27:K27 J30:K34 J36:K55 L1:IV65536"/>
    <dataValidation type="whole" operator="greaterThanOrEqual" allowBlank="1" showInputMessage="1" showErrorMessage="1" errorTitle="Pogrešan unos" error="Mogu se unijeti samo cjelobrojne pozitivne vrijednosti." sqref="J8:J9 J13:J15 J20:J21 J25:J26 J28:J29 J35">
      <formula1>0</formula1>
    </dataValidation>
    <dataValidation type="whole" operator="notEqual" allowBlank="1" showInputMessage="1" showErrorMessage="1" errorTitle="Pogrešan unos" error="Mogu se unijeti samo cjelobrojne vrijednosti." sqref="J5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J12" sqref="J12"/>
    </sheetView>
  </sheetViews>
  <sheetFormatPr defaultColWidth="9.140625" defaultRowHeight="12.75"/>
  <cols>
    <col min="1" max="7" width="9.140625" style="52" customWidth="1"/>
    <col min="8" max="8" width="7.140625" style="52" customWidth="1"/>
    <col min="9" max="9" width="5.140625" style="52" customWidth="1"/>
    <col min="10" max="10" width="11.42187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326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343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4.5">
      <c r="A4" s="258" t="s">
        <v>59</v>
      </c>
      <c r="B4" s="258"/>
      <c r="C4" s="258"/>
      <c r="D4" s="258"/>
      <c r="E4" s="258"/>
      <c r="F4" s="258"/>
      <c r="G4" s="258"/>
      <c r="H4" s="258"/>
      <c r="I4" s="64" t="s">
        <v>279</v>
      </c>
      <c r="J4" s="65" t="s">
        <v>319</v>
      </c>
      <c r="K4" s="65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6">
        <v>2</v>
      </c>
      <c r="J5" s="67" t="s">
        <v>283</v>
      </c>
      <c r="K5" s="67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7">
        <v>2664373386</v>
      </c>
      <c r="K7" s="7">
        <v>1257927889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7">
        <v>1049179</v>
      </c>
      <c r="K8" s="7">
        <v>15278163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7">
        <v>1483165</v>
      </c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7"/>
      <c r="K10" s="7">
        <v>3082211518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7">
        <v>96</v>
      </c>
      <c r="K11" s="7">
        <v>2469398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7">
        <v>45578988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2">
        <f>SUM(J7:J12)</f>
        <v>2712484814</v>
      </c>
      <c r="K13" s="53">
        <f>SUM(K7:K12)</f>
        <v>4357886968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7"/>
      <c r="K14" s="7">
        <v>4239420887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7">
        <v>2713238266</v>
      </c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/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7"/>
      <c r="K17" s="7">
        <v>246699597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2">
        <f>SUM(J14:J17)</f>
        <v>2713238266</v>
      </c>
      <c r="K18" s="53">
        <f>SUM(K14:K17)</f>
        <v>4486120484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2">
        <f>IF(J18&gt;J13,J18-J13,0)</f>
        <v>753452</v>
      </c>
      <c r="K20" s="53">
        <f>IF(K18&gt;K13,K18-K13,0)</f>
        <v>128233516</v>
      </c>
    </row>
    <row r="21" spans="1:11" ht="12.75">
      <c r="A21" s="215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7">
        <v>74</v>
      </c>
      <c r="K22" s="7">
        <v>7252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7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7"/>
      <c r="K24" s="7">
        <v>2159228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7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7">
        <v>2597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2">
        <f>SUM(J22:J26)</f>
        <v>2671</v>
      </c>
      <c r="K27" s="53">
        <f>SUM(K22:K26)</f>
        <v>2166480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/>
      <c r="K28" s="7">
        <v>2241861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2">
        <f>SUM(J28:J30)</f>
        <v>0</v>
      </c>
      <c r="K31" s="53">
        <f>SUM(K28:K30)</f>
        <v>2241861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IF(J27&gt;J31,J27-J31,0)</f>
        <v>2671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IF(J31&gt;J27,J31-J27,0)</f>
        <v>0</v>
      </c>
      <c r="K33" s="53">
        <f>IF(K31&gt;K27,K31-K27,0)</f>
        <v>75381</v>
      </c>
    </row>
    <row r="34" spans="1:11" ht="12.75">
      <c r="A34" s="215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2">
        <f>SUM(J35:J37)</f>
        <v>0</v>
      </c>
      <c r="K38" s="53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2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2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2">
        <f>IF(J20-J19+J33-J32+J46-J45&gt;0,J20-J19+J33-J32+J46-J45,0)</f>
        <v>750781</v>
      </c>
      <c r="K48" s="53">
        <f>IF(K20-K19+K33-K32+K46-K45&gt;0,K20-K19+K33-K32+K46-K45,0)</f>
        <v>128308897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7">
        <v>2895613</v>
      </c>
      <c r="K49" s="7">
        <v>249159169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7"/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7">
        <v>750781</v>
      </c>
      <c r="K51" s="7">
        <v>128308897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3">
        <f>J49+J50-J51</f>
        <v>2144832</v>
      </c>
      <c r="K52" s="60">
        <f>K49+K50-K51</f>
        <v>120850272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allowBlank="1" sqref="A1:I65536 K1:IV65536 J1:J6 J13 J18:J21 J27:J48 J52:J65536"/>
    <dataValidation type="whole" operator="notEqual" allowBlank="1" showInputMessage="1" showErrorMessage="1" errorTitle="Pogrešan unos" error="Mogu se unijeti samo cjelobrojne vrijednosti." sqref="J7:J12 J14:J17 J22:J26 J49: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4" t="s">
        <v>279</v>
      </c>
      <c r="J4" s="65" t="s">
        <v>319</v>
      </c>
      <c r="K4" s="65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0">
        <v>2</v>
      </c>
      <c r="J5" s="71" t="s">
        <v>283</v>
      </c>
      <c r="K5" s="71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0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3">
      <selection activeCell="J11" sqref="J1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1.28125" style="74" customWidth="1"/>
    <col min="11" max="11" width="11.421875" style="74" bestFit="1" customWidth="1"/>
    <col min="12" max="16384" width="9.140625" style="74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3"/>
    </row>
    <row r="2" spans="1:12" ht="15.75">
      <c r="A2" s="42"/>
      <c r="B2" s="72"/>
      <c r="C2" s="285" t="s">
        <v>282</v>
      </c>
      <c r="D2" s="285"/>
      <c r="E2" s="75" t="s">
        <v>323</v>
      </c>
      <c r="F2" s="43" t="s">
        <v>250</v>
      </c>
      <c r="G2" s="286" t="s">
        <v>324</v>
      </c>
      <c r="H2" s="287"/>
      <c r="I2" s="72"/>
      <c r="J2" s="72"/>
      <c r="K2" s="72"/>
      <c r="L2" s="76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79" t="s">
        <v>305</v>
      </c>
      <c r="J3" s="80" t="s">
        <v>150</v>
      </c>
      <c r="K3" s="80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2">
        <v>2</v>
      </c>
      <c r="J4" s="81" t="s">
        <v>283</v>
      </c>
      <c r="K4" s="81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126140100</v>
      </c>
      <c r="K5" s="45">
        <v>126140100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858078267</v>
      </c>
      <c r="K6" s="46">
        <v>858078267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/>
      <c r="K7" s="46"/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-3592768970</v>
      </c>
      <c r="K8" s="46">
        <v>-1334445705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2111116589</v>
      </c>
      <c r="K9" s="46">
        <v>1257927889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7">
        <f>SUM(J5:J13)</f>
        <v>-497434014</v>
      </c>
      <c r="K14" s="77">
        <f>SUM(K5:K13)</f>
        <v>907700551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2111116589</v>
      </c>
      <c r="K20" s="46">
        <v>1257927889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78">
        <f>SUM(J15:J20)</f>
        <v>2111116589</v>
      </c>
      <c r="K21" s="78">
        <f>SUM(K15:K20)</f>
        <v>1257927889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78"/>
      <c r="K24" s="78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J12:J65536 L1:IV65536 J1:K5 K7:K65536"/>
    <dataValidation type="whole" operator="notEqual" allowBlank="1" showInputMessage="1" showErrorMessage="1" errorTitle="Pogrešan unos" error="Mogu se unijeti samo cjelobrojne vrijednosti." sqref="J6:J11 K6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2012-10-22T08:18:26Z</cp:lastPrinted>
  <dcterms:created xsi:type="dcterms:W3CDTF">2008-10-17T11:51:54Z</dcterms:created>
  <dcterms:modified xsi:type="dcterms:W3CDTF">2012-10-22T08:18:52Z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