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<sst xmlns="http://schemas.openxmlformats.org/spreadsheetml/2006/main" count="394" uniqueCount="343">
  <si>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</si>
  <si>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</si>
  <si>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</si>
  <si>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</si>
  <si>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</si>
  <si>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</si>
  <si>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</si>
  <si>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</si>
  <si>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</si>
  <si>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</si>
  <si>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</si>
  <si>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</si>
  <si>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</si>
  <si>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</si>
  <si>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</si>
  <si>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</si>
  <si>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</si>
  <si>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</si>
  <si>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</si>
  <si>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</si>
  <si>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</si>
  <si>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</si>
  <si>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</si>
  <si>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</si>
  <si>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</si>
  <si>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</si>
  <si>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</si>
  <si>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</si>
  <si>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</si>
  <si>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</si>
  <si>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</si>
  <si>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</si>
  <si>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</si>
  <si>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</si>
  <si>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</si>
  <si>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</si>
  <si>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</si>
  <si>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</si>
  <si>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</si>
  <si>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</si>
  <si>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</si>
  <si>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</si>
  <si>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</si>
  <si>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</si>
  <si>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</si>
  <si>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</si>
  <si>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</si>
  <si>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</si>
  <si>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</si>
  <si>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</si>
  <si>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</si>
  <si>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</si>
  <si>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</si>
  <si>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</si>
  <si>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</si>
  <si>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</si>
  <si>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</si>
  <si>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</si>
  <si>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</si>
  <si>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</si>
  <si>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</si>
  <si>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</si>
  <si>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</si>
  <si>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</si>
  <si>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</si>
  <si>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</si>
  <si>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</si>
  <si>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</si>
  <si>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</si>
  <si>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</si>
  <si>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</si>
  <si>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</si>
  <si>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</si>
  <si>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</si>
  <si>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</si>
  <si>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</si>
  <si>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</si>
  <si>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</si>
  <si>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</si>
  <si>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</si>
  <si>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</si>
  <si>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</si>
  <si>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</si>
  <si>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</si>
  <si>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</si>
  <si>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</si>
  <si>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</si>
  <si>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</si>
  <si>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</si>
  <si>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</si>
  <si>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</si>
  <si>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</si>
  <si>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</si>
  <si>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</si>
  <si>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</si>
  <si>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</si>
  <si>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</si>
  <si>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</si>
  <si>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</si>
  <si>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</si>
  <si>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</si>
  <si>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</si>
  <si>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</si>
  <si>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</si>
  <si>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</si>
  <si>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</si>
  <si>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</si>
  <si>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</si>
  <si>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</si>
  <si>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</si>
  <si>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</si>
  <si>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</si>
  <si>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</si>
  <si>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</si>
  <si>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</si>
  <si>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</si>
  <si>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</si>
  <si>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</si>
  <si>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</si>
  <si>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</si>
  <si>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</si>
  <si>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</si>
  <si>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</si>
  <si>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</si>
  <si>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</si>
  <si>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</si>
  <si>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</si>
  <si>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</si>
  <si>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</si>
  <si>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</si>
  <si>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</si>
  <si>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</si>
  <si>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</si>
  <si>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</si>
  <si>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</si>
  <si>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</si>
  <si>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</si>
  <si>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</si>
  <si>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</si>
  <si>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</si>
  <si>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</si>
  <si>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</si>
  <si>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</si>
  <si>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</si>
  <si>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</si>
  <si>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</si>
  <si>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</si>
  <si>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</si>
  <si>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</si>
  <si>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</si>
  <si>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</si>
  <si>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</si>
  <si>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</si>
  <si>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</si>
  <si>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</si>
  <si>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</si>
  <si>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</si>
  <si>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</si>
  <si>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</si>
  <si>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</si>
  <si>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</si>
  <si>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</si>
  <si>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</si>
  <si>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</si>
  <si>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</si>
  <si>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</si>
  <si>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</si>
  <si>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</si>
  <si>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</si>
  <si>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</si>
  <si>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</si>
  <si>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</si>
  <si>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</si>
  <si>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</si>
  <si>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</si>
  <si>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</si>
  <si>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</si>
  <si>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</si>
  <si>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</si>
  <si>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</si>
  <si>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</si>
  <si>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</si>
  <si>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</si>
  <si>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</si>
  <si>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</si>
  <si>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</si>
  <si>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</si>
  <si>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</si>
  <si>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</si>
  <si>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</si>
  <si>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</si>
  <si>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</si>
  <si>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</si>
  <si>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</si>
  <si>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</si>
  <si>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</si>
  <si>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</si>
  <si>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</si>
  <si>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</si>
  <si>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</si>
  <si>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</si>
  <si>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</si>
  <si>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</si>
  <si>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</si>
  <si>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</si>
  <si>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</si>
  <si>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</si>
  <si>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</si>
  <si>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</si>
  <si>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</si>
  <si>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</si>
  <si>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</si>
  <si>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</si>
  <si>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</si>
  <si>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</si>
  <si>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</si>
  <si>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</si>
  <si>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</si>
  <si>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</si>
  <si>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</si>
  <si>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</si>
  <si>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</si>
  <si>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</si>
  <si>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</si>
  <si>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</si>
  <si>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</si>
  <si>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</si>
  <si>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</si>
  <si>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</si>
  <si>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</si>
  <si>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</si>
  <si>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</si>
  <si>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</si>
  <si>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</si>
  <si>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</si>
  <si>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</si>
  <si>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</si>
  <si>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</si>
  <si>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</si>
  <si>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</si>
  <si>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</si>
  <si>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</si>
  <si>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</si>
  <si>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</si>
  <si>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</si>
  <si>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</si>
  <si>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</si>
  <si>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</si>
  <si>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</si>
  <si>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</si>
  <si>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</si>
  <si>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</si>
  <si>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</si>
  <si>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</si>
  <si>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</si>
  <si>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</si>
  <si>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</si>
  <si>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</si>
  <si>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</si>
  <si>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</si>
  <si>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</si>
  <si>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</si>
  <si>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</si>
  <si>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</si>
  <si>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</si>
  <si>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</si>
  <si>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</si>
  <si>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</si>
  <si>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</si>
  <si>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</si>
  <si>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</si>
  <si>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</si>
  <si>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</si>
  <si>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</si>
  <si>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</si>
  <si>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</si>
  <si>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</si>
  <si>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</si>
  <si>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</si>
  <si>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</si>
  <si>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</si>
  <si>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</si>
  <si>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</si>
  <si>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</si>
  <si>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</si>
  <si>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</si>
  <si>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</si>
  <si>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</si>
  <si>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</si>
  <si>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</si>
  <si>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</si>
  <si>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</si>
  <si>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</si>
  <si>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</si>
  <si>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</si>
  <si>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</si>
  <si>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</si>
  <si>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</si>
  <si>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</si>
  <si>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</si>
  <si>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</si>
  <si>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</si>
  <si>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</si>
  <si>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</si>
  <si>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</si>
  <si>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</si>
  <si>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</si>
  <si>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</si>
  <si>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</si>
  <si>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</si>
  <si>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</si>
  <si>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</si>
  <si>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</si>
  <si>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</si>
  <si>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</si>
  <si>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</si>
  <si>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</si>
  <si>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</si>
  <si>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</si>
  <si>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</si>
  <si>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</si>
  <si>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</si>
  <si>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</si>
  <si>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</si>
  <si>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31.12.2012.</t>
  </si>
  <si>
    <t>Obveznik:  BRODOGRAĐEVNA INDUSTRIJA 3.MAJ dioničko društvo</t>
  </si>
  <si>
    <t>u razdoblju 1.1.2012. do 31.12.2012.</t>
  </si>
  <si>
    <t>03333477</t>
  </si>
  <si>
    <t>040000833</t>
  </si>
  <si>
    <t>86167814130</t>
  </si>
  <si>
    <t>RIJEKA</t>
  </si>
  <si>
    <t>LIBURNIJSKA 3</t>
  </si>
  <si>
    <t>gmanageroffice@3maj.hr</t>
  </si>
  <si>
    <t>www.3maj.hr</t>
  </si>
  <si>
    <t>PRIMORSKO-GORANSKA</t>
  </si>
  <si>
    <t>NE</t>
  </si>
  <si>
    <t>3011</t>
  </si>
  <si>
    <t>HRELJAC GORDANA</t>
  </si>
  <si>
    <t>051611474</t>
  </si>
  <si>
    <t>051611455</t>
  </si>
  <si>
    <t>racunovodstvo@3maj.hr</t>
  </si>
  <si>
    <t>KUČAN EDI I BOŽANIĆ PREDRAG</t>
  </si>
  <si>
    <t>BRODOGRAĐEVNA INDUSTRIJA 3.MAJ dioničko društvo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</si>
</sst>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0" fontId="3" fillId="0" borderId="29" xfId="58" applyFont="1" applyBorder="1" applyAlignment="1">
      <alignment horizont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5" t="s">
        <v>256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70" t="s">
        <v>327</v>
      </c>
      <c r="D6" s="171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70" t="s">
        <v>328</v>
      </c>
      <c r="D8" s="171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70" t="s">
        <v>329</v>
      </c>
      <c r="D10" s="17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45" t="s">
        <v>342</v>
      </c>
      <c r="D12" s="164"/>
      <c r="E12" s="164"/>
      <c r="F12" s="164"/>
      <c r="G12" s="164"/>
      <c r="H12" s="164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5">
        <v>51000</v>
      </c>
      <c r="D14" s="166"/>
      <c r="E14" s="31"/>
      <c r="F14" s="145" t="s">
        <v>330</v>
      </c>
      <c r="G14" s="164"/>
      <c r="H14" s="164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45" t="s">
        <v>331</v>
      </c>
      <c r="D16" s="164"/>
      <c r="E16" s="164"/>
      <c r="F16" s="164"/>
      <c r="G16" s="164"/>
      <c r="H16" s="164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9" t="s">
        <v>332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9" t="s">
        <v>333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116">
        <v>373</v>
      </c>
      <c r="D22" s="145" t="s">
        <v>330</v>
      </c>
      <c r="E22" s="151"/>
      <c r="F22" s="152"/>
      <c r="G22" s="162"/>
      <c r="H22" s="163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116">
        <v>8</v>
      </c>
      <c r="D24" s="145" t="s">
        <v>334</v>
      </c>
      <c r="E24" s="151"/>
      <c r="F24" s="151"/>
      <c r="G24" s="152"/>
      <c r="H24" s="38" t="s">
        <v>270</v>
      </c>
      <c r="I24" s="117">
        <v>1824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7" t="s">
        <v>335</v>
      </c>
      <c r="D26" s="48"/>
      <c r="E26" s="22"/>
      <c r="F26" s="49"/>
      <c r="G26" s="138" t="s">
        <v>273</v>
      </c>
      <c r="H26" s="139"/>
      <c r="I26" s="50" t="s">
        <v>336</v>
      </c>
      <c r="J26" s="22"/>
      <c r="K26" s="22"/>
      <c r="L26" s="22"/>
    </row>
    <row r="27" spans="1:12" ht="12.75">
      <c r="A27" s="40"/>
      <c r="B27" s="40"/>
      <c r="C27" s="31"/>
      <c r="D27" s="49"/>
      <c r="E27" s="49"/>
      <c r="F27" s="49"/>
      <c r="G27" s="49"/>
      <c r="H27" s="31"/>
      <c r="I27" s="51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48"/>
      <c r="B30" s="121"/>
      <c r="C30" s="121"/>
      <c r="D30" s="122"/>
      <c r="E30" s="148"/>
      <c r="F30" s="121"/>
      <c r="G30" s="121"/>
      <c r="H30" s="118"/>
      <c r="I30" s="119"/>
      <c r="J30" s="22"/>
      <c r="K30" s="22"/>
      <c r="L30" s="22"/>
    </row>
    <row r="31" spans="1:12" ht="12.75">
      <c r="A31" s="44"/>
      <c r="B31" s="44"/>
      <c r="C31" s="43"/>
      <c r="D31" s="149"/>
      <c r="E31" s="149"/>
      <c r="F31" s="149"/>
      <c r="G31" s="150"/>
      <c r="H31" s="31"/>
      <c r="I31" s="55"/>
      <c r="J31" s="22"/>
      <c r="K31" s="22"/>
      <c r="L31" s="22"/>
    </row>
    <row r="32" spans="1:12" ht="12.75">
      <c r="A32" s="148"/>
      <c r="B32" s="121"/>
      <c r="C32" s="121"/>
      <c r="D32" s="122"/>
      <c r="E32" s="148"/>
      <c r="F32" s="121"/>
      <c r="G32" s="121"/>
      <c r="H32" s="118"/>
      <c r="I32" s="119"/>
      <c r="J32" s="22"/>
      <c r="K32" s="22"/>
      <c r="L32" s="22"/>
    </row>
    <row r="33" spans="1:12" ht="12.75">
      <c r="A33" s="44"/>
      <c r="B33" s="44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48"/>
      <c r="B34" s="121"/>
      <c r="C34" s="121"/>
      <c r="D34" s="122"/>
      <c r="E34" s="148"/>
      <c r="F34" s="121"/>
      <c r="G34" s="121"/>
      <c r="H34" s="118"/>
      <c r="I34" s="119"/>
      <c r="J34" s="22"/>
      <c r="K34" s="22"/>
      <c r="L34" s="22"/>
    </row>
    <row r="35" spans="1:12" ht="12.75">
      <c r="A35" s="44"/>
      <c r="B35" s="44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48"/>
      <c r="B36" s="121"/>
      <c r="C36" s="121"/>
      <c r="D36" s="122"/>
      <c r="E36" s="148"/>
      <c r="F36" s="121"/>
      <c r="G36" s="121"/>
      <c r="H36" s="118"/>
      <c r="I36" s="119"/>
      <c r="J36" s="22"/>
      <c r="K36" s="22"/>
      <c r="L36" s="22"/>
    </row>
    <row r="37" spans="1:12" ht="12.75">
      <c r="A37" s="57"/>
      <c r="B37" s="57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8"/>
      <c r="B38" s="121"/>
      <c r="C38" s="121"/>
      <c r="D38" s="122"/>
      <c r="E38" s="148"/>
      <c r="F38" s="121"/>
      <c r="G38" s="121"/>
      <c r="H38" s="118"/>
      <c r="I38" s="119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48"/>
      <c r="B40" s="121"/>
      <c r="C40" s="121"/>
      <c r="D40" s="122"/>
      <c r="E40" s="148"/>
      <c r="F40" s="121"/>
      <c r="G40" s="121"/>
      <c r="H40" s="118"/>
      <c r="I40" s="119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8"/>
      <c r="D44" s="119"/>
      <c r="E44" s="32"/>
      <c r="F44" s="120"/>
      <c r="G44" s="121"/>
      <c r="H44" s="121"/>
      <c r="I44" s="122"/>
      <c r="J44" s="22"/>
      <c r="K44" s="22"/>
      <c r="L44" s="22"/>
    </row>
    <row r="45" spans="1:12" ht="12.75">
      <c r="A45" s="57"/>
      <c r="B45" s="57"/>
      <c r="C45" s="142"/>
      <c r="D45" s="143"/>
      <c r="E45" s="31"/>
      <c r="F45" s="142"/>
      <c r="G45" s="144"/>
      <c r="H45" s="65"/>
      <c r="I45" s="65"/>
      <c r="J45" s="22"/>
      <c r="K45" s="22"/>
      <c r="L45" s="22"/>
    </row>
    <row r="46" spans="1:12" ht="12.75">
      <c r="A46" s="133" t="s">
        <v>278</v>
      </c>
      <c r="B46" s="134"/>
      <c r="C46" s="145" t="s">
        <v>337</v>
      </c>
      <c r="D46" s="146"/>
      <c r="E46" s="146"/>
      <c r="F46" s="146"/>
      <c r="G46" s="146"/>
      <c r="H46" s="146"/>
      <c r="I46" s="147"/>
      <c r="J46" s="22"/>
      <c r="K46" s="22"/>
      <c r="L46" s="22"/>
    </row>
    <row r="47" spans="1:12" ht="12.75">
      <c r="A47" s="40"/>
      <c r="B47" s="40"/>
      <c r="C47" s="66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338</v>
      </c>
      <c r="D48" s="136"/>
      <c r="E48" s="137"/>
      <c r="F48" s="32"/>
      <c r="G48" s="38" t="s">
        <v>281</v>
      </c>
      <c r="H48" s="140" t="s">
        <v>339</v>
      </c>
      <c r="I48" s="137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340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341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7"/>
      <c r="B53" s="67"/>
      <c r="C53" s="129" t="s">
        <v>283</v>
      </c>
      <c r="D53" s="129"/>
      <c r="E53" s="129"/>
      <c r="F53" s="129"/>
      <c r="G53" s="129"/>
      <c r="H53" s="129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27" t="s">
        <v>284</v>
      </c>
      <c r="C55" s="128"/>
      <c r="D55" s="128"/>
      <c r="E55" s="128"/>
      <c r="F55" s="111"/>
      <c r="G55" s="111"/>
      <c r="H55" s="112"/>
      <c r="I55" s="112"/>
      <c r="J55" s="22"/>
      <c r="K55" s="22"/>
      <c r="L55" s="22"/>
    </row>
    <row r="56" spans="1:12" ht="12.75">
      <c r="A56" s="67"/>
      <c r="B56" s="113" t="s">
        <v>323</v>
      </c>
      <c r="C56" s="114"/>
      <c r="D56" s="114"/>
      <c r="E56" s="114"/>
      <c r="F56" s="114"/>
      <c r="G56" s="114"/>
      <c r="H56" s="124" t="s">
        <v>317</v>
      </c>
      <c r="I56" s="124"/>
      <c r="J56" s="22"/>
      <c r="K56" s="22"/>
      <c r="L56" s="22"/>
    </row>
    <row r="57" spans="1:12" ht="12.75">
      <c r="A57" s="67"/>
      <c r="B57" s="113" t="s">
        <v>318</v>
      </c>
      <c r="C57" s="114"/>
      <c r="D57" s="114"/>
      <c r="E57" s="114"/>
      <c r="F57" s="114"/>
      <c r="G57" s="114"/>
      <c r="H57" s="124"/>
      <c r="I57" s="124"/>
      <c r="J57" s="22"/>
      <c r="K57" s="22"/>
      <c r="L57" s="22"/>
    </row>
    <row r="58" spans="1:12" ht="12.75">
      <c r="A58" s="67"/>
      <c r="B58" s="113" t="s">
        <v>319</v>
      </c>
      <c r="C58" s="114"/>
      <c r="D58" s="114"/>
      <c r="E58" s="114"/>
      <c r="F58" s="114"/>
      <c r="G58" s="114"/>
      <c r="H58" s="124"/>
      <c r="I58" s="124"/>
      <c r="J58" s="22"/>
      <c r="K58" s="22"/>
      <c r="L58" s="22"/>
    </row>
    <row r="59" spans="1:12" ht="12.75">
      <c r="A59" s="67"/>
      <c r="B59" s="113" t="s">
        <v>320</v>
      </c>
      <c r="C59" s="115"/>
      <c r="D59" s="115"/>
      <c r="E59" s="115"/>
      <c r="F59" s="115"/>
      <c r="G59" s="115"/>
      <c r="H59" s="124"/>
      <c r="I59" s="124"/>
      <c r="J59" s="22"/>
      <c r="K59" s="22"/>
      <c r="L59" s="22"/>
    </row>
    <row r="60" spans="1:12" ht="12.75">
      <c r="A60" s="67"/>
      <c r="B60" s="113" t="s">
        <v>321</v>
      </c>
      <c r="C60" s="115"/>
      <c r="D60" s="115"/>
      <c r="E60" s="115"/>
      <c r="F60" s="115"/>
      <c r="G60" s="115"/>
      <c r="H60" s="124"/>
      <c r="I60" s="124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285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286</v>
      </c>
      <c r="F63" s="22"/>
      <c r="G63" s="130" t="s">
        <v>287</v>
      </c>
      <c r="H63" s="126"/>
      <c r="I63" s="123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A34:D34 A32:I32 A30:I30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C26" name="Range1_1"/>
    <protectedRange sqref="I26" name="Range1_2"/>
    <protectedRange sqref="I24" name="Range1_16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2.75"/>
  <cols>
    <col min="10" max="10" width="11.421875" style="0" customWidth="1"/>
    <col min="11" max="11" width="12.28125" style="0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324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94" t="s">
        <v>325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4.5" thickBot="1">
      <c r="A5" s="197" t="s">
        <v>61</v>
      </c>
      <c r="B5" s="198"/>
      <c r="C5" s="198"/>
      <c r="D5" s="198"/>
      <c r="E5" s="198"/>
      <c r="F5" s="198"/>
      <c r="G5" s="198"/>
      <c r="H5" s="199"/>
      <c r="I5" s="75" t="s">
        <v>288</v>
      </c>
      <c r="J5" s="76" t="s">
        <v>115</v>
      </c>
      <c r="K5" s="77" t="s">
        <v>116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9">
        <v>2</v>
      </c>
      <c r="J6" s="78">
        <v>3</v>
      </c>
      <c r="K6" s="78">
        <v>4</v>
      </c>
    </row>
    <row r="7" spans="1:11" ht="12.7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187"/>
      <c r="I8" s="6">
        <v>1</v>
      </c>
      <c r="J8" s="11"/>
      <c r="K8" s="11"/>
    </row>
    <row r="9" spans="1:11" ht="12.75">
      <c r="A9" s="188" t="s">
        <v>13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265387687</v>
      </c>
      <c r="K9" s="12">
        <f>K10+K17+K27+K36+K40</f>
        <v>232466100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69566548</v>
      </c>
      <c r="K10" s="12">
        <f>SUM(K11:K16)</f>
        <v>66113126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846487</v>
      </c>
      <c r="K12" s="13">
        <v>481393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>
        <v>874270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v>68720061</v>
      </c>
      <c r="K16" s="13">
        <v>64757463</v>
      </c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96844959</v>
      </c>
      <c r="K17" s="12">
        <f>SUM(K18:K26)</f>
        <v>82689034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/>
      <c r="K18" s="13"/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66460</v>
      </c>
      <c r="K19" s="13">
        <v>49448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68993847</v>
      </c>
      <c r="K20" s="13">
        <v>57144098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5186768</v>
      </c>
      <c r="K21" s="13">
        <v>4188583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/>
      <c r="K23" s="13"/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481221</v>
      </c>
      <c r="K24" s="13">
        <v>135079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712447</v>
      </c>
      <c r="K25" s="13">
        <v>712447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21404216</v>
      </c>
      <c r="K26" s="13">
        <v>20459379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52488930</v>
      </c>
      <c r="K27" s="12">
        <f>SUM(K28:K35)</f>
        <v>79680702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1236000</v>
      </c>
      <c r="K28" s="13">
        <v>20000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>
        <v>4912150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/>
      <c r="K30" s="13"/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4026</v>
      </c>
      <c r="K32" s="13">
        <v>1878</v>
      </c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51248904</v>
      </c>
      <c r="K33" s="13">
        <v>74721759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/>
      <c r="K34" s="13">
        <v>24915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46487250</v>
      </c>
      <c r="K36" s="12">
        <f>SUM(K37:K39)</f>
        <v>3983238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>
        <v>3983238</v>
      </c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46487250</v>
      </c>
      <c r="K39" s="13"/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/>
      <c r="K40" s="13"/>
    </row>
    <row r="41" spans="1:11" ht="12.75">
      <c r="A41" s="188" t="s">
        <v>248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3960892251</v>
      </c>
      <c r="K41" s="12">
        <f>K42+K50+K57+K65</f>
        <v>666721386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134672895</v>
      </c>
      <c r="K42" s="12">
        <f>SUM(K43:K49)</f>
        <v>98385078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122125699</v>
      </c>
      <c r="K43" s="13">
        <v>96628297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2087264</v>
      </c>
      <c r="K44" s="13">
        <v>786068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/>
      <c r="K45" s="13"/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/>
      <c r="K46" s="13"/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9816836</v>
      </c>
      <c r="K47" s="13">
        <v>327617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643096</v>
      </c>
      <c r="K48" s="13">
        <v>643096</v>
      </c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3575157207</v>
      </c>
      <c r="K50" s="12">
        <f>SUM(K51:K56)</f>
        <v>457063037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50416521</v>
      </c>
      <c r="K51" s="13">
        <v>18234220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9488829</v>
      </c>
      <c r="K52" s="13">
        <v>1655533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25375</v>
      </c>
      <c r="K54" s="13">
        <v>17796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3514130605</v>
      </c>
      <c r="K55" s="13">
        <v>435484501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1095877</v>
      </c>
      <c r="K56" s="13">
        <v>1670987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1902980</v>
      </c>
      <c r="K57" s="12">
        <f>SUM(K58:K64)</f>
        <v>15153841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282837</v>
      </c>
      <c r="K59" s="13">
        <v>291671</v>
      </c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1620143</v>
      </c>
      <c r="K63" s="13">
        <v>14862170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/>
      <c r="K64" s="13"/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249159169</v>
      </c>
      <c r="K65" s="13">
        <v>96119430</v>
      </c>
    </row>
    <row r="66" spans="1:11" ht="12.75">
      <c r="A66" s="188" t="s">
        <v>58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>
        <v>339970750</v>
      </c>
      <c r="K66" s="13">
        <v>126824900</v>
      </c>
    </row>
    <row r="67" spans="1:11" ht="12.75">
      <c r="A67" s="188" t="s">
        <v>249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4566250688</v>
      </c>
      <c r="K67" s="12">
        <f>K8+K9+K41+K66</f>
        <v>1026012386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>
        <v>3666746994</v>
      </c>
      <c r="K68" s="14">
        <v>1926088944</v>
      </c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187"/>
      <c r="I70" s="6">
        <v>62</v>
      </c>
      <c r="J70" s="20">
        <f>J71+J72+J73+J79+J80+J83+J86</f>
        <v>-325259192</v>
      </c>
      <c r="K70" s="20">
        <f>K71+K72+K73+K79+K80+K83+K86</f>
        <v>751719907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126140100</v>
      </c>
      <c r="K71" s="13">
        <v>126140100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858078267</v>
      </c>
      <c r="K72" s="13">
        <v>858078267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/>
      <c r="K74" s="13"/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/>
      <c r="K76" s="13"/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/>
      <c r="K78" s="13"/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-3420594148</v>
      </c>
      <c r="K80" s="12">
        <f>K81-K82</f>
        <v>-1309477561</v>
      </c>
    </row>
    <row r="81" spans="1:11" ht="12.75">
      <c r="A81" s="210" t="s">
        <v>175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/>
      <c r="K81" s="13"/>
    </row>
    <row r="82" spans="1:11" ht="12.75">
      <c r="A82" s="210" t="s">
        <v>176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>
        <v>3420594148</v>
      </c>
      <c r="K82" s="13">
        <v>1309477561</v>
      </c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2111116589</v>
      </c>
      <c r="K83" s="12">
        <f>K84-K85</f>
        <v>1076979101</v>
      </c>
    </row>
    <row r="84" spans="1:11" ht="12.75">
      <c r="A84" s="210" t="s">
        <v>177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2111116589</v>
      </c>
      <c r="K84" s="13">
        <v>1076979101</v>
      </c>
    </row>
    <row r="85" spans="1:11" ht="12.75">
      <c r="A85" s="210" t="s">
        <v>178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188" t="s">
        <v>19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54117236</v>
      </c>
      <c r="K87" s="12">
        <f>SUM(K88:K90)</f>
        <v>24357489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/>
      <c r="K88" s="13"/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54117236</v>
      </c>
      <c r="K90" s="13">
        <v>24357489</v>
      </c>
    </row>
    <row r="91" spans="1:11" ht="12.75">
      <c r="A91" s="188" t="s">
        <v>20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522625500</v>
      </c>
      <c r="K91" s="12">
        <f>SUM(K92:K100)</f>
        <v>0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/>
      <c r="K93" s="13"/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504772834</v>
      </c>
      <c r="K94" s="13"/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17852666</v>
      </c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</row>
    <row r="101" spans="1:11" ht="12.75">
      <c r="A101" s="188" t="s">
        <v>21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4249226876</v>
      </c>
      <c r="K101" s="12">
        <f>SUM(K102:K113)</f>
        <v>150952517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737926</v>
      </c>
      <c r="K102" s="13">
        <v>2674638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3449</v>
      </c>
      <c r="K103" s="13"/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2100677343</v>
      </c>
      <c r="K104" s="13">
        <v>2004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206965959</v>
      </c>
      <c r="K105" s="13">
        <v>26565762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57271919</v>
      </c>
      <c r="K106" s="13">
        <v>51223237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11174138</v>
      </c>
      <c r="K109" s="13">
        <v>9832285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8087716</v>
      </c>
      <c r="K110" s="13">
        <v>9190405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/>
      <c r="K111" s="13"/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1864308426</v>
      </c>
      <c r="K113" s="13">
        <v>51464186</v>
      </c>
    </row>
    <row r="114" spans="1:11" ht="12.75">
      <c r="A114" s="188" t="s">
        <v>1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>
        <v>65540268</v>
      </c>
      <c r="K114" s="13">
        <v>98982473</v>
      </c>
    </row>
    <row r="115" spans="1:11" ht="12.75">
      <c r="A115" s="188" t="s">
        <v>25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4566250688</v>
      </c>
      <c r="K115" s="12">
        <f>K70+K87+K91+K101+K114</f>
        <v>1026012386</v>
      </c>
    </row>
    <row r="116" spans="1:11" ht="12.75">
      <c r="A116" s="218" t="s">
        <v>59</v>
      </c>
      <c r="B116" s="219"/>
      <c r="C116" s="219"/>
      <c r="D116" s="219"/>
      <c r="E116" s="219"/>
      <c r="F116" s="219"/>
      <c r="G116" s="219"/>
      <c r="H116" s="220"/>
      <c r="I116" s="5">
        <v>108</v>
      </c>
      <c r="J116" s="14">
        <v>3666746994</v>
      </c>
      <c r="K116" s="14">
        <v>1926088944</v>
      </c>
    </row>
    <row r="117" spans="1:11" ht="12.75">
      <c r="A117" s="207" t="s">
        <v>289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224"/>
      <c r="J118" s="224"/>
      <c r="K118" s="225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>
      <c r="A120" s="213" t="s">
        <v>9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6" t="s">
        <v>102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ht="12.75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0:K85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55">
      <selection activeCell="K60" sqref="K60"/>
    </sheetView>
  </sheetViews>
  <sheetFormatPr defaultColWidth="9.140625" defaultRowHeight="12.75"/>
  <cols>
    <col min="8" max="8" width="5.8515625" style="0" customWidth="1"/>
    <col min="9" max="9" width="7.00390625" style="0" customWidth="1"/>
    <col min="10" max="10" width="11.00390625" style="0" customWidth="1"/>
    <col min="11" max="11" width="11.421875" style="0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326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194" t="s">
        <v>325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5" t="s">
        <v>290</v>
      </c>
      <c r="J5" s="77" t="s">
        <v>156</v>
      </c>
      <c r="K5" s="77" t="s">
        <v>157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9">
        <v>2</v>
      </c>
      <c r="J6" s="78">
        <v>3</v>
      </c>
      <c r="K6" s="78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187"/>
      <c r="I7" s="6">
        <v>111</v>
      </c>
      <c r="J7" s="20">
        <f>SUM(J8:J9)</f>
        <v>2680032472</v>
      </c>
      <c r="K7" s="20">
        <f>SUM(K8:K9)</f>
        <v>1943202320</v>
      </c>
    </row>
    <row r="8" spans="1:11" ht="12.75">
      <c r="A8" s="188" t="s">
        <v>158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1041944</v>
      </c>
      <c r="K8" s="13">
        <v>516479813</v>
      </c>
    </row>
    <row r="9" spans="1:11" ht="12.75">
      <c r="A9" s="188" t="s">
        <v>106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2678990528</v>
      </c>
      <c r="K9" s="13">
        <v>1426722507</v>
      </c>
    </row>
    <row r="10" spans="1:11" ht="12.75">
      <c r="A10" s="188" t="s">
        <v>12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35085343</v>
      </c>
      <c r="K10" s="12">
        <f>K11+K12+K16+K20+K21+K22+K25+K26</f>
        <v>824192460</v>
      </c>
    </row>
    <row r="11" spans="1:11" ht="12.75">
      <c r="A11" s="188" t="s">
        <v>107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>
        <v>1301196</v>
      </c>
    </row>
    <row r="12" spans="1:11" ht="12.75">
      <c r="A12" s="188" t="s">
        <v>22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167595</v>
      </c>
      <c r="K12" s="12">
        <f>SUM(K13:K15)</f>
        <v>437253777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42599</v>
      </c>
      <c r="K13" s="13">
        <v>338120593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/>
      <c r="K14" s="13"/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124996</v>
      </c>
      <c r="K15" s="13">
        <v>99133184</v>
      </c>
    </row>
    <row r="16" spans="1:11" ht="12.75">
      <c r="A16" s="188" t="s">
        <v>23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695928</v>
      </c>
      <c r="K16" s="12">
        <f>SUM(K17:K19)</f>
        <v>192144656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420700</v>
      </c>
      <c r="K17" s="13">
        <v>117649636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163999</v>
      </c>
      <c r="K18" s="13">
        <v>45562754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111229</v>
      </c>
      <c r="K19" s="13">
        <v>28932266</v>
      </c>
    </row>
    <row r="20" spans="1:11" ht="12.75">
      <c r="A20" s="188" t="s">
        <v>108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1398933</v>
      </c>
      <c r="K20" s="13">
        <v>19988726</v>
      </c>
    </row>
    <row r="21" spans="1:11" ht="12.75">
      <c r="A21" s="188" t="s">
        <v>109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31804959</v>
      </c>
      <c r="K21" s="13">
        <v>62028327</v>
      </c>
    </row>
    <row r="22" spans="1:11" ht="12.75">
      <c r="A22" s="188" t="s">
        <v>24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722</v>
      </c>
      <c r="K22" s="12">
        <f>SUM(K23:K24)</f>
        <v>8784319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/>
      <c r="K23" s="13"/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722</v>
      </c>
      <c r="K24" s="13">
        <v>8784319</v>
      </c>
    </row>
    <row r="25" spans="1:11" ht="12.75">
      <c r="A25" s="188" t="s">
        <v>110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855991</v>
      </c>
      <c r="K25" s="13">
        <v>90258015</v>
      </c>
    </row>
    <row r="26" spans="1:11" ht="12.75">
      <c r="A26" s="188" t="s">
        <v>52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161215</v>
      </c>
      <c r="K26" s="13">
        <v>12433444</v>
      </c>
    </row>
    <row r="27" spans="1:11" ht="12.75">
      <c r="A27" s="188" t="s">
        <v>221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12837555</v>
      </c>
      <c r="K27" s="12">
        <f>SUM(K28:K32)</f>
        <v>57645500</v>
      </c>
    </row>
    <row r="28" spans="1:11" ht="12.75">
      <c r="A28" s="188" t="s">
        <v>235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640671</v>
      </c>
      <c r="K28" s="13">
        <v>259693</v>
      </c>
    </row>
    <row r="29" spans="1:11" ht="12.75">
      <c r="A29" s="188" t="s">
        <v>161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12196884</v>
      </c>
      <c r="K29" s="13">
        <v>57385807</v>
      </c>
    </row>
    <row r="30" spans="1:11" ht="12.75">
      <c r="A30" s="188" t="s">
        <v>145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 ht="12.75">
      <c r="A31" s="188" t="s">
        <v>231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 ht="12.75">
      <c r="A32" s="188" t="s">
        <v>146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 ht="12.75">
      <c r="A33" s="188" t="s">
        <v>222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22672571</v>
      </c>
      <c r="K33" s="12">
        <f>SUM(K34:K37)</f>
        <v>99676259</v>
      </c>
    </row>
    <row r="34" spans="1:11" ht="12.75">
      <c r="A34" s="188" t="s">
        <v>68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/>
      <c r="K34" s="13">
        <v>366210</v>
      </c>
    </row>
    <row r="35" spans="1:11" ht="12.75">
      <c r="A35" s="188" t="s">
        <v>67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22672571</v>
      </c>
      <c r="K35" s="13">
        <v>87377756</v>
      </c>
    </row>
    <row r="36" spans="1:11" ht="12.75">
      <c r="A36" s="188" t="s">
        <v>232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 ht="12.75">
      <c r="A37" s="188" t="s">
        <v>69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>
        <v>11932293</v>
      </c>
    </row>
    <row r="38" spans="1:11" ht="12.75">
      <c r="A38" s="188" t="s">
        <v>203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 ht="12.75">
      <c r="A39" s="188" t="s">
        <v>204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 ht="12.75">
      <c r="A40" s="188" t="s">
        <v>233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 ht="12.75">
      <c r="A41" s="188" t="s">
        <v>234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 ht="12.75">
      <c r="A42" s="188" t="s">
        <v>223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2692870027</v>
      </c>
      <c r="K42" s="12">
        <f>K7+K27+K38+K40</f>
        <v>2000847820</v>
      </c>
    </row>
    <row r="43" spans="1:11" ht="12.75">
      <c r="A43" s="188" t="s">
        <v>224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57757914</v>
      </c>
      <c r="K43" s="12">
        <f>K10+K33+K39+K41</f>
        <v>923868719</v>
      </c>
    </row>
    <row r="44" spans="1:11" ht="12.75">
      <c r="A44" s="188" t="s">
        <v>244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2635112113</v>
      </c>
      <c r="K44" s="12">
        <f>K42-K43</f>
        <v>1076979101</v>
      </c>
    </row>
    <row r="45" spans="1:11" ht="12.75">
      <c r="A45" s="210" t="s">
        <v>226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2635112113</v>
      </c>
      <c r="K45" s="12">
        <f>IF(K42&gt;K43,K42-K43,0)</f>
        <v>1076979101</v>
      </c>
    </row>
    <row r="46" spans="1:11" ht="12.75">
      <c r="A46" s="210" t="s">
        <v>227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8" t="s">
        <v>225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>
        <v>523995524</v>
      </c>
      <c r="K47" s="13"/>
    </row>
    <row r="48" spans="1:11" ht="12.75">
      <c r="A48" s="188" t="s">
        <v>245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2111116589</v>
      </c>
      <c r="K48" s="12">
        <f>K44-K47</f>
        <v>1076979101</v>
      </c>
    </row>
    <row r="49" spans="1:11" ht="12.75">
      <c r="A49" s="210" t="s">
        <v>200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2111116589</v>
      </c>
      <c r="K49" s="12">
        <f>IF(K48&gt;0,K48,0)</f>
        <v>1076979101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7" t="s">
        <v>120</v>
      </c>
      <c r="B51" s="221"/>
      <c r="C51" s="221"/>
      <c r="D51" s="221"/>
      <c r="E51" s="221"/>
      <c r="F51" s="221"/>
      <c r="G51" s="221"/>
      <c r="H51" s="221"/>
      <c r="I51" s="230"/>
      <c r="J51" s="230"/>
      <c r="K51" s="231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224"/>
      <c r="J52" s="224"/>
      <c r="K52" s="225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7" t="s">
        <v>197</v>
      </c>
      <c r="B55" s="221"/>
      <c r="C55" s="221"/>
      <c r="D55" s="221"/>
      <c r="E55" s="221"/>
      <c r="F55" s="221"/>
      <c r="G55" s="221"/>
      <c r="H55" s="221"/>
      <c r="I55" s="230"/>
      <c r="J55" s="230"/>
      <c r="K55" s="231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187"/>
      <c r="I56" s="21">
        <v>157</v>
      </c>
      <c r="J56" s="11">
        <v>2111116589</v>
      </c>
      <c r="K56" s="11">
        <v>1076979101</v>
      </c>
    </row>
    <row r="57" spans="1:11" ht="12.75">
      <c r="A57" s="188" t="s">
        <v>229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8" t="s">
        <v>236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 ht="12.75">
      <c r="A59" s="188" t="s">
        <v>237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 ht="12.75">
      <c r="A60" s="188" t="s">
        <v>45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 ht="12.75">
      <c r="A61" s="188" t="s">
        <v>238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 ht="12.75">
      <c r="A62" s="188" t="s">
        <v>239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 ht="12.75">
      <c r="A63" s="188" t="s">
        <v>240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 ht="12.75">
      <c r="A64" s="188" t="s">
        <v>241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 ht="12.75">
      <c r="A65" s="188" t="s">
        <v>230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 ht="12.75">
      <c r="A66" s="188" t="s">
        <v>201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8" t="s">
        <v>202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8">
        <f>J56+J66</f>
        <v>2111116589</v>
      </c>
      <c r="K67" s="18">
        <f>K56+K66</f>
        <v>1076979101</v>
      </c>
    </row>
    <row r="68" spans="1:11" ht="12.75">
      <c r="A68" s="207" t="s">
        <v>196</v>
      </c>
      <c r="B68" s="221"/>
      <c r="C68" s="221"/>
      <c r="D68" s="221"/>
      <c r="E68" s="221"/>
      <c r="F68" s="221"/>
      <c r="G68" s="221"/>
      <c r="H68" s="221"/>
      <c r="I68" s="230"/>
      <c r="J68" s="230"/>
      <c r="K68" s="231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224"/>
      <c r="J69" s="224"/>
      <c r="K69" s="225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4">
      <selection activeCell="J9" sqref="J9"/>
    </sheetView>
  </sheetViews>
  <sheetFormatPr defaultColWidth="9.140625" defaultRowHeight="12.75"/>
  <cols>
    <col min="8" max="8" width="5.7109375" style="0" customWidth="1"/>
    <col min="9" max="9" width="7.8515625" style="0" customWidth="1"/>
    <col min="10" max="10" width="11.140625" style="0" customWidth="1"/>
    <col min="11" max="11" width="11.7109375" style="0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80"/>
    </row>
    <row r="2" spans="1:11" ht="12.75">
      <c r="A2" s="242" t="s">
        <v>326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194" t="s">
        <v>325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5" t="s">
        <v>290</v>
      </c>
      <c r="J5" s="86" t="s">
        <v>156</v>
      </c>
      <c r="K5" s="86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7">
        <v>2</v>
      </c>
      <c r="J6" s="88" t="s">
        <v>294</v>
      </c>
      <c r="K6" s="88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2635112113</v>
      </c>
      <c r="K8" s="13">
        <v>1076979101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1398933</v>
      </c>
      <c r="K9" s="13">
        <v>19988726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4347866157</v>
      </c>
      <c r="K10" s="13"/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>
        <v>3127583389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>
        <v>26798598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/>
      <c r="K13" s="13"/>
    </row>
    <row r="14" spans="1:11" ht="12.75">
      <c r="A14" s="188" t="s">
        <v>163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6984377203</v>
      </c>
      <c r="K14" s="12">
        <f>SUM(K8:K13)</f>
        <v>4251349814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>
        <v>4098274359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3285602959</v>
      </c>
      <c r="K16" s="13"/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>
        <v>134654843</v>
      </c>
      <c r="K17" s="13"/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3361045306</v>
      </c>
      <c r="K18" s="13">
        <v>279134264</v>
      </c>
    </row>
    <row r="19" spans="1:11" ht="12.75">
      <c r="A19" s="188" t="s">
        <v>164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6781303108</v>
      </c>
      <c r="K19" s="12">
        <f>SUM(K15:K18)</f>
        <v>4377408623</v>
      </c>
    </row>
    <row r="20" spans="1:11" ht="12.75">
      <c r="A20" s="188" t="s">
        <v>36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203074095</v>
      </c>
      <c r="K20" s="12">
        <f>IF(K14&gt;K19,K14-K19,0)</f>
        <v>0</v>
      </c>
    </row>
    <row r="21" spans="1:11" ht="12.75">
      <c r="A21" s="188" t="s">
        <v>37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0</v>
      </c>
      <c r="K21" s="12">
        <f>IF(K19&gt;K14,K19-K14,0)</f>
        <v>126058809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74</v>
      </c>
      <c r="K23" s="13">
        <v>168100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>
        <v>9356520</v>
      </c>
      <c r="K25" s="13">
        <v>2301784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>
        <v>280268</v>
      </c>
      <c r="K26" s="13"/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>
        <v>33242805</v>
      </c>
    </row>
    <row r="28" spans="1:11" ht="12.75">
      <c r="A28" s="188" t="s">
        <v>174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9636862</v>
      </c>
      <c r="K28" s="12">
        <f>SUM(K23:K27)</f>
        <v>35712689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/>
      <c r="K29" s="13">
        <v>2515985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>
        <v>60177634</v>
      </c>
    </row>
    <row r="32" spans="1:11" ht="12.75">
      <c r="A32" s="188" t="s">
        <v>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0</v>
      </c>
      <c r="K32" s="12">
        <f>SUM(K29:K31)</f>
        <v>62693619</v>
      </c>
    </row>
    <row r="33" spans="1:11" ht="12.75">
      <c r="A33" s="188" t="s">
        <v>38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9636862</v>
      </c>
      <c r="K33" s="12">
        <f>IF(K28&gt;K32,K28-K32,0)</f>
        <v>0</v>
      </c>
    </row>
    <row r="34" spans="1:11" ht="12.75">
      <c r="A34" s="188" t="s">
        <v>39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0</v>
      </c>
      <c r="K34" s="12">
        <f>IF(K32&gt;K28,K32-K28,0)</f>
        <v>26980930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33552599</v>
      </c>
      <c r="K37" s="13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88" t="s">
        <v>70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33552599</v>
      </c>
      <c r="K39" s="12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/>
      <c r="K40" s="13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88" t="s">
        <v>71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88" t="s">
        <v>17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33552599</v>
      </c>
      <c r="K46" s="12">
        <f>IF(K39&gt;K45,K39-K45,0)</f>
        <v>0</v>
      </c>
    </row>
    <row r="47" spans="1:11" ht="12.75">
      <c r="A47" s="188" t="s">
        <v>18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246263556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153039739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2895613</v>
      </c>
      <c r="K50" s="13">
        <v>249159169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246263556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v>153039739</v>
      </c>
    </row>
    <row r="53" spans="1:11" ht="12.75">
      <c r="A53" s="213" t="s">
        <v>184</v>
      </c>
      <c r="B53" s="214"/>
      <c r="C53" s="214"/>
      <c r="D53" s="214"/>
      <c r="E53" s="214"/>
      <c r="F53" s="214"/>
      <c r="G53" s="214"/>
      <c r="H53" s="214"/>
      <c r="I53" s="7">
        <v>44</v>
      </c>
      <c r="J53" s="10">
        <f>J50+J51-J52</f>
        <v>249159169</v>
      </c>
      <c r="K53" s="18">
        <f>K50+K51-K52</f>
        <v>96119430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36:K38 J40:K44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0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5" t="s">
        <v>290</v>
      </c>
      <c r="J5" s="86" t="s">
        <v>156</v>
      </c>
      <c r="K5" s="86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7">
        <v>2</v>
      </c>
      <c r="J6" s="88" t="s">
        <v>294</v>
      </c>
      <c r="K6" s="88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88" t="s">
        <v>206</v>
      </c>
      <c r="B13" s="189"/>
      <c r="C13" s="189"/>
      <c r="D13" s="189"/>
      <c r="E13" s="189"/>
      <c r="F13" s="189"/>
      <c r="G13" s="189"/>
      <c r="H13" s="18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88" t="s">
        <v>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88" t="s">
        <v>119</v>
      </c>
      <c r="B29" s="189"/>
      <c r="C29" s="189"/>
      <c r="D29" s="189"/>
      <c r="E29" s="189"/>
      <c r="F29" s="189"/>
      <c r="G29" s="189"/>
      <c r="H29" s="18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88" t="s">
        <v>50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8" t="s">
        <v>113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8" t="s">
        <v>114</v>
      </c>
      <c r="B35" s="189"/>
      <c r="C35" s="189"/>
      <c r="D35" s="189"/>
      <c r="E35" s="189"/>
      <c r="F35" s="189"/>
      <c r="G35" s="189"/>
      <c r="H35" s="18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88" t="s">
        <v>51</v>
      </c>
      <c r="B40" s="189"/>
      <c r="C40" s="189"/>
      <c r="D40" s="189"/>
      <c r="E40" s="189"/>
      <c r="F40" s="189"/>
      <c r="G40" s="189"/>
      <c r="H40" s="18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88" t="s">
        <v>154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8" t="s">
        <v>168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8" t="s">
        <v>169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8" t="s">
        <v>155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8" t="s">
        <v>15</v>
      </c>
      <c r="B50" s="189"/>
      <c r="C50" s="189"/>
      <c r="D50" s="189"/>
      <c r="E50" s="189"/>
      <c r="F50" s="189"/>
      <c r="G50" s="189"/>
      <c r="H50" s="18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8" t="s">
        <v>167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182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188" t="s">
        <v>183</v>
      </c>
      <c r="B53" s="189"/>
      <c r="C53" s="189"/>
      <c r="D53" s="189"/>
      <c r="E53" s="189"/>
      <c r="F53" s="189"/>
      <c r="G53" s="189"/>
      <c r="H53" s="18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J17" sqref="J17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7" width="9.140625" style="96" customWidth="1"/>
    <col min="8" max="8" width="6.7109375" style="96" customWidth="1"/>
    <col min="9" max="9" width="8.00390625" style="96" customWidth="1"/>
    <col min="10" max="10" width="13.00390625" style="96" customWidth="1"/>
    <col min="11" max="11" width="11.8515625" style="96" customWidth="1"/>
    <col min="12" max="16384" width="9.140625" style="96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5"/>
    </row>
    <row r="2" spans="1:12" ht="15.75">
      <c r="A2" s="93"/>
      <c r="B2" s="94"/>
      <c r="C2" s="274" t="s">
        <v>293</v>
      </c>
      <c r="D2" s="274"/>
      <c r="E2" s="98">
        <v>40909</v>
      </c>
      <c r="F2" s="97" t="s">
        <v>258</v>
      </c>
      <c r="G2" s="275">
        <v>41274</v>
      </c>
      <c r="H2" s="276"/>
      <c r="I2" s="94"/>
      <c r="J2" s="94"/>
      <c r="K2" s="94"/>
      <c r="L2" s="99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0" t="s">
        <v>316</v>
      </c>
      <c r="J3" s="101" t="s">
        <v>156</v>
      </c>
      <c r="K3" s="101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3">
        <v>2</v>
      </c>
      <c r="J4" s="102" t="s">
        <v>294</v>
      </c>
      <c r="K4" s="102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4">
        <v>1</v>
      </c>
      <c r="J5" s="11">
        <v>126140100</v>
      </c>
      <c r="K5" s="11">
        <v>126140100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4">
        <v>2</v>
      </c>
      <c r="J6" s="13">
        <v>858078267</v>
      </c>
      <c r="K6" s="13">
        <v>858078267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4">
        <v>3</v>
      </c>
      <c r="J7" s="13"/>
      <c r="K7" s="13"/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4">
        <v>4</v>
      </c>
      <c r="J8" s="13">
        <v>-3420594148</v>
      </c>
      <c r="K8" s="13">
        <v>-1309477561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4">
        <v>5</v>
      </c>
      <c r="J9" s="13">
        <v>2111116589</v>
      </c>
      <c r="K9" s="13">
        <v>1076979101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4">
        <v>6</v>
      </c>
      <c r="J10" s="13"/>
      <c r="K10" s="13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4">
        <v>7</v>
      </c>
      <c r="J11" s="13"/>
      <c r="K11" s="13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4">
        <v>8</v>
      </c>
      <c r="J12" s="106"/>
      <c r="K12" s="106"/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4">
        <v>9</v>
      </c>
      <c r="J13" s="106"/>
      <c r="K13" s="106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4">
        <v>10</v>
      </c>
      <c r="J14" s="107">
        <f>SUM(J5:J13)</f>
        <v>-325259192</v>
      </c>
      <c r="K14" s="107">
        <f>SUM(K5:K13)</f>
        <v>751719907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4">
        <v>11</v>
      </c>
      <c r="J15" s="106"/>
      <c r="K15" s="106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4">
        <v>12</v>
      </c>
      <c r="J16" s="106"/>
      <c r="K16" s="106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4">
        <v>13</v>
      </c>
      <c r="J17" s="106"/>
      <c r="K17" s="106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4">
        <v>14</v>
      </c>
      <c r="J18" s="106"/>
      <c r="K18" s="106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4">
        <v>15</v>
      </c>
      <c r="J19" s="106"/>
      <c r="K19" s="106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4">
        <v>16</v>
      </c>
      <c r="J20" s="13">
        <v>2111116589</v>
      </c>
      <c r="K20" s="13">
        <v>1076979101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4">
        <v>17</v>
      </c>
      <c r="J21" s="108">
        <f>SUM(J15:J20)</f>
        <v>2111116589</v>
      </c>
      <c r="K21" s="108">
        <f>SUM(K15:K20)</f>
        <v>1076979101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313</v>
      </c>
      <c r="B23" s="259"/>
      <c r="C23" s="259"/>
      <c r="D23" s="259"/>
      <c r="E23" s="259"/>
      <c r="F23" s="259"/>
      <c r="G23" s="259"/>
      <c r="H23" s="259"/>
      <c r="I23" s="109">
        <v>18</v>
      </c>
      <c r="J23" s="105"/>
      <c r="K23" s="105"/>
    </row>
    <row r="24" spans="1:11" ht="23.25" customHeight="1">
      <c r="A24" s="260" t="s">
        <v>314</v>
      </c>
      <c r="B24" s="261"/>
      <c r="C24" s="261"/>
      <c r="D24" s="261"/>
      <c r="E24" s="261"/>
      <c r="F24" s="261"/>
      <c r="G24" s="261"/>
      <c r="H24" s="261"/>
      <c r="I24" s="110">
        <v>19</v>
      </c>
      <c r="J24" s="108"/>
      <c r="K24" s="108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2:K13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2013-04-24T07:13:45Z</cp:lastPrinted>
  <dcterms:created xsi:type="dcterms:W3CDTF">2008-10-17T11:51:54Z</dcterms:created>
  <dcterms:modified xsi:type="dcterms:W3CDTF">2013-04-24T08:20:16Z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