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<sst xmlns="http://schemas.openxmlformats.org/spreadsheetml/2006/main" count="399" uniqueCount="344">
  <si>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</si>
  <si>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</si>
  <si>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</si>
  <si>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</si>
  <si>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</si>
  <si>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</si>
  <si>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</si>
  <si>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</si>
  <si>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</si>
  <si>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</si>
  <si>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</si>
  <si>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</si>
  <si>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</si>
  <si>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</si>
  <si>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</si>
  <si>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</si>
  <si>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</si>
  <si>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</si>
  <si>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</si>
  <si>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</si>
  <si>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</si>
  <si>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</si>
  <si>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</si>
  <si>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</si>
  <si>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</si>
  <si>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</si>
  <si>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</si>
  <si>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</si>
  <si>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</si>
  <si>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</si>
  <si>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</si>
  <si>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</si>
  <si>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</si>
  <si>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</si>
  <si>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</si>
  <si>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</si>
  <si>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</si>
  <si>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</si>
  <si>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</si>
  <si>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</si>
  <si>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</si>
  <si>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</si>
  <si>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</si>
  <si>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</si>
  <si>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</si>
  <si>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</si>
  <si>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</si>
  <si>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</si>
  <si>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</si>
  <si>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</si>
  <si>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</si>
  <si>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</si>
  <si>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</si>
  <si>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</si>
  <si>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</si>
  <si>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</si>
  <si>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</si>
  <si>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</si>
  <si>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</si>
  <si>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</si>
  <si>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</si>
  <si>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</si>
  <si>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</si>
  <si>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</si>
  <si>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</si>
  <si>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</si>
  <si>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</si>
  <si>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</si>
  <si>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</si>
  <si>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</si>
  <si>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</si>
  <si>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</si>
  <si>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</si>
  <si>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</si>
  <si>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</si>
  <si>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</si>
  <si>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</si>
  <si>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</si>
  <si>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</si>
  <si>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</si>
  <si>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</si>
  <si>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</si>
  <si>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</si>
  <si>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</si>
  <si>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</si>
  <si>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</si>
  <si>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</si>
  <si>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</si>
  <si>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</si>
  <si>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</si>
  <si>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</si>
  <si>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</si>
  <si>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</si>
  <si>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</si>
  <si>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</si>
  <si>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</si>
  <si>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</si>
  <si>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</si>
  <si>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</si>
  <si>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</si>
  <si>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</si>
  <si>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</si>
  <si>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</si>
  <si>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</si>
  <si>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</si>
  <si>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</si>
  <si>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</si>
  <si>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</si>
  <si>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</si>
  <si>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</si>
  <si>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</si>
  <si>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</si>
  <si>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</si>
  <si>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</si>
  <si>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</si>
  <si>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</si>
  <si>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</si>
  <si>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</si>
  <si>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</si>
  <si>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</si>
  <si>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</si>
  <si>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</si>
  <si>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</si>
  <si>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</si>
  <si>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</si>
  <si>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</si>
  <si>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</si>
  <si>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</si>
  <si>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</si>
  <si>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</si>
  <si>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</si>
  <si>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</si>
  <si>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</si>
  <si>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</si>
  <si>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</si>
  <si>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</si>
  <si>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</si>
  <si>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</si>
  <si>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</si>
  <si>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</si>
  <si>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</si>
  <si>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</si>
  <si>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</si>
  <si>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</si>
  <si>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</si>
  <si>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</si>
  <si>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</si>
  <si>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</si>
  <si>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</si>
  <si>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</si>
  <si>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</si>
  <si>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</si>
  <si>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</si>
  <si>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</si>
  <si>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</si>
  <si>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</si>
  <si>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</si>
  <si>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</si>
  <si>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</si>
  <si>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</si>
  <si>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</si>
  <si>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</si>
  <si>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</si>
  <si>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</si>
  <si>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</si>
  <si>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</si>
  <si>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</si>
  <si>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</si>
  <si>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</si>
  <si>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</si>
  <si>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</si>
  <si>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</si>
  <si>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</si>
  <si>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</si>
  <si>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</si>
  <si>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</si>
  <si>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</si>
  <si>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</si>
  <si>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</si>
  <si>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</si>
  <si>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</si>
  <si>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</si>
  <si>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</si>
  <si>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</si>
  <si>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</si>
  <si>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</si>
  <si>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</si>
  <si>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</si>
  <si>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</si>
  <si>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</si>
  <si>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</si>
  <si>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</si>
  <si>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</si>
  <si>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</si>
  <si>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</si>
  <si>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</si>
  <si>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</si>
  <si>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</si>
  <si>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</si>
  <si>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</si>
  <si>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</si>
  <si>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</si>
  <si>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</si>
  <si>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</si>
  <si>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</si>
  <si>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</si>
  <si>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</si>
  <si>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</si>
  <si>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</si>
  <si>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</si>
  <si>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</si>
  <si>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</si>
  <si>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</si>
  <si>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</si>
  <si>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</si>
  <si>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</si>
  <si>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</si>
  <si>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</si>
  <si>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</si>
  <si>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</si>
  <si>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</si>
  <si>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</si>
  <si>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</si>
  <si>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</si>
  <si>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</si>
  <si>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</si>
  <si>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</si>
  <si>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</si>
  <si>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</si>
  <si>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</si>
  <si>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</si>
  <si>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</si>
  <si>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</si>
  <si>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</si>
  <si>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</si>
  <si>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</si>
  <si>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</si>
  <si>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</si>
  <si>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</si>
  <si>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</si>
  <si>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</si>
  <si>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</si>
  <si>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</si>
  <si>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</si>
  <si>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</si>
  <si>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</si>
  <si>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</si>
  <si>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</si>
  <si>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</si>
  <si>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</si>
  <si>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</si>
  <si>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</si>
  <si>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</si>
  <si>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</si>
  <si>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</si>
  <si>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</si>
  <si>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</si>
  <si>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</si>
  <si>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</si>
  <si>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</si>
  <si>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</si>
  <si>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</si>
  <si>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</si>
  <si>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</si>
  <si>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</si>
  <si>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</si>
  <si>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</si>
  <si>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</si>
  <si>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</si>
  <si>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</si>
  <si>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</si>
  <si>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</si>
  <si>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</si>
  <si>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</si>
  <si>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</si>
  <si>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</si>
  <si>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</si>
  <si>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</si>
  <si>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</si>
  <si>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</si>
  <si>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</si>
  <si>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</si>
  <si>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</si>
  <si>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</si>
  <si>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</si>
  <si>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</si>
  <si>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</si>
  <si>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</si>
  <si>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</si>
  <si>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</si>
  <si>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</si>
  <si>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</si>
  <si>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</si>
  <si>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</si>
  <si>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</si>
  <si>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</si>
  <si>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</si>
  <si>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</si>
  <si>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</si>
  <si>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</si>
  <si>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</si>
  <si>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</si>
  <si>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</si>
  <si>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</si>
  <si>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</si>
  <si>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</si>
  <si>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</si>
  <si>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</si>
  <si>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</si>
  <si>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</si>
  <si>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</si>
  <si>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</si>
  <si>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</si>
  <si>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</si>
  <si>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</si>
  <si>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</si>
  <si>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</si>
  <si>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</si>
  <si>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</si>
  <si>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</si>
  <si>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</si>
  <si>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</si>
  <si>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</si>
  <si>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1.1.2012.</t>
  </si>
  <si>
    <t>31.12.2012.</t>
  </si>
  <si>
    <t>03333477</t>
  </si>
  <si>
    <t>040000833</t>
  </si>
  <si>
    <t>86167814130</t>
  </si>
  <si>
    <t>BRODOGRAĐEVNA INDUSTRIJA 3.MAJ d.d.</t>
  </si>
  <si>
    <t>RIJEKA</t>
  </si>
  <si>
    <t>LIBURNIJSKA 3</t>
  </si>
  <si>
    <t>gmanageroffice@3maj.hr</t>
  </si>
  <si>
    <t>www.3maj.hr</t>
  </si>
  <si>
    <t>PRIMORSKO-GORANSKA</t>
  </si>
  <si>
    <t>NE</t>
  </si>
  <si>
    <t>3011</t>
  </si>
  <si>
    <t>HRELJAC GORDANA</t>
  </si>
  <si>
    <t>051611474</t>
  </si>
  <si>
    <t>051611455</t>
  </si>
  <si>
    <t>racunovodstvo@3maj.hr</t>
  </si>
  <si>
    <t>KUČAN EDI I BOŽANIĆ PREDRAG</t>
  </si>
  <si>
    <t>stanje na dan 31.12.2012.</t>
  </si>
  <si>
    <t>Obveznik: BRODOGRAĐEVNA INDUSTRIJA 3.MAJ dioničko društvo</t>
  </si>
  <si>
    <t>u razdoblju 1.1.2012.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</si>
</sst>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7" applyFont="1" applyFill="1" applyBorder="1" applyAlignment="1" applyProtection="1">
      <alignment horizontal="center" vertical="center"/>
      <protection hidden="1" locked="0"/>
    </xf>
    <xf numFmtId="49" fontId="2" fillId="33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anageroffice@3maj.hr" TargetMode="External" /><Relationship Id="rId2" Type="http://schemas.openxmlformats.org/officeDocument/2006/relationships/hyperlink" Target="http://www.3maj.hr/" TargetMode="External" /><Relationship Id="rId3" Type="http://schemas.openxmlformats.org/officeDocument/2006/relationships/hyperlink" Target="mailto:racunovodstvo@3maj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19" sqref="I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51000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373</v>
      </c>
      <c r="D22" s="143" t="s">
        <v>329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8</v>
      </c>
      <c r="D24" s="143" t="s">
        <v>333</v>
      </c>
      <c r="E24" s="151"/>
      <c r="F24" s="151"/>
      <c r="G24" s="152"/>
      <c r="H24" s="51" t="s">
        <v>261</v>
      </c>
      <c r="I24" s="122">
        <v>1824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6" t="s">
        <v>334</v>
      </c>
      <c r="D26" s="25"/>
      <c r="E26" s="33"/>
      <c r="F26" s="24"/>
      <c r="G26" s="154" t="s">
        <v>263</v>
      </c>
      <c r="H26" s="140"/>
      <c r="I26" s="127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336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 t="s">
        <v>337</v>
      </c>
      <c r="D48" s="180"/>
      <c r="E48" s="181"/>
      <c r="F48" s="16"/>
      <c r="G48" s="51" t="s">
        <v>271</v>
      </c>
      <c r="H48" s="179" t="s">
        <v>338</v>
      </c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339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340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A34:D34 A32:I32 A30:I30 I24" name="Range1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18:I18" name="Range1_10"/>
    <protectedRange sqref="C20:I20" name="Range1_11"/>
    <protectedRange sqref="C22" name="Range1_12"/>
    <protectedRange sqref="D22:F22" name="Range1_13"/>
    <protectedRange sqref="C24" name="Range1_14"/>
    <protectedRange sqref="D24:G24" name="Range1_15"/>
    <protectedRange sqref="C26" name="Range1_1"/>
    <protectedRange sqref="I26" name="Range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manageroffice@3maj.hr"/>
    <hyperlink ref="C20" r:id="rId2" display="www.3maj.hr"/>
    <hyperlink ref="C50" r:id="rId3" display="racunovodstvo@3maj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3">
      <selection activeCell="K115" sqref="K115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234037000</v>
      </c>
      <c r="K8" s="53">
        <f>K9+K16+K26+K35+K39</f>
        <v>227061695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69566548</v>
      </c>
      <c r="K9" s="53">
        <f>SUM(K10:K15)</f>
        <v>66369802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846487</v>
      </c>
      <c r="K11" s="7">
        <v>485639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>
        <v>1126700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68720061</v>
      </c>
      <c r="K15" s="7">
        <v>64757463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96844959</v>
      </c>
      <c r="K16" s="53">
        <f>SUM(K17:K25)</f>
        <v>82554674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66460</v>
      </c>
      <c r="K18" s="7">
        <v>49448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68993847</v>
      </c>
      <c r="K19" s="7">
        <v>57065329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5186768</v>
      </c>
      <c r="K20" s="7">
        <v>4189007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481221</v>
      </c>
      <c r="K23" s="7">
        <v>79064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712447</v>
      </c>
      <c r="K24" s="7">
        <v>712447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21404216</v>
      </c>
      <c r="K25" s="7">
        <v>20459379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52488930</v>
      </c>
      <c r="K26" s="53">
        <f>SUM(K27:K34)</f>
        <v>78137219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1236000</v>
      </c>
      <c r="K27" s="7">
        <v>1236000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4026</v>
      </c>
      <c r="K31" s="7">
        <v>1878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51248904</v>
      </c>
      <c r="K32" s="7">
        <v>76899341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15136563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15136563</v>
      </c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3964911090</v>
      </c>
      <c r="K40" s="53">
        <f>K41+K49+K56+K64</f>
        <v>694449799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134672895</v>
      </c>
      <c r="K41" s="53">
        <f>SUM(K42:K48)</f>
        <v>100353954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122125699</v>
      </c>
      <c r="K42" s="7">
        <v>96948077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2087264</v>
      </c>
      <c r="K43" s="7">
        <v>786068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9816836</v>
      </c>
      <c r="K46" s="7">
        <v>1976713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643096</v>
      </c>
      <c r="K47" s="7">
        <v>643096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3579144279</v>
      </c>
      <c r="K49" s="53">
        <f>SUM(K50:K55)</f>
        <v>471975466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50416521</v>
      </c>
      <c r="K50" s="7">
        <v>29971818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328297895</v>
      </c>
      <c r="K51" s="7">
        <v>428086177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25375</v>
      </c>
      <c r="K53" s="7">
        <v>17796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3199340379</v>
      </c>
      <c r="K54" s="7">
        <v>12224418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1064109</v>
      </c>
      <c r="K55" s="7">
        <v>1675257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1934747</v>
      </c>
      <c r="K56" s="53">
        <f>SUM(K57:K63)</f>
        <v>28589685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282837</v>
      </c>
      <c r="K58" s="7">
        <v>15917966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1651910</v>
      </c>
      <c r="K62" s="7">
        <v>12671719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249159169</v>
      </c>
      <c r="K64" s="7">
        <v>93530694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339970750</v>
      </c>
      <c r="K65" s="7">
        <v>126991023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4538918840</v>
      </c>
      <c r="K66" s="53">
        <f>K7+K8+K40+K65</f>
        <v>1048502517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3666746994</v>
      </c>
      <c r="K67" s="8">
        <v>1894735198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-497434014</v>
      </c>
      <c r="K69" s="54">
        <f>K70+K71+K72+K78+K79+K82+K85</f>
        <v>830862457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126140100</v>
      </c>
      <c r="K70" s="7">
        <v>126140100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858078267</v>
      </c>
      <c r="K71" s="7">
        <v>858078267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-3592768970</v>
      </c>
      <c r="K79" s="53">
        <f>K80-K81</f>
        <v>-1334445705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3592768970</v>
      </c>
      <c r="K81" s="7">
        <v>1334445705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2111116589</v>
      </c>
      <c r="K82" s="53">
        <f>K83-K84</f>
        <v>1181089795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2111116589</v>
      </c>
      <c r="K83" s="7">
        <v>1181089795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50311427</v>
      </c>
      <c r="K86" s="53">
        <f>SUM(K87:K89)</f>
        <v>22127878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50311427</v>
      </c>
      <c r="K89" s="7">
        <v>22127878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522625500</v>
      </c>
      <c r="K90" s="53">
        <f>SUM(K91:K99)</f>
        <v>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504772834</v>
      </c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17852666</v>
      </c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4394069849</v>
      </c>
      <c r="K100" s="53">
        <f>SUM(K101:K112)</f>
        <v>175785325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737926</v>
      </c>
      <c r="K101" s="7">
        <v>2674638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3449</v>
      </c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2100677343</v>
      </c>
      <c r="K103" s="7">
        <v>2004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206965959</v>
      </c>
      <c r="K104" s="7">
        <v>26565762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57271919</v>
      </c>
      <c r="K105" s="7">
        <v>49009073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11174138</v>
      </c>
      <c r="K108" s="7">
        <v>9832285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152121317</v>
      </c>
      <c r="K109" s="7">
        <v>35582340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1865117798</v>
      </c>
      <c r="K112" s="7">
        <v>52119223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69346078</v>
      </c>
      <c r="K113" s="7">
        <v>19726857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4538918840</v>
      </c>
      <c r="K114" s="53">
        <f>K69+K86+K90+K100+K113</f>
        <v>1048502517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3666746994</v>
      </c>
      <c r="K115" s="8">
        <v>1894735198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3">
    <dataValidation allowBlank="1" sqref="A1:I65536 J116:J65536 J1:J9 J16 J26 J34:J37 J39:J41 J48:J49 J56 J66 J68:J70 J72:J80 J82 J84:J88 J90 J97:J100 J114 L1:IV65536 K1:K70 K72:K65536"/>
    <dataValidation type="whole" operator="greaterThanOrEqual" allowBlank="1" showInputMessage="1" showErrorMessage="1" errorTitle="Pogrešan unos" error="Mogu se unijeti samo cjelobrojne pozitivne vrijednosti." sqref="J10:J15 J17:J25 J27:J33 J38 J42:J47 J50:J55 J57:J65 J67 J81 J83 J89 J91:J96 J101:J113 J11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6">
      <selection activeCell="M56" sqref="M56"/>
    </sheetView>
  </sheetViews>
  <sheetFormatPr defaultColWidth="9.140625" defaultRowHeight="12.75"/>
  <cols>
    <col min="1" max="8" width="9.140625" style="52" customWidth="1"/>
    <col min="9" max="9" width="8.140625" style="52" customWidth="1"/>
    <col min="10" max="10" width="11.140625" style="52" customWidth="1"/>
    <col min="11" max="11" width="11.421875" style="52" customWidth="1"/>
    <col min="12" max="12" width="11.28125" style="52" customWidth="1"/>
    <col min="13" max="13" width="12.5742187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2680032472</v>
      </c>
      <c r="K7" s="54">
        <f>SUM(K8:K9)</f>
        <v>11365729</v>
      </c>
      <c r="L7" s="54">
        <f>SUM(L8:L9)</f>
        <v>1930032551</v>
      </c>
      <c r="M7" s="54">
        <f>SUM(M8:M9)</f>
        <v>137785629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1041944</v>
      </c>
      <c r="K8" s="7">
        <v>404409</v>
      </c>
      <c r="L8" s="7">
        <v>516573257</v>
      </c>
      <c r="M8" s="7">
        <v>103466151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2678990528</v>
      </c>
      <c r="K9" s="7">
        <v>10961320</v>
      </c>
      <c r="L9" s="7">
        <v>1413459294</v>
      </c>
      <c r="M9" s="7">
        <v>34319478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35085343</v>
      </c>
      <c r="K10" s="53">
        <f>K11+K12+K16+K20+K21+K22+K25+K26</f>
        <v>31379359</v>
      </c>
      <c r="L10" s="53">
        <f>L11+L12+L16+L20+L21+L22+L25+L26</f>
        <v>718135621</v>
      </c>
      <c r="M10" s="53">
        <f>M11+M12+M16+M20+M21+M22+M25+M26</f>
        <v>213217639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>
        <v>1301196</v>
      </c>
      <c r="M11" s="7">
        <v>-232402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167595</v>
      </c>
      <c r="K12" s="53">
        <f>SUM(K13:K15)</f>
        <v>137923</v>
      </c>
      <c r="L12" s="53">
        <f>SUM(L13:L15)</f>
        <v>436548839</v>
      </c>
      <c r="M12" s="53">
        <f>SUM(M13:M15)</f>
        <v>142265941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42599</v>
      </c>
      <c r="K13" s="7">
        <v>42457</v>
      </c>
      <c r="L13" s="7">
        <v>337906778</v>
      </c>
      <c r="M13" s="7">
        <v>116836490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124996</v>
      </c>
      <c r="K15" s="7">
        <v>95466</v>
      </c>
      <c r="L15" s="7">
        <v>98642061</v>
      </c>
      <c r="M15" s="7">
        <v>25429451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695928</v>
      </c>
      <c r="K16" s="53">
        <f>SUM(K17:K19)</f>
        <v>695928</v>
      </c>
      <c r="L16" s="53">
        <f>SUM(L17:L19)</f>
        <v>192144657</v>
      </c>
      <c r="M16" s="53">
        <f>SUM(M17:M19)</f>
        <v>47021002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420700</v>
      </c>
      <c r="K17" s="7">
        <v>420700</v>
      </c>
      <c r="L17" s="7">
        <v>117649636</v>
      </c>
      <c r="M17" s="7">
        <v>29081456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163999</v>
      </c>
      <c r="K18" s="7">
        <v>163999</v>
      </c>
      <c r="L18" s="7">
        <v>45562755</v>
      </c>
      <c r="M18" s="7">
        <v>11085507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111229</v>
      </c>
      <c r="K19" s="7">
        <v>111229</v>
      </c>
      <c r="L19" s="7">
        <v>28932266</v>
      </c>
      <c r="M19" s="7">
        <v>6854039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1398933</v>
      </c>
      <c r="K20" s="7">
        <v>349754</v>
      </c>
      <c r="L20" s="7">
        <v>19984415</v>
      </c>
      <c r="M20" s="7">
        <v>4706252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31804959</v>
      </c>
      <c r="K21" s="7">
        <v>29287241</v>
      </c>
      <c r="L21" s="7">
        <v>55331595</v>
      </c>
      <c r="M21" s="7">
        <v>15787129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722</v>
      </c>
      <c r="K22" s="53">
        <f>SUM(K23:K24)</f>
        <v>722</v>
      </c>
      <c r="L22" s="53">
        <f>SUM(L23:L24)</f>
        <v>1016196</v>
      </c>
      <c r="M22" s="53">
        <f>SUM(M23:M24)</f>
        <v>865522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722</v>
      </c>
      <c r="K24" s="7">
        <v>722</v>
      </c>
      <c r="L24" s="7">
        <v>1016196</v>
      </c>
      <c r="M24" s="7">
        <v>865522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855991</v>
      </c>
      <c r="K25" s="7">
        <v>806803</v>
      </c>
      <c r="L25" s="7">
        <v>1195884</v>
      </c>
      <c r="M25" s="7">
        <v>668175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161215</v>
      </c>
      <c r="K26" s="7">
        <v>100988</v>
      </c>
      <c r="L26" s="7">
        <v>10612839</v>
      </c>
      <c r="M26" s="7">
        <v>2136020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12837555</v>
      </c>
      <c r="K27" s="53">
        <f>SUM(K28:K32)</f>
        <v>11596373</v>
      </c>
      <c r="L27" s="53">
        <f>SUM(L28:L32)</f>
        <v>57615001</v>
      </c>
      <c r="M27" s="53">
        <f>SUM(M28:M32)</f>
        <v>2464362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640671</v>
      </c>
      <c r="K28" s="7">
        <v>134643</v>
      </c>
      <c r="L28" s="7">
        <v>259693</v>
      </c>
      <c r="M28" s="7">
        <v>227494</v>
      </c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12196884</v>
      </c>
      <c r="K29" s="7">
        <v>11461730</v>
      </c>
      <c r="L29" s="7">
        <v>57355308</v>
      </c>
      <c r="M29" s="7">
        <v>2236868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22672571</v>
      </c>
      <c r="K33" s="53">
        <f>SUM(K34:K37)</f>
        <v>20844016</v>
      </c>
      <c r="L33" s="53">
        <f>SUM(L34:L37)</f>
        <v>88422136</v>
      </c>
      <c r="M33" s="53">
        <f>SUM(M34:M37)</f>
        <v>3870446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>
        <v>366210</v>
      </c>
      <c r="M34" s="7">
        <v>-235734</v>
      </c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22672571</v>
      </c>
      <c r="K35" s="7">
        <v>20844016</v>
      </c>
      <c r="L35" s="7">
        <v>88055926</v>
      </c>
      <c r="M35" s="7">
        <v>4106180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2692870027</v>
      </c>
      <c r="K42" s="53">
        <f>K7+K27+K38+K40</f>
        <v>22962102</v>
      </c>
      <c r="L42" s="53">
        <f>L7+L27+L38+L40</f>
        <v>1987647552</v>
      </c>
      <c r="M42" s="53">
        <f>M7+M27+M38+M40</f>
        <v>140249991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57757914</v>
      </c>
      <c r="K43" s="53">
        <f>K10+K33+K39+K41</f>
        <v>52223375</v>
      </c>
      <c r="L43" s="53">
        <f>L10+L33+L39+L41</f>
        <v>806557757</v>
      </c>
      <c r="M43" s="53">
        <f>M10+M33+M39+M41</f>
        <v>217088085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2635112113</v>
      </c>
      <c r="K44" s="53">
        <f>K42-K43</f>
        <v>-29261273</v>
      </c>
      <c r="L44" s="53">
        <f>L42-L43</f>
        <v>1181089795</v>
      </c>
      <c r="M44" s="53">
        <f>M42-M43</f>
        <v>-76838094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2635112113</v>
      </c>
      <c r="K45" s="53">
        <f>IF(K42&gt;K43,K42-K43,0)</f>
        <v>0</v>
      </c>
      <c r="L45" s="53">
        <f>IF(L42&gt;L43,L42-L43,0)</f>
        <v>1181089795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29261273</v>
      </c>
      <c r="L46" s="53">
        <f>IF(L43&gt;L42,L43-L42,0)</f>
        <v>0</v>
      </c>
      <c r="M46" s="53">
        <f>IF(M43&gt;M42,M43-M42,0)</f>
        <v>76838094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523995524</v>
      </c>
      <c r="K47" s="7">
        <v>523995524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2111116589</v>
      </c>
      <c r="K48" s="53">
        <f>K44-K47</f>
        <v>-553256797</v>
      </c>
      <c r="L48" s="53">
        <f>L44-L47</f>
        <v>1181089795</v>
      </c>
      <c r="M48" s="53">
        <f>M44-M47</f>
        <v>-76838094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2111116589</v>
      </c>
      <c r="K49" s="53">
        <f>IF(K48&gt;0,K48,0)</f>
        <v>0</v>
      </c>
      <c r="L49" s="53">
        <f>IF(L48&gt;0,L48,0)</f>
        <v>1181089795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553256797</v>
      </c>
      <c r="L50" s="61">
        <f>IF(L48&lt;0,-L48,0)</f>
        <v>0</v>
      </c>
      <c r="M50" s="61">
        <f>IF(M48&lt;0,-M48,0)</f>
        <v>76838094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2111116589</v>
      </c>
      <c r="K56" s="6">
        <v>553256797</v>
      </c>
      <c r="L56" s="6">
        <v>1181089795</v>
      </c>
      <c r="M56" s="6">
        <v>76838094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2111116589</v>
      </c>
      <c r="K67" s="61">
        <f>K56+K66</f>
        <v>553256797</v>
      </c>
      <c r="L67" s="61">
        <f>L56+L66</f>
        <v>1181089795</v>
      </c>
      <c r="M67" s="61">
        <f>M56+M66</f>
        <v>76838094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44" sqref="K44"/>
    </sheetView>
  </sheetViews>
  <sheetFormatPr defaultColWidth="9.140625" defaultRowHeight="12.75"/>
  <cols>
    <col min="1" max="8" width="9.140625" style="52" customWidth="1"/>
    <col min="9" max="9" width="7.7109375" style="52" customWidth="1"/>
    <col min="10" max="10" width="11.281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2635112113</v>
      </c>
      <c r="K7" s="7">
        <v>1181089795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>
        <v>1398933</v>
      </c>
      <c r="K8" s="7">
        <v>19984415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>
        <v>4347866157</v>
      </c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>
        <v>3107168813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>
        <v>34318941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6984377203</v>
      </c>
      <c r="K13" s="53">
        <f>SUM(K7:K12)</f>
        <v>4342561964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7"/>
      <c r="K14" s="7">
        <v>4218284524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7">
        <v>3285602959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7">
        <v>134654843</v>
      </c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3361045306</v>
      </c>
      <c r="K17" s="7">
        <v>280544574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6781303108</v>
      </c>
      <c r="K18" s="53">
        <f>SUM(K14:K17)</f>
        <v>4498829098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203074095</v>
      </c>
      <c r="K19" s="53">
        <f>IF(K13&gt;K18,K13-K18,0)</f>
        <v>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156267134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7">
        <v>74</v>
      </c>
      <c r="K22" s="7">
        <v>168100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7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7">
        <v>9356520</v>
      </c>
      <c r="K24" s="7">
        <v>2986544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7">
        <v>280268</v>
      </c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7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9636862</v>
      </c>
      <c r="K27" s="53">
        <f>SUM(K22:K26)</f>
        <v>3154644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>
        <v>2515985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2515985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9636862</v>
      </c>
      <c r="K32" s="53">
        <f>IF(K27&gt;K31,K27-K31,0)</f>
        <v>638659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>
        <v>33552599</v>
      </c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33552599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33552599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246263556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155628475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2895613</v>
      </c>
      <c r="K49" s="7">
        <v>249159169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64">
        <v>246263556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155628475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249159169</v>
      </c>
      <c r="K52" s="61">
        <f>K49+K50-K51</f>
        <v>93530694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6 J11:J13 J18:J21 J26:J35 J37:J65536"/>
    <dataValidation type="whole" operator="notEqual" allowBlank="1" showInputMessage="1" showErrorMessage="1" errorTitle="Pogrešan unos" error="Mogu se unijeti samo cjelobrojne vrijednosti." sqref="J7:J10 J14:J17 J36 J22:J25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7" sqref="K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7109375" style="76" customWidth="1"/>
    <col min="11" max="11" width="11.42187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 t="s">
        <v>323</v>
      </c>
      <c r="F2" s="43" t="s">
        <v>250</v>
      </c>
      <c r="G2" s="269" t="s">
        <v>324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126140100</v>
      </c>
      <c r="K5" s="45">
        <v>126140100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858078267</v>
      </c>
      <c r="K6" s="46">
        <v>858078267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-3592768970</v>
      </c>
      <c r="K8" s="46">
        <v>-1334445705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2111116589</v>
      </c>
      <c r="K9" s="46">
        <v>1181089795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-497434014</v>
      </c>
      <c r="K14" s="79">
        <f>SUM(K5:K13)</f>
        <v>830862457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2111116589</v>
      </c>
      <c r="K20" s="46">
        <v>1181089795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2111116589</v>
      </c>
      <c r="K21" s="80">
        <f>SUM(K15:K20)</f>
        <v>1181089795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J11:J65536 L1:IV65536 J1:K5 K7:K65536"/>
    <dataValidation type="whole" operator="notEqual" allowBlank="1" showInputMessage="1" showErrorMessage="1" errorTitle="Pogrešan unos" error="Mogu se unijeti samo cjelobrojne vrijednosti." sqref="J6:J10 K6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2013-02-12T07:56:26Z</cp:lastPrinted>
  <dcterms:created xsi:type="dcterms:W3CDTF">2008-10-17T11:51:54Z</dcterms:created>
  <dcterms:modified xsi:type="dcterms:W3CDTF">2013-02-13T11:50:54Z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