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<sst xmlns="http://schemas.openxmlformats.org/spreadsheetml/2006/main" count="397" uniqueCount="345">
  <si>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</si>
  <si>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</si>
  <si>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</si>
  <si>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</si>
  <si>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</si>
  <si>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</si>
  <si>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</si>
  <si>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</si>
  <si>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</si>
  <si>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</si>
  <si>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</si>
  <si>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</si>
  <si>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</si>
  <si>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</si>
  <si>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</si>
  <si>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</si>
  <si>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</si>
  <si>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</si>
  <si>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</si>
  <si>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</si>
  <si>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</si>
  <si>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</si>
  <si>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</si>
  <si>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</si>
  <si>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</si>
  <si>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</si>
  <si>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</si>
  <si>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</si>
  <si>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</si>
  <si>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</si>
  <si>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</si>
  <si>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</si>
  <si>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</si>
  <si>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</si>
  <si>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</si>
  <si>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</si>
  <si>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</si>
  <si>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</si>
  <si>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</si>
  <si>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</si>
  <si>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</si>
  <si>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</si>
  <si>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</si>
  <si>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</si>
  <si>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</si>
  <si>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</si>
  <si>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</si>
  <si>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</si>
  <si>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</si>
  <si>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</si>
  <si>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</si>
  <si>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</si>
  <si>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</si>
  <si>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</si>
  <si>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</si>
  <si>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</si>
  <si>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</si>
  <si>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</si>
  <si>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</si>
  <si>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</si>
  <si>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</si>
  <si>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</si>
  <si>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</si>
  <si>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</si>
  <si>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</si>
  <si>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</si>
  <si>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</si>
  <si>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</si>
  <si>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</si>
  <si>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</si>
  <si>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</si>
  <si>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</si>
  <si>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</si>
  <si>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</si>
  <si>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</si>
  <si>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</si>
  <si>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</si>
  <si>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</si>
  <si>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</si>
  <si>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</si>
  <si>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</si>
  <si>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</si>
  <si>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</si>
  <si>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</si>
  <si>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</si>
  <si>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</si>
  <si>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</si>
  <si>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</si>
  <si>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</si>
  <si>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</si>
  <si>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</si>
  <si>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</si>
  <si>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</si>
  <si>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</si>
  <si>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</si>
  <si>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</si>
  <si>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</si>
  <si>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</si>
  <si>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</si>
  <si>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</si>
  <si>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</si>
  <si>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</si>
  <si>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</si>
  <si>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</si>
  <si>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</si>
  <si>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</si>
  <si>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</si>
  <si>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</si>
  <si>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</si>
  <si>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</si>
  <si>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</si>
  <si>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</si>
  <si>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</si>
  <si>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</si>
  <si>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</si>
  <si>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</si>
  <si>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</si>
  <si>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</si>
  <si>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</si>
  <si>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</si>
  <si>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</si>
  <si>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</si>
  <si>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</si>
  <si>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</si>
  <si>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</si>
  <si>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</si>
  <si>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</si>
  <si>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</si>
  <si>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</si>
  <si>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</si>
  <si>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</si>
  <si>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</si>
  <si>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</si>
  <si>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</si>
  <si>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</si>
  <si>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</si>
  <si>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</si>
  <si>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</si>
  <si>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</si>
  <si>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</si>
  <si>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</si>
  <si>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</si>
  <si>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</si>
  <si>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</si>
  <si>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</si>
  <si>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</si>
  <si>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</si>
  <si>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</si>
  <si>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</si>
  <si>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</si>
  <si>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</si>
  <si>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</si>
  <si>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</si>
  <si>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</si>
  <si>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</si>
  <si>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</si>
  <si>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</si>
  <si>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</si>
  <si>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</si>
  <si>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</si>
  <si>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</si>
  <si>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</si>
  <si>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</si>
  <si>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</si>
  <si>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</si>
  <si>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</si>
  <si>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</si>
  <si>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</si>
  <si>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</si>
  <si>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</si>
  <si>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</si>
  <si>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</si>
  <si>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</si>
  <si>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</si>
  <si>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</si>
  <si>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</si>
  <si>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</si>
  <si>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</si>
  <si>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</si>
  <si>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</si>
  <si>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</si>
  <si>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</si>
  <si>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</si>
  <si>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</si>
  <si>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</si>
  <si>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</si>
  <si>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</si>
  <si>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</si>
  <si>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</si>
  <si>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</si>
  <si>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</si>
  <si>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</si>
  <si>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</si>
  <si>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</si>
  <si>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</si>
  <si>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</si>
  <si>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</si>
  <si>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</si>
  <si>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</si>
  <si>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</si>
  <si>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</si>
  <si>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</si>
  <si>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</si>
  <si>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</si>
  <si>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</si>
  <si>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</si>
  <si>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</si>
  <si>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</si>
  <si>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</si>
  <si>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</si>
  <si>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</si>
  <si>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</si>
  <si>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</si>
  <si>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</si>
  <si>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</si>
  <si>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</si>
  <si>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</si>
  <si>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</si>
  <si>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</si>
  <si>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</si>
  <si>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</si>
  <si>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</si>
  <si>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</si>
  <si>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</si>
  <si>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</si>
  <si>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</si>
  <si>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</si>
  <si>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</si>
  <si>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</si>
  <si>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</si>
  <si>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</si>
  <si>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</si>
  <si>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</si>
  <si>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</si>
  <si>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</si>
  <si>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</si>
  <si>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</si>
  <si>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</si>
  <si>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</si>
  <si>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</si>
  <si>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</si>
  <si>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</si>
  <si>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</si>
  <si>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</si>
  <si>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</si>
  <si>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</si>
  <si>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</si>
  <si>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</si>
  <si>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</si>
  <si>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</si>
  <si>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</si>
  <si>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</si>
  <si>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</si>
  <si>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</si>
  <si>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</si>
  <si>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</si>
  <si>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</si>
  <si>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</si>
  <si>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</si>
  <si>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</si>
  <si>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</si>
  <si>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</si>
  <si>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</si>
  <si>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</si>
  <si>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</si>
  <si>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</si>
  <si>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</si>
  <si>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</si>
  <si>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</si>
  <si>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</si>
  <si>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</si>
  <si>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</si>
  <si>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</si>
  <si>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</si>
  <si>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</si>
  <si>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</si>
  <si>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</si>
  <si>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</si>
  <si>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</si>
  <si>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</si>
  <si>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</si>
  <si>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</si>
  <si>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</si>
  <si>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</si>
  <si>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</si>
  <si>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</si>
  <si>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</si>
  <si>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</si>
  <si>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</si>
  <si>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</si>
  <si>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</si>
  <si>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</si>
  <si>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</si>
  <si>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</si>
  <si>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</si>
  <si>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</si>
  <si>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</si>
  <si>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</si>
  <si>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</si>
  <si>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</si>
  <si>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</si>
  <si>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</si>
  <si>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</si>
  <si>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</si>
  <si>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</si>
  <si>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</si>
  <si>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</si>
  <si>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</si>
  <si>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</si>
  <si>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</si>
  <si>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</si>
  <si>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</si>
  <si>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</si>
  <si>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</si>
  <si>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</si>
  <si>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</si>
  <si>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</si>
  <si>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</si>
  <si>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</si>
  <si>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</si>
  <si>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</si>
  <si>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</si>
  <si>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</si>
  <si>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31.3.2012.</t>
  </si>
  <si>
    <t>u razdoblju 1.1.2012. do 31.3.2012.</t>
  </si>
  <si>
    <t>1.1.2012.</t>
  </si>
  <si>
    <t>31.3.2012.</t>
  </si>
  <si>
    <t>03333477</t>
  </si>
  <si>
    <t>040000833</t>
  </si>
  <si>
    <t>BRODOGRAĐEVNA INDUSTRIJA 3.MAJ d.d.</t>
  </si>
  <si>
    <t>86167814130</t>
  </si>
  <si>
    <t>RIJEKA</t>
  </si>
  <si>
    <t>LIBURNIJSKA 3</t>
  </si>
  <si>
    <t>gmanageroffice@3maj.hr</t>
  </si>
  <si>
    <t>www.3maj.hr</t>
  </si>
  <si>
    <t>PRIMORSKO-GORANSKA</t>
  </si>
  <si>
    <t>3011</t>
  </si>
  <si>
    <t>HRELJAC GORDANA</t>
  </si>
  <si>
    <t>051611474</t>
  </si>
  <si>
    <t>051611455</t>
  </si>
  <si>
    <t>racunovodstvo@3maj.hr</t>
  </si>
  <si>
    <t>KUČAN EDI I BOŽANIĆ PREDRAG</t>
  </si>
  <si>
    <t>Obveznik: BRODOGRAĐEVNA INDUSTRIJA 3.MAJ dioničko društvo</t>
  </si>
  <si>
    <t>Obveznik:BRODOGRAĐEVNA INDUSTRIJA 3.MAJ dioničko društvo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</si>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</sst>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0" fillId="0" borderId="31" xfId="0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4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33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49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6"/>
      <c r="C1" s="15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9">
        <v>40909</v>
      </c>
      <c r="F2" s="12"/>
      <c r="G2" s="13" t="s">
        <v>250</v>
      </c>
      <c r="H2" s="119">
        <v>40999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7" t="s">
        <v>251</v>
      </c>
      <c r="B6" s="138"/>
      <c r="C6" s="150" t="s">
        <v>327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5" t="s">
        <v>252</v>
      </c>
      <c r="B8" s="196"/>
      <c r="C8" s="150" t="s">
        <v>328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2" t="s">
        <v>253</v>
      </c>
      <c r="B10" s="187"/>
      <c r="C10" s="150" t="s">
        <v>330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7" t="s">
        <v>254</v>
      </c>
      <c r="B12" s="138"/>
      <c r="C12" s="152" t="s">
        <v>329</v>
      </c>
      <c r="D12" s="184"/>
      <c r="E12" s="184"/>
      <c r="F12" s="184"/>
      <c r="G12" s="184"/>
      <c r="H12" s="184"/>
      <c r="I12" s="14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7" t="s">
        <v>255</v>
      </c>
      <c r="B14" s="138"/>
      <c r="C14" s="185">
        <v>51000</v>
      </c>
      <c r="D14" s="186"/>
      <c r="E14" s="16"/>
      <c r="F14" s="152" t="s">
        <v>331</v>
      </c>
      <c r="G14" s="184"/>
      <c r="H14" s="184"/>
      <c r="I14" s="14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7" t="s">
        <v>256</v>
      </c>
      <c r="B16" s="138"/>
      <c r="C16" s="152" t="s">
        <v>332</v>
      </c>
      <c r="D16" s="184"/>
      <c r="E16" s="184"/>
      <c r="F16" s="184"/>
      <c r="G16" s="184"/>
      <c r="H16" s="184"/>
      <c r="I16" s="14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7" t="s">
        <v>257</v>
      </c>
      <c r="B18" s="138"/>
      <c r="C18" s="180" t="s">
        <v>333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7" t="s">
        <v>258</v>
      </c>
      <c r="B20" s="138"/>
      <c r="C20" s="180" t="s">
        <v>334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7" t="s">
        <v>259</v>
      </c>
      <c r="B22" s="138"/>
      <c r="C22" s="120">
        <v>373</v>
      </c>
      <c r="D22" s="152" t="s">
        <v>331</v>
      </c>
      <c r="E22" s="177"/>
      <c r="F22" s="178"/>
      <c r="G22" s="137"/>
      <c r="H22" s="18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7" t="s">
        <v>260</v>
      </c>
      <c r="B24" s="138"/>
      <c r="C24" s="120">
        <v>8</v>
      </c>
      <c r="D24" s="152" t="s">
        <v>335</v>
      </c>
      <c r="E24" s="177"/>
      <c r="F24" s="177"/>
      <c r="G24" s="178"/>
      <c r="H24" s="51" t="s">
        <v>261</v>
      </c>
      <c r="I24" s="121">
        <v>1924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7" t="s">
        <v>262</v>
      </c>
      <c r="B26" s="138"/>
      <c r="C26" s="125" t="s">
        <v>344</v>
      </c>
      <c r="D26" s="25"/>
      <c r="E26" s="33"/>
      <c r="F26" s="24"/>
      <c r="G26" s="179" t="s">
        <v>263</v>
      </c>
      <c r="H26" s="138"/>
      <c r="I26" s="126" t="s">
        <v>336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7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8"/>
      <c r="E31" s="168"/>
      <c r="F31" s="168"/>
      <c r="G31" s="169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65"/>
      <c r="I32" s="16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65"/>
      <c r="I34" s="16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65"/>
      <c r="I36" s="166"/>
      <c r="J36" s="10"/>
      <c r="K36" s="10"/>
      <c r="L36" s="10"/>
    </row>
    <row r="37" spans="1:12" ht="12.75">
      <c r="A37" s="102"/>
      <c r="B37" s="30"/>
      <c r="C37" s="157"/>
      <c r="D37" s="158"/>
      <c r="E37" s="16"/>
      <c r="F37" s="157"/>
      <c r="G37" s="15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65"/>
      <c r="I38" s="16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53"/>
      <c r="C40" s="153"/>
      <c r="D40" s="154"/>
      <c r="E40" s="167"/>
      <c r="F40" s="153"/>
      <c r="G40" s="153"/>
      <c r="H40" s="150"/>
      <c r="I40" s="151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2" t="s">
        <v>267</v>
      </c>
      <c r="B44" s="133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7"/>
      <c r="D45" s="158"/>
      <c r="E45" s="16"/>
      <c r="F45" s="157"/>
      <c r="G45" s="159"/>
      <c r="H45" s="35"/>
      <c r="I45" s="106"/>
      <c r="J45" s="10"/>
      <c r="K45" s="10"/>
      <c r="L45" s="10"/>
    </row>
    <row r="46" spans="1:12" ht="12.75">
      <c r="A46" s="132" t="s">
        <v>268</v>
      </c>
      <c r="B46" s="133"/>
      <c r="C46" s="152" t="s">
        <v>337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2" t="s">
        <v>270</v>
      </c>
      <c r="B48" s="133"/>
      <c r="C48" s="139" t="s">
        <v>338</v>
      </c>
      <c r="D48" s="135"/>
      <c r="E48" s="136"/>
      <c r="F48" s="16"/>
      <c r="G48" s="51" t="s">
        <v>271</v>
      </c>
      <c r="H48" s="139" t="s">
        <v>339</v>
      </c>
      <c r="I48" s="13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2" t="s">
        <v>257</v>
      </c>
      <c r="B50" s="133"/>
      <c r="C50" s="134" t="s">
        <v>340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7" t="s">
        <v>272</v>
      </c>
      <c r="B52" s="138"/>
      <c r="C52" s="139" t="s">
        <v>341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7"/>
      <c r="B53" s="20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1" t="s">
        <v>274</v>
      </c>
      <c r="C55" s="142"/>
      <c r="D55" s="142"/>
      <c r="E55" s="14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7"/>
      <c r="B57" s="143" t="s">
        <v>307</v>
      </c>
      <c r="C57" s="144"/>
      <c r="D57" s="144"/>
      <c r="E57" s="144"/>
      <c r="F57" s="144"/>
      <c r="G57" s="144"/>
      <c r="H57" s="144"/>
      <c r="I57" s="109"/>
      <c r="J57" s="10"/>
      <c r="K57" s="10"/>
      <c r="L57" s="10"/>
    </row>
    <row r="58" spans="1:12" ht="12.75">
      <c r="A58" s="107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7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0"/>
      <c r="H63" s="131"/>
      <c r="I63" s="118"/>
      <c r="J63" s="10"/>
      <c r="K63" s="10"/>
      <c r="L63" s="10"/>
    </row>
  </sheetData>
  <sheetProtection/>
  <protectedRanges>
    <protectedRange sqref="E2 H2 I24 E30:I30" name="Range1"/>
    <protectedRange sqref="C6:D6" name="Range1_3"/>
    <protectedRange sqref="C8:D8" name="Range1_4"/>
    <protectedRange sqref="C12:I12" name="Range1_6"/>
    <protectedRange sqref="C10:D10" name="Range1_5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C26" name="Range1_1"/>
    <protectedRange sqref="I26" name="Range1_2"/>
    <protectedRange sqref="A30:D30" name="Range1_16"/>
    <protectedRange sqref="A32:D32" name="Range1_16_1"/>
    <protectedRange sqref="A34:D34" name="Range1_16_2"/>
    <protectedRange sqref="A36:D36" name="Range1_16_3"/>
    <protectedRange sqref="A38:D38" name="Range1_16_4"/>
    <protectedRange sqref="E32:G32" name="Range1_17"/>
    <protectedRange sqref="E36:G36" name="Range1_18"/>
    <protectedRange sqref="E38:G38" name="Range1_19"/>
    <protectedRange sqref="H32:I32" name="Range1_16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J83" sqref="J83"/>
    </sheetView>
  </sheetViews>
  <sheetFormatPr defaultColWidth="9.140625" defaultRowHeight="12.75"/>
  <cols>
    <col min="1" max="7" width="9.140625" style="52" customWidth="1"/>
    <col min="8" max="8" width="7.7109375" style="52" customWidth="1"/>
    <col min="9" max="9" width="7.421875" style="52" customWidth="1"/>
    <col min="10" max="11" width="11.8515625" style="52" customWidth="1"/>
    <col min="12" max="16384" width="9.140625" style="52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342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8" t="s">
        <v>278</v>
      </c>
      <c r="J4" s="59" t="s">
        <v>319</v>
      </c>
      <c r="K4" s="60" t="s">
        <v>320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234037000</v>
      </c>
      <c r="K8" s="53">
        <f>K9+K16+K26+K35+K39</f>
        <v>227833988.56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69566548</v>
      </c>
      <c r="K9" s="53">
        <f>SUM(K10:K15)</f>
        <v>68736993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846487</v>
      </c>
      <c r="K11" s="7">
        <v>716963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>
        <v>309650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68720061</v>
      </c>
      <c r="K15" s="7">
        <v>67710380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96844959</v>
      </c>
      <c r="K16" s="53">
        <f>SUM(K17:K25)</f>
        <v>93010447.56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/>
      <c r="K17" s="7"/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66460</v>
      </c>
      <c r="K18" s="7">
        <v>62207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68993847</v>
      </c>
      <c r="K19" s="7">
        <v>65716079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5186768</v>
      </c>
      <c r="K20" s="7">
        <v>4883525.89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481221</v>
      </c>
      <c r="K23" s="7">
        <v>468182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712447</v>
      </c>
      <c r="K24" s="7">
        <v>712446.67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21404216</v>
      </c>
      <c r="K25" s="7">
        <v>21168007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52488930</v>
      </c>
      <c r="K26" s="53">
        <f>SUM(K27:K34)</f>
        <v>50997227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1236000</v>
      </c>
      <c r="K27" s="7">
        <v>1236000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4026</v>
      </c>
      <c r="K31" s="7">
        <v>4026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51248904</v>
      </c>
      <c r="K32" s="7">
        <v>49757201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15136563</v>
      </c>
      <c r="K35" s="53">
        <f>SUM(K36:K38)</f>
        <v>15089321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15136563</v>
      </c>
      <c r="K38" s="7">
        <v>15089321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3964911090</v>
      </c>
      <c r="K40" s="53">
        <f>K41+K49+K56+K64</f>
        <v>3883045449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134672895</v>
      </c>
      <c r="K41" s="53">
        <f>SUM(K42:K48)</f>
        <v>118225972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122125699</v>
      </c>
      <c r="K42" s="7">
        <v>112799814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2087264</v>
      </c>
      <c r="K43" s="7">
        <v>1124679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/>
      <c r="K45" s="7"/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9816836</v>
      </c>
      <c r="K46" s="7">
        <v>3658383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643096</v>
      </c>
      <c r="K47" s="7">
        <v>643096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3579144279</v>
      </c>
      <c r="K49" s="53">
        <f>SUM(K50:K55)</f>
        <v>3581842192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50416521</v>
      </c>
      <c r="K50" s="7">
        <v>52103894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328297895</v>
      </c>
      <c r="K51" s="7">
        <v>314345721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25375</v>
      </c>
      <c r="K53" s="7">
        <v>34705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3199340379</v>
      </c>
      <c r="K54" s="7">
        <v>3212390312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1064109</v>
      </c>
      <c r="K55" s="7">
        <v>2967560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1934747</v>
      </c>
      <c r="K56" s="53">
        <f>SUM(K57:K63)</f>
        <v>1655240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282837</v>
      </c>
      <c r="K58" s="7">
        <v>223320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1651910</v>
      </c>
      <c r="K62" s="7">
        <v>1431920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249159169</v>
      </c>
      <c r="K64" s="7">
        <v>181322045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339970750</v>
      </c>
      <c r="K65" s="7">
        <v>355318070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4538918840</v>
      </c>
      <c r="K66" s="53">
        <f>K7+K8+K40+K65</f>
        <v>4466197507.559999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3666746994</v>
      </c>
      <c r="K67" s="8">
        <v>3514951084</v>
      </c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-497434014</v>
      </c>
      <c r="K69" s="54">
        <f>K70+K71+K72+K78+K79+K82+K85</f>
        <v>-534769541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126140100</v>
      </c>
      <c r="K70" s="7">
        <v>126140100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858078267</v>
      </c>
      <c r="K71" s="7">
        <v>858078267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-3592768970</v>
      </c>
      <c r="K79" s="53">
        <f>K80-K81</f>
        <v>-1481652381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>
        <v>2111116589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3592768970</v>
      </c>
      <c r="K81" s="7">
        <v>3592768970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2111116589</v>
      </c>
      <c r="K82" s="53">
        <f>K83-K84</f>
        <v>-37335527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2111116589</v>
      </c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37335527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50311427</v>
      </c>
      <c r="K86" s="53">
        <f>SUM(K87:K89)</f>
        <v>49818482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50311427</v>
      </c>
      <c r="K89" s="7">
        <v>49818482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522625500</v>
      </c>
      <c r="K90" s="53">
        <f>SUM(K91:K99)</f>
        <v>256270569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504772834</v>
      </c>
      <c r="K93" s="7">
        <v>239020237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17852666</v>
      </c>
      <c r="K94" s="7">
        <v>17250332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4394069849</v>
      </c>
      <c r="K100" s="53">
        <f>SUM(K101:K112)</f>
        <v>4636392665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737926</v>
      </c>
      <c r="K101" s="7">
        <v>346927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3449</v>
      </c>
      <c r="K102" s="7"/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2100677343</v>
      </c>
      <c r="K103" s="7">
        <v>891015403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206965959</v>
      </c>
      <c r="K104" s="7">
        <v>193598149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57271919</v>
      </c>
      <c r="K105" s="7">
        <v>38943385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11174138</v>
      </c>
      <c r="K108" s="7">
        <v>11320225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152121317</v>
      </c>
      <c r="K109" s="7">
        <v>153650574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1865117798</v>
      </c>
      <c r="K112" s="7">
        <v>3347518002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69346078</v>
      </c>
      <c r="K113" s="7">
        <v>58485333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4538918840</v>
      </c>
      <c r="K114" s="53">
        <f>K69+K86+K90+K100+K113</f>
        <v>4466197508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3666746994</v>
      </c>
      <c r="K115" s="8">
        <v>3514951084</v>
      </c>
    </row>
    <row r="116" spans="1:11" ht="12.75">
      <c r="A116" s="221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0"/>
      <c r="J117" s="240"/>
      <c r="K117" s="241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allowBlank="1" sqref="A1:I65536 J116:J65536 J1:J9 J16 J26 J35:J37 J39:J41 J49 J56 J66 J68:J70 J82 J84:J88 J90 J100 J114 L1:IV65536 K1:K26 K28:K30 K32:K70 J72:K80 K82:K65536"/>
    <dataValidation type="whole" operator="greaterThanOrEqual" allowBlank="1" showInputMessage="1" showErrorMessage="1" errorTitle="Pogrešan unos" error="Mogu se unijeti samo cjelobrojne pozitivne vrijednosti." sqref="J10:J15 J17:J25 J27:J34 J38 J42:J48 J50:J55 J57:J65 J67 J81:K81 J83 J89 J91:J99 J101:J113 J115 K27 K3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J53" sqref="J53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11.7109375" style="52" customWidth="1"/>
    <col min="11" max="11" width="11.42187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3" t="s">
        <v>324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2" t="s">
        <v>319</v>
      </c>
      <c r="K4" s="242"/>
      <c r="L4" s="242" t="s">
        <v>320</v>
      </c>
      <c r="M4" s="242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2667998280</v>
      </c>
      <c r="K7" s="54">
        <f>SUM(K8:K9)</f>
        <v>2667998280</v>
      </c>
      <c r="L7" s="54">
        <f>SUM(L8:L9)</f>
        <v>156718004</v>
      </c>
      <c r="M7" s="54">
        <f>SUM(M8:M9)</f>
        <v>156718004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239458</v>
      </c>
      <c r="K8" s="7">
        <v>239458</v>
      </c>
      <c r="L8" s="7">
        <v>136957193</v>
      </c>
      <c r="M8" s="7">
        <v>136957193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2667758822</v>
      </c>
      <c r="K9" s="7">
        <v>2667758822</v>
      </c>
      <c r="L9" s="7">
        <v>19760811</v>
      </c>
      <c r="M9" s="7">
        <v>19760811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1019213</v>
      </c>
      <c r="K10" s="53">
        <f>K11+K12+K16+K20+K21+K22+K25+K26</f>
        <v>1019213</v>
      </c>
      <c r="L10" s="53">
        <f>L11+L12+L16+L20+L21+L22+L25+L26</f>
        <v>168143278</v>
      </c>
      <c r="M10" s="53">
        <f>M11+M12+M16+M20+M21+M22+M25+M26</f>
        <v>168143278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>
        <v>962585</v>
      </c>
      <c r="M11" s="7">
        <v>962585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6566</v>
      </c>
      <c r="K12" s="53">
        <f>SUM(K13:K15)</f>
        <v>6566</v>
      </c>
      <c r="L12" s="53">
        <f>SUM(L13:L15)</f>
        <v>100275100</v>
      </c>
      <c r="M12" s="53">
        <f>SUM(M13:M15)</f>
        <v>100275100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142</v>
      </c>
      <c r="K13" s="7">
        <v>142</v>
      </c>
      <c r="L13" s="7">
        <v>71512674</v>
      </c>
      <c r="M13" s="7">
        <v>71512674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/>
      <c r="L14" s="7"/>
      <c r="M14" s="7"/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6424</v>
      </c>
      <c r="K15" s="7">
        <v>6424</v>
      </c>
      <c r="L15" s="7">
        <v>28762426</v>
      </c>
      <c r="M15" s="7">
        <v>28762426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0</v>
      </c>
      <c r="K16" s="53">
        <f>SUM(K17:K19)</f>
        <v>0</v>
      </c>
      <c r="L16" s="53">
        <f>SUM(L17:L19)</f>
        <v>50661619</v>
      </c>
      <c r="M16" s="53">
        <f>SUM(M17:M19)</f>
        <v>50661619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/>
      <c r="K17" s="7"/>
      <c r="L17" s="7">
        <v>30578036</v>
      </c>
      <c r="M17" s="7">
        <v>30578036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/>
      <c r="K18" s="7"/>
      <c r="L18" s="7">
        <v>12002680</v>
      </c>
      <c r="M18" s="7">
        <v>12002680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/>
      <c r="K19" s="7"/>
      <c r="L19" s="7">
        <v>8080903</v>
      </c>
      <c r="M19" s="7">
        <v>8080903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349502</v>
      </c>
      <c r="K20" s="7">
        <v>349502</v>
      </c>
      <c r="L20" s="7">
        <v>5167548</v>
      </c>
      <c r="M20" s="7">
        <v>5167548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660854</v>
      </c>
      <c r="K21" s="7">
        <v>660854</v>
      </c>
      <c r="L21" s="7">
        <v>9288271</v>
      </c>
      <c r="M21" s="7">
        <v>9288271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10774</v>
      </c>
      <c r="M22" s="53">
        <f>SUM(M23:M24)</f>
        <v>10774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>
        <v>10774</v>
      </c>
      <c r="M24" s="7">
        <v>10774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2291</v>
      </c>
      <c r="K26" s="7">
        <v>2291</v>
      </c>
      <c r="L26" s="7">
        <v>1777381</v>
      </c>
      <c r="M26" s="7">
        <v>1777381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1338500</v>
      </c>
      <c r="K27" s="53">
        <f>SUM(K28:K32)</f>
        <v>1338500</v>
      </c>
      <c r="L27" s="53">
        <f>SUM(L28:L32)</f>
        <v>49103560</v>
      </c>
      <c r="M27" s="53">
        <f>SUM(M28:M32)</f>
        <v>49103560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225196</v>
      </c>
      <c r="K28" s="7">
        <v>225196</v>
      </c>
      <c r="L28" s="7">
        <v>11880</v>
      </c>
      <c r="M28" s="7">
        <v>11880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1113304</v>
      </c>
      <c r="K29" s="7">
        <v>1113304</v>
      </c>
      <c r="L29" s="7">
        <v>49091680</v>
      </c>
      <c r="M29" s="7">
        <v>49091680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441688</v>
      </c>
      <c r="K33" s="53">
        <f>SUM(K34:K37)</f>
        <v>441688</v>
      </c>
      <c r="L33" s="53">
        <f>SUM(L34:L37)</f>
        <v>75013813</v>
      </c>
      <c r="M33" s="53">
        <f>SUM(M34:M37)</f>
        <v>75013813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>
        <v>241372</v>
      </c>
      <c r="M34" s="7">
        <v>241372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441688</v>
      </c>
      <c r="K35" s="7">
        <v>441688</v>
      </c>
      <c r="L35" s="7">
        <v>74772441</v>
      </c>
      <c r="M35" s="7">
        <v>74772441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2669336780</v>
      </c>
      <c r="K42" s="53">
        <f>K7+K27+K38+K40</f>
        <v>2669336780</v>
      </c>
      <c r="L42" s="53">
        <f>L7+L27+L38+L40</f>
        <v>205821564</v>
      </c>
      <c r="M42" s="53">
        <f>M7+M27+M38+M40</f>
        <v>205821564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1460901</v>
      </c>
      <c r="K43" s="53">
        <f>K10+K33+K39+K41</f>
        <v>1460901</v>
      </c>
      <c r="L43" s="53">
        <f>L10+L33+L39+L41</f>
        <v>243157091</v>
      </c>
      <c r="M43" s="53">
        <f>M10+M33+M39+M41</f>
        <v>243157091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2667875879</v>
      </c>
      <c r="K44" s="53">
        <f>K42-K43</f>
        <v>2667875879</v>
      </c>
      <c r="L44" s="53">
        <f>L42-L43</f>
        <v>-37335527</v>
      </c>
      <c r="M44" s="53">
        <f>M42-M43</f>
        <v>-37335527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2667875879</v>
      </c>
      <c r="K45" s="53">
        <f>IF(K42&gt;K43,K42-K43,0)</f>
        <v>2667875879</v>
      </c>
      <c r="L45" s="53">
        <f>IF(L42&gt;L43,L42-L43,0)</f>
        <v>0</v>
      </c>
      <c r="M45" s="53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37335527</v>
      </c>
      <c r="M46" s="53">
        <f>IF(M43&gt;M42,M43-M42,0)</f>
        <v>37335527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2667875879</v>
      </c>
      <c r="K48" s="53">
        <f>K44-K47</f>
        <v>2667875879</v>
      </c>
      <c r="L48" s="53">
        <f>L44-L47</f>
        <v>-37335527</v>
      </c>
      <c r="M48" s="53">
        <f>M44-M47</f>
        <v>-37335527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2667875879</v>
      </c>
      <c r="K49" s="53">
        <f>IF(K48&gt;0,K48,0)</f>
        <v>2667875879</v>
      </c>
      <c r="L49" s="53">
        <f>IF(L48&gt;0,L48,0)</f>
        <v>0</v>
      </c>
      <c r="M49" s="53">
        <f>IF(M48&gt;0,M48,0)</f>
        <v>0</v>
      </c>
    </row>
    <row r="50" spans="1:13" ht="13.5" thickBot="1">
      <c r="A50" s="245" t="s">
        <v>220</v>
      </c>
      <c r="B50" s="246"/>
      <c r="C50" s="246"/>
      <c r="D50" s="246"/>
      <c r="E50" s="246"/>
      <c r="F50" s="246"/>
      <c r="G50" s="246"/>
      <c r="H50" s="247"/>
      <c r="I50" s="127">
        <v>154</v>
      </c>
      <c r="J50" s="128">
        <f>IF(J48&lt;0,-J48,0)</f>
        <v>0</v>
      </c>
      <c r="K50" s="128">
        <f>IF(K48&lt;0,-K48,0)</f>
        <v>0</v>
      </c>
      <c r="L50" s="128">
        <f>IF(L48&lt;0,-L48,0)</f>
        <v>37335527</v>
      </c>
      <c r="M50" s="128">
        <f>IF(M48&lt;0,-M48,0)</f>
        <v>37335527</v>
      </c>
    </row>
    <row r="51" spans="1:13" ht="12.75" customHeight="1">
      <c r="A51" s="206" t="s">
        <v>312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12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52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2667875879</v>
      </c>
      <c r="K56" s="6">
        <v>2667875879</v>
      </c>
      <c r="L56" s="6">
        <v>-37335527</v>
      </c>
      <c r="M56" s="6">
        <v>-37335527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K56+J66</f>
        <v>2667875879</v>
      </c>
      <c r="K67" s="61">
        <v>2667875879</v>
      </c>
      <c r="L67" s="61">
        <f>L56+L66</f>
        <v>-37335527</v>
      </c>
      <c r="M67" s="61">
        <f>M56+M66</f>
        <v>-37335527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2">
    <dataValidation allowBlank="1" sqref="A1:I65536 J36:K65536 J30:K34 J27:K27 J22:K25 J16:K19 J10:K12 J1:K7 L1:IV65536"/>
    <dataValidation type="whole" operator="greaterThanOrEqual" allowBlank="1" showInputMessage="1" showErrorMessage="1" errorTitle="Pogrešan unos" error="Mogu se unijeti samo cjelobrojne pozitivne vrijednosti." sqref="J8:K9 J35:K35 J28:K29 J26:K26 J20:K21 J13:K1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9">
      <selection activeCell="K9" sqref="K9"/>
    </sheetView>
  </sheetViews>
  <sheetFormatPr defaultColWidth="9.140625" defaultRowHeight="12.75"/>
  <cols>
    <col min="1" max="7" width="9.140625" style="52" customWidth="1"/>
    <col min="8" max="8" width="7.57421875" style="52" customWidth="1"/>
    <col min="9" max="9" width="5.57421875" style="52" customWidth="1"/>
    <col min="10" max="10" width="11.42187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343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4.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7">
        <v>2</v>
      </c>
      <c r="J5" s="68" t="s">
        <v>283</v>
      </c>
      <c r="K5" s="68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70"/>
      <c r="J6" s="270"/>
      <c r="K6" s="271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2667875879</v>
      </c>
      <c r="K7" s="7">
        <v>-37335527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349502</v>
      </c>
      <c r="K8" s="7">
        <v>5167548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/>
      <c r="K9" s="7">
        <v>242578795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/>
      <c r="K10" s="7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60</v>
      </c>
      <c r="K11" s="7">
        <v>16446923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/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2668225441</v>
      </c>
      <c r="K13" s="53">
        <f>SUM(K7:K12)</f>
        <v>226857739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84337</v>
      </c>
      <c r="K14" s="7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2710300908</v>
      </c>
      <c r="K15" s="7">
        <v>2718557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/>
      <c r="K16" s="7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2106919</v>
      </c>
      <c r="K17" s="7">
        <v>292699890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2712492164</v>
      </c>
      <c r="K18" s="53">
        <f>SUM(K14:K17)</f>
        <v>295418447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3">
        <f>IF(J18&gt;J13,J18-J13,0)</f>
        <v>44266723</v>
      </c>
      <c r="K20" s="53">
        <f>IF(K18&gt;K13,K18-K13,0)</f>
        <v>68560708</v>
      </c>
    </row>
    <row r="21" spans="1:11" ht="12.75">
      <c r="A21" s="221" t="s">
        <v>159</v>
      </c>
      <c r="B21" s="237"/>
      <c r="C21" s="237"/>
      <c r="D21" s="237"/>
      <c r="E21" s="237"/>
      <c r="F21" s="237"/>
      <c r="G21" s="237"/>
      <c r="H21" s="237"/>
      <c r="I21" s="270"/>
      <c r="J21" s="270"/>
      <c r="K21" s="271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588304</v>
      </c>
      <c r="K22" s="7">
        <v>4919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>
        <v>6683371</v>
      </c>
      <c r="K24" s="7">
        <v>974643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/>
      <c r="K25" s="7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36106389</v>
      </c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43378064</v>
      </c>
      <c r="K27" s="53">
        <f>SUM(K22:K26)</f>
        <v>979562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/>
      <c r="K28" s="7">
        <v>255978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0</v>
      </c>
      <c r="K31" s="53">
        <f>SUM(K28:K30)</f>
        <v>255978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IF(J27&gt;J31,J27-J31,0)</f>
        <v>43378064</v>
      </c>
      <c r="K32" s="53">
        <f>IF(K27&gt;K31,K27-K31,0)</f>
        <v>723584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IF(J31&gt;J27,J31-J27,0)</f>
        <v>0</v>
      </c>
      <c r="K33" s="53">
        <f>IF(K31&gt;K27,K31-K27,0)</f>
        <v>0</v>
      </c>
    </row>
    <row r="34" spans="1:11" ht="12.75">
      <c r="A34" s="221" t="s">
        <v>160</v>
      </c>
      <c r="B34" s="237"/>
      <c r="C34" s="237"/>
      <c r="D34" s="237"/>
      <c r="E34" s="237"/>
      <c r="F34" s="237"/>
      <c r="G34" s="237"/>
      <c r="H34" s="237"/>
      <c r="I34" s="270"/>
      <c r="J34" s="270"/>
      <c r="K34" s="271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/>
      <c r="K39" s="7"/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888659</v>
      </c>
      <c r="K48" s="53">
        <f>IF(K20-K19+K33-K32+K46-K45&gt;0,K20-K19+K33-K32+K46-K45,0)</f>
        <v>67837124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2895613</v>
      </c>
      <c r="K49" s="7">
        <v>249159169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888659</v>
      </c>
      <c r="K51" s="7">
        <v>67837124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4">
        <f>J49+J50-J51</f>
        <v>2006954</v>
      </c>
      <c r="K52" s="61">
        <f>K49+K50-K51</f>
        <v>181322045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allowBlank="1" sqref="A1:I65536 K1:IV65536 J1:J6 J13 J18:J21 J27:J48 J50:J65536"/>
    <dataValidation type="whole" operator="notEqual" allowBlank="1" showInputMessage="1" showErrorMessage="1" errorTitle="Pogrešan unos" error="Mogu se unijeti samo cjelobrojne vrijednosti." sqref="J7:J12 J14:J17 J22:J26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8" sqref="J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2" t="s">
        <v>283</v>
      </c>
      <c r="K5" s="72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70"/>
      <c r="J6" s="270"/>
      <c r="K6" s="271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2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7"/>
      <c r="C22" s="237"/>
      <c r="D22" s="237"/>
      <c r="E22" s="237"/>
      <c r="F22" s="237"/>
      <c r="G22" s="237"/>
      <c r="H22" s="237"/>
      <c r="I22" s="270"/>
      <c r="J22" s="270"/>
      <c r="K22" s="271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7"/>
      <c r="C35" s="237"/>
      <c r="D35" s="237"/>
      <c r="E35" s="237"/>
      <c r="F35" s="237"/>
      <c r="G35" s="237"/>
      <c r="H35" s="237"/>
      <c r="I35" s="270">
        <v>0</v>
      </c>
      <c r="J35" s="270"/>
      <c r="K35" s="271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7" sqref="J1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7109375" style="75" customWidth="1"/>
    <col min="11" max="11" width="11.421875" style="75" bestFit="1" customWidth="1"/>
    <col min="12" max="16384" width="9.140625" style="75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4"/>
    </row>
    <row r="2" spans="1:12" ht="15.75">
      <c r="A2" s="42"/>
      <c r="B2" s="73"/>
      <c r="C2" s="295" t="s">
        <v>282</v>
      </c>
      <c r="D2" s="295"/>
      <c r="E2" s="76" t="s">
        <v>325</v>
      </c>
      <c r="F2" s="43" t="s">
        <v>250</v>
      </c>
      <c r="G2" s="296" t="s">
        <v>326</v>
      </c>
      <c r="H2" s="297"/>
      <c r="I2" s="73"/>
      <c r="J2" s="73"/>
      <c r="K2" s="73"/>
      <c r="L2" s="77"/>
    </row>
    <row r="3" spans="1:11" ht="23.25">
      <c r="A3" s="298" t="s">
        <v>59</v>
      </c>
      <c r="B3" s="298"/>
      <c r="C3" s="298"/>
      <c r="D3" s="298"/>
      <c r="E3" s="298"/>
      <c r="F3" s="298"/>
      <c r="G3" s="298"/>
      <c r="H3" s="298"/>
      <c r="I3" s="80" t="s">
        <v>305</v>
      </c>
      <c r="J3" s="81" t="s">
        <v>150</v>
      </c>
      <c r="K3" s="81" t="s">
        <v>151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3">
        <v>2</v>
      </c>
      <c r="J4" s="82" t="s">
        <v>283</v>
      </c>
      <c r="K4" s="82" t="s">
        <v>284</v>
      </c>
    </row>
    <row r="5" spans="1:11" ht="12.75">
      <c r="A5" s="287" t="s">
        <v>285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126140100</v>
      </c>
      <c r="K5" s="45">
        <v>126140100</v>
      </c>
    </row>
    <row r="6" spans="1:11" ht="12.75">
      <c r="A6" s="287" t="s">
        <v>286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858078267</v>
      </c>
      <c r="K6" s="46">
        <v>858078267</v>
      </c>
    </row>
    <row r="7" spans="1:11" ht="12.75">
      <c r="A7" s="287" t="s">
        <v>287</v>
      </c>
      <c r="B7" s="288"/>
      <c r="C7" s="288"/>
      <c r="D7" s="288"/>
      <c r="E7" s="288"/>
      <c r="F7" s="288"/>
      <c r="G7" s="288"/>
      <c r="H7" s="288"/>
      <c r="I7" s="44">
        <v>3</v>
      </c>
      <c r="J7" s="46"/>
      <c r="K7" s="46"/>
    </row>
    <row r="8" spans="1:11" ht="12.75">
      <c r="A8" s="287" t="s">
        <v>288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-3592768970</v>
      </c>
      <c r="K8" s="46">
        <v>-1481652381</v>
      </c>
    </row>
    <row r="9" spans="1:11" ht="12.75">
      <c r="A9" s="287" t="s">
        <v>289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2111116589</v>
      </c>
      <c r="K9" s="46">
        <v>-37335527</v>
      </c>
    </row>
    <row r="10" spans="1:11" ht="12.75">
      <c r="A10" s="287" t="s">
        <v>290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/>
      <c r="K10" s="46"/>
    </row>
    <row r="11" spans="1:11" ht="12.75">
      <c r="A11" s="287" t="s">
        <v>291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</row>
    <row r="12" spans="1:11" ht="12.75">
      <c r="A12" s="287" t="s">
        <v>292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/>
      <c r="K12" s="46"/>
    </row>
    <row r="13" spans="1:11" ht="12.75">
      <c r="A13" s="287" t="s">
        <v>293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1" ht="12.75">
      <c r="A14" s="289" t="s">
        <v>294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8">
        <f>SUM(J5:J13)</f>
        <v>-497434014</v>
      </c>
      <c r="K14" s="78">
        <f>SUM(K5:K13)</f>
        <v>-534769541</v>
      </c>
    </row>
    <row r="15" spans="1:11" ht="12.75">
      <c r="A15" s="287" t="s">
        <v>295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296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297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298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299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300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>
        <v>2111116589</v>
      </c>
      <c r="K20" s="46">
        <v>-37335527</v>
      </c>
    </row>
    <row r="21" spans="1:11" ht="12.75">
      <c r="A21" s="289" t="s">
        <v>301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9">
        <f>SUM(J15:J20)</f>
        <v>2111116589</v>
      </c>
      <c r="K21" s="79">
        <f>SUM(K15:K20)</f>
        <v>-37335527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12:J65536 L1:IV65536 J1:K5 K7:K65536"/>
    <dataValidation type="whole" operator="notEqual" allowBlank="1" showInputMessage="1" showErrorMessage="1" errorTitle="Pogrešan unos" error="Mogu se unijeti samo cjelobrojne vrijednosti." sqref="J6:J11 K6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316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2012-04-27T06:12:31Z</cp:lastPrinted>
  <dcterms:created xsi:type="dcterms:W3CDTF">2008-10-17T11:51:54Z</dcterms:created>
  <dcterms:modified xsi:type="dcterms:W3CDTF">2012-04-27T13:46:47Z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