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<sst xmlns="http://schemas.openxmlformats.org/spreadsheetml/2006/main" count="397" uniqueCount="344">
  <si>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</si>
  <si>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</si>
  <si>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</si>
  <si>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</si>
  <si>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</si>
  <si>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</si>
  <si>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</si>
  <si>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</si>
  <si>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</si>
  <si>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</si>
  <si>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</si>
  <si>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</si>
  <si>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</si>
  <si>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</si>
  <si>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</si>
  <si>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</si>
  <si>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</si>
  <si>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</si>
  <si>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</si>
  <si>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</si>
  <si>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</si>
  <si>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</si>
  <si>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</si>
  <si>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</si>
  <si>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</si>
  <si>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</si>
  <si>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</si>
  <si>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</si>
  <si>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</si>
  <si>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</si>
  <si>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</si>
  <si>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</si>
  <si>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</si>
  <si>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</si>
  <si>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</si>
  <si>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</si>
  <si>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</si>
  <si>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</si>
  <si>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</si>
  <si>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</si>
  <si>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</si>
  <si>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</si>
  <si>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</si>
  <si>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</si>
  <si>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</si>
  <si>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</si>
  <si>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</si>
  <si>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</si>
  <si>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</si>
  <si>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</si>
  <si>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</si>
  <si>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</si>
  <si>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</si>
  <si>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</si>
  <si>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</si>
  <si>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</si>
  <si>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</si>
  <si>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</si>
  <si>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</si>
  <si>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</si>
  <si>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</si>
  <si>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</si>
  <si>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</si>
  <si>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</si>
  <si>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</si>
  <si>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</si>
  <si>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</si>
  <si>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</si>
  <si>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</si>
  <si>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</si>
  <si>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</si>
  <si>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</si>
  <si>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</si>
  <si>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</si>
  <si>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</si>
  <si>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</si>
  <si>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</si>
  <si>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</si>
  <si>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</si>
  <si>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</si>
  <si>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</si>
  <si>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</si>
  <si>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</si>
  <si>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</si>
  <si>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</si>
  <si>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</si>
  <si>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</si>
  <si>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</si>
  <si>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</si>
  <si>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</si>
  <si>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</si>
  <si>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</si>
  <si>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</si>
  <si>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</si>
  <si>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</si>
  <si>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</si>
  <si>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</si>
  <si>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</si>
  <si>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</si>
  <si>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</si>
  <si>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</si>
  <si>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</si>
  <si>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</si>
  <si>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</si>
  <si>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</si>
  <si>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</si>
  <si>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</si>
  <si>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</si>
  <si>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</si>
  <si>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</si>
  <si>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</si>
  <si>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</si>
  <si>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</si>
  <si>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</si>
  <si>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</si>
  <si>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</si>
  <si>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</si>
  <si>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</si>
  <si>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</si>
  <si>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</si>
  <si>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</si>
  <si>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</si>
  <si>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</si>
  <si>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</si>
  <si>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</si>
  <si>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</si>
  <si>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</si>
  <si>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</si>
  <si>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</si>
  <si>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</si>
  <si>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</si>
  <si>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</si>
  <si>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</si>
  <si>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</si>
  <si>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</si>
  <si>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</si>
  <si>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</si>
  <si>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</si>
  <si>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</si>
  <si>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</si>
  <si>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</si>
  <si>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</si>
  <si>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</si>
  <si>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</si>
  <si>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</si>
  <si>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</si>
  <si>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</si>
  <si>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</si>
  <si>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</si>
  <si>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</si>
  <si>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</si>
  <si>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</si>
  <si>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</si>
  <si>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</si>
  <si>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</si>
  <si>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</si>
  <si>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</si>
  <si>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</si>
  <si>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</si>
  <si>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</si>
  <si>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</si>
  <si>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</si>
  <si>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</si>
  <si>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</si>
  <si>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</si>
  <si>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</si>
  <si>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</si>
  <si>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</si>
  <si>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</si>
  <si>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</si>
  <si>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</si>
  <si>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</si>
  <si>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</si>
  <si>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</si>
  <si>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</si>
  <si>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</si>
  <si>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</si>
  <si>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</si>
  <si>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</si>
  <si>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</si>
  <si>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</si>
  <si>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</si>
  <si>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</si>
  <si>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</si>
  <si>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</si>
  <si>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</si>
  <si>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</si>
  <si>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</si>
  <si>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</si>
  <si>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</si>
  <si>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</si>
  <si>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</si>
  <si>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</si>
  <si>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</si>
  <si>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</si>
  <si>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</si>
  <si>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</si>
  <si>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</si>
  <si>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</si>
  <si>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</si>
  <si>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</si>
  <si>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</si>
  <si>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</si>
  <si>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</si>
  <si>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</si>
  <si>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</si>
  <si>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</si>
  <si>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</si>
  <si>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</si>
  <si>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</si>
  <si>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</si>
  <si>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</si>
  <si>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</si>
  <si>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</si>
  <si>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</si>
  <si>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</si>
  <si>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</si>
  <si>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</si>
  <si>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</si>
  <si>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</si>
  <si>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</si>
  <si>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</si>
  <si>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</si>
  <si>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</si>
  <si>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</si>
  <si>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</si>
  <si>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</si>
  <si>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</si>
  <si>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</si>
  <si>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</si>
  <si>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</si>
  <si>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</si>
  <si>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</si>
  <si>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</si>
  <si>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</si>
  <si>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</si>
  <si>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</si>
  <si>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</si>
  <si>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</si>
  <si>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</si>
  <si>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</si>
  <si>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</si>
  <si>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</si>
  <si>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</si>
  <si>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</si>
  <si>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</si>
  <si>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</si>
  <si>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</si>
  <si>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</si>
  <si>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</si>
  <si>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</si>
  <si>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</si>
  <si>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</si>
  <si>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</si>
  <si>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</si>
  <si>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</si>
  <si>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</si>
  <si>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</si>
  <si>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</si>
  <si>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</si>
  <si>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</si>
  <si>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</si>
  <si>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</si>
  <si>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</si>
  <si>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</si>
  <si>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</si>
  <si>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</si>
  <si>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</si>
  <si>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</si>
  <si>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</si>
  <si>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</si>
  <si>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</si>
  <si>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</si>
  <si>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</si>
  <si>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</si>
  <si>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</si>
  <si>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</si>
  <si>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</si>
  <si>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</si>
  <si>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</si>
  <si>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</si>
  <si>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</si>
  <si>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</si>
  <si>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</si>
  <si>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</si>
  <si>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</si>
  <si>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</si>
  <si>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</si>
  <si>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</si>
  <si>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</si>
  <si>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</si>
  <si>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</si>
  <si>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</si>
  <si>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</si>
  <si>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</si>
  <si>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</si>
  <si>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</si>
  <si>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</si>
  <si>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</si>
  <si>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</si>
  <si>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</si>
  <si>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</si>
  <si>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</si>
  <si>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</si>
  <si>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</si>
  <si>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</si>
  <si>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</si>
  <si>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</si>
  <si>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</si>
  <si>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</si>
  <si>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</si>
  <si>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</si>
  <si>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</si>
  <si>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</si>
  <si>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</si>
  <si>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</si>
  <si>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</si>
  <si>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</si>
  <si>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</si>
  <si>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</si>
  <si>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</si>
  <si>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</si>
  <si>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</si>
  <si>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</si>
  <si>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</si>
  <si>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</si>
  <si>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</si>
  <si>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</si>
  <si>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</si>
  <si>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</si>
  <si>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</si>
  <si>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</si>
  <si>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NE</t>
  </si>
  <si>
    <t>3011</t>
  </si>
  <si>
    <t>03930122</t>
  </si>
  <si>
    <t>3.MAJ BRODOGRADILIŠTE d.d.</t>
  </si>
  <si>
    <t>HRELJAC GORDANA</t>
  </si>
  <si>
    <t>051611474</t>
  </si>
  <si>
    <t>051611455</t>
  </si>
  <si>
    <t>racunovodstvo@3maj.hr</t>
  </si>
  <si>
    <t>KUČAN EDI I BOŽANIĆ PREDRAG</t>
  </si>
  <si>
    <t>stanje na dan 30.09.2011.</t>
  </si>
  <si>
    <t>Obveznik: BRODOGRAĐEVNA INDUSTRIJA 3.MAJ d.d.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</si>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</sst>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323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324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325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51000</v>
      </c>
      <c r="D14" s="148"/>
      <c r="E14" s="16"/>
      <c r="F14" s="144" t="s">
        <v>327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328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329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373</v>
      </c>
      <c r="D22" s="144" t="s">
        <v>327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8</v>
      </c>
      <c r="D24" s="144" t="s">
        <v>331</v>
      </c>
      <c r="E24" s="152"/>
      <c r="F24" s="152"/>
      <c r="G24" s="153"/>
      <c r="H24" s="51" t="s">
        <v>261</v>
      </c>
      <c r="I24" s="122">
        <v>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332</v>
      </c>
      <c r="D26" s="25"/>
      <c r="E26" s="33"/>
      <c r="F26" s="24"/>
      <c r="G26" s="155" t="s">
        <v>263</v>
      </c>
      <c r="H26" s="141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0"/>
      <c r="C44" s="132" t="s">
        <v>334</v>
      </c>
      <c r="D44" s="133"/>
      <c r="E44" s="128"/>
      <c r="F44" s="144" t="s">
        <v>335</v>
      </c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1"/>
      <c r="H45" s="35"/>
      <c r="I45" s="107"/>
      <c r="J45" s="10"/>
      <c r="K45" s="10"/>
      <c r="L45" s="10"/>
    </row>
    <row r="46" spans="1:12" ht="12.75">
      <c r="A46" s="129" t="s">
        <v>268</v>
      </c>
      <c r="B46" s="170"/>
      <c r="C46" s="144" t="s">
        <v>336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0"/>
      <c r="C48" s="174" t="s">
        <v>337</v>
      </c>
      <c r="D48" s="175"/>
      <c r="E48" s="176"/>
      <c r="F48" s="16"/>
      <c r="G48" s="51" t="s">
        <v>271</v>
      </c>
      <c r="H48" s="174" t="s">
        <v>338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0"/>
      <c r="C50" s="185" t="s">
        <v>339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4" t="s">
        <v>340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8"/>
      <c r="B53" s="20"/>
      <c r="C53" s="179" t="s">
        <v>273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A34:D34 A32:I32 A30:I30 I24 I26 C26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:F22" name="Range1_1_9"/>
    <protectedRange sqref="C24:G24" name="Range1_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J101" sqref="J101:K113"/>
    </sheetView>
  </sheetViews>
  <sheetFormatPr defaultColWidth="9.140625" defaultRowHeight="12.75"/>
  <cols>
    <col min="1" max="8" width="9.140625" style="52" customWidth="1"/>
    <col min="9" max="9" width="8.00390625" style="52" customWidth="1"/>
    <col min="10" max="10" width="9.851562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342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115408148</v>
      </c>
      <c r="K8" s="53">
        <f>K9+K16+K26+K35+K39</f>
        <v>107886744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8141838</v>
      </c>
      <c r="K9" s="53">
        <f>SUM(K10:K15)</f>
        <v>7813533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8141838</v>
      </c>
      <c r="K15" s="7">
        <v>7813533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22847875</v>
      </c>
      <c r="K16" s="53">
        <f>SUM(K17:K25)</f>
        <v>22160044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/>
      <c r="K17" s="7"/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42167</v>
      </c>
      <c r="K18" s="7">
        <v>35446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29537</v>
      </c>
      <c r="K19" s="7">
        <v>23929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/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467567</v>
      </c>
      <c r="K24" s="7">
        <v>460244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22308604</v>
      </c>
      <c r="K25" s="7">
        <v>21640425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69573826</v>
      </c>
      <c r="K26" s="53">
        <f>SUM(K27:K34)</f>
        <v>62853784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42010800</v>
      </c>
      <c r="K27" s="7">
        <v>42010800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5073853</v>
      </c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9960</v>
      </c>
      <c r="K31" s="7">
        <v>9960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22479213</v>
      </c>
      <c r="K32" s="7">
        <v>20833024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14844609</v>
      </c>
      <c r="K35" s="53">
        <f>SUM(K36:K38)</f>
        <v>15059383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14844609</v>
      </c>
      <c r="K38" s="7">
        <v>15059383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337074746</v>
      </c>
      <c r="K40" s="53">
        <f>K41+K49+K56+K64</f>
        <v>3009713954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18052</v>
      </c>
      <c r="K41" s="53">
        <f>SUM(K42:K48)</f>
        <v>17956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18052</v>
      </c>
      <c r="K42" s="7">
        <v>17956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293821662</v>
      </c>
      <c r="K49" s="53">
        <f>SUM(K50:K55)</f>
        <v>3007059854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33716743</v>
      </c>
      <c r="K50" s="7">
        <v>817949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30930</v>
      </c>
      <c r="K51" s="7">
        <v>15031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/>
      <c r="K53" s="7"/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260007338</v>
      </c>
      <c r="K54" s="7">
        <v>3006223270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66651</v>
      </c>
      <c r="K55" s="7">
        <v>3604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40339419</v>
      </c>
      <c r="K56" s="53">
        <f>SUM(K57:K63)</f>
        <v>491312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39869307</v>
      </c>
      <c r="K58" s="7">
        <v>15564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470112</v>
      </c>
      <c r="K62" s="7">
        <v>475748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2895613</v>
      </c>
      <c r="K64" s="7">
        <v>2144832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9167</v>
      </c>
      <c r="K65" s="7">
        <v>394855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452492061</v>
      </c>
      <c r="K66" s="53">
        <f>K7+K8+K40+K65</f>
        <v>3117995553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238378898</v>
      </c>
      <c r="K67" s="8">
        <v>171308160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393015132</v>
      </c>
      <c r="K69" s="54">
        <f>K70+K71+K72+K78+K79+K82+K85</f>
        <v>3057388517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126140100</v>
      </c>
      <c r="K70" s="7">
        <v>126140100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341868225</v>
      </c>
      <c r="K71" s="7">
        <v>341868225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-63864612</v>
      </c>
      <c r="K79" s="53">
        <f>K80-K81</f>
        <v>-74993194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63864612</v>
      </c>
      <c r="K81" s="7">
        <v>74993194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-11128581</v>
      </c>
      <c r="K82" s="53">
        <f>K83-K84</f>
        <v>2664373386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>
        <v>2664373386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11128581</v>
      </c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13179195</v>
      </c>
      <c r="K86" s="53">
        <f>SUM(K87:K89)</f>
        <v>12896540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13179195</v>
      </c>
      <c r="K89" s="7">
        <v>12896540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46203692</v>
      </c>
      <c r="K100" s="53">
        <f>SUM(K101:K112)</f>
        <v>47686857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62365</v>
      </c>
      <c r="K101" s="7">
        <v>29520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276</v>
      </c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1200015</v>
      </c>
      <c r="K105" s="7">
        <v>917528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/>
      <c r="K108" s="7"/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38146</v>
      </c>
      <c r="K109" s="7">
        <v>38217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44902890</v>
      </c>
      <c r="K112" s="7">
        <v>46701592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94042</v>
      </c>
      <c r="K113" s="7">
        <v>23639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452492061</v>
      </c>
      <c r="K114" s="53">
        <f>K69+K86+K90+K100+K113</f>
        <v>3117995553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238378898</v>
      </c>
      <c r="K115" s="8">
        <v>171308160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L35" sqref="L35"/>
    </sheetView>
  </sheetViews>
  <sheetFormatPr defaultColWidth="9.140625" defaultRowHeight="12.75"/>
  <cols>
    <col min="1" max="8" width="9.140625" style="52" customWidth="1"/>
    <col min="9" max="9" width="8.140625" style="52" customWidth="1"/>
    <col min="10" max="10" width="9.8515625" style="52" customWidth="1"/>
    <col min="11" max="11" width="9.421875" style="52" customWidth="1"/>
    <col min="12" max="12" width="11.71093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1" ht="12.75">
      <c r="A3" s="230" t="s">
        <v>342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1152516</v>
      </c>
      <c r="K7" s="54">
        <f>SUM(K8:K9)</f>
        <v>609613</v>
      </c>
      <c r="L7" s="54">
        <f>SUM(L8:L9)</f>
        <v>2668666743</v>
      </c>
      <c r="M7" s="54">
        <f>SUM(M8:M9)</f>
        <v>218699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778434</v>
      </c>
      <c r="K8" s="7">
        <v>258931</v>
      </c>
      <c r="L8" s="7">
        <v>637535</v>
      </c>
      <c r="M8" s="7">
        <v>200173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374082</v>
      </c>
      <c r="K9" s="7">
        <v>350682</v>
      </c>
      <c r="L9" s="7">
        <v>2668029208</v>
      </c>
      <c r="M9" s="7">
        <v>18526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32345252</v>
      </c>
      <c r="K10" s="53">
        <f>K11+K12+K16+K20+K21+K22+K25+K26</f>
        <v>30115201</v>
      </c>
      <c r="L10" s="53">
        <f>L11+L12+L16+L20+L21+L22+L25+L26</f>
        <v>3705984</v>
      </c>
      <c r="M10" s="53">
        <f>M11+M12+M16+M20+M21+M22+M25+M26</f>
        <v>1131668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29071</v>
      </c>
      <c r="K12" s="53">
        <f>SUM(K13:K15)</f>
        <v>12890</v>
      </c>
      <c r="L12" s="53">
        <f>SUM(L13:L15)</f>
        <v>29672</v>
      </c>
      <c r="M12" s="53">
        <f>SUM(M13:M15)</f>
        <v>9313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77</v>
      </c>
      <c r="K13" s="7">
        <v>12890</v>
      </c>
      <c r="L13" s="7">
        <v>142</v>
      </c>
      <c r="M13" s="7">
        <v>0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28994</v>
      </c>
      <c r="K15" s="7"/>
      <c r="L15" s="7">
        <v>29530</v>
      </c>
      <c r="M15" s="7">
        <v>9313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0</v>
      </c>
      <c r="K16" s="53">
        <f>SUM(K17:K19)</f>
        <v>0</v>
      </c>
      <c r="L16" s="53">
        <f>SUM(L17:L19)</f>
        <v>0</v>
      </c>
      <c r="M16" s="53">
        <f>SUM(M17:M19)</f>
        <v>0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/>
      <c r="K17" s="7"/>
      <c r="L17" s="7"/>
      <c r="M17" s="7"/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/>
      <c r="K18" s="7"/>
      <c r="L18" s="7"/>
      <c r="M18" s="7"/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/>
      <c r="K19" s="7"/>
      <c r="L19" s="7"/>
      <c r="M19" s="7"/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1048506</v>
      </c>
      <c r="K20" s="7">
        <v>349502</v>
      </c>
      <c r="L20" s="7">
        <v>1049179</v>
      </c>
      <c r="M20" s="7">
        <v>349754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2003849</v>
      </c>
      <c r="K21" s="7">
        <v>574093</v>
      </c>
      <c r="L21" s="7">
        <v>2517718</v>
      </c>
      <c r="M21" s="7">
        <v>766222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88292</v>
      </c>
      <c r="K22" s="53">
        <f>SUM(K23:K24)</f>
        <v>88292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88292</v>
      </c>
      <c r="K23" s="7">
        <v>88292</v>
      </c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29061145</v>
      </c>
      <c r="K25" s="7">
        <v>29010745</v>
      </c>
      <c r="L25" s="7">
        <v>49188</v>
      </c>
      <c r="M25" s="7">
        <v>2388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114389</v>
      </c>
      <c r="K26" s="7">
        <v>79679</v>
      </c>
      <c r="L26" s="7">
        <v>60227</v>
      </c>
      <c r="M26" s="7">
        <v>3991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1707886</v>
      </c>
      <c r="K27" s="53">
        <f>SUM(K28:K32)</f>
        <v>468601</v>
      </c>
      <c r="L27" s="53">
        <f>SUM(L28:L32)</f>
        <v>1241182</v>
      </c>
      <c r="M27" s="53">
        <f>SUM(M28:M32)</f>
        <v>-1340610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1498243</v>
      </c>
      <c r="K28" s="7">
        <v>402222</v>
      </c>
      <c r="L28" s="7">
        <v>506028</v>
      </c>
      <c r="M28" s="7">
        <v>265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209643</v>
      </c>
      <c r="K29" s="7">
        <v>66379</v>
      </c>
      <c r="L29" s="7">
        <v>735154</v>
      </c>
      <c r="M29" s="7">
        <v>-1340875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2358423</v>
      </c>
      <c r="K33" s="53">
        <f>SUM(K34:K37)</f>
        <v>281415</v>
      </c>
      <c r="L33" s="53">
        <f>SUM(L34:L37)</f>
        <v>1828555</v>
      </c>
      <c r="M33" s="53">
        <f>SUM(M34:M37)</f>
        <v>933425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2358423</v>
      </c>
      <c r="K35" s="7">
        <v>281415</v>
      </c>
      <c r="L35" s="7">
        <v>1828555</v>
      </c>
      <c r="M35" s="7">
        <v>933425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2860402</v>
      </c>
      <c r="K42" s="53">
        <f>K7+K27+K38+K40</f>
        <v>1078214</v>
      </c>
      <c r="L42" s="53">
        <f>L7+L27+L38+L40</f>
        <v>2669907925</v>
      </c>
      <c r="M42" s="53">
        <f>M7+M27+M38+M40</f>
        <v>-1121911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34703675</v>
      </c>
      <c r="K43" s="53">
        <f>K10+K33+K39+K41</f>
        <v>30396616</v>
      </c>
      <c r="L43" s="53">
        <f>L10+L33+L39+L41</f>
        <v>5534539</v>
      </c>
      <c r="M43" s="53">
        <f>M10+M33+M39+M41</f>
        <v>2065093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-31843273</v>
      </c>
      <c r="K44" s="53">
        <f>K42-K43</f>
        <v>-29318402</v>
      </c>
      <c r="L44" s="53">
        <f>L42-L43</f>
        <v>2664373386</v>
      </c>
      <c r="M44" s="53">
        <f>M42-M43</f>
        <v>-3187004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2664373386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31843273</v>
      </c>
      <c r="K46" s="53">
        <f>IF(K43&gt;K42,K43-K42,0)</f>
        <v>29318402</v>
      </c>
      <c r="L46" s="53">
        <f>IF(L43&gt;L42,L43-L42,0)</f>
        <v>0</v>
      </c>
      <c r="M46" s="53">
        <f>IF(M43&gt;M42,M43-M42,0)</f>
        <v>3187004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-31843273</v>
      </c>
      <c r="K48" s="53">
        <f>K44-K47</f>
        <v>-29318402</v>
      </c>
      <c r="L48" s="53">
        <f>L44-L47</f>
        <v>2664373386</v>
      </c>
      <c r="M48" s="53">
        <f>M44-M47</f>
        <v>-3187004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2664373386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31843273</v>
      </c>
      <c r="K50" s="61">
        <f>IF(K48&lt;0,-K48,0)</f>
        <v>29318402</v>
      </c>
      <c r="L50" s="61">
        <f>IF(L48&lt;0,-L48,0)</f>
        <v>0</v>
      </c>
      <c r="M50" s="61">
        <f>IF(M48&lt;0,-M48,0)</f>
        <v>3187004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-31843273</v>
      </c>
      <c r="K56" s="6">
        <v>-29318402</v>
      </c>
      <c r="L56" s="6">
        <v>2664373386</v>
      </c>
      <c r="M56" s="6">
        <v>-3187004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-31843273</v>
      </c>
      <c r="K67" s="61">
        <f>K56+K66</f>
        <v>-29318402</v>
      </c>
      <c r="L67" s="61">
        <f>L56+L66</f>
        <v>2664373386</v>
      </c>
      <c r="M67" s="61">
        <f>M56+M66</f>
        <v>-3187004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L4:M4"/>
    <mergeCell ref="A5:H5"/>
    <mergeCell ref="A4:H4"/>
    <mergeCell ref="A6:H6"/>
    <mergeCell ref="A7:H7"/>
    <mergeCell ref="A8:H8"/>
    <mergeCell ref="A9:H9"/>
    <mergeCell ref="A3:K3"/>
    <mergeCell ref="J4:K4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8:L65 K66:M67 K57:M57 J56:J67 K56:L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14" sqref="J14:K17"/>
    </sheetView>
  </sheetViews>
  <sheetFormatPr defaultColWidth="9.140625" defaultRowHeight="12.75"/>
  <cols>
    <col min="1" max="7" width="9.140625" style="52" customWidth="1"/>
    <col min="8" max="8" width="6.140625" style="52" customWidth="1"/>
    <col min="9" max="9" width="9.140625" style="52" customWidth="1"/>
    <col min="10" max="10" width="9.710937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30" t="s">
        <v>342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2"/>
      <c r="J6" s="252"/>
      <c r="K6" s="253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-31843273</v>
      </c>
      <c r="K7" s="7">
        <v>2664373386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1048506</v>
      </c>
      <c r="K8" s="7">
        <v>1049179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1177203</v>
      </c>
      <c r="K9" s="7">
        <v>1483165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2171</v>
      </c>
      <c r="K11" s="7">
        <v>96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27300337</v>
      </c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-2315056</v>
      </c>
      <c r="K13" s="53">
        <f>SUM(K7:K12)</f>
        <v>2666905826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838333</v>
      </c>
      <c r="K15" s="7">
        <v>2713238266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>
        <v>1625141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838333</v>
      </c>
      <c r="K18" s="53">
        <f>SUM(K14:K17)</f>
        <v>2714863407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3153389</v>
      </c>
      <c r="K20" s="53">
        <f>IF(K18&gt;K13,K18-K13,0)</f>
        <v>47957581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2"/>
      <c r="J21" s="252"/>
      <c r="K21" s="253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74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234704</v>
      </c>
      <c r="K24" s="7">
        <v>9263458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4376943</v>
      </c>
      <c r="K26" s="7">
        <v>37943268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4611647</v>
      </c>
      <c r="K27" s="53">
        <f>SUM(K22:K26)</f>
        <v>47206800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/>
      <c r="K28" s="7"/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4611647</v>
      </c>
      <c r="K32" s="53">
        <f>IF(K27&gt;K31,K27-K31,0)</f>
        <v>47206800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2"/>
      <c r="J34" s="252"/>
      <c r="K34" s="253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/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1458258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750781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46279</v>
      </c>
      <c r="K49" s="7">
        <v>2895613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1458258</v>
      </c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v>750781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1504537</v>
      </c>
      <c r="K52" s="61">
        <f>K49+K50-K51</f>
        <v>2144832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2"/>
      <c r="J6" s="252"/>
      <c r="K6" s="253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2"/>
      <c r="J22" s="252"/>
      <c r="K22" s="253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2">
        <v>0</v>
      </c>
      <c r="J35" s="252"/>
      <c r="K35" s="253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0" width="9.140625" style="76" customWidth="1"/>
    <col min="11" max="11" width="10.8515625" style="76" bestFit="1" customWidth="1"/>
    <col min="12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65" t="s">
        <v>282</v>
      </c>
      <c r="D2" s="265"/>
      <c r="E2" s="77">
        <v>40544</v>
      </c>
      <c r="F2" s="43" t="s">
        <v>250</v>
      </c>
      <c r="G2" s="266">
        <v>40816</v>
      </c>
      <c r="H2" s="267"/>
      <c r="I2" s="74"/>
      <c r="J2" s="74"/>
      <c r="K2" s="74"/>
      <c r="L2" s="78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81" t="s">
        <v>305</v>
      </c>
      <c r="J3" s="82" t="s">
        <v>150</v>
      </c>
      <c r="K3" s="82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4">
        <v>2</v>
      </c>
      <c r="J4" s="83" t="s">
        <v>283</v>
      </c>
      <c r="K4" s="83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44">
        <v>1</v>
      </c>
      <c r="J5" s="45">
        <v>126140100</v>
      </c>
      <c r="K5" s="45">
        <v>126140100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44">
        <v>2</v>
      </c>
      <c r="J6" s="46">
        <v>341868225</v>
      </c>
      <c r="K6" s="46">
        <v>341868225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44">
        <v>3</v>
      </c>
      <c r="J7" s="46"/>
      <c r="K7" s="46"/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44">
        <v>4</v>
      </c>
      <c r="J8" s="46">
        <v>-63864612</v>
      </c>
      <c r="K8" s="46">
        <v>-74993194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44">
        <v>5</v>
      </c>
      <c r="J9" s="46">
        <v>-11128581</v>
      </c>
      <c r="K9" s="46">
        <v>2664373386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44">
        <v>6</v>
      </c>
      <c r="J10" s="46"/>
      <c r="K10" s="46"/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44">
        <v>7</v>
      </c>
      <c r="J11" s="46"/>
      <c r="K11" s="4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44">
        <v>8</v>
      </c>
      <c r="J12" s="46"/>
      <c r="K12" s="4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44">
        <v>9</v>
      </c>
      <c r="J13" s="46"/>
      <c r="K13" s="46"/>
    </row>
    <row r="14" spans="1:11" ht="12.75">
      <c r="A14" s="272" t="s">
        <v>294</v>
      </c>
      <c r="B14" s="273"/>
      <c r="C14" s="273"/>
      <c r="D14" s="273"/>
      <c r="E14" s="273"/>
      <c r="F14" s="273"/>
      <c r="G14" s="273"/>
      <c r="H14" s="273"/>
      <c r="I14" s="44">
        <v>10</v>
      </c>
      <c r="J14" s="79">
        <f>SUM(J5:J13)</f>
        <v>393015132</v>
      </c>
      <c r="K14" s="79">
        <f>SUM(K5:K13)</f>
        <v>3057388517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44">
        <v>11</v>
      </c>
      <c r="J15" s="46"/>
      <c r="K15" s="46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44">
        <v>12</v>
      </c>
      <c r="J16" s="46"/>
      <c r="K16" s="4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44">
        <v>13</v>
      </c>
      <c r="J17" s="46"/>
      <c r="K17" s="4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44">
        <v>14</v>
      </c>
      <c r="J18" s="46"/>
      <c r="K18" s="4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/>
      <c r="K19" s="4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44">
        <v>16</v>
      </c>
      <c r="J20" s="46">
        <v>-11128581</v>
      </c>
      <c r="K20" s="46">
        <v>2664373386</v>
      </c>
    </row>
    <row r="21" spans="1:11" ht="12.75">
      <c r="A21" s="272" t="s">
        <v>301</v>
      </c>
      <c r="B21" s="273"/>
      <c r="C21" s="273"/>
      <c r="D21" s="273"/>
      <c r="E21" s="273"/>
      <c r="F21" s="273"/>
      <c r="G21" s="273"/>
      <c r="H21" s="273"/>
      <c r="I21" s="44">
        <v>17</v>
      </c>
      <c r="J21" s="80">
        <f>SUM(J15:J20)</f>
        <v>-11128581</v>
      </c>
      <c r="K21" s="80">
        <f>SUM(K15:K20)</f>
        <v>2664373386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80"/>
      <c r="K24" s="80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2011-10-19T09:56:19Z</cp:lastPrinted>
  <dcterms:created xsi:type="dcterms:W3CDTF">2008-10-17T11:51:54Z</dcterms:created>
  <dcterms:modified xsi:type="dcterms:W3CDTF">2011-10-28T07:18:41Z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