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ZAVRŠNI RAČUN 2021\KONSOLIDACIJA\"/>
    </mc:Choice>
  </mc:AlternateContent>
  <bookViews>
    <workbookView xWindow="0" yWindow="0" windowWidth="28800" windowHeight="1117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<sst xmlns="http://schemas.openxmlformats.org/spreadsheetml/2006/main" count="531" uniqueCount="470">
  <si>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</si>
  <si>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</si>
  <si>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</si>
  <si>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</si>
  <si>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</si>
  <si>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</si>
  <si>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</si>
  <si>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</si>
  <si>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</si>
  <si>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</si>
  <si>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</si>
  <si>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</si>
  <si>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</si>
  <si>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</si>
  <si>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</si>
  <si>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</si>
  <si>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</si>
  <si>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</si>
  <si>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</si>
  <si>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</si>
  <si>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</si>
  <si>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</si>
  <si>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</si>
  <si>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</si>
  <si>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</si>
  <si>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</si>
  <si>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</si>
  <si>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</si>
  <si>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</si>
  <si>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</si>
  <si>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</si>
  <si>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</si>
  <si>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</si>
  <si>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</si>
  <si>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</si>
  <si>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</si>
  <si>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</si>
  <si>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</si>
  <si>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</si>
  <si>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</si>
  <si>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</si>
  <si>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</si>
  <si>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</si>
  <si>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</si>
  <si>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</si>
  <si>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</si>
  <si>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</si>
  <si>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</si>
  <si>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</si>
  <si>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</si>
  <si>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</si>
  <si>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</si>
  <si>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</si>
  <si>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</si>
  <si>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</si>
  <si>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</si>
  <si>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</si>
  <si>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</si>
  <si>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</si>
  <si>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</si>
  <si>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</si>
  <si>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</si>
  <si>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</si>
  <si>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</si>
  <si>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</si>
  <si>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</si>
  <si>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</si>
  <si>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</si>
  <si>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</si>
  <si>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</si>
  <si>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</si>
  <si>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</si>
  <si>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</si>
  <si>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</si>
  <si>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</si>
  <si>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</si>
  <si>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</si>
  <si>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</si>
  <si>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</si>
  <si>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</si>
  <si>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</si>
  <si>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</si>
  <si>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</si>
  <si>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</si>
  <si>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</si>
  <si>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</si>
  <si>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</si>
  <si>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</si>
  <si>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</si>
  <si>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</si>
  <si>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</si>
  <si>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</si>
  <si>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</si>
  <si>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</si>
  <si>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</si>
  <si>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</si>
  <si>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</si>
  <si>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</si>
  <si>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</si>
  <si>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</si>
  <si>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</si>
  <si>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</si>
  <si>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</si>
  <si>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</si>
  <si>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</si>
  <si>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</si>
  <si>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</si>
  <si>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</si>
  <si>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</si>
  <si>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</si>
  <si>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</si>
  <si>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</si>
  <si>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</si>
  <si>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</si>
  <si>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</si>
  <si>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</si>
  <si>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</si>
  <si>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</si>
  <si>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</si>
  <si>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</si>
  <si>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</si>
  <si>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</si>
  <si>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</si>
  <si>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</si>
  <si>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</si>
  <si>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</si>
  <si>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</si>
  <si>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</si>
  <si>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</si>
  <si>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</si>
  <si>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</si>
  <si>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</si>
  <si>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</si>
  <si>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</si>
  <si>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</si>
  <si>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</si>
  <si>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</si>
  <si>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</si>
  <si>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</si>
  <si>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</si>
  <si>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</si>
  <si>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</si>
  <si>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</si>
  <si>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</si>
  <si>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</si>
  <si>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</si>
  <si>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</si>
  <si>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</si>
  <si>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</si>
  <si>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</si>
  <si>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</si>
  <si>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</si>
  <si>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</si>
  <si>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</si>
  <si>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</si>
  <si>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</si>
  <si>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</si>
  <si>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</si>
  <si>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</si>
  <si>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</si>
  <si>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</si>
  <si>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</si>
  <si>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</si>
  <si>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</si>
  <si>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</si>
  <si>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</si>
  <si>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</si>
  <si>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</si>
  <si>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</si>
  <si>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</si>
  <si>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</si>
  <si>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</si>
  <si>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</si>
  <si>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</si>
  <si>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</si>
  <si>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</si>
  <si>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</si>
  <si>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</si>
  <si>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</si>
  <si>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</si>
  <si>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</si>
  <si>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</si>
  <si>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</si>
  <si>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</si>
  <si>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</si>
  <si>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</si>
  <si>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</si>
  <si>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</si>
  <si>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</si>
  <si>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</si>
  <si>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</si>
  <si>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</si>
  <si>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</si>
  <si>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</si>
  <si>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</si>
  <si>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</si>
  <si>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</si>
  <si>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</si>
  <si>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</si>
  <si>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</si>
  <si>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</si>
  <si>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</si>
  <si>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</si>
  <si>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</si>
  <si>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</si>
  <si>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</si>
  <si>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</si>
  <si>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</si>
  <si>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</si>
  <si>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</si>
  <si>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</si>
  <si>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</si>
  <si>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</si>
  <si>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</si>
  <si>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</si>
  <si>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</si>
  <si>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</si>
  <si>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</si>
  <si>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</si>
  <si>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</si>
  <si>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</si>
  <si>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</si>
  <si>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</si>
  <si>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</si>
  <si>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</si>
  <si>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</si>
  <si>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</si>
  <si>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</si>
  <si>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</si>
  <si>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</si>
  <si>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</si>
  <si>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</si>
  <si>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</si>
  <si>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</si>
  <si>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</si>
  <si>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</si>
  <si>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</si>
  <si>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</si>
  <si>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</si>
  <si>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</si>
  <si>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</si>
  <si>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</si>
  <si>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</si>
  <si>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</si>
  <si>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</si>
  <si>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</si>
  <si>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</si>
  <si>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</si>
  <si>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</si>
  <si>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</si>
  <si>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</si>
  <si>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</si>
  <si>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</si>
  <si>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</si>
  <si>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</si>
  <si>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</si>
  <si>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</si>
  <si>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</si>
  <si>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</si>
  <si>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</si>
  <si>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</si>
  <si>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</si>
  <si>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</si>
  <si>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</si>
  <si>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</si>
  <si>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</si>
  <si>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</si>
  <si>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</si>
  <si>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</si>
  <si>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</si>
  <si>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</si>
  <si>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</si>
  <si>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</si>
  <si>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</si>
  <si>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</si>
  <si>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</si>
  <si>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</si>
  <si>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</si>
  <si>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</si>
  <si>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</si>
  <si>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</si>
  <si>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</si>
  <si>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</si>
  <si>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</si>
  <si>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</si>
  <si>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</si>
  <si>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</si>
  <si>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</si>
  <si>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</si>
  <si>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</si>
  <si>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</si>
  <si>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</si>
  <si>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</si>
  <si>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</si>
  <si>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</si>
  <si>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</si>
  <si>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</si>
  <si>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</si>
  <si>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</si>
  <si>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</si>
  <si>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</si>
  <si>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</si>
  <si>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</si>
  <si>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</si>
  <si>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</si>
  <si>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</si>
  <si>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</si>
  <si>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</si>
  <si>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</si>
  <si>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</si>
  <si>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</si>
  <si>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</si>
  <si>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</si>
  <si>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</si>
  <si>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</si>
  <si>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</si>
  <si>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</si>
  <si>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</si>
  <si>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</si>
  <si>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</si>
  <si>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</si>
  <si>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</si>
  <si>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</si>
  <si>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</si>
  <si>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</si>
  <si>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</si>
  <si>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</si>
  <si>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</si>
  <si>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</si>
  <si>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</si>
  <si>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</si>
  <si>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</si>
  <si>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</si>
  <si>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</si>
  <si>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</si>
  <si>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</si>
  <si>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</si>
  <si>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</si>
  <si>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</si>
  <si>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</si>
  <si>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</si>
  <si>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</si>
  <si>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</si>
  <si>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</si>
  <si>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</si>
  <si>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</si>
  <si>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</si>
  <si>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</si>
  <si>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</si>
  <si>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</si>
  <si>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</si>
  <si>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</si>
  <si>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</si>
  <si>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</si>
  <si>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</si>
  <si>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</si>
  <si>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</si>
  <si>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</si>
  <si>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</si>
  <si>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</si>
  <si>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</si>
  <si>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</si>
  <si>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</si>
  <si>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</si>
  <si>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</si>
  <si>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</si>
  <si>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</si>
  <si>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</si>
  <si>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</si>
  <si>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</si>
  <si>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</si>
  <si>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</si>
  <si>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</si>
  <si>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</si>
  <si>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</si>
  <si>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</si>
  <si>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</si>
  <si>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</si>
  <si>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</si>
  <si>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</si>
  <si>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</si>
  <si>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</si>
  <si>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</si>
  <si>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</si>
  <si>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</si>
  <si>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</si>
  <si>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</si>
  <si>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</si>
  <si>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</si>
  <si>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</si>
  <si>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</si>
  <si>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</si>
  <si>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</si>
  <si>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</si>
  <si>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</si>
  <si>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</si>
  <si>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</si>
  <si>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</si>
  <si>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</si>
  <si>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</si>
  <si>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</si>
  <si>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</si>
  <si>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</si>
  <si>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</si>
  <si>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</si>
  <si>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</si>
  <si>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</si>
  <si>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</si>
  <si>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</si>
  <si>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</si>
  <si>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</si>
  <si>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</si>
  <si>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</si>
  <si>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</si>
  <si>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</si>
  <si>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</si>
  <si>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</si>
  <si>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</si>
  <si>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</si>
  <si>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</si>
  <si>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</si>
  <si>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</si>
  <si>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</si>
  <si>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</si>
  <si>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</si>
  <si>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</si>
  <si>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</si>
  <si>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</si>
  <si>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</si>
  <si>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</si>
  <si>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</si>
  <si>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</si>
  <si>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</si>
  <si>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</si>
  <si>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</si>
  <si>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</si>
  <si>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</si>
  <si>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</si>
  <si>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</si>
  <si>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</si>
  <si>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</si>
  <si>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</si>
  <si>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</si>
  <si>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</si>
  <si>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</si>
  <si>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</si>
  <si>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</si>
  <si>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0327780</t>
  </si>
  <si>
    <t>080015097</t>
  </si>
  <si>
    <t>76842508189</t>
  </si>
  <si>
    <t>952</t>
  </si>
  <si>
    <t>74780000S0JH4RK10U96</t>
  </si>
  <si>
    <t>ZAGREBAČKE PEKARNE KLARA d.d.</t>
  </si>
  <si>
    <t>ZAGREB</t>
  </si>
  <si>
    <t>UTINJSKA 48</t>
  </si>
  <si>
    <t>klara@klara.hr</t>
  </si>
  <si>
    <t>www.klara.hr</t>
  </si>
  <si>
    <t xml:space="preserve">Marina Kordić Juratovac </t>
  </si>
  <si>
    <t>013688452</t>
  </si>
  <si>
    <t>marina.kordic@klara.hr</t>
  </si>
  <si>
    <t>GRANDT THORTON d.o.o.</t>
  </si>
  <si>
    <t xml:space="preserve">DANIJEL BALABAN </t>
  </si>
  <si>
    <t xml:space="preserve">stanje na dan 31.12.2021 </t>
  </si>
  <si>
    <t>Obveznik:ZAGREBAČKE PEKARNE KLARA d.d.</t>
  </si>
  <si>
    <t>u razdoblju 01.01.2021 do31.12.2021</t>
  </si>
  <si>
    <t>u razdoblju01.01.2021. do 31.12.2021.</t>
  </si>
  <si>
    <t>Obveznik: ZAGREBAČKE PEKARNE KLARA DD</t>
  </si>
  <si>
    <t>PREHRANA TRGOVINA d.d.</t>
  </si>
  <si>
    <t>Zagreb,Utinjska 48</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</si>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</sst>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J36" sqref="J36"/>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v>44197</v>
      </c>
      <c r="F4" s="128"/>
      <c r="G4" s="63" t="s">
        <v>0</v>
      </c>
      <c r="H4" s="127">
        <v>44561</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325</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447</v>
      </c>
      <c r="D10" s="139"/>
      <c r="E10" s="53"/>
      <c r="F10" s="140" t="s">
        <v>326</v>
      </c>
      <c r="G10" s="141"/>
      <c r="H10" s="142">
        <v>191</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448</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7"/>
      <c r="C14" s="138" t="s">
        <v>449</v>
      </c>
      <c r="D14" s="139"/>
      <c r="E14" s="144"/>
      <c r="F14" s="145"/>
      <c r="G14" s="67" t="s">
        <v>327</v>
      </c>
      <c r="H14" s="142" t="s">
        <v>451</v>
      </c>
      <c r="I14" s="143"/>
      <c r="J14" s="64"/>
    </row>
    <row r="15" spans="1:10" ht="14.45" customHeight="1" x14ac:dyDescent="0.2">
      <c r="A15" s="53"/>
      <c r="B15" s="54"/>
      <c r="C15" s="51"/>
      <c r="D15" s="51"/>
      <c r="E15" s="106"/>
      <c r="F15" s="106"/>
      <c r="G15" s="106"/>
      <c r="H15" s="106"/>
      <c r="I15" s="51"/>
      <c r="J15" s="23"/>
    </row>
    <row r="16" spans="1:10" ht="13.15" customHeight="1" x14ac:dyDescent="0.2">
      <c r="A16" s="107" t="s">
        <v>328</v>
      </c>
      <c r="B16" s="147"/>
      <c r="C16" s="138" t="s">
        <v>450</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452</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10020</v>
      </c>
      <c r="D20" s="143"/>
      <c r="E20" s="106"/>
      <c r="F20" s="106"/>
      <c r="G20" s="151" t="s">
        <v>453</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454</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455</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456</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744</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331</v>
      </c>
      <c r="D30" s="159" t="s">
        <v>329</v>
      </c>
      <c r="E30" s="118"/>
      <c r="F30" s="118"/>
      <c r="G30" s="118"/>
      <c r="H30" s="73" t="s">
        <v>330</v>
      </c>
      <c r="I30" s="74" t="s">
        <v>331</v>
      </c>
      <c r="J30" s="75"/>
    </row>
    <row r="31" spans="1:10" x14ac:dyDescent="0.2">
      <c r="A31" s="136"/>
      <c r="B31" s="137"/>
      <c r="C31" s="25"/>
      <c r="D31" s="63"/>
      <c r="E31" s="145"/>
      <c r="F31" s="145"/>
      <c r="G31" s="145"/>
      <c r="H31" s="145"/>
      <c r="I31" s="160"/>
      <c r="J31" s="161"/>
    </row>
    <row r="32" spans="1:10" x14ac:dyDescent="0.2">
      <c r="A32" s="136" t="s">
        <v>320</v>
      </c>
      <c r="B32" s="137"/>
      <c r="C32" s="36" t="s">
        <v>334</v>
      </c>
      <c r="D32" s="159" t="s">
        <v>332</v>
      </c>
      <c r="E32" s="118"/>
      <c r="F32" s="118"/>
      <c r="G32" s="118"/>
      <c r="H32" s="76" t="s">
        <v>333</v>
      </c>
      <c r="I32" s="77" t="s">
        <v>334</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t="s">
        <v>467</v>
      </c>
      <c r="B36" s="163"/>
      <c r="C36" s="163"/>
      <c r="D36" s="163"/>
      <c r="E36" s="162" t="s">
        <v>468</v>
      </c>
      <c r="F36" s="163"/>
      <c r="G36" s="163"/>
      <c r="H36" s="163"/>
      <c r="I36" s="165"/>
      <c r="J36" s="52">
        <v>3277607</v>
      </c>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335</v>
      </c>
    </row>
    <row r="48" spans="1:10" ht="14.25" x14ac:dyDescent="0.2">
      <c r="A48" s="27"/>
      <c r="B48" s="66"/>
      <c r="C48" s="66"/>
      <c r="D48" s="51"/>
      <c r="E48" s="106"/>
      <c r="F48" s="106"/>
      <c r="G48" s="166"/>
      <c r="H48" s="166"/>
      <c r="I48" s="51"/>
      <c r="J48" s="79" t="s">
        <v>336</v>
      </c>
    </row>
    <row r="49" spans="1:10" ht="14.45" customHeight="1" x14ac:dyDescent="0.2">
      <c r="A49" s="107" t="s">
        <v>313</v>
      </c>
      <c r="B49" s="108"/>
      <c r="C49" s="142" t="s">
        <v>336</v>
      </c>
      <c r="D49" s="143"/>
      <c r="E49" s="168" t="s">
        <v>337</v>
      </c>
      <c r="F49" s="169"/>
      <c r="G49" s="151"/>
      <c r="H49" s="152"/>
      <c r="I49" s="152"/>
      <c r="J49" s="153"/>
    </row>
    <row r="50" spans="1:10" ht="14.25" x14ac:dyDescent="0.2">
      <c r="A50" s="27"/>
      <c r="B50" s="66"/>
      <c r="C50" s="166"/>
      <c r="D50" s="166"/>
      <c r="E50" s="106"/>
      <c r="F50" s="106"/>
      <c r="G50" s="112" t="s">
        <v>338</v>
      </c>
      <c r="H50" s="112"/>
      <c r="I50" s="112"/>
      <c r="J50" s="28"/>
    </row>
    <row r="51" spans="1:10" ht="13.9" customHeight="1" x14ac:dyDescent="0.2">
      <c r="A51" s="107" t="s">
        <v>314</v>
      </c>
      <c r="B51" s="108"/>
      <c r="C51" s="151" t="s">
        <v>457</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t="s">
        <v>458</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459</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339</v>
      </c>
      <c r="B57" s="108"/>
      <c r="C57" s="109" t="s">
        <v>460</v>
      </c>
      <c r="D57" s="110"/>
      <c r="E57" s="110"/>
      <c r="F57" s="110"/>
      <c r="G57" s="110"/>
      <c r="H57" s="110"/>
      <c r="I57" s="110"/>
      <c r="J57" s="111"/>
    </row>
    <row r="58" spans="1:10" ht="14.45" customHeight="1" x14ac:dyDescent="0.2">
      <c r="A58" s="21"/>
      <c r="B58" s="51"/>
      <c r="C58" s="112" t="s">
        <v>340</v>
      </c>
      <c r="D58" s="112"/>
      <c r="E58" s="112"/>
      <c r="F58" s="112"/>
      <c r="G58" s="51"/>
      <c r="H58" s="51"/>
      <c r="I58" s="51"/>
      <c r="J58" s="23"/>
    </row>
    <row r="59" spans="1:10" ht="14.25" x14ac:dyDescent="0.2">
      <c r="A59" s="107" t="s">
        <v>341</v>
      </c>
      <c r="B59" s="108"/>
      <c r="C59" s="109" t="s">
        <v>461</v>
      </c>
      <c r="D59" s="110"/>
      <c r="E59" s="110"/>
      <c r="F59" s="110"/>
      <c r="G59" s="110"/>
      <c r="H59" s="110"/>
      <c r="I59" s="110"/>
      <c r="J59" s="111"/>
    </row>
    <row r="60" spans="1:10" ht="14.45" customHeight="1" x14ac:dyDescent="0.2">
      <c r="A60" s="29"/>
      <c r="B60" s="30"/>
      <c r="C60" s="113" t="s">
        <v>342</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workbookViewId="0">
      <selection activeCell="I112" sqref="I11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462</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463</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v>0</v>
      </c>
      <c r="I8" s="87">
        <v>0</v>
      </c>
    </row>
    <row r="9" spans="1:9" ht="12.75" customHeight="1" x14ac:dyDescent="0.2">
      <c r="A9" s="172" t="s">
        <v>5</v>
      </c>
      <c r="B9" s="172"/>
      <c r="C9" s="172"/>
      <c r="D9" s="172"/>
      <c r="E9" s="172"/>
      <c r="F9" s="172"/>
      <c r="G9" s="88">
        <v>2</v>
      </c>
      <c r="H9" s="89">
        <f>H10+H17+H27+H38+H43</f>
        <v>151567996</v>
      </c>
      <c r="I9" s="89">
        <f>I10+I17+I27+I38+I43</f>
        <v>150589008</v>
      </c>
    </row>
    <row r="10" spans="1:9" ht="12.75" customHeight="1" x14ac:dyDescent="0.2">
      <c r="A10" s="175" t="s">
        <v>6</v>
      </c>
      <c r="B10" s="175"/>
      <c r="C10" s="175"/>
      <c r="D10" s="175"/>
      <c r="E10" s="175"/>
      <c r="F10" s="175"/>
      <c r="G10" s="88">
        <v>3</v>
      </c>
      <c r="H10" s="89">
        <f>H11+H12+H13+H14+H15+H16</f>
        <v>26118974</v>
      </c>
      <c r="I10" s="89">
        <f>I11+I12+I13+I14+I15+I16</f>
        <v>17637388</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966298</v>
      </c>
      <c r="I12" s="87">
        <v>763273</v>
      </c>
    </row>
    <row r="13" spans="1:9" ht="12.75" customHeight="1" x14ac:dyDescent="0.2">
      <c r="A13" s="170" t="s">
        <v>9</v>
      </c>
      <c r="B13" s="170"/>
      <c r="C13" s="170"/>
      <c r="D13" s="170"/>
      <c r="E13" s="170"/>
      <c r="F13" s="170"/>
      <c r="G13" s="86">
        <v>6</v>
      </c>
      <c r="H13" s="87">
        <v>3825120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21327556</v>
      </c>
      <c r="I16" s="87">
        <v>16874115</v>
      </c>
    </row>
    <row r="17" spans="1:9" ht="12.75" customHeight="1" x14ac:dyDescent="0.2">
      <c r="A17" s="175" t="s">
        <v>13</v>
      </c>
      <c r="B17" s="175"/>
      <c r="C17" s="175"/>
      <c r="D17" s="175"/>
      <c r="E17" s="175"/>
      <c r="F17" s="175"/>
      <c r="G17" s="88">
        <v>10</v>
      </c>
      <c r="H17" s="89">
        <f>H18+H19+H20+H21+H22+H23+H24+H25+H26</f>
        <v>125008046</v>
      </c>
      <c r="I17" s="89">
        <f>I18+I19+I20+I21+I22+I23+I24+I25+I26</f>
        <v>132481856</v>
      </c>
    </row>
    <row r="18" spans="1:9" ht="12.75" customHeight="1" x14ac:dyDescent="0.2">
      <c r="A18" s="170" t="s">
        <v>14</v>
      </c>
      <c r="B18" s="170"/>
      <c r="C18" s="170"/>
      <c r="D18" s="170"/>
      <c r="E18" s="170"/>
      <c r="F18" s="170"/>
      <c r="G18" s="86">
        <v>11</v>
      </c>
      <c r="H18" s="87">
        <v>39213080</v>
      </c>
      <c r="I18" s="87">
        <v>38900663</v>
      </c>
    </row>
    <row r="19" spans="1:9" ht="12.75" customHeight="1" x14ac:dyDescent="0.2">
      <c r="A19" s="170" t="s">
        <v>15</v>
      </c>
      <c r="B19" s="170"/>
      <c r="C19" s="170"/>
      <c r="D19" s="170"/>
      <c r="E19" s="170"/>
      <c r="F19" s="170"/>
      <c r="G19" s="86">
        <v>12</v>
      </c>
      <c r="H19" s="87">
        <v>42546420</v>
      </c>
      <c r="I19" s="87">
        <v>45857404</v>
      </c>
    </row>
    <row r="20" spans="1:9" ht="12.75" customHeight="1" x14ac:dyDescent="0.2">
      <c r="A20" s="170" t="s">
        <v>16</v>
      </c>
      <c r="B20" s="170"/>
      <c r="C20" s="170"/>
      <c r="D20" s="170"/>
      <c r="E20" s="170"/>
      <c r="F20" s="170"/>
      <c r="G20" s="86">
        <v>13</v>
      </c>
      <c r="H20" s="87">
        <v>32463358</v>
      </c>
      <c r="I20" s="87">
        <v>30943519</v>
      </c>
    </row>
    <row r="21" spans="1:9" ht="12.75" customHeight="1" x14ac:dyDescent="0.2">
      <c r="A21" s="170" t="s">
        <v>17</v>
      </c>
      <c r="B21" s="170"/>
      <c r="C21" s="170"/>
      <c r="D21" s="170"/>
      <c r="E21" s="170"/>
      <c r="F21" s="170"/>
      <c r="G21" s="86">
        <v>14</v>
      </c>
      <c r="H21" s="87">
        <v>7084242</v>
      </c>
      <c r="I21" s="87">
        <v>6243455</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435583</v>
      </c>
      <c r="I23" s="87">
        <v>6081140</v>
      </c>
    </row>
    <row r="24" spans="1:9" ht="12.75" customHeight="1" x14ac:dyDescent="0.2">
      <c r="A24" s="170" t="s">
        <v>20</v>
      </c>
      <c r="B24" s="170"/>
      <c r="C24" s="170"/>
      <c r="D24" s="170"/>
      <c r="E24" s="170"/>
      <c r="F24" s="170"/>
      <c r="G24" s="86">
        <v>17</v>
      </c>
      <c r="H24" s="87">
        <v>9500</v>
      </c>
      <c r="I24" s="87">
        <v>899354</v>
      </c>
    </row>
    <row r="25" spans="1:9" ht="12.75" customHeight="1" x14ac:dyDescent="0.2">
      <c r="A25" s="170" t="s">
        <v>21</v>
      </c>
      <c r="B25" s="170"/>
      <c r="C25" s="170"/>
      <c r="D25" s="170"/>
      <c r="E25" s="170"/>
      <c r="F25" s="170"/>
      <c r="G25" s="86">
        <v>18</v>
      </c>
      <c r="H25" s="87">
        <v>211474</v>
      </c>
      <c r="I25" s="87">
        <v>358979</v>
      </c>
    </row>
    <row r="26" spans="1:9" ht="12.75" customHeight="1" x14ac:dyDescent="0.2">
      <c r="A26" s="170" t="s">
        <v>22</v>
      </c>
      <c r="B26" s="170"/>
      <c r="C26" s="170"/>
      <c r="D26" s="170"/>
      <c r="E26" s="170"/>
      <c r="F26" s="170"/>
      <c r="G26" s="86">
        <v>19</v>
      </c>
      <c r="H26" s="87">
        <v>3044389</v>
      </c>
      <c r="I26" s="87">
        <v>3197342</v>
      </c>
    </row>
    <row r="27" spans="1:9" ht="12.75" customHeight="1" x14ac:dyDescent="0.2">
      <c r="A27" s="175" t="s">
        <v>23</v>
      </c>
      <c r="B27" s="175"/>
      <c r="C27" s="175"/>
      <c r="D27" s="175"/>
      <c r="E27" s="175"/>
      <c r="F27" s="175"/>
      <c r="G27" s="88">
        <v>20</v>
      </c>
      <c r="H27" s="89">
        <f>SUM(H28:H37)</f>
        <v>428227</v>
      </c>
      <c r="I27" s="89">
        <f>SUM(I28:I37)</f>
        <v>468340</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228800</v>
      </c>
      <c r="I34" s="87">
        <v>228800</v>
      </c>
    </row>
    <row r="35" spans="1:9" ht="12.75" customHeight="1" x14ac:dyDescent="0.2">
      <c r="A35" s="170" t="s">
        <v>31</v>
      </c>
      <c r="B35" s="170"/>
      <c r="C35" s="170"/>
      <c r="D35" s="170"/>
      <c r="E35" s="170"/>
      <c r="F35" s="170"/>
      <c r="G35" s="86">
        <v>28</v>
      </c>
      <c r="H35" s="87">
        <v>136477</v>
      </c>
      <c r="I35" s="87">
        <v>176590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62950</v>
      </c>
      <c r="I37" s="87">
        <v>62950</v>
      </c>
    </row>
    <row r="38" spans="1:9" ht="12.75" customHeight="1" x14ac:dyDescent="0.2">
      <c r="A38" s="175" t="s">
        <v>34</v>
      </c>
      <c r="B38" s="175"/>
      <c r="C38" s="175"/>
      <c r="D38" s="175"/>
      <c r="E38" s="175"/>
      <c r="F38" s="175"/>
      <c r="G38" s="88">
        <v>31</v>
      </c>
      <c r="H38" s="89">
        <f>H39+H40+H41+H42</f>
        <v>12749</v>
      </c>
      <c r="I38" s="89">
        <f>I39+I40+I41+I42</f>
        <v>1424</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12749</v>
      </c>
      <c r="I42" s="87">
        <v>1424</v>
      </c>
    </row>
    <row r="43" spans="1:9" ht="12.75" customHeight="1" x14ac:dyDescent="0.2">
      <c r="A43" s="173" t="s">
        <v>39</v>
      </c>
      <c r="B43" s="173"/>
      <c r="C43" s="173"/>
      <c r="D43" s="173"/>
      <c r="E43" s="173"/>
      <c r="F43" s="173"/>
      <c r="G43" s="86">
        <v>36</v>
      </c>
      <c r="H43" s="87">
        <v>0</v>
      </c>
      <c r="I43" s="87">
        <v>0</v>
      </c>
    </row>
    <row r="44" spans="1:9" ht="12.75" customHeight="1" x14ac:dyDescent="0.2">
      <c r="A44" s="172" t="s">
        <v>40</v>
      </c>
      <c r="B44" s="172"/>
      <c r="C44" s="172"/>
      <c r="D44" s="172"/>
      <c r="E44" s="172"/>
      <c r="F44" s="172"/>
      <c r="G44" s="88">
        <v>37</v>
      </c>
      <c r="H44" s="89">
        <f>H45+H53+H60+H70</f>
        <v>89276816</v>
      </c>
      <c r="I44" s="89">
        <f>I45+I53+I60+I70</f>
        <v>89396784</v>
      </c>
    </row>
    <row r="45" spans="1:9" ht="12.75" customHeight="1" x14ac:dyDescent="0.2">
      <c r="A45" s="175" t="s">
        <v>41</v>
      </c>
      <c r="B45" s="175"/>
      <c r="C45" s="175"/>
      <c r="D45" s="175"/>
      <c r="E45" s="175"/>
      <c r="F45" s="175"/>
      <c r="G45" s="88">
        <v>38</v>
      </c>
      <c r="H45" s="89">
        <f>SUM(H46:H52)</f>
        <v>40086709</v>
      </c>
      <c r="I45" s="89">
        <f>SUM(I46:I52)</f>
        <v>41798847</v>
      </c>
    </row>
    <row r="46" spans="1:9" ht="12.75" customHeight="1" x14ac:dyDescent="0.2">
      <c r="A46" s="170" t="s">
        <v>42</v>
      </c>
      <c r="B46" s="170"/>
      <c r="C46" s="170"/>
      <c r="D46" s="170"/>
      <c r="E46" s="170"/>
      <c r="F46" s="170"/>
      <c r="G46" s="86">
        <v>39</v>
      </c>
      <c r="H46" s="87">
        <v>3331013</v>
      </c>
      <c r="I46" s="87">
        <v>3910826</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1357214</v>
      </c>
      <c r="I48" s="87">
        <v>580354</v>
      </c>
    </row>
    <row r="49" spans="1:9" ht="12.75" customHeight="1" x14ac:dyDescent="0.2">
      <c r="A49" s="170" t="s">
        <v>45</v>
      </c>
      <c r="B49" s="170"/>
      <c r="C49" s="170"/>
      <c r="D49" s="170"/>
      <c r="E49" s="170"/>
      <c r="F49" s="170"/>
      <c r="G49" s="86">
        <v>42</v>
      </c>
      <c r="H49" s="87">
        <v>16316319</v>
      </c>
      <c r="I49" s="87">
        <v>19148638</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19082163</v>
      </c>
      <c r="I51" s="87">
        <v>18159029</v>
      </c>
    </row>
    <row r="52" spans="1:9" ht="12.75" customHeight="1" x14ac:dyDescent="0.2">
      <c r="A52" s="170" t="s">
        <v>48</v>
      </c>
      <c r="B52" s="170"/>
      <c r="C52" s="170"/>
      <c r="D52" s="170"/>
      <c r="E52" s="170"/>
      <c r="F52" s="170"/>
      <c r="G52" s="86">
        <v>45</v>
      </c>
      <c r="H52" s="87">
        <v>0</v>
      </c>
      <c r="I52" s="87">
        <v>0</v>
      </c>
    </row>
    <row r="53" spans="1:9" ht="12.75" customHeight="1" x14ac:dyDescent="0.2">
      <c r="A53" s="175" t="s">
        <v>49</v>
      </c>
      <c r="B53" s="175"/>
      <c r="C53" s="175"/>
      <c r="D53" s="175"/>
      <c r="E53" s="175"/>
      <c r="F53" s="175"/>
      <c r="G53" s="88">
        <v>46</v>
      </c>
      <c r="H53" s="89">
        <f>SUM(H54:H59)</f>
        <v>31663825</v>
      </c>
      <c r="I53" s="89">
        <f>SUM(I54:I59)</f>
        <v>34850456</v>
      </c>
    </row>
    <row r="54" spans="1:9" ht="12.75" customHeight="1" x14ac:dyDescent="0.2">
      <c r="A54" s="170" t="s">
        <v>50</v>
      </c>
      <c r="B54" s="170"/>
      <c r="C54" s="170"/>
      <c r="D54" s="170"/>
      <c r="E54" s="170"/>
      <c r="F54" s="170"/>
      <c r="G54" s="86">
        <v>47</v>
      </c>
      <c r="H54" s="87">
        <v>0</v>
      </c>
      <c r="I54" s="87">
        <v>0</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30196492</v>
      </c>
      <c r="I56" s="87">
        <v>31525276</v>
      </c>
    </row>
    <row r="57" spans="1:9" ht="12.75" customHeight="1" x14ac:dyDescent="0.2">
      <c r="A57" s="170" t="s">
        <v>53</v>
      </c>
      <c r="B57" s="170"/>
      <c r="C57" s="170"/>
      <c r="D57" s="170"/>
      <c r="E57" s="170"/>
      <c r="F57" s="170"/>
      <c r="G57" s="86">
        <v>50</v>
      </c>
      <c r="H57" s="87">
        <v>59226</v>
      </c>
      <c r="I57" s="87">
        <v>100954</v>
      </c>
    </row>
    <row r="58" spans="1:9" ht="12.75" customHeight="1" x14ac:dyDescent="0.2">
      <c r="A58" s="170" t="s">
        <v>54</v>
      </c>
      <c r="B58" s="170"/>
      <c r="C58" s="170"/>
      <c r="D58" s="170"/>
      <c r="E58" s="170"/>
      <c r="F58" s="170"/>
      <c r="G58" s="86">
        <v>51</v>
      </c>
      <c r="H58" s="87">
        <v>1346200</v>
      </c>
      <c r="I58" s="87">
        <v>3212196</v>
      </c>
    </row>
    <row r="59" spans="1:9" ht="12.75" customHeight="1" x14ac:dyDescent="0.2">
      <c r="A59" s="170" t="s">
        <v>55</v>
      </c>
      <c r="B59" s="170"/>
      <c r="C59" s="170"/>
      <c r="D59" s="170"/>
      <c r="E59" s="170"/>
      <c r="F59" s="170"/>
      <c r="G59" s="86">
        <v>52</v>
      </c>
      <c r="H59" s="87">
        <v>61907</v>
      </c>
      <c r="I59" s="87">
        <v>12030</v>
      </c>
    </row>
    <row r="60" spans="1:9" ht="12.75" customHeight="1" x14ac:dyDescent="0.2">
      <c r="A60" s="175" t="s">
        <v>56</v>
      </c>
      <c r="B60" s="175"/>
      <c r="C60" s="175"/>
      <c r="D60" s="175"/>
      <c r="E60" s="175"/>
      <c r="F60" s="175"/>
      <c r="G60" s="88">
        <v>53</v>
      </c>
      <c r="H60" s="89">
        <f>SUM(H61:H69)</f>
        <v>110133</v>
      </c>
      <c r="I60" s="89">
        <f>SUM(I61:I69)</f>
        <v>114591</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110133</v>
      </c>
      <c r="I68" s="87">
        <v>114591</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17416149</v>
      </c>
      <c r="I70" s="87">
        <v>12632890</v>
      </c>
    </row>
    <row r="71" spans="1:9" ht="12.75" customHeight="1" x14ac:dyDescent="0.2">
      <c r="A71" s="171" t="s">
        <v>60</v>
      </c>
      <c r="B71" s="171"/>
      <c r="C71" s="171"/>
      <c r="D71" s="171"/>
      <c r="E71" s="171"/>
      <c r="F71" s="171"/>
      <c r="G71" s="86">
        <v>64</v>
      </c>
      <c r="H71" s="87">
        <v>732202</v>
      </c>
      <c r="I71" s="87">
        <v>692205</v>
      </c>
    </row>
    <row r="72" spans="1:9" ht="12.75" customHeight="1" x14ac:dyDescent="0.2">
      <c r="A72" s="172" t="s">
        <v>61</v>
      </c>
      <c r="B72" s="172"/>
      <c r="C72" s="172"/>
      <c r="D72" s="172"/>
      <c r="E72" s="172"/>
      <c r="F72" s="172"/>
      <c r="G72" s="88">
        <v>65</v>
      </c>
      <c r="H72" s="89">
        <f>H8+H9+H44+H71</f>
        <v>241577014</v>
      </c>
      <c r="I72" s="89">
        <f>I8+I9+I44+I71</f>
        <v>240677997</v>
      </c>
    </row>
    <row r="73" spans="1:9" ht="12.75" customHeight="1" x14ac:dyDescent="0.2">
      <c r="A73" s="171" t="s">
        <v>62</v>
      </c>
      <c r="B73" s="171"/>
      <c r="C73" s="171"/>
      <c r="D73" s="171"/>
      <c r="E73" s="171"/>
      <c r="F73" s="171"/>
      <c r="G73" s="86">
        <v>66</v>
      </c>
      <c r="H73" s="87">
        <v>1243459</v>
      </c>
      <c r="I73" s="87">
        <v>1568017</v>
      </c>
    </row>
    <row r="74" spans="1:9" x14ac:dyDescent="0.2">
      <c r="A74" s="176" t="s">
        <v>63</v>
      </c>
      <c r="B74" s="177"/>
      <c r="C74" s="177"/>
      <c r="D74" s="177"/>
      <c r="E74" s="177"/>
      <c r="F74" s="177"/>
      <c r="G74" s="177"/>
      <c r="H74" s="177"/>
      <c r="I74" s="177"/>
    </row>
    <row r="75" spans="1:9" ht="12.75" customHeight="1" x14ac:dyDescent="0.2">
      <c r="A75" s="172" t="s">
        <v>351</v>
      </c>
      <c r="B75" s="172"/>
      <c r="C75" s="172"/>
      <c r="D75" s="172"/>
      <c r="E75" s="172"/>
      <c r="F75" s="172"/>
      <c r="G75" s="88">
        <v>67</v>
      </c>
      <c r="H75" s="89">
        <f>H76+H77+H78+H84+H85+H91+H94+H97</f>
        <v>133503769</v>
      </c>
      <c r="I75" s="89">
        <f>I76+I77+I78+I84+I85+I91+I94+I97</f>
        <v>132651531</v>
      </c>
    </row>
    <row r="76" spans="1:9" ht="12.75" customHeight="1" x14ac:dyDescent="0.2">
      <c r="A76" s="173" t="s">
        <v>64</v>
      </c>
      <c r="B76" s="173"/>
      <c r="C76" s="173"/>
      <c r="D76" s="173"/>
      <c r="E76" s="173"/>
      <c r="F76" s="173"/>
      <c r="G76" s="86">
        <v>68</v>
      </c>
      <c r="H76" s="90">
        <v>113504000</v>
      </c>
      <c r="I76" s="90">
        <v>113504000</v>
      </c>
    </row>
    <row r="77" spans="1:9" ht="12.75" customHeight="1" x14ac:dyDescent="0.2">
      <c r="A77" s="173" t="s">
        <v>65</v>
      </c>
      <c r="B77" s="173"/>
      <c r="C77" s="173"/>
      <c r="D77" s="173"/>
      <c r="E77" s="173"/>
      <c r="F77" s="173"/>
      <c r="G77" s="86">
        <v>69</v>
      </c>
      <c r="H77" s="90">
        <v>5385620</v>
      </c>
      <c r="I77" s="90">
        <v>5385620</v>
      </c>
    </row>
    <row r="78" spans="1:9" ht="12.75" customHeight="1" x14ac:dyDescent="0.2">
      <c r="A78" s="175" t="s">
        <v>66</v>
      </c>
      <c r="B78" s="175"/>
      <c r="C78" s="175"/>
      <c r="D78" s="175"/>
      <c r="E78" s="175"/>
      <c r="F78" s="175"/>
      <c r="G78" s="88">
        <v>70</v>
      </c>
      <c r="H78" s="89">
        <f>SUM(H79:H83)</f>
        <v>7521201</v>
      </c>
      <c r="I78" s="89">
        <f>SUM(I79:I83)</f>
        <v>7521201</v>
      </c>
    </row>
    <row r="79" spans="1:9" ht="12.75" customHeight="1" x14ac:dyDescent="0.2">
      <c r="A79" s="170" t="s">
        <v>67</v>
      </c>
      <c r="B79" s="170"/>
      <c r="C79" s="170"/>
      <c r="D79" s="170"/>
      <c r="E79" s="170"/>
      <c r="F79" s="170"/>
      <c r="G79" s="86">
        <v>71</v>
      </c>
      <c r="H79" s="90">
        <v>7521201</v>
      </c>
      <c r="I79" s="90">
        <v>7521201</v>
      </c>
    </row>
    <row r="80" spans="1:9" ht="12.75" customHeight="1" x14ac:dyDescent="0.2">
      <c r="A80" s="170" t="s">
        <v>68</v>
      </c>
      <c r="B80" s="170"/>
      <c r="C80" s="170"/>
      <c r="D80" s="170"/>
      <c r="E80" s="170"/>
      <c r="F80" s="170"/>
      <c r="G80" s="86">
        <v>72</v>
      </c>
      <c r="H80" s="90">
        <v>0</v>
      </c>
      <c r="I80" s="90">
        <v>0</v>
      </c>
    </row>
    <row r="81" spans="1:9" ht="12.75" customHeight="1" x14ac:dyDescent="0.2">
      <c r="A81" s="170" t="s">
        <v>69</v>
      </c>
      <c r="B81" s="170"/>
      <c r="C81" s="170"/>
      <c r="D81" s="170"/>
      <c r="E81" s="170"/>
      <c r="F81" s="170"/>
      <c r="G81" s="86">
        <v>73</v>
      </c>
      <c r="H81" s="90">
        <v>0</v>
      </c>
      <c r="I81" s="90">
        <v>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0</v>
      </c>
      <c r="I84" s="90">
        <v>0</v>
      </c>
    </row>
    <row r="85" spans="1:9" ht="12.75" customHeight="1" x14ac:dyDescent="0.2">
      <c r="A85" s="174" t="s">
        <v>445</v>
      </c>
      <c r="B85" s="174"/>
      <c r="C85" s="174"/>
      <c r="D85" s="174"/>
      <c r="E85" s="174"/>
      <c r="F85" s="174"/>
      <c r="G85" s="88">
        <v>77</v>
      </c>
      <c r="H85" s="89">
        <f>H86+H87+H88+H89+H90</f>
        <v>0</v>
      </c>
      <c r="I85" s="89">
        <f>I86+I87+I88+I89+I90</f>
        <v>0</v>
      </c>
    </row>
    <row r="86" spans="1:9" ht="25.5" customHeight="1" x14ac:dyDescent="0.2">
      <c r="A86" s="170" t="s">
        <v>444</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0</v>
      </c>
      <c r="I90" s="87">
        <v>0</v>
      </c>
    </row>
    <row r="91" spans="1:9" ht="12.75" customHeight="1" x14ac:dyDescent="0.2">
      <c r="A91" s="175" t="s">
        <v>345</v>
      </c>
      <c r="B91" s="175"/>
      <c r="C91" s="175"/>
      <c r="D91" s="175"/>
      <c r="E91" s="175"/>
      <c r="F91" s="175"/>
      <c r="G91" s="88">
        <v>83</v>
      </c>
      <c r="H91" s="89">
        <f>H92-H93</f>
        <v>-38165841</v>
      </c>
      <c r="I91" s="89">
        <f>I92-I93</f>
        <v>-813924</v>
      </c>
    </row>
    <row r="92" spans="1:9" ht="12.75" customHeight="1" x14ac:dyDescent="0.2">
      <c r="A92" s="170" t="s">
        <v>75</v>
      </c>
      <c r="B92" s="170"/>
      <c r="C92" s="170"/>
      <c r="D92" s="170"/>
      <c r="E92" s="170"/>
      <c r="F92" s="170"/>
      <c r="G92" s="86">
        <v>84</v>
      </c>
      <c r="H92" s="90">
        <v>0</v>
      </c>
      <c r="I92" s="90">
        <v>0</v>
      </c>
    </row>
    <row r="93" spans="1:9" ht="12.75" customHeight="1" x14ac:dyDescent="0.2">
      <c r="A93" s="170" t="s">
        <v>76</v>
      </c>
      <c r="B93" s="170"/>
      <c r="C93" s="170"/>
      <c r="D93" s="170"/>
      <c r="E93" s="170"/>
      <c r="F93" s="170"/>
      <c r="G93" s="86">
        <v>85</v>
      </c>
      <c r="H93" s="90">
        <v>38165841</v>
      </c>
      <c r="I93" s="90">
        <v>813924</v>
      </c>
    </row>
    <row r="94" spans="1:9" ht="12.75" customHeight="1" x14ac:dyDescent="0.2">
      <c r="A94" s="175" t="s">
        <v>346</v>
      </c>
      <c r="B94" s="175"/>
      <c r="C94" s="175"/>
      <c r="D94" s="175"/>
      <c r="E94" s="175"/>
      <c r="F94" s="175"/>
      <c r="G94" s="88">
        <v>86</v>
      </c>
      <c r="H94" s="89">
        <f>H95-H96</f>
        <v>40832935</v>
      </c>
      <c r="I94" s="89">
        <f>I95-I96</f>
        <v>1139996</v>
      </c>
    </row>
    <row r="95" spans="1:9" ht="12.75" customHeight="1" x14ac:dyDescent="0.2">
      <c r="A95" s="170" t="s">
        <v>77</v>
      </c>
      <c r="B95" s="170"/>
      <c r="C95" s="170"/>
      <c r="D95" s="170"/>
      <c r="E95" s="170"/>
      <c r="F95" s="170"/>
      <c r="G95" s="86">
        <v>87</v>
      </c>
      <c r="H95" s="90">
        <v>40832935</v>
      </c>
      <c r="I95" s="90">
        <v>1139996</v>
      </c>
    </row>
    <row r="96" spans="1:9" ht="12.75" customHeight="1" x14ac:dyDescent="0.2">
      <c r="A96" s="170" t="s">
        <v>78</v>
      </c>
      <c r="B96" s="170"/>
      <c r="C96" s="170"/>
      <c r="D96" s="170"/>
      <c r="E96" s="170"/>
      <c r="F96" s="170"/>
      <c r="G96" s="86">
        <v>88</v>
      </c>
      <c r="H96" s="90">
        <v>0</v>
      </c>
      <c r="I96" s="90">
        <v>0</v>
      </c>
    </row>
    <row r="97" spans="1:9" ht="12.75" customHeight="1" x14ac:dyDescent="0.2">
      <c r="A97" s="173" t="s">
        <v>79</v>
      </c>
      <c r="B97" s="173"/>
      <c r="C97" s="173"/>
      <c r="D97" s="173"/>
      <c r="E97" s="173"/>
      <c r="F97" s="173"/>
      <c r="G97" s="86">
        <v>89</v>
      </c>
      <c r="H97" s="90">
        <v>4425854</v>
      </c>
      <c r="I97" s="90">
        <v>5914638</v>
      </c>
    </row>
    <row r="98" spans="1:9" ht="12.75" customHeight="1" x14ac:dyDescent="0.2">
      <c r="A98" s="172" t="s">
        <v>347</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90">
        <v>0</v>
      </c>
      <c r="I102" s="87">
        <v>0</v>
      </c>
    </row>
    <row r="103" spans="1:9" ht="12.75" customHeight="1" x14ac:dyDescent="0.2">
      <c r="A103" s="170" t="s">
        <v>84</v>
      </c>
      <c r="B103" s="170"/>
      <c r="C103" s="170"/>
      <c r="D103" s="170"/>
      <c r="E103" s="170"/>
      <c r="F103" s="170"/>
      <c r="G103" s="86">
        <v>95</v>
      </c>
      <c r="H103" s="90">
        <v>0</v>
      </c>
      <c r="I103" s="87">
        <v>0</v>
      </c>
    </row>
    <row r="104" spans="1:9" ht="12.75" customHeight="1" x14ac:dyDescent="0.2">
      <c r="A104" s="170" t="s">
        <v>85</v>
      </c>
      <c r="B104" s="170"/>
      <c r="C104" s="170"/>
      <c r="D104" s="170"/>
      <c r="E104" s="170"/>
      <c r="F104" s="170"/>
      <c r="G104" s="86">
        <v>96</v>
      </c>
      <c r="H104" s="90">
        <v>0</v>
      </c>
      <c r="I104" s="87">
        <v>0</v>
      </c>
    </row>
    <row r="105" spans="1:9" ht="12.75" customHeight="1" x14ac:dyDescent="0.2">
      <c r="A105" s="172" t="s">
        <v>348</v>
      </c>
      <c r="B105" s="172"/>
      <c r="C105" s="172"/>
      <c r="D105" s="172"/>
      <c r="E105" s="172"/>
      <c r="F105" s="172"/>
      <c r="G105" s="88">
        <v>97</v>
      </c>
      <c r="H105" s="89">
        <f>SUM(H106:H116)</f>
        <v>32212599</v>
      </c>
      <c r="I105" s="89">
        <f>SUM(I106:I116)</f>
        <v>29238623</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21265735</v>
      </c>
      <c r="I111" s="90">
        <v>19544535</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10946864</v>
      </c>
      <c r="I115" s="87">
        <v>9694088</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349</v>
      </c>
      <c r="B117" s="172"/>
      <c r="C117" s="172"/>
      <c r="D117" s="172"/>
      <c r="E117" s="172"/>
      <c r="F117" s="172"/>
      <c r="G117" s="88">
        <v>109</v>
      </c>
      <c r="H117" s="89">
        <f>SUM(H118:H131)</f>
        <v>75860646</v>
      </c>
      <c r="I117" s="89">
        <f>SUM(I118:I131)</f>
        <v>78787843</v>
      </c>
    </row>
    <row r="118" spans="1:9" ht="12.75" customHeight="1" x14ac:dyDescent="0.2">
      <c r="A118" s="170" t="s">
        <v>86</v>
      </c>
      <c r="B118" s="170"/>
      <c r="C118" s="170"/>
      <c r="D118" s="170"/>
      <c r="E118" s="170"/>
      <c r="F118" s="170"/>
      <c r="G118" s="86">
        <v>110</v>
      </c>
      <c r="H118" s="90">
        <v>0</v>
      </c>
      <c r="I118" s="90">
        <v>0</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9975</v>
      </c>
    </row>
    <row r="123" spans="1:9" ht="12.75" customHeight="1" x14ac:dyDescent="0.2">
      <c r="A123" s="170" t="s">
        <v>91</v>
      </c>
      <c r="B123" s="170"/>
      <c r="C123" s="170"/>
      <c r="D123" s="170"/>
      <c r="E123" s="170"/>
      <c r="F123" s="170"/>
      <c r="G123" s="86">
        <v>115</v>
      </c>
      <c r="H123" s="90">
        <v>12051312</v>
      </c>
      <c r="I123" s="90">
        <v>21345686</v>
      </c>
    </row>
    <row r="124" spans="1:9" ht="12.75" customHeight="1" x14ac:dyDescent="0.2">
      <c r="A124" s="170" t="s">
        <v>92</v>
      </c>
      <c r="B124" s="170"/>
      <c r="C124" s="170"/>
      <c r="D124" s="170"/>
      <c r="E124" s="170"/>
      <c r="F124" s="170"/>
      <c r="G124" s="86">
        <v>116</v>
      </c>
      <c r="H124" s="90">
        <v>0</v>
      </c>
      <c r="I124" s="90">
        <v>0</v>
      </c>
    </row>
    <row r="125" spans="1:9" ht="12.75" customHeight="1" x14ac:dyDescent="0.2">
      <c r="A125" s="170" t="s">
        <v>93</v>
      </c>
      <c r="B125" s="170"/>
      <c r="C125" s="170"/>
      <c r="D125" s="170"/>
      <c r="E125" s="170"/>
      <c r="F125" s="170"/>
      <c r="G125" s="86">
        <v>117</v>
      </c>
      <c r="H125" s="90">
        <v>41195091</v>
      </c>
      <c r="I125" s="90">
        <v>38956540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8645880</v>
      </c>
      <c r="I127" s="90">
        <v>8084283</v>
      </c>
    </row>
    <row r="128" spans="1:9" x14ac:dyDescent="0.2">
      <c r="A128" s="170" t="s">
        <v>98</v>
      </c>
      <c r="B128" s="170"/>
      <c r="C128" s="170"/>
      <c r="D128" s="170"/>
      <c r="E128" s="170"/>
      <c r="F128" s="170"/>
      <c r="G128" s="86">
        <v>120</v>
      </c>
      <c r="H128" s="90">
        <v>6361346</v>
      </c>
      <c r="I128" s="90">
        <v>3162566</v>
      </c>
    </row>
    <row r="129" spans="1:9" x14ac:dyDescent="0.2">
      <c r="A129" s="170" t="s">
        <v>99</v>
      </c>
      <c r="B129" s="170"/>
      <c r="C129" s="170"/>
      <c r="D129" s="170"/>
      <c r="E129" s="170"/>
      <c r="F129" s="170"/>
      <c r="G129" s="86">
        <v>121</v>
      </c>
      <c r="H129" s="90">
        <v>615</v>
      </c>
      <c r="I129" s="90">
        <v>615</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7606402</v>
      </c>
      <c r="I131" s="87">
        <v>7228178</v>
      </c>
    </row>
    <row r="132" spans="1:9" ht="22.15" customHeight="1" x14ac:dyDescent="0.2">
      <c r="A132" s="171" t="s">
        <v>102</v>
      </c>
      <c r="B132" s="171"/>
      <c r="C132" s="171"/>
      <c r="D132" s="171"/>
      <c r="E132" s="171"/>
      <c r="F132" s="171"/>
      <c r="G132" s="86">
        <v>124</v>
      </c>
      <c r="H132" s="87">
        <v>0</v>
      </c>
      <c r="I132" s="87">
        <v>0</v>
      </c>
    </row>
    <row r="133" spans="1:9" x14ac:dyDescent="0.2">
      <c r="A133" s="172" t="s">
        <v>350</v>
      </c>
      <c r="B133" s="172"/>
      <c r="C133" s="172"/>
      <c r="D133" s="172"/>
      <c r="E133" s="172"/>
      <c r="F133" s="172"/>
      <c r="G133" s="88">
        <v>125</v>
      </c>
      <c r="H133" s="89">
        <f>H75+H98+H105+H117+H132</f>
        <v>241577014</v>
      </c>
      <c r="I133" s="89">
        <f>I75+I98+I105+I117+I132</f>
        <v>240677997</v>
      </c>
    </row>
    <row r="134" spans="1:9" x14ac:dyDescent="0.2">
      <c r="A134" s="171" t="s">
        <v>103</v>
      </c>
      <c r="B134" s="171"/>
      <c r="C134" s="171"/>
      <c r="D134" s="171"/>
      <c r="E134" s="171"/>
      <c r="F134" s="171"/>
      <c r="G134" s="86">
        <v>126</v>
      </c>
      <c r="H134" s="87">
        <v>1243459</v>
      </c>
      <c r="I134" s="87">
        <v>1568017</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abSelected="1" topLeftCell="A58" zoomScaleNormal="100" zoomScaleSheetLayoutView="110" workbookViewId="0">
      <selection activeCell="I104" sqref="I10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79"/>
      <c r="C1" s="179"/>
      <c r="D1" s="179"/>
      <c r="E1" s="179"/>
      <c r="F1" s="179"/>
      <c r="G1" s="179"/>
      <c r="H1" s="179"/>
      <c r="I1" s="179"/>
    </row>
    <row r="2" spans="1:9" x14ac:dyDescent="0.2">
      <c r="A2" s="215" t="s">
        <v>464</v>
      </c>
      <c r="B2" s="181"/>
      <c r="C2" s="181"/>
      <c r="D2" s="181"/>
      <c r="E2" s="181"/>
      <c r="F2" s="181"/>
      <c r="G2" s="181"/>
      <c r="H2" s="181"/>
      <c r="I2" s="181"/>
    </row>
    <row r="3" spans="1:9" x14ac:dyDescent="0.2">
      <c r="A3" s="195" t="s">
        <v>279</v>
      </c>
      <c r="B3" s="196"/>
      <c r="C3" s="196"/>
      <c r="D3" s="196"/>
      <c r="E3" s="196"/>
      <c r="F3" s="196"/>
      <c r="G3" s="196"/>
      <c r="H3" s="196"/>
      <c r="I3" s="196"/>
    </row>
    <row r="4" spans="1:9" x14ac:dyDescent="0.2">
      <c r="A4" s="214" t="s">
        <v>322</v>
      </c>
      <c r="B4" s="185"/>
      <c r="C4" s="185"/>
      <c r="D4" s="185"/>
      <c r="E4" s="185"/>
      <c r="F4" s="185"/>
      <c r="G4" s="185"/>
      <c r="H4" s="185"/>
      <c r="I4" s="186"/>
    </row>
    <row r="5" spans="1:9" ht="23.25" x14ac:dyDescent="0.2">
      <c r="A5" s="210" t="s">
        <v>2</v>
      </c>
      <c r="B5" s="211"/>
      <c r="C5" s="211"/>
      <c r="D5" s="211"/>
      <c r="E5" s="211"/>
      <c r="F5" s="211"/>
      <c r="G5" s="92" t="s">
        <v>106</v>
      </c>
      <c r="H5" s="93" t="s">
        <v>293</v>
      </c>
      <c r="I5" s="93" t="s">
        <v>276</v>
      </c>
    </row>
    <row r="6" spans="1:9" x14ac:dyDescent="0.2">
      <c r="A6" s="212">
        <v>1</v>
      </c>
      <c r="B6" s="213"/>
      <c r="C6" s="213"/>
      <c r="D6" s="213"/>
      <c r="E6" s="213"/>
      <c r="F6" s="213"/>
      <c r="G6" s="94">
        <v>2</v>
      </c>
      <c r="H6" s="93">
        <v>3</v>
      </c>
      <c r="I6" s="93">
        <v>4</v>
      </c>
    </row>
    <row r="7" spans="1:9" x14ac:dyDescent="0.2">
      <c r="A7" s="172" t="s">
        <v>366</v>
      </c>
      <c r="B7" s="172"/>
      <c r="C7" s="172"/>
      <c r="D7" s="172"/>
      <c r="E7" s="172"/>
      <c r="F7" s="172"/>
      <c r="G7" s="88">
        <v>1</v>
      </c>
      <c r="H7" s="89">
        <f>SUM(H8:H12)</f>
        <v>452195212</v>
      </c>
      <c r="I7" s="89">
        <f>SUM(I8:I12)</f>
        <v>405634246</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428862955</v>
      </c>
      <c r="I9" s="87">
        <v>379796450</v>
      </c>
    </row>
    <row r="10" spans="1:9" x14ac:dyDescent="0.2">
      <c r="A10" s="170" t="s">
        <v>120</v>
      </c>
      <c r="B10" s="170"/>
      <c r="C10" s="170"/>
      <c r="D10" s="170"/>
      <c r="E10" s="170"/>
      <c r="F10" s="170"/>
      <c r="G10" s="86">
        <v>4</v>
      </c>
      <c r="H10" s="87">
        <v>175605</v>
      </c>
      <c r="I10" s="87">
        <v>121988</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23156652</v>
      </c>
      <c r="I12" s="87">
        <v>25715808</v>
      </c>
    </row>
    <row r="13" spans="1:9" ht="16.5" customHeight="1" x14ac:dyDescent="0.2">
      <c r="A13" s="172" t="s">
        <v>367</v>
      </c>
      <c r="B13" s="172"/>
      <c r="C13" s="172"/>
      <c r="D13" s="172"/>
      <c r="E13" s="172"/>
      <c r="F13" s="172"/>
      <c r="G13" s="88">
        <v>7</v>
      </c>
      <c r="H13" s="89">
        <f>H14+H15+H19+H23+H24+H25+H28+H35</f>
        <v>411512464</v>
      </c>
      <c r="I13" s="89">
        <f>I14+I15+I19+I23+I24+I25+I28+I35</f>
        <v>401490300</v>
      </c>
    </row>
    <row r="14" spans="1:9" x14ac:dyDescent="0.2">
      <c r="A14" s="170" t="s">
        <v>107</v>
      </c>
      <c r="B14" s="170"/>
      <c r="C14" s="170"/>
      <c r="D14" s="170"/>
      <c r="E14" s="170"/>
      <c r="F14" s="170"/>
      <c r="G14" s="86">
        <v>8</v>
      </c>
      <c r="H14" s="87">
        <v>-119422</v>
      </c>
      <c r="I14" s="87">
        <v>776860</v>
      </c>
    </row>
    <row r="15" spans="1:9" x14ac:dyDescent="0.2">
      <c r="A15" s="208" t="s">
        <v>438</v>
      </c>
      <c r="B15" s="208"/>
      <c r="C15" s="208"/>
      <c r="D15" s="208"/>
      <c r="E15" s="208"/>
      <c r="F15" s="208"/>
      <c r="G15" s="88">
        <v>9</v>
      </c>
      <c r="H15" s="89">
        <f>SUM(H16:H18)</f>
        <v>283691706</v>
      </c>
      <c r="I15" s="89">
        <f>SUM(I16:I18)</f>
        <v>276447482</v>
      </c>
    </row>
    <row r="16" spans="1:9" x14ac:dyDescent="0.2">
      <c r="A16" s="207" t="s">
        <v>123</v>
      </c>
      <c r="B16" s="207"/>
      <c r="C16" s="207"/>
      <c r="D16" s="207"/>
      <c r="E16" s="207"/>
      <c r="F16" s="207"/>
      <c r="G16" s="86">
        <v>10</v>
      </c>
      <c r="H16" s="87">
        <v>60576881</v>
      </c>
      <c r="I16" s="87">
        <v>62177662</v>
      </c>
    </row>
    <row r="17" spans="1:9" x14ac:dyDescent="0.2">
      <c r="A17" s="207" t="s">
        <v>124</v>
      </c>
      <c r="B17" s="207"/>
      <c r="C17" s="207"/>
      <c r="D17" s="207"/>
      <c r="E17" s="207"/>
      <c r="F17" s="207"/>
      <c r="G17" s="86">
        <v>11</v>
      </c>
      <c r="H17" s="87">
        <v>198000878</v>
      </c>
      <c r="I17" s="87">
        <v>188737228</v>
      </c>
    </row>
    <row r="18" spans="1:9" x14ac:dyDescent="0.2">
      <c r="A18" s="207" t="s">
        <v>125</v>
      </c>
      <c r="B18" s="207"/>
      <c r="C18" s="207"/>
      <c r="D18" s="207"/>
      <c r="E18" s="207"/>
      <c r="F18" s="207"/>
      <c r="G18" s="86">
        <v>12</v>
      </c>
      <c r="H18" s="87">
        <v>25113947</v>
      </c>
      <c r="I18" s="87">
        <v>25532592</v>
      </c>
    </row>
    <row r="19" spans="1:9" x14ac:dyDescent="0.2">
      <c r="A19" s="208" t="s">
        <v>439</v>
      </c>
      <c r="B19" s="208"/>
      <c r="C19" s="208"/>
      <c r="D19" s="208"/>
      <c r="E19" s="208"/>
      <c r="F19" s="208"/>
      <c r="G19" s="88">
        <v>13</v>
      </c>
      <c r="H19" s="89">
        <f>SUM(H20:H22)</f>
        <v>83476886</v>
      </c>
      <c r="I19" s="89">
        <f>SUM(I20:I22)</f>
        <v>81713469</v>
      </c>
    </row>
    <row r="20" spans="1:9" x14ac:dyDescent="0.2">
      <c r="A20" s="207" t="s">
        <v>108</v>
      </c>
      <c r="B20" s="207"/>
      <c r="C20" s="207"/>
      <c r="D20" s="207"/>
      <c r="E20" s="207"/>
      <c r="F20" s="207"/>
      <c r="G20" s="86">
        <v>14</v>
      </c>
      <c r="H20" s="87">
        <v>54358026</v>
      </c>
      <c r="I20" s="87">
        <v>53600761</v>
      </c>
    </row>
    <row r="21" spans="1:9" x14ac:dyDescent="0.2">
      <c r="A21" s="207" t="s">
        <v>109</v>
      </c>
      <c r="B21" s="207"/>
      <c r="C21" s="207"/>
      <c r="D21" s="207"/>
      <c r="E21" s="207"/>
      <c r="F21" s="207"/>
      <c r="G21" s="86">
        <v>15</v>
      </c>
      <c r="H21" s="87">
        <v>18073418</v>
      </c>
      <c r="I21" s="87">
        <v>17220961</v>
      </c>
    </row>
    <row r="22" spans="1:9" x14ac:dyDescent="0.2">
      <c r="A22" s="207" t="s">
        <v>110</v>
      </c>
      <c r="B22" s="207"/>
      <c r="C22" s="207"/>
      <c r="D22" s="207"/>
      <c r="E22" s="207"/>
      <c r="F22" s="207"/>
      <c r="G22" s="86">
        <v>16</v>
      </c>
      <c r="H22" s="87">
        <v>11045442</v>
      </c>
      <c r="I22" s="87">
        <v>10891747</v>
      </c>
    </row>
    <row r="23" spans="1:9" x14ac:dyDescent="0.2">
      <c r="A23" s="170" t="s">
        <v>111</v>
      </c>
      <c r="B23" s="170"/>
      <c r="C23" s="170"/>
      <c r="D23" s="170"/>
      <c r="E23" s="170"/>
      <c r="F23" s="170"/>
      <c r="G23" s="86">
        <v>17</v>
      </c>
      <c r="H23" s="87">
        <v>21368815</v>
      </c>
      <c r="I23" s="87">
        <v>21013677</v>
      </c>
    </row>
    <row r="24" spans="1:9" x14ac:dyDescent="0.2">
      <c r="A24" s="170" t="s">
        <v>112</v>
      </c>
      <c r="B24" s="170"/>
      <c r="C24" s="170"/>
      <c r="D24" s="170"/>
      <c r="E24" s="170"/>
      <c r="F24" s="170"/>
      <c r="G24" s="86">
        <v>18</v>
      </c>
      <c r="H24" s="87">
        <v>18043199</v>
      </c>
      <c r="I24" s="87">
        <v>17087397</v>
      </c>
    </row>
    <row r="25" spans="1:9" x14ac:dyDescent="0.2">
      <c r="A25" s="208" t="s">
        <v>440</v>
      </c>
      <c r="B25" s="208"/>
      <c r="C25" s="208"/>
      <c r="D25" s="208"/>
      <c r="E25" s="208"/>
      <c r="F25" s="208"/>
      <c r="G25" s="88">
        <v>19</v>
      </c>
      <c r="H25" s="89">
        <f>H26+H27</f>
        <v>179572</v>
      </c>
      <c r="I25" s="89">
        <f>I26+I27</f>
        <v>40359</v>
      </c>
    </row>
    <row r="26" spans="1:9" x14ac:dyDescent="0.2">
      <c r="A26" s="207" t="s">
        <v>126</v>
      </c>
      <c r="B26" s="207"/>
      <c r="C26" s="207"/>
      <c r="D26" s="207"/>
      <c r="E26" s="207"/>
      <c r="F26" s="207"/>
      <c r="G26" s="86">
        <v>20</v>
      </c>
      <c r="H26" s="87">
        <v>0</v>
      </c>
      <c r="I26" s="87">
        <v>0</v>
      </c>
    </row>
    <row r="27" spans="1:9" x14ac:dyDescent="0.2">
      <c r="A27" s="207" t="s">
        <v>127</v>
      </c>
      <c r="B27" s="207"/>
      <c r="C27" s="207"/>
      <c r="D27" s="207"/>
      <c r="E27" s="207"/>
      <c r="F27" s="207"/>
      <c r="G27" s="86">
        <v>21</v>
      </c>
      <c r="H27" s="87">
        <v>179572</v>
      </c>
      <c r="I27" s="87">
        <v>40359</v>
      </c>
    </row>
    <row r="28" spans="1:9" x14ac:dyDescent="0.2">
      <c r="A28" s="208" t="s">
        <v>441</v>
      </c>
      <c r="B28" s="208"/>
      <c r="C28" s="208"/>
      <c r="D28" s="208"/>
      <c r="E28" s="208"/>
      <c r="F28" s="208"/>
      <c r="G28" s="88">
        <v>22</v>
      </c>
      <c r="H28" s="89">
        <f>SUM(H29:H34)</f>
        <v>1187448</v>
      </c>
      <c r="I28" s="89">
        <f>SUM(I29:I34)</f>
        <v>1555024</v>
      </c>
    </row>
    <row r="29" spans="1:9" x14ac:dyDescent="0.2">
      <c r="A29" s="207" t="s">
        <v>128</v>
      </c>
      <c r="B29" s="207"/>
      <c r="C29" s="207"/>
      <c r="D29" s="207"/>
      <c r="E29" s="207"/>
      <c r="F29" s="207"/>
      <c r="G29" s="86">
        <v>23</v>
      </c>
      <c r="H29" s="87">
        <v>0</v>
      </c>
      <c r="I29" s="87">
        <v>0</v>
      </c>
    </row>
    <row r="30" spans="1:9" x14ac:dyDescent="0.2">
      <c r="A30" s="207" t="s">
        <v>129</v>
      </c>
      <c r="B30" s="207"/>
      <c r="C30" s="207"/>
      <c r="D30" s="207"/>
      <c r="E30" s="207"/>
      <c r="F30" s="207"/>
      <c r="G30" s="86">
        <v>24</v>
      </c>
      <c r="H30" s="87">
        <v>0</v>
      </c>
      <c r="I30" s="87">
        <v>0</v>
      </c>
    </row>
    <row r="31" spans="1:9" x14ac:dyDescent="0.2">
      <c r="A31" s="207" t="s">
        <v>130</v>
      </c>
      <c r="B31" s="207"/>
      <c r="C31" s="207"/>
      <c r="D31" s="207"/>
      <c r="E31" s="207"/>
      <c r="F31" s="207"/>
      <c r="G31" s="86">
        <v>25</v>
      </c>
      <c r="H31" s="87">
        <v>0</v>
      </c>
      <c r="I31" s="87">
        <v>0</v>
      </c>
    </row>
    <row r="32" spans="1:9" x14ac:dyDescent="0.2">
      <c r="A32" s="207" t="s">
        <v>131</v>
      </c>
      <c r="B32" s="207"/>
      <c r="C32" s="207"/>
      <c r="D32" s="207"/>
      <c r="E32" s="207"/>
      <c r="F32" s="207"/>
      <c r="G32" s="86">
        <v>26</v>
      </c>
      <c r="H32" s="87">
        <v>0</v>
      </c>
      <c r="I32" s="87">
        <v>0</v>
      </c>
    </row>
    <row r="33" spans="1:9" x14ac:dyDescent="0.2">
      <c r="A33" s="207" t="s">
        <v>132</v>
      </c>
      <c r="B33" s="207"/>
      <c r="C33" s="207"/>
      <c r="D33" s="207"/>
      <c r="E33" s="207"/>
      <c r="F33" s="207"/>
      <c r="G33" s="86">
        <v>27</v>
      </c>
      <c r="H33" s="87">
        <v>0</v>
      </c>
      <c r="I33" s="87">
        <v>0</v>
      </c>
    </row>
    <row r="34" spans="1:9" x14ac:dyDescent="0.2">
      <c r="A34" s="207" t="s">
        <v>133</v>
      </c>
      <c r="B34" s="207"/>
      <c r="C34" s="207"/>
      <c r="D34" s="207"/>
      <c r="E34" s="207"/>
      <c r="F34" s="207"/>
      <c r="G34" s="86">
        <v>28</v>
      </c>
      <c r="H34" s="87">
        <v>1187448</v>
      </c>
      <c r="I34" s="87">
        <v>1555024</v>
      </c>
    </row>
    <row r="35" spans="1:9" x14ac:dyDescent="0.2">
      <c r="A35" s="170" t="s">
        <v>113</v>
      </c>
      <c r="B35" s="170"/>
      <c r="C35" s="170"/>
      <c r="D35" s="170"/>
      <c r="E35" s="170"/>
      <c r="F35" s="170"/>
      <c r="G35" s="86">
        <v>29</v>
      </c>
      <c r="H35" s="87">
        <v>3684260</v>
      </c>
      <c r="I35" s="87">
        <v>2856032</v>
      </c>
    </row>
    <row r="36" spans="1:9" x14ac:dyDescent="0.2">
      <c r="A36" s="172" t="s">
        <v>368</v>
      </c>
      <c r="B36" s="172"/>
      <c r="C36" s="172"/>
      <c r="D36" s="172"/>
      <c r="E36" s="172"/>
      <c r="F36" s="172"/>
      <c r="G36" s="88">
        <v>30</v>
      </c>
      <c r="H36" s="89">
        <f>SUM(H37:H46)</f>
        <v>6526097</v>
      </c>
      <c r="I36" s="89">
        <f>SUM(I37:I46)</f>
        <v>692405</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380044</v>
      </c>
      <c r="I42" s="87">
        <v>337436</v>
      </c>
    </row>
    <row r="43" spans="1:9" x14ac:dyDescent="0.2">
      <c r="A43" s="170" t="s">
        <v>140</v>
      </c>
      <c r="B43" s="170"/>
      <c r="C43" s="170"/>
      <c r="D43" s="170"/>
      <c r="E43" s="170"/>
      <c r="F43" s="170"/>
      <c r="G43" s="86">
        <v>37</v>
      </c>
      <c r="H43" s="87">
        <v>59231</v>
      </c>
      <c r="I43" s="87">
        <v>128382</v>
      </c>
    </row>
    <row r="44" spans="1:9" x14ac:dyDescent="0.2">
      <c r="A44" s="170" t="s">
        <v>141</v>
      </c>
      <c r="B44" s="170"/>
      <c r="C44" s="170"/>
      <c r="D44" s="170"/>
      <c r="E44" s="170"/>
      <c r="F44" s="170"/>
      <c r="G44" s="86">
        <v>38</v>
      </c>
      <c r="H44" s="87">
        <v>61800</v>
      </c>
      <c r="I44" s="87">
        <v>45146</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6025022</v>
      </c>
      <c r="I46" s="87">
        <v>181441</v>
      </c>
    </row>
    <row r="47" spans="1:9" x14ac:dyDescent="0.2">
      <c r="A47" s="172" t="s">
        <v>369</v>
      </c>
      <c r="B47" s="172"/>
      <c r="C47" s="172"/>
      <c r="D47" s="172"/>
      <c r="E47" s="172"/>
      <c r="F47" s="172"/>
      <c r="G47" s="88">
        <v>41</v>
      </c>
      <c r="H47" s="89">
        <f>SUM(H48:H54)</f>
        <v>2849814</v>
      </c>
      <c r="I47" s="89">
        <f>SUM(I48:I54)</f>
        <v>1724108</v>
      </c>
    </row>
    <row r="48" spans="1:9" ht="23.45" customHeight="1" x14ac:dyDescent="0.2">
      <c r="A48" s="170" t="s">
        <v>144</v>
      </c>
      <c r="B48" s="170"/>
      <c r="C48" s="170"/>
      <c r="D48" s="170"/>
      <c r="E48" s="170"/>
      <c r="F48" s="170"/>
      <c r="G48" s="86">
        <v>42</v>
      </c>
      <c r="H48" s="87">
        <v>0</v>
      </c>
      <c r="I48" s="87">
        <v>0</v>
      </c>
    </row>
    <row r="49" spans="1:9" x14ac:dyDescent="0.2">
      <c r="A49" s="204" t="s">
        <v>145</v>
      </c>
      <c r="B49" s="204"/>
      <c r="C49" s="204"/>
      <c r="D49" s="204"/>
      <c r="E49" s="204"/>
      <c r="F49" s="204"/>
      <c r="G49" s="86">
        <v>43</v>
      </c>
      <c r="H49" s="87">
        <v>0</v>
      </c>
      <c r="I49" s="87">
        <v>0</v>
      </c>
    </row>
    <row r="50" spans="1:9" x14ac:dyDescent="0.2">
      <c r="A50" s="204" t="s">
        <v>146</v>
      </c>
      <c r="B50" s="204"/>
      <c r="C50" s="204"/>
      <c r="D50" s="204"/>
      <c r="E50" s="204"/>
      <c r="F50" s="204"/>
      <c r="G50" s="86">
        <v>44</v>
      </c>
      <c r="H50" s="87">
        <v>1814995</v>
      </c>
      <c r="I50" s="87">
        <v>1282949</v>
      </c>
    </row>
    <row r="51" spans="1:9" x14ac:dyDescent="0.2">
      <c r="A51" s="204" t="s">
        <v>147</v>
      </c>
      <c r="B51" s="204"/>
      <c r="C51" s="204"/>
      <c r="D51" s="204"/>
      <c r="E51" s="204"/>
      <c r="F51" s="204"/>
      <c r="G51" s="86">
        <v>45</v>
      </c>
      <c r="H51" s="87">
        <v>555109</v>
      </c>
      <c r="I51" s="87">
        <v>59152</v>
      </c>
    </row>
    <row r="52" spans="1:9" x14ac:dyDescent="0.2">
      <c r="A52" s="204" t="s">
        <v>148</v>
      </c>
      <c r="B52" s="204"/>
      <c r="C52" s="204"/>
      <c r="D52" s="204"/>
      <c r="E52" s="204"/>
      <c r="F52" s="204"/>
      <c r="G52" s="86">
        <v>46</v>
      </c>
      <c r="H52" s="87">
        <v>0</v>
      </c>
      <c r="I52" s="87">
        <v>0</v>
      </c>
    </row>
    <row r="53" spans="1:9" x14ac:dyDescent="0.2">
      <c r="A53" s="204" t="s">
        <v>149</v>
      </c>
      <c r="B53" s="204"/>
      <c r="C53" s="204"/>
      <c r="D53" s="204"/>
      <c r="E53" s="204"/>
      <c r="F53" s="204"/>
      <c r="G53" s="86">
        <v>47</v>
      </c>
      <c r="H53" s="87">
        <v>0</v>
      </c>
      <c r="I53" s="87">
        <v>0</v>
      </c>
    </row>
    <row r="54" spans="1:9" x14ac:dyDescent="0.2">
      <c r="A54" s="204" t="s">
        <v>150</v>
      </c>
      <c r="B54" s="204"/>
      <c r="C54" s="204"/>
      <c r="D54" s="204"/>
      <c r="E54" s="204"/>
      <c r="F54" s="204"/>
      <c r="G54" s="86">
        <v>48</v>
      </c>
      <c r="H54" s="87">
        <v>479710</v>
      </c>
      <c r="I54" s="87">
        <v>382007</v>
      </c>
    </row>
    <row r="55" spans="1:9" ht="30.6" customHeight="1" x14ac:dyDescent="0.2">
      <c r="A55" s="171" t="s">
        <v>151</v>
      </c>
      <c r="B55" s="171"/>
      <c r="C55" s="171"/>
      <c r="D55" s="171"/>
      <c r="E55" s="171"/>
      <c r="F55" s="171"/>
      <c r="G55" s="86">
        <v>49</v>
      </c>
      <c r="H55" s="87">
        <v>0</v>
      </c>
      <c r="I55" s="87">
        <v>0</v>
      </c>
    </row>
    <row r="56" spans="1:9" x14ac:dyDescent="0.2">
      <c r="A56" s="171" t="s">
        <v>152</v>
      </c>
      <c r="B56" s="171"/>
      <c r="C56" s="171"/>
      <c r="D56" s="171"/>
      <c r="E56" s="171"/>
      <c r="F56" s="171"/>
      <c r="G56" s="86">
        <v>50</v>
      </c>
      <c r="H56" s="87">
        <v>0</v>
      </c>
      <c r="I56" s="87">
        <v>0</v>
      </c>
    </row>
    <row r="57" spans="1:9" ht="28.9" customHeight="1" x14ac:dyDescent="0.2">
      <c r="A57" s="171" t="s">
        <v>153</v>
      </c>
      <c r="B57" s="171"/>
      <c r="C57" s="171"/>
      <c r="D57" s="171"/>
      <c r="E57" s="171"/>
      <c r="F57" s="171"/>
      <c r="G57" s="86">
        <v>51</v>
      </c>
      <c r="H57" s="87">
        <v>0</v>
      </c>
      <c r="I57" s="87">
        <v>0</v>
      </c>
    </row>
    <row r="58" spans="1:9" x14ac:dyDescent="0.2">
      <c r="A58" s="171" t="s">
        <v>154</v>
      </c>
      <c r="B58" s="171"/>
      <c r="C58" s="171"/>
      <c r="D58" s="171"/>
      <c r="E58" s="171"/>
      <c r="F58" s="171"/>
      <c r="G58" s="86">
        <v>52</v>
      </c>
      <c r="H58" s="87">
        <v>0</v>
      </c>
      <c r="I58" s="87">
        <v>0</v>
      </c>
    </row>
    <row r="59" spans="1:9" x14ac:dyDescent="0.2">
      <c r="A59" s="172" t="s">
        <v>370</v>
      </c>
      <c r="B59" s="172"/>
      <c r="C59" s="172"/>
      <c r="D59" s="172"/>
      <c r="E59" s="172"/>
      <c r="F59" s="172"/>
      <c r="G59" s="88">
        <v>53</v>
      </c>
      <c r="H59" s="89">
        <f>H7+H36+H55+H56</f>
        <v>458721309</v>
      </c>
      <c r="I59" s="89">
        <f>I7+I36+I55+I56</f>
        <v>406326651</v>
      </c>
    </row>
    <row r="60" spans="1:9" x14ac:dyDescent="0.2">
      <c r="A60" s="172" t="s">
        <v>371</v>
      </c>
      <c r="B60" s="172"/>
      <c r="C60" s="172"/>
      <c r="D60" s="172"/>
      <c r="E60" s="172"/>
      <c r="F60" s="172"/>
      <c r="G60" s="88">
        <v>54</v>
      </c>
      <c r="H60" s="89">
        <f>H13+H47+H57+H58</f>
        <v>414362278</v>
      </c>
      <c r="I60" s="89">
        <f>I13+I47+I57+I58</f>
        <v>403214408</v>
      </c>
    </row>
    <row r="61" spans="1:9" x14ac:dyDescent="0.2">
      <c r="A61" s="172" t="s">
        <v>373</v>
      </c>
      <c r="B61" s="172"/>
      <c r="C61" s="172"/>
      <c r="D61" s="172"/>
      <c r="E61" s="172"/>
      <c r="F61" s="172"/>
      <c r="G61" s="88">
        <v>55</v>
      </c>
      <c r="H61" s="89">
        <f>H59-H60</f>
        <v>44359031</v>
      </c>
      <c r="I61" s="89">
        <f>I59-I60</f>
        <v>3112243</v>
      </c>
    </row>
    <row r="62" spans="1:9" x14ac:dyDescent="0.2">
      <c r="A62" s="206" t="s">
        <v>374</v>
      </c>
      <c r="B62" s="206"/>
      <c r="C62" s="206"/>
      <c r="D62" s="206"/>
      <c r="E62" s="206"/>
      <c r="F62" s="206"/>
      <c r="G62" s="88">
        <v>56</v>
      </c>
      <c r="H62" s="89">
        <f>+IF((H59-H60)&gt;0,(H59-H60),0)</f>
        <v>44359031</v>
      </c>
      <c r="I62" s="89">
        <f>+IF((I59-I60)&gt;0,(I59-I60),0)</f>
        <v>3112243</v>
      </c>
    </row>
    <row r="63" spans="1:9" x14ac:dyDescent="0.2">
      <c r="A63" s="206" t="s">
        <v>375</v>
      </c>
      <c r="B63" s="206"/>
      <c r="C63" s="206"/>
      <c r="D63" s="206"/>
      <c r="E63" s="206"/>
      <c r="F63" s="206"/>
      <c r="G63" s="88">
        <v>57</v>
      </c>
      <c r="H63" s="89">
        <f>+IF((H59-H60)&lt;0,(H59-H60),0)</f>
        <v>0</v>
      </c>
      <c r="I63" s="89">
        <f>+IF((I59-I60)&lt;0,(I59-I60),0)</f>
        <v>0</v>
      </c>
    </row>
    <row r="64" spans="1:9" x14ac:dyDescent="0.2">
      <c r="A64" s="171" t="s">
        <v>114</v>
      </c>
      <c r="B64" s="171"/>
      <c r="C64" s="171"/>
      <c r="D64" s="171"/>
      <c r="E64" s="171"/>
      <c r="F64" s="171"/>
      <c r="G64" s="86">
        <v>58</v>
      </c>
      <c r="H64" s="87">
        <v>2218027</v>
      </c>
      <c r="I64" s="87">
        <v>697436</v>
      </c>
    </row>
    <row r="65" spans="1:9" x14ac:dyDescent="0.2">
      <c r="A65" s="172" t="s">
        <v>376</v>
      </c>
      <c r="B65" s="172"/>
      <c r="C65" s="172"/>
      <c r="D65" s="172"/>
      <c r="E65" s="172"/>
      <c r="F65" s="172"/>
      <c r="G65" s="88">
        <v>59</v>
      </c>
      <c r="H65" s="89">
        <f>H61-H64</f>
        <v>42141004</v>
      </c>
      <c r="I65" s="89">
        <f>I61-I64</f>
        <v>2414807</v>
      </c>
    </row>
    <row r="66" spans="1:9" x14ac:dyDescent="0.2">
      <c r="A66" s="206" t="s">
        <v>377</v>
      </c>
      <c r="B66" s="206"/>
      <c r="C66" s="206"/>
      <c r="D66" s="206"/>
      <c r="E66" s="206"/>
      <c r="F66" s="206"/>
      <c r="G66" s="88">
        <v>60</v>
      </c>
      <c r="H66" s="89">
        <f>+IF((H61-H64)&gt;0,(H61-H64),0)</f>
        <v>42141004</v>
      </c>
      <c r="I66" s="89">
        <f>+IF((I61-I64)&gt;0,(I61-I64),0)</f>
        <v>2414807</v>
      </c>
    </row>
    <row r="67" spans="1:9" x14ac:dyDescent="0.2">
      <c r="A67" s="206" t="s">
        <v>378</v>
      </c>
      <c r="B67" s="206"/>
      <c r="C67" s="206"/>
      <c r="D67" s="206"/>
      <c r="E67" s="206"/>
      <c r="F67" s="206"/>
      <c r="G67" s="88">
        <v>61</v>
      </c>
      <c r="H67" s="89">
        <f>+IF((H61-H64)&lt;0,(H61-H64),0)</f>
        <v>0</v>
      </c>
      <c r="I67" s="89">
        <f>+IF((I61-I64)&lt;0,(I61-I64),0)</f>
        <v>0</v>
      </c>
    </row>
    <row r="68" spans="1:9" x14ac:dyDescent="0.2">
      <c r="A68" s="176" t="s">
        <v>155</v>
      </c>
      <c r="B68" s="176"/>
      <c r="C68" s="176"/>
      <c r="D68" s="176"/>
      <c r="E68" s="176"/>
      <c r="F68" s="176"/>
      <c r="G68" s="198"/>
      <c r="H68" s="198"/>
      <c r="I68" s="198"/>
    </row>
    <row r="69" spans="1:9" ht="25.9" customHeight="1" x14ac:dyDescent="0.2">
      <c r="A69" s="172" t="s">
        <v>379</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v>0</v>
      </c>
      <c r="I70" s="87">
        <v>0</v>
      </c>
    </row>
    <row r="71" spans="1:9" x14ac:dyDescent="0.2">
      <c r="A71" s="204" t="s">
        <v>157</v>
      </c>
      <c r="B71" s="204"/>
      <c r="C71" s="204"/>
      <c r="D71" s="204"/>
      <c r="E71" s="204"/>
      <c r="F71" s="204"/>
      <c r="G71" s="86">
        <v>64</v>
      </c>
      <c r="H71" s="87">
        <v>0</v>
      </c>
      <c r="I71" s="87">
        <v>0</v>
      </c>
    </row>
    <row r="72" spans="1:9" x14ac:dyDescent="0.2">
      <c r="A72" s="171" t="s">
        <v>158</v>
      </c>
      <c r="B72" s="171"/>
      <c r="C72" s="171"/>
      <c r="D72" s="171"/>
      <c r="E72" s="171"/>
      <c r="F72" s="171"/>
      <c r="G72" s="86">
        <v>65</v>
      </c>
      <c r="H72" s="87">
        <v>0</v>
      </c>
      <c r="I72" s="87">
        <v>0</v>
      </c>
    </row>
    <row r="73" spans="1:9" x14ac:dyDescent="0.2">
      <c r="A73" s="206" t="s">
        <v>380</v>
      </c>
      <c r="B73" s="206"/>
      <c r="C73" s="206"/>
      <c r="D73" s="206"/>
      <c r="E73" s="206"/>
      <c r="F73" s="206"/>
      <c r="G73" s="88">
        <v>66</v>
      </c>
      <c r="H73" s="95">
        <v>0</v>
      </c>
      <c r="I73" s="95">
        <v>0</v>
      </c>
    </row>
    <row r="74" spans="1:9" x14ac:dyDescent="0.2">
      <c r="A74" s="206" t="s">
        <v>381</v>
      </c>
      <c r="B74" s="206"/>
      <c r="C74" s="206"/>
      <c r="D74" s="206"/>
      <c r="E74" s="206"/>
      <c r="F74" s="206"/>
      <c r="G74" s="88">
        <v>67</v>
      </c>
      <c r="H74" s="95">
        <v>0</v>
      </c>
      <c r="I74" s="95">
        <v>0</v>
      </c>
    </row>
    <row r="75" spans="1:9" x14ac:dyDescent="0.2">
      <c r="A75" s="176" t="s">
        <v>159</v>
      </c>
      <c r="B75" s="176"/>
      <c r="C75" s="176"/>
      <c r="D75" s="176"/>
      <c r="E75" s="176"/>
      <c r="F75" s="176"/>
      <c r="G75" s="198"/>
      <c r="H75" s="198"/>
      <c r="I75" s="198"/>
    </row>
    <row r="76" spans="1:9" x14ac:dyDescent="0.2">
      <c r="A76" s="172" t="s">
        <v>382</v>
      </c>
      <c r="B76" s="172"/>
      <c r="C76" s="172"/>
      <c r="D76" s="172"/>
      <c r="E76" s="172"/>
      <c r="F76" s="172"/>
      <c r="G76" s="88">
        <v>68</v>
      </c>
      <c r="H76" s="95">
        <v>0</v>
      </c>
      <c r="I76" s="95">
        <v>0</v>
      </c>
    </row>
    <row r="77" spans="1:9" x14ac:dyDescent="0.2">
      <c r="A77" s="205" t="s">
        <v>383</v>
      </c>
      <c r="B77" s="205"/>
      <c r="C77" s="205"/>
      <c r="D77" s="205"/>
      <c r="E77" s="205"/>
      <c r="F77" s="205"/>
      <c r="G77" s="96">
        <v>69</v>
      </c>
      <c r="H77" s="97">
        <v>0</v>
      </c>
      <c r="I77" s="97">
        <v>0</v>
      </c>
    </row>
    <row r="78" spans="1:9" x14ac:dyDescent="0.2">
      <c r="A78" s="205" t="s">
        <v>384</v>
      </c>
      <c r="B78" s="205"/>
      <c r="C78" s="205"/>
      <c r="D78" s="205"/>
      <c r="E78" s="205"/>
      <c r="F78" s="205"/>
      <c r="G78" s="96">
        <v>70</v>
      </c>
      <c r="H78" s="97">
        <v>0</v>
      </c>
      <c r="I78" s="97">
        <v>0</v>
      </c>
    </row>
    <row r="79" spans="1:9" x14ac:dyDescent="0.2">
      <c r="A79" s="172" t="s">
        <v>385</v>
      </c>
      <c r="B79" s="172"/>
      <c r="C79" s="172"/>
      <c r="D79" s="172"/>
      <c r="E79" s="172"/>
      <c r="F79" s="172"/>
      <c r="G79" s="88">
        <v>71</v>
      </c>
      <c r="H79" s="95">
        <v>0</v>
      </c>
      <c r="I79" s="95">
        <v>0</v>
      </c>
    </row>
    <row r="80" spans="1:9" x14ac:dyDescent="0.2">
      <c r="A80" s="172" t="s">
        <v>386</v>
      </c>
      <c r="B80" s="172"/>
      <c r="C80" s="172"/>
      <c r="D80" s="172"/>
      <c r="E80" s="172"/>
      <c r="F80" s="172"/>
      <c r="G80" s="88">
        <v>72</v>
      </c>
      <c r="H80" s="95">
        <v>0</v>
      </c>
      <c r="I80" s="95">
        <v>0</v>
      </c>
    </row>
    <row r="81" spans="1:9" x14ac:dyDescent="0.2">
      <c r="A81" s="206" t="s">
        <v>387</v>
      </c>
      <c r="B81" s="206"/>
      <c r="C81" s="206"/>
      <c r="D81" s="206"/>
      <c r="E81" s="206"/>
      <c r="F81" s="206"/>
      <c r="G81" s="88">
        <v>73</v>
      </c>
      <c r="H81" s="95">
        <v>0</v>
      </c>
      <c r="I81" s="95">
        <v>0</v>
      </c>
    </row>
    <row r="82" spans="1:9" x14ac:dyDescent="0.2">
      <c r="A82" s="206" t="s">
        <v>388</v>
      </c>
      <c r="B82" s="206"/>
      <c r="C82" s="206"/>
      <c r="D82" s="206"/>
      <c r="E82" s="206"/>
      <c r="F82" s="206"/>
      <c r="G82" s="88">
        <v>74</v>
      </c>
      <c r="H82" s="95">
        <v>0</v>
      </c>
      <c r="I82" s="95">
        <v>0</v>
      </c>
    </row>
    <row r="83" spans="1:9" x14ac:dyDescent="0.2">
      <c r="A83" s="176" t="s">
        <v>115</v>
      </c>
      <c r="B83" s="176"/>
      <c r="C83" s="176"/>
      <c r="D83" s="176"/>
      <c r="E83" s="176"/>
      <c r="F83" s="176"/>
      <c r="G83" s="198"/>
      <c r="H83" s="198"/>
      <c r="I83" s="198"/>
    </row>
    <row r="84" spans="1:9" x14ac:dyDescent="0.2">
      <c r="A84" s="199" t="s">
        <v>389</v>
      </c>
      <c r="B84" s="199"/>
      <c r="C84" s="199"/>
      <c r="D84" s="199"/>
      <c r="E84" s="199"/>
      <c r="F84" s="199"/>
      <c r="G84" s="88">
        <v>75</v>
      </c>
      <c r="H84" s="98">
        <f>H85+H86</f>
        <v>42141004</v>
      </c>
      <c r="I84" s="98">
        <f>I85+I86</f>
        <v>2414807</v>
      </c>
    </row>
    <row r="85" spans="1:9" x14ac:dyDescent="0.2">
      <c r="A85" s="200" t="s">
        <v>160</v>
      </c>
      <c r="B85" s="200"/>
      <c r="C85" s="200"/>
      <c r="D85" s="200"/>
      <c r="E85" s="200"/>
      <c r="F85" s="200"/>
      <c r="G85" s="86">
        <v>76</v>
      </c>
      <c r="H85" s="99">
        <v>40922081</v>
      </c>
      <c r="I85" s="99">
        <v>1139996</v>
      </c>
    </row>
    <row r="86" spans="1:9" x14ac:dyDescent="0.2">
      <c r="A86" s="200" t="s">
        <v>161</v>
      </c>
      <c r="B86" s="200"/>
      <c r="C86" s="200"/>
      <c r="D86" s="200"/>
      <c r="E86" s="200"/>
      <c r="F86" s="200"/>
      <c r="G86" s="86">
        <v>77</v>
      </c>
      <c r="H86" s="99">
        <v>1218923</v>
      </c>
      <c r="I86" s="99">
        <v>1274811</v>
      </c>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42141004</v>
      </c>
      <c r="I88" s="99">
        <v>2414807</v>
      </c>
    </row>
    <row r="89" spans="1:9" ht="29.25" customHeight="1" x14ac:dyDescent="0.2">
      <c r="A89" s="197" t="s">
        <v>434</v>
      </c>
      <c r="B89" s="197"/>
      <c r="C89" s="197"/>
      <c r="D89" s="197"/>
      <c r="E89" s="197"/>
      <c r="F89" s="197"/>
      <c r="G89" s="88">
        <v>79</v>
      </c>
      <c r="H89" s="98">
        <f>H90+H97</f>
        <v>0</v>
      </c>
      <c r="I89" s="98">
        <f>I90+I97</f>
        <v>0</v>
      </c>
    </row>
    <row r="90" spans="1:9" ht="24.6" customHeight="1" x14ac:dyDescent="0.2">
      <c r="A90" s="209" t="s">
        <v>442</v>
      </c>
      <c r="B90" s="209"/>
      <c r="C90" s="209"/>
      <c r="D90" s="209"/>
      <c r="E90" s="209"/>
      <c r="F90" s="209"/>
      <c r="G90" s="88">
        <v>80</v>
      </c>
      <c r="H90" s="98">
        <f>SUM(H91:H95)</f>
        <v>0</v>
      </c>
      <c r="I90" s="98">
        <f>SUM(I91:I95)</f>
        <v>0</v>
      </c>
    </row>
    <row r="91" spans="1:9" ht="24.6" customHeight="1" x14ac:dyDescent="0.2">
      <c r="A91" s="204" t="s">
        <v>352</v>
      </c>
      <c r="B91" s="204"/>
      <c r="C91" s="204"/>
      <c r="D91" s="204"/>
      <c r="E91" s="204"/>
      <c r="F91" s="204"/>
      <c r="G91" s="88">
        <v>81</v>
      </c>
      <c r="H91" s="99">
        <v>0</v>
      </c>
      <c r="I91" s="99">
        <v>0</v>
      </c>
    </row>
    <row r="92" spans="1:9" ht="39" customHeight="1" x14ac:dyDescent="0.2">
      <c r="A92" s="204" t="s">
        <v>353</v>
      </c>
      <c r="B92" s="204"/>
      <c r="C92" s="204"/>
      <c r="D92" s="204"/>
      <c r="E92" s="204"/>
      <c r="F92" s="204"/>
      <c r="G92" s="88">
        <v>82</v>
      </c>
      <c r="H92" s="99">
        <v>0</v>
      </c>
      <c r="I92" s="99">
        <v>0</v>
      </c>
    </row>
    <row r="93" spans="1:9" ht="44.25" customHeight="1" x14ac:dyDescent="0.2">
      <c r="A93" s="204" t="s">
        <v>354</v>
      </c>
      <c r="B93" s="204"/>
      <c r="C93" s="204"/>
      <c r="D93" s="204"/>
      <c r="E93" s="204"/>
      <c r="F93" s="204"/>
      <c r="G93" s="88">
        <v>83</v>
      </c>
      <c r="H93" s="99">
        <v>0</v>
      </c>
      <c r="I93" s="99">
        <v>0</v>
      </c>
    </row>
    <row r="94" spans="1:9" ht="16.5" customHeight="1" x14ac:dyDescent="0.2">
      <c r="A94" s="204" t="s">
        <v>355</v>
      </c>
      <c r="B94" s="204"/>
      <c r="C94" s="204"/>
      <c r="D94" s="204"/>
      <c r="E94" s="204"/>
      <c r="F94" s="204"/>
      <c r="G94" s="88">
        <v>84</v>
      </c>
      <c r="H94" s="99">
        <v>0</v>
      </c>
      <c r="I94" s="99">
        <v>0</v>
      </c>
    </row>
    <row r="95" spans="1:9" ht="13.5" customHeight="1" x14ac:dyDescent="0.2">
      <c r="A95" s="204" t="s">
        <v>356</v>
      </c>
      <c r="B95" s="204"/>
      <c r="C95" s="204"/>
      <c r="D95" s="204"/>
      <c r="E95" s="204"/>
      <c r="F95" s="204"/>
      <c r="G95" s="88">
        <v>85</v>
      </c>
      <c r="H95" s="99">
        <v>0</v>
      </c>
      <c r="I95" s="99">
        <v>0</v>
      </c>
    </row>
    <row r="96" spans="1:9" ht="24.6" customHeight="1" x14ac:dyDescent="0.2">
      <c r="A96" s="204" t="s">
        <v>357</v>
      </c>
      <c r="B96" s="204"/>
      <c r="C96" s="204"/>
      <c r="D96" s="204"/>
      <c r="E96" s="204"/>
      <c r="F96" s="204"/>
      <c r="G96" s="88">
        <v>86</v>
      </c>
      <c r="H96" s="99">
        <v>0</v>
      </c>
      <c r="I96" s="99">
        <v>0</v>
      </c>
    </row>
    <row r="97" spans="1:9" ht="24.6" customHeight="1" x14ac:dyDescent="0.2">
      <c r="A97" s="209" t="s">
        <v>435</v>
      </c>
      <c r="B97" s="209"/>
      <c r="C97" s="209"/>
      <c r="D97" s="209"/>
      <c r="E97" s="209"/>
      <c r="F97" s="209"/>
      <c r="G97" s="88">
        <v>87</v>
      </c>
      <c r="H97" s="98">
        <f>SUM(H98:H105)</f>
        <v>0</v>
      </c>
      <c r="I97" s="98">
        <f>SUM(I98:I105)</f>
        <v>0</v>
      </c>
    </row>
    <row r="98" spans="1:9" x14ac:dyDescent="0.2">
      <c r="A98" s="204" t="s">
        <v>163</v>
      </c>
      <c r="B98" s="204"/>
      <c r="C98" s="204"/>
      <c r="D98" s="204"/>
      <c r="E98" s="204"/>
      <c r="F98" s="204"/>
      <c r="G98" s="86">
        <v>88</v>
      </c>
      <c r="H98" s="99">
        <v>0</v>
      </c>
      <c r="I98" s="99">
        <v>0</v>
      </c>
    </row>
    <row r="99" spans="1:9" ht="35.25" customHeight="1" x14ac:dyDescent="0.2">
      <c r="A99" s="204" t="s">
        <v>358</v>
      </c>
      <c r="B99" s="204"/>
      <c r="C99" s="204"/>
      <c r="D99" s="204"/>
      <c r="E99" s="204"/>
      <c r="F99" s="204"/>
      <c r="G99" s="86">
        <v>89</v>
      </c>
      <c r="H99" s="99">
        <v>0</v>
      </c>
      <c r="I99" s="99">
        <v>0</v>
      </c>
    </row>
    <row r="100" spans="1:9" x14ac:dyDescent="0.2">
      <c r="A100" s="204" t="s">
        <v>359</v>
      </c>
      <c r="B100" s="204"/>
      <c r="C100" s="204"/>
      <c r="D100" s="204"/>
      <c r="E100" s="204"/>
      <c r="F100" s="204"/>
      <c r="G100" s="86">
        <v>90</v>
      </c>
      <c r="H100" s="99">
        <v>0</v>
      </c>
      <c r="I100" s="99">
        <v>0</v>
      </c>
    </row>
    <row r="101" spans="1:9" ht="33.75" customHeight="1" x14ac:dyDescent="0.2">
      <c r="A101" s="204" t="s">
        <v>360</v>
      </c>
      <c r="B101" s="204"/>
      <c r="C101" s="204"/>
      <c r="D101" s="204"/>
      <c r="E101" s="204"/>
      <c r="F101" s="204"/>
      <c r="G101" s="86">
        <v>91</v>
      </c>
      <c r="H101" s="99">
        <v>0</v>
      </c>
      <c r="I101" s="99">
        <v>0</v>
      </c>
    </row>
    <row r="102" spans="1:9" ht="29.25" customHeight="1" x14ac:dyDescent="0.2">
      <c r="A102" s="204" t="s">
        <v>361</v>
      </c>
      <c r="B102" s="204"/>
      <c r="C102" s="204"/>
      <c r="D102" s="204"/>
      <c r="E102" s="204"/>
      <c r="F102" s="204"/>
      <c r="G102" s="86">
        <v>92</v>
      </c>
      <c r="H102" s="99">
        <v>0</v>
      </c>
      <c r="I102" s="99">
        <v>0</v>
      </c>
    </row>
    <row r="103" spans="1:9" x14ac:dyDescent="0.2">
      <c r="A103" s="204" t="s">
        <v>362</v>
      </c>
      <c r="B103" s="204"/>
      <c r="C103" s="204"/>
      <c r="D103" s="204"/>
      <c r="E103" s="204"/>
      <c r="F103" s="204"/>
      <c r="G103" s="86">
        <v>93</v>
      </c>
      <c r="H103" s="99">
        <v>0</v>
      </c>
      <c r="I103" s="99">
        <v>0</v>
      </c>
    </row>
    <row r="104" spans="1:9" ht="24.75" customHeight="1" x14ac:dyDescent="0.2">
      <c r="A104" s="204" t="s">
        <v>363</v>
      </c>
      <c r="B104" s="204"/>
      <c r="C104" s="204"/>
      <c r="D104" s="204"/>
      <c r="E104" s="204"/>
      <c r="F104" s="204"/>
      <c r="G104" s="86">
        <v>94</v>
      </c>
      <c r="H104" s="99">
        <v>0</v>
      </c>
      <c r="I104" s="99">
        <v>0</v>
      </c>
    </row>
    <row r="105" spans="1:9" ht="15.75" customHeight="1" x14ac:dyDescent="0.2">
      <c r="A105" s="204" t="s">
        <v>364</v>
      </c>
      <c r="B105" s="204"/>
      <c r="C105" s="204"/>
      <c r="D105" s="204"/>
      <c r="E105" s="204"/>
      <c r="F105" s="204"/>
      <c r="G105" s="86">
        <v>95</v>
      </c>
      <c r="H105" s="99">
        <v>0</v>
      </c>
      <c r="I105" s="99">
        <v>0</v>
      </c>
    </row>
    <row r="106" spans="1:9" ht="24.75" customHeight="1" x14ac:dyDescent="0.2">
      <c r="A106" s="204" t="s">
        <v>365</v>
      </c>
      <c r="B106" s="204"/>
      <c r="C106" s="204"/>
      <c r="D106" s="204"/>
      <c r="E106" s="204"/>
      <c r="F106" s="204"/>
      <c r="G106" s="86">
        <v>96</v>
      </c>
      <c r="H106" s="99">
        <v>0</v>
      </c>
      <c r="I106" s="99">
        <v>0</v>
      </c>
    </row>
    <row r="107" spans="1:9" ht="27.6" customHeight="1" x14ac:dyDescent="0.2">
      <c r="A107" s="197" t="s">
        <v>437</v>
      </c>
      <c r="B107" s="197"/>
      <c r="C107" s="197"/>
      <c r="D107" s="197"/>
      <c r="E107" s="197"/>
      <c r="F107" s="197"/>
      <c r="G107" s="88">
        <v>97</v>
      </c>
      <c r="H107" s="98">
        <f>H90+H97-H106-H96</f>
        <v>0</v>
      </c>
      <c r="I107" s="98">
        <f>I90+I97-I106-I96</f>
        <v>0</v>
      </c>
    </row>
    <row r="108" spans="1:9" x14ac:dyDescent="0.2">
      <c r="A108" s="197" t="s">
        <v>372</v>
      </c>
      <c r="B108" s="197"/>
      <c r="C108" s="197"/>
      <c r="D108" s="197"/>
      <c r="E108" s="197"/>
      <c r="F108" s="197"/>
      <c r="G108" s="88">
        <v>98</v>
      </c>
      <c r="H108" s="98">
        <f>H88+H107</f>
        <v>42141004</v>
      </c>
      <c r="I108" s="98">
        <f>I88+I107</f>
        <v>2414807</v>
      </c>
    </row>
    <row r="109" spans="1:9" x14ac:dyDescent="0.2">
      <c r="A109" s="176" t="s">
        <v>164</v>
      </c>
      <c r="B109" s="176"/>
      <c r="C109" s="176"/>
      <c r="D109" s="176"/>
      <c r="E109" s="176"/>
      <c r="F109" s="176"/>
      <c r="G109" s="198"/>
      <c r="H109" s="198"/>
      <c r="I109" s="198"/>
    </row>
    <row r="110" spans="1:9" ht="24.75" customHeight="1" x14ac:dyDescent="0.2">
      <c r="A110" s="199" t="s">
        <v>436</v>
      </c>
      <c r="B110" s="199"/>
      <c r="C110" s="199"/>
      <c r="D110" s="199"/>
      <c r="E110" s="199"/>
      <c r="F110" s="199"/>
      <c r="G110" s="88">
        <v>99</v>
      </c>
      <c r="H110" s="98">
        <f>H111+H112</f>
        <v>42141004</v>
      </c>
      <c r="I110" s="98">
        <f>I111+I112</f>
        <v>2414807</v>
      </c>
    </row>
    <row r="111" spans="1:9" x14ac:dyDescent="0.2">
      <c r="A111" s="200" t="s">
        <v>116</v>
      </c>
      <c r="B111" s="200"/>
      <c r="C111" s="200"/>
      <c r="D111" s="200"/>
      <c r="E111" s="200"/>
      <c r="F111" s="200"/>
      <c r="G111" s="86">
        <v>100</v>
      </c>
      <c r="H111" s="99">
        <v>40922081</v>
      </c>
      <c r="I111" s="99">
        <v>1139996</v>
      </c>
    </row>
    <row r="112" spans="1:9" x14ac:dyDescent="0.2">
      <c r="A112" s="200" t="s">
        <v>165</v>
      </c>
      <c r="B112" s="200"/>
      <c r="C112" s="200"/>
      <c r="D112" s="200"/>
      <c r="E112" s="200"/>
      <c r="F112" s="200"/>
      <c r="G112" s="86">
        <v>101</v>
      </c>
      <c r="H112" s="99">
        <v>1218923</v>
      </c>
      <c r="I112" s="99">
        <v>1274811</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L59" sqref="L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20"/>
      <c r="C1" s="220"/>
      <c r="D1" s="220"/>
      <c r="E1" s="220"/>
      <c r="F1" s="220"/>
      <c r="G1" s="220"/>
      <c r="H1" s="220"/>
      <c r="I1" s="220"/>
    </row>
    <row r="2" spans="1:9" x14ac:dyDescent="0.2">
      <c r="A2" s="215" t="s">
        <v>465</v>
      </c>
      <c r="B2" s="181"/>
      <c r="C2" s="181"/>
      <c r="D2" s="181"/>
      <c r="E2" s="181"/>
      <c r="F2" s="181"/>
      <c r="G2" s="181"/>
      <c r="H2" s="181"/>
      <c r="I2" s="181"/>
    </row>
    <row r="3" spans="1:9" x14ac:dyDescent="0.2">
      <c r="A3" s="222" t="s">
        <v>279</v>
      </c>
      <c r="B3" s="223"/>
      <c r="C3" s="223"/>
      <c r="D3" s="223"/>
      <c r="E3" s="223"/>
      <c r="F3" s="223"/>
      <c r="G3" s="223"/>
      <c r="H3" s="223"/>
      <c r="I3" s="223"/>
    </row>
    <row r="4" spans="1:9" x14ac:dyDescent="0.2">
      <c r="A4" s="221" t="s">
        <v>466</v>
      </c>
      <c r="B4" s="185"/>
      <c r="C4" s="185"/>
      <c r="D4" s="185"/>
      <c r="E4" s="185"/>
      <c r="F4" s="185"/>
      <c r="G4" s="185"/>
      <c r="H4" s="185"/>
      <c r="I4" s="186"/>
    </row>
    <row r="5" spans="1:9" ht="22.5" x14ac:dyDescent="0.2">
      <c r="A5" s="210" t="s">
        <v>2</v>
      </c>
      <c r="B5" s="211"/>
      <c r="C5" s="211"/>
      <c r="D5" s="211"/>
      <c r="E5" s="211"/>
      <c r="F5" s="211"/>
      <c r="G5" s="100" t="s">
        <v>106</v>
      </c>
      <c r="H5" s="93" t="s">
        <v>293</v>
      </c>
      <c r="I5" s="93" t="s">
        <v>276</v>
      </c>
    </row>
    <row r="6" spans="1:9" x14ac:dyDescent="0.2">
      <c r="A6" s="224">
        <v>1</v>
      </c>
      <c r="B6" s="211"/>
      <c r="C6" s="211"/>
      <c r="D6" s="211"/>
      <c r="E6" s="211"/>
      <c r="F6" s="211"/>
      <c r="G6" s="93">
        <v>2</v>
      </c>
      <c r="H6" s="93" t="s">
        <v>167</v>
      </c>
      <c r="I6" s="93"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96">
        <v>1</v>
      </c>
      <c r="H8" s="101">
        <v>44359031</v>
      </c>
      <c r="I8" s="101">
        <v>3112243</v>
      </c>
    </row>
    <row r="9" spans="1:9" ht="12.75" customHeight="1" x14ac:dyDescent="0.2">
      <c r="A9" s="206" t="s">
        <v>171</v>
      </c>
      <c r="B9" s="206"/>
      <c r="C9" s="206"/>
      <c r="D9" s="206"/>
      <c r="E9" s="206"/>
      <c r="F9" s="206"/>
      <c r="G9" s="88">
        <v>2</v>
      </c>
      <c r="H9" s="102">
        <f>H10+H11+H12+H13+H14+H15+H16+H17</f>
        <v>22513877</v>
      </c>
      <c r="I9" s="102">
        <f>I10+I11+I12+I13+I14+I15+I16+I17</f>
        <v>22109092</v>
      </c>
    </row>
    <row r="10" spans="1:9" ht="12.75" customHeight="1" x14ac:dyDescent="0.2">
      <c r="A10" s="219" t="s">
        <v>172</v>
      </c>
      <c r="B10" s="219"/>
      <c r="C10" s="219"/>
      <c r="D10" s="219"/>
      <c r="E10" s="219"/>
      <c r="F10" s="219"/>
      <c r="G10" s="96">
        <v>3</v>
      </c>
      <c r="H10" s="101">
        <v>21368815</v>
      </c>
      <c r="I10" s="101">
        <v>21013677</v>
      </c>
    </row>
    <row r="11" spans="1:9" ht="31.15" customHeight="1" x14ac:dyDescent="0.2">
      <c r="A11" s="219" t="s">
        <v>298</v>
      </c>
      <c r="B11" s="219"/>
      <c r="C11" s="219"/>
      <c r="D11" s="219"/>
      <c r="E11" s="219"/>
      <c r="F11" s="219"/>
      <c r="G11" s="96">
        <v>4</v>
      </c>
      <c r="H11" s="101">
        <v>0</v>
      </c>
      <c r="I11" s="101">
        <v>0</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-59231</v>
      </c>
      <c r="I13" s="101">
        <v>-128382</v>
      </c>
    </row>
    <row r="14" spans="1:9" ht="12.75" customHeight="1" x14ac:dyDescent="0.2">
      <c r="A14" s="219" t="s">
        <v>174</v>
      </c>
      <c r="B14" s="219"/>
      <c r="C14" s="219"/>
      <c r="D14" s="219"/>
      <c r="E14" s="219"/>
      <c r="F14" s="219"/>
      <c r="G14" s="96">
        <v>7</v>
      </c>
      <c r="H14" s="101">
        <v>1378708</v>
      </c>
      <c r="I14" s="101">
        <v>1282949</v>
      </c>
    </row>
    <row r="15" spans="1:9" ht="12.75" customHeight="1" x14ac:dyDescent="0.2">
      <c r="A15" s="219" t="s">
        <v>175</v>
      </c>
      <c r="B15" s="219"/>
      <c r="C15" s="219"/>
      <c r="D15" s="219"/>
      <c r="E15" s="219"/>
      <c r="F15" s="219"/>
      <c r="G15" s="96">
        <v>8</v>
      </c>
      <c r="H15" s="101">
        <v>0</v>
      </c>
      <c r="I15" s="101">
        <v>0</v>
      </c>
    </row>
    <row r="16" spans="1:9" ht="12.75" customHeight="1" x14ac:dyDescent="0.2">
      <c r="A16" s="219" t="s">
        <v>176</v>
      </c>
      <c r="B16" s="219"/>
      <c r="C16" s="219"/>
      <c r="D16" s="219"/>
      <c r="E16" s="219"/>
      <c r="F16" s="219"/>
      <c r="G16" s="96">
        <v>9</v>
      </c>
      <c r="H16" s="101">
        <v>-61800</v>
      </c>
      <c r="I16" s="101">
        <v>-59152</v>
      </c>
    </row>
    <row r="17" spans="1:9" ht="27.6" customHeight="1" x14ac:dyDescent="0.2">
      <c r="A17" s="219" t="s">
        <v>177</v>
      </c>
      <c r="B17" s="219"/>
      <c r="C17" s="219"/>
      <c r="D17" s="219"/>
      <c r="E17" s="219"/>
      <c r="F17" s="219"/>
      <c r="G17" s="96">
        <v>10</v>
      </c>
      <c r="H17" s="101">
        <v>-112615</v>
      </c>
      <c r="I17" s="101">
        <v>0</v>
      </c>
    </row>
    <row r="18" spans="1:9" ht="29.45" customHeight="1" x14ac:dyDescent="0.2">
      <c r="A18" s="197" t="s">
        <v>301</v>
      </c>
      <c r="B18" s="197"/>
      <c r="C18" s="197"/>
      <c r="D18" s="197"/>
      <c r="E18" s="197"/>
      <c r="F18" s="197"/>
      <c r="G18" s="88">
        <v>11</v>
      </c>
      <c r="H18" s="102">
        <f>H8+H9</f>
        <v>66872908</v>
      </c>
      <c r="I18" s="102">
        <f>I8+I9</f>
        <v>25221335</v>
      </c>
    </row>
    <row r="19" spans="1:9" ht="12.75" customHeight="1" x14ac:dyDescent="0.2">
      <c r="A19" s="206" t="s">
        <v>178</v>
      </c>
      <c r="B19" s="206"/>
      <c r="C19" s="206"/>
      <c r="D19" s="206"/>
      <c r="E19" s="206"/>
      <c r="F19" s="206"/>
      <c r="G19" s="88">
        <v>12</v>
      </c>
      <c r="H19" s="102">
        <f>H20+H21+H22+H23</f>
        <v>5259274</v>
      </c>
      <c r="I19" s="102">
        <f>I20+I21+I22+I23</f>
        <v>-2100683</v>
      </c>
    </row>
    <row r="20" spans="1:9" ht="12.75" customHeight="1" x14ac:dyDescent="0.2">
      <c r="A20" s="219" t="s">
        <v>179</v>
      </c>
      <c r="B20" s="219"/>
      <c r="C20" s="219"/>
      <c r="D20" s="219"/>
      <c r="E20" s="219"/>
      <c r="F20" s="219"/>
      <c r="G20" s="96">
        <v>13</v>
      </c>
      <c r="H20" s="101">
        <v>-5289569</v>
      </c>
      <c r="I20" s="101">
        <v>-34124</v>
      </c>
    </row>
    <row r="21" spans="1:9" ht="12.75" customHeight="1" x14ac:dyDescent="0.2">
      <c r="A21" s="219" t="s">
        <v>180</v>
      </c>
      <c r="B21" s="219"/>
      <c r="C21" s="219"/>
      <c r="D21" s="219"/>
      <c r="E21" s="219"/>
      <c r="F21" s="219"/>
      <c r="G21" s="96">
        <v>14</v>
      </c>
      <c r="H21" s="101">
        <v>2708807</v>
      </c>
      <c r="I21" s="101">
        <v>-2181854</v>
      </c>
    </row>
    <row r="22" spans="1:9" ht="12.75" customHeight="1" x14ac:dyDescent="0.2">
      <c r="A22" s="219" t="s">
        <v>181</v>
      </c>
      <c r="B22" s="219"/>
      <c r="C22" s="219"/>
      <c r="D22" s="219"/>
      <c r="E22" s="219"/>
      <c r="F22" s="219"/>
      <c r="G22" s="96">
        <v>15</v>
      </c>
      <c r="H22" s="101">
        <v>7840036</v>
      </c>
      <c r="I22" s="101">
        <v>-1712138</v>
      </c>
    </row>
    <row r="23" spans="1:9" ht="12.75" customHeight="1" x14ac:dyDescent="0.2">
      <c r="A23" s="219" t="s">
        <v>182</v>
      </c>
      <c r="B23" s="219"/>
      <c r="C23" s="219"/>
      <c r="D23" s="219"/>
      <c r="E23" s="219"/>
      <c r="F23" s="219"/>
      <c r="G23" s="96">
        <v>16</v>
      </c>
      <c r="H23" s="101">
        <v>0</v>
      </c>
      <c r="I23" s="101">
        <v>1827433</v>
      </c>
    </row>
    <row r="24" spans="1:9" ht="12.75" customHeight="1" x14ac:dyDescent="0.2">
      <c r="A24" s="197" t="s">
        <v>183</v>
      </c>
      <c r="B24" s="197"/>
      <c r="C24" s="197"/>
      <c r="D24" s="197"/>
      <c r="E24" s="197"/>
      <c r="F24" s="197"/>
      <c r="G24" s="88">
        <v>17</v>
      </c>
      <c r="H24" s="102">
        <f>H18+H19</f>
        <v>72132182</v>
      </c>
      <c r="I24" s="102">
        <f>I18+I19</f>
        <v>23120652</v>
      </c>
    </row>
    <row r="25" spans="1:9" ht="12.75" customHeight="1" x14ac:dyDescent="0.2">
      <c r="A25" s="204" t="s">
        <v>184</v>
      </c>
      <c r="B25" s="204"/>
      <c r="C25" s="204"/>
      <c r="D25" s="204"/>
      <c r="E25" s="204"/>
      <c r="F25" s="204"/>
      <c r="G25" s="96">
        <v>18</v>
      </c>
      <c r="H25" s="101">
        <v>-1378708</v>
      </c>
      <c r="I25" s="101">
        <v>-1282949</v>
      </c>
    </row>
    <row r="26" spans="1:9" ht="12.75" customHeight="1" x14ac:dyDescent="0.2">
      <c r="A26" s="204" t="s">
        <v>185</v>
      </c>
      <c r="B26" s="204"/>
      <c r="C26" s="204"/>
      <c r="D26" s="204"/>
      <c r="E26" s="204"/>
      <c r="F26" s="204"/>
      <c r="G26" s="96">
        <v>19</v>
      </c>
      <c r="H26" s="101">
        <v>0</v>
      </c>
      <c r="I26" s="101">
        <v>-1063511</v>
      </c>
    </row>
    <row r="27" spans="1:9" ht="28.9" customHeight="1" x14ac:dyDescent="0.2">
      <c r="A27" s="199" t="s">
        <v>186</v>
      </c>
      <c r="B27" s="199"/>
      <c r="C27" s="199"/>
      <c r="D27" s="199"/>
      <c r="E27" s="199"/>
      <c r="F27" s="199"/>
      <c r="G27" s="88">
        <v>20</v>
      </c>
      <c r="H27" s="102">
        <f>H24+H25+H26</f>
        <v>70753474</v>
      </c>
      <c r="I27" s="102">
        <f>I24+I25+I26</f>
        <v>20774192</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96">
        <v>21</v>
      </c>
      <c r="H29" s="99">
        <v>1263626</v>
      </c>
      <c r="I29" s="99">
        <v>4213704</v>
      </c>
    </row>
    <row r="30" spans="1:9" ht="12.75" customHeight="1" x14ac:dyDescent="0.2">
      <c r="A30" s="204" t="s">
        <v>189</v>
      </c>
      <c r="B30" s="204"/>
      <c r="C30" s="204"/>
      <c r="D30" s="204"/>
      <c r="E30" s="204"/>
      <c r="F30" s="204"/>
      <c r="G30" s="96">
        <v>22</v>
      </c>
      <c r="H30" s="99">
        <v>0</v>
      </c>
      <c r="I30" s="99">
        <v>0</v>
      </c>
    </row>
    <row r="31" spans="1:9" ht="12.75" customHeight="1" x14ac:dyDescent="0.2">
      <c r="A31" s="204" t="s">
        <v>190</v>
      </c>
      <c r="B31" s="204"/>
      <c r="C31" s="204"/>
      <c r="D31" s="204"/>
      <c r="E31" s="204"/>
      <c r="F31" s="204"/>
      <c r="G31" s="96">
        <v>23</v>
      </c>
      <c r="H31" s="99">
        <v>59231</v>
      </c>
      <c r="I31" s="99">
        <v>128382</v>
      </c>
    </row>
    <row r="32" spans="1:9" ht="12.75" customHeight="1" x14ac:dyDescent="0.2">
      <c r="A32" s="204" t="s">
        <v>191</v>
      </c>
      <c r="B32" s="204"/>
      <c r="C32" s="204"/>
      <c r="D32" s="204"/>
      <c r="E32" s="204"/>
      <c r="F32" s="204"/>
      <c r="G32" s="96">
        <v>24</v>
      </c>
      <c r="H32" s="99">
        <v>0</v>
      </c>
      <c r="I32" s="99">
        <v>0</v>
      </c>
    </row>
    <row r="33" spans="1:9" ht="12.75" customHeight="1" x14ac:dyDescent="0.2">
      <c r="A33" s="204" t="s">
        <v>192</v>
      </c>
      <c r="B33" s="204"/>
      <c r="C33" s="204"/>
      <c r="D33" s="204"/>
      <c r="E33" s="204"/>
      <c r="F33" s="204"/>
      <c r="G33" s="96">
        <v>25</v>
      </c>
      <c r="H33" s="99">
        <v>0</v>
      </c>
      <c r="I33" s="99">
        <v>0</v>
      </c>
    </row>
    <row r="34" spans="1:9" ht="12.75" customHeight="1" x14ac:dyDescent="0.2">
      <c r="A34" s="204" t="s">
        <v>193</v>
      </c>
      <c r="B34" s="204"/>
      <c r="C34" s="204"/>
      <c r="D34" s="204"/>
      <c r="E34" s="204"/>
      <c r="F34" s="204"/>
      <c r="G34" s="96">
        <v>26</v>
      </c>
      <c r="H34" s="99">
        <v>0</v>
      </c>
      <c r="I34" s="99">
        <v>0</v>
      </c>
    </row>
    <row r="35" spans="1:9" ht="27.6" customHeight="1" x14ac:dyDescent="0.2">
      <c r="A35" s="197" t="s">
        <v>194</v>
      </c>
      <c r="B35" s="197"/>
      <c r="C35" s="197"/>
      <c r="D35" s="197"/>
      <c r="E35" s="197"/>
      <c r="F35" s="197"/>
      <c r="G35" s="88">
        <v>27</v>
      </c>
      <c r="H35" s="98">
        <f>H29+H30+H31+H32+H33+H34</f>
        <v>1322857</v>
      </c>
      <c r="I35" s="98">
        <f>I29+I30+I31+I32+I33+I34</f>
        <v>4342086</v>
      </c>
    </row>
    <row r="36" spans="1:9" ht="26.45" customHeight="1" x14ac:dyDescent="0.2">
      <c r="A36" s="204" t="s">
        <v>195</v>
      </c>
      <c r="B36" s="204"/>
      <c r="C36" s="204"/>
      <c r="D36" s="204"/>
      <c r="E36" s="204"/>
      <c r="F36" s="204"/>
      <c r="G36" s="96">
        <v>28</v>
      </c>
      <c r="H36" s="99">
        <v>-18957391</v>
      </c>
      <c r="I36" s="99">
        <v>-26170478</v>
      </c>
    </row>
    <row r="37" spans="1:9" ht="12.75" customHeight="1" x14ac:dyDescent="0.2">
      <c r="A37" s="204" t="s">
        <v>196</v>
      </c>
      <c r="B37" s="204"/>
      <c r="C37" s="204"/>
      <c r="D37" s="204"/>
      <c r="E37" s="204"/>
      <c r="F37" s="204"/>
      <c r="G37" s="96">
        <v>29</v>
      </c>
      <c r="H37" s="99">
        <v>0</v>
      </c>
      <c r="I37" s="99">
        <v>0</v>
      </c>
    </row>
    <row r="38" spans="1:9" ht="12.75" customHeight="1" x14ac:dyDescent="0.2">
      <c r="A38" s="204" t="s">
        <v>197</v>
      </c>
      <c r="B38" s="204"/>
      <c r="C38" s="204"/>
      <c r="D38" s="204"/>
      <c r="E38" s="204"/>
      <c r="F38" s="204"/>
      <c r="G38" s="96">
        <v>30</v>
      </c>
      <c r="H38" s="99">
        <v>0</v>
      </c>
      <c r="I38" s="99">
        <v>0</v>
      </c>
    </row>
    <row r="39" spans="1:9" ht="12.75" customHeight="1" x14ac:dyDescent="0.2">
      <c r="A39" s="204" t="s">
        <v>198</v>
      </c>
      <c r="B39" s="204"/>
      <c r="C39" s="204"/>
      <c r="D39" s="204"/>
      <c r="E39" s="204"/>
      <c r="F39" s="204"/>
      <c r="G39" s="96">
        <v>31</v>
      </c>
      <c r="H39" s="99">
        <v>0</v>
      </c>
      <c r="I39" s="99">
        <v>0</v>
      </c>
    </row>
    <row r="40" spans="1:9" ht="12.75" customHeight="1" x14ac:dyDescent="0.2">
      <c r="A40" s="204" t="s">
        <v>199</v>
      </c>
      <c r="B40" s="204"/>
      <c r="C40" s="204"/>
      <c r="D40" s="204"/>
      <c r="E40" s="204"/>
      <c r="F40" s="204"/>
      <c r="G40" s="96">
        <v>32</v>
      </c>
      <c r="H40" s="99">
        <v>0</v>
      </c>
      <c r="I40" s="99">
        <v>-6342993</v>
      </c>
    </row>
    <row r="41" spans="1:9" ht="22.9" customHeight="1" x14ac:dyDescent="0.2">
      <c r="A41" s="197" t="s">
        <v>200</v>
      </c>
      <c r="B41" s="197"/>
      <c r="C41" s="197"/>
      <c r="D41" s="197"/>
      <c r="E41" s="197"/>
      <c r="F41" s="197"/>
      <c r="G41" s="88">
        <v>33</v>
      </c>
      <c r="H41" s="98">
        <f>H36+H37+H38+H39+H40</f>
        <v>-18957391</v>
      </c>
      <c r="I41" s="98">
        <f>I36+I37+I38+I39+I40</f>
        <v>-32513471</v>
      </c>
    </row>
    <row r="42" spans="1:9" ht="30.6" customHeight="1" x14ac:dyDescent="0.2">
      <c r="A42" s="199" t="s">
        <v>201</v>
      </c>
      <c r="B42" s="199"/>
      <c r="C42" s="199"/>
      <c r="D42" s="199"/>
      <c r="E42" s="199"/>
      <c r="F42" s="199"/>
      <c r="G42" s="88">
        <v>34</v>
      </c>
      <c r="H42" s="98">
        <f>H35+H41</f>
        <v>-17634534</v>
      </c>
      <c r="I42" s="98">
        <f>I35+I41</f>
        <v>-28171385</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96">
        <v>35</v>
      </c>
      <c r="H44" s="99">
        <v>0</v>
      </c>
      <c r="I44" s="99">
        <v>0</v>
      </c>
    </row>
    <row r="45" spans="1:9" ht="27.6" customHeight="1" x14ac:dyDescent="0.2">
      <c r="A45" s="204" t="s">
        <v>204</v>
      </c>
      <c r="B45" s="204"/>
      <c r="C45" s="204"/>
      <c r="D45" s="204"/>
      <c r="E45" s="204"/>
      <c r="F45" s="204"/>
      <c r="G45" s="96">
        <v>36</v>
      </c>
      <c r="H45" s="99">
        <v>0</v>
      </c>
      <c r="I45" s="99">
        <v>0</v>
      </c>
    </row>
    <row r="46" spans="1:9" ht="12.75" customHeight="1" x14ac:dyDescent="0.2">
      <c r="A46" s="204" t="s">
        <v>205</v>
      </c>
      <c r="B46" s="204"/>
      <c r="C46" s="204"/>
      <c r="D46" s="204"/>
      <c r="E46" s="204"/>
      <c r="F46" s="204"/>
      <c r="G46" s="96">
        <v>37</v>
      </c>
      <c r="H46" s="99">
        <v>0</v>
      </c>
      <c r="I46" s="99">
        <v>8500000</v>
      </c>
    </row>
    <row r="47" spans="1:9" ht="12.75" customHeight="1" x14ac:dyDescent="0.2">
      <c r="A47" s="204" t="s">
        <v>206</v>
      </c>
      <c r="B47" s="204"/>
      <c r="C47" s="204"/>
      <c r="D47" s="204"/>
      <c r="E47" s="204"/>
      <c r="F47" s="204"/>
      <c r="G47" s="96">
        <v>38</v>
      </c>
      <c r="H47" s="99">
        <v>669956</v>
      </c>
      <c r="I47" s="99">
        <v>1071067</v>
      </c>
    </row>
    <row r="48" spans="1:9" ht="25.9" customHeight="1" x14ac:dyDescent="0.2">
      <c r="A48" s="197" t="s">
        <v>207</v>
      </c>
      <c r="B48" s="197"/>
      <c r="C48" s="197"/>
      <c r="D48" s="197"/>
      <c r="E48" s="197"/>
      <c r="F48" s="197"/>
      <c r="G48" s="88">
        <v>39</v>
      </c>
      <c r="H48" s="98">
        <f>H44+H45+H46+H47</f>
        <v>669956</v>
      </c>
      <c r="I48" s="98">
        <f>I44+I45+I46+I47</f>
        <v>9571067</v>
      </c>
    </row>
    <row r="49" spans="1:9" ht="24.6" customHeight="1" x14ac:dyDescent="0.2">
      <c r="A49" s="204" t="s">
        <v>300</v>
      </c>
      <c r="B49" s="204"/>
      <c r="C49" s="204"/>
      <c r="D49" s="204"/>
      <c r="E49" s="204"/>
      <c r="F49" s="204"/>
      <c r="G49" s="96">
        <v>40</v>
      </c>
      <c r="H49" s="99">
        <v>-35798384</v>
      </c>
      <c r="I49" s="99">
        <v>-5131795</v>
      </c>
    </row>
    <row r="50" spans="1:9" ht="12.75" customHeight="1" x14ac:dyDescent="0.2">
      <c r="A50" s="204" t="s">
        <v>208</v>
      </c>
      <c r="B50" s="204"/>
      <c r="C50" s="204"/>
      <c r="D50" s="204"/>
      <c r="E50" s="204"/>
      <c r="F50" s="204"/>
      <c r="G50" s="96">
        <v>41</v>
      </c>
      <c r="H50" s="99">
        <v>0</v>
      </c>
      <c r="I50" s="99">
        <v>0</v>
      </c>
    </row>
    <row r="51" spans="1:9" ht="12.75" customHeight="1" x14ac:dyDescent="0.2">
      <c r="A51" s="204" t="s">
        <v>209</v>
      </c>
      <c r="B51" s="204"/>
      <c r="C51" s="204"/>
      <c r="D51" s="204"/>
      <c r="E51" s="204"/>
      <c r="F51" s="204"/>
      <c r="G51" s="96">
        <v>42</v>
      </c>
      <c r="H51" s="99">
        <v>-4407470</v>
      </c>
      <c r="I51" s="99">
        <v>-1825338</v>
      </c>
    </row>
    <row r="52" spans="1:9" ht="26.45" customHeight="1" x14ac:dyDescent="0.2">
      <c r="A52" s="204" t="s">
        <v>210</v>
      </c>
      <c r="B52" s="204"/>
      <c r="C52" s="204"/>
      <c r="D52" s="204"/>
      <c r="E52" s="204"/>
      <c r="F52" s="204"/>
      <c r="G52" s="96">
        <v>43</v>
      </c>
      <c r="H52" s="99">
        <v>0</v>
      </c>
      <c r="I52" s="99">
        <v>0</v>
      </c>
    </row>
    <row r="53" spans="1:9" ht="12.75" customHeight="1" x14ac:dyDescent="0.2">
      <c r="A53" s="204" t="s">
        <v>211</v>
      </c>
      <c r="B53" s="204"/>
      <c r="C53" s="204"/>
      <c r="D53" s="204"/>
      <c r="E53" s="204"/>
      <c r="F53" s="204"/>
      <c r="G53" s="96">
        <v>44</v>
      </c>
      <c r="H53" s="99">
        <v>0</v>
      </c>
      <c r="I53" s="99">
        <v>0</v>
      </c>
    </row>
    <row r="54" spans="1:9" ht="27.6" customHeight="1" x14ac:dyDescent="0.2">
      <c r="A54" s="197" t="s">
        <v>212</v>
      </c>
      <c r="B54" s="197"/>
      <c r="C54" s="197"/>
      <c r="D54" s="197"/>
      <c r="E54" s="197"/>
      <c r="F54" s="197"/>
      <c r="G54" s="88">
        <v>45</v>
      </c>
      <c r="H54" s="98">
        <f>H49+H50+H51+H52+H53</f>
        <v>-40205854</v>
      </c>
      <c r="I54" s="98">
        <f>I49+I50+I51+I52+I53</f>
        <v>-6957133</v>
      </c>
    </row>
    <row r="55" spans="1:9" ht="27.6" customHeight="1" x14ac:dyDescent="0.2">
      <c r="A55" s="199" t="s">
        <v>213</v>
      </c>
      <c r="B55" s="199"/>
      <c r="C55" s="199"/>
      <c r="D55" s="199"/>
      <c r="E55" s="199"/>
      <c r="F55" s="199"/>
      <c r="G55" s="88">
        <v>46</v>
      </c>
      <c r="H55" s="98">
        <f>H48+H54</f>
        <v>-39535898</v>
      </c>
      <c r="I55" s="98">
        <f>I48+I54</f>
        <v>2613934</v>
      </c>
    </row>
    <row r="56" spans="1:9" x14ac:dyDescent="0.2">
      <c r="A56" s="170" t="s">
        <v>214</v>
      </c>
      <c r="B56" s="170"/>
      <c r="C56" s="170"/>
      <c r="D56" s="170"/>
      <c r="E56" s="170"/>
      <c r="F56" s="170"/>
      <c r="G56" s="96">
        <v>47</v>
      </c>
      <c r="H56" s="99">
        <v>0</v>
      </c>
      <c r="I56" s="99">
        <v>0</v>
      </c>
    </row>
    <row r="57" spans="1:9" ht="27" customHeight="1" x14ac:dyDescent="0.2">
      <c r="A57" s="199" t="s">
        <v>215</v>
      </c>
      <c r="B57" s="199"/>
      <c r="C57" s="199"/>
      <c r="D57" s="199"/>
      <c r="E57" s="199"/>
      <c r="F57" s="199"/>
      <c r="G57" s="88">
        <v>48</v>
      </c>
      <c r="H57" s="98">
        <f>H27+H42+H55+H56</f>
        <v>13583042</v>
      </c>
      <c r="I57" s="98">
        <f>I27+I42+I55+I56</f>
        <v>-4783259</v>
      </c>
    </row>
    <row r="58" spans="1:9" ht="15.6" customHeight="1" x14ac:dyDescent="0.2">
      <c r="A58" s="218" t="s">
        <v>216</v>
      </c>
      <c r="B58" s="218"/>
      <c r="C58" s="218"/>
      <c r="D58" s="218"/>
      <c r="E58" s="218"/>
      <c r="F58" s="218"/>
      <c r="G58" s="96">
        <v>49</v>
      </c>
      <c r="H58" s="99">
        <v>3833107</v>
      </c>
      <c r="I58" s="99">
        <v>17416149</v>
      </c>
    </row>
    <row r="59" spans="1:9" ht="28.9" customHeight="1" x14ac:dyDescent="0.2">
      <c r="A59" s="199" t="s">
        <v>217</v>
      </c>
      <c r="B59" s="199"/>
      <c r="C59" s="199"/>
      <c r="D59" s="199"/>
      <c r="E59" s="199"/>
      <c r="F59" s="199"/>
      <c r="G59" s="88">
        <v>50</v>
      </c>
      <c r="H59" s="98">
        <f>H57+H58</f>
        <v>17416149</v>
      </c>
      <c r="I59" s="98">
        <f>I57+I58</f>
        <v>12632890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H51" sqref="H5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20"/>
      <c r="C1" s="220"/>
      <c r="D1" s="220"/>
      <c r="E1" s="220"/>
      <c r="F1" s="220"/>
      <c r="G1" s="220"/>
      <c r="H1" s="220"/>
      <c r="I1" s="220"/>
    </row>
    <row r="2" spans="1:9" ht="12.75" customHeight="1" x14ac:dyDescent="0.2">
      <c r="A2" s="215" t="s">
        <v>469</v>
      </c>
      <c r="B2" s="181"/>
      <c r="C2" s="181"/>
      <c r="D2" s="181"/>
      <c r="E2" s="181"/>
      <c r="F2" s="181"/>
      <c r="G2" s="181"/>
      <c r="H2" s="181"/>
      <c r="I2" s="181"/>
    </row>
    <row r="3" spans="1:9" x14ac:dyDescent="0.2">
      <c r="A3" s="222" t="s">
        <v>279</v>
      </c>
      <c r="B3" s="226"/>
      <c r="C3" s="226"/>
      <c r="D3" s="226"/>
      <c r="E3" s="226"/>
      <c r="F3" s="226"/>
      <c r="G3" s="226"/>
      <c r="H3" s="226"/>
      <c r="I3" s="226"/>
    </row>
    <row r="4" spans="1:9" x14ac:dyDescent="0.2">
      <c r="A4" s="221" t="s">
        <v>323</v>
      </c>
      <c r="B4" s="185"/>
      <c r="C4" s="185"/>
      <c r="D4" s="185"/>
      <c r="E4" s="185"/>
      <c r="F4" s="185"/>
      <c r="G4" s="185"/>
      <c r="H4" s="185"/>
      <c r="I4" s="186"/>
    </row>
    <row r="5" spans="1:9" ht="33.75" x14ac:dyDescent="0.2">
      <c r="A5" s="210" t="s">
        <v>2</v>
      </c>
      <c r="B5" s="211"/>
      <c r="C5" s="211"/>
      <c r="D5" s="211"/>
      <c r="E5" s="211"/>
      <c r="F5" s="211"/>
      <c r="G5" s="92" t="s">
        <v>106</v>
      </c>
      <c r="H5" s="93" t="s">
        <v>293</v>
      </c>
      <c r="I5" s="93" t="s">
        <v>276</v>
      </c>
    </row>
    <row r="6" spans="1:9" x14ac:dyDescent="0.2">
      <c r="A6" s="224">
        <v>1</v>
      </c>
      <c r="B6" s="211"/>
      <c r="C6" s="211"/>
      <c r="D6" s="211"/>
      <c r="E6" s="211"/>
      <c r="F6" s="211"/>
      <c r="G6" s="94">
        <v>2</v>
      </c>
      <c r="H6" s="93" t="s">
        <v>167</v>
      </c>
      <c r="I6" s="93" t="s">
        <v>168</v>
      </c>
    </row>
    <row r="7" spans="1:9" x14ac:dyDescent="0.2">
      <c r="A7" s="217" t="s">
        <v>169</v>
      </c>
      <c r="B7" s="225"/>
      <c r="C7" s="225"/>
      <c r="D7" s="225"/>
      <c r="E7" s="225"/>
      <c r="F7" s="225"/>
      <c r="G7" s="225"/>
      <c r="H7" s="225"/>
      <c r="I7" s="225"/>
    </row>
    <row r="8" spans="1:9" x14ac:dyDescent="0.2">
      <c r="A8" s="204" t="s">
        <v>219</v>
      </c>
      <c r="B8" s="204"/>
      <c r="C8" s="204"/>
      <c r="D8" s="204"/>
      <c r="E8" s="204"/>
      <c r="F8" s="204"/>
      <c r="G8" s="86">
        <v>1</v>
      </c>
      <c r="H8" s="99">
        <v>0</v>
      </c>
      <c r="I8" s="99">
        <v>0</v>
      </c>
    </row>
    <row r="9" spans="1:9" x14ac:dyDescent="0.2">
      <c r="A9" s="204" t="s">
        <v>220</v>
      </c>
      <c r="B9" s="204"/>
      <c r="C9" s="204"/>
      <c r="D9" s="204"/>
      <c r="E9" s="204"/>
      <c r="F9" s="204"/>
      <c r="G9" s="86">
        <v>2</v>
      </c>
      <c r="H9" s="99">
        <v>0</v>
      </c>
      <c r="I9" s="99">
        <v>0</v>
      </c>
    </row>
    <row r="10" spans="1:9" x14ac:dyDescent="0.2">
      <c r="A10" s="204" t="s">
        <v>221</v>
      </c>
      <c r="B10" s="204"/>
      <c r="C10" s="204"/>
      <c r="D10" s="204"/>
      <c r="E10" s="204"/>
      <c r="F10" s="204"/>
      <c r="G10" s="86">
        <v>3</v>
      </c>
      <c r="H10" s="99">
        <v>0</v>
      </c>
      <c r="I10" s="99">
        <v>0</v>
      </c>
    </row>
    <row r="11" spans="1:9" x14ac:dyDescent="0.2">
      <c r="A11" s="204" t="s">
        <v>222</v>
      </c>
      <c r="B11" s="204"/>
      <c r="C11" s="204"/>
      <c r="D11" s="204"/>
      <c r="E11" s="204"/>
      <c r="F11" s="204"/>
      <c r="G11" s="86">
        <v>4</v>
      </c>
      <c r="H11" s="99">
        <v>0</v>
      </c>
      <c r="I11" s="99">
        <v>0</v>
      </c>
    </row>
    <row r="12" spans="1:9" x14ac:dyDescent="0.2">
      <c r="A12" s="204" t="s">
        <v>390</v>
      </c>
      <c r="B12" s="204"/>
      <c r="C12" s="204"/>
      <c r="D12" s="204"/>
      <c r="E12" s="204"/>
      <c r="F12" s="204"/>
      <c r="G12" s="86">
        <v>5</v>
      </c>
      <c r="H12" s="99">
        <v>0</v>
      </c>
      <c r="I12" s="99">
        <v>0</v>
      </c>
    </row>
    <row r="13" spans="1:9" ht="24" customHeight="1" x14ac:dyDescent="0.2">
      <c r="A13" s="209" t="s">
        <v>398</v>
      </c>
      <c r="B13" s="209"/>
      <c r="C13" s="209"/>
      <c r="D13" s="209"/>
      <c r="E13" s="209"/>
      <c r="F13" s="209"/>
      <c r="G13" s="88">
        <v>6</v>
      </c>
      <c r="H13" s="103">
        <f>SUM(H8:H12)</f>
        <v>0</v>
      </c>
      <c r="I13" s="103">
        <f>SUM(I8:I12)</f>
        <v>0</v>
      </c>
    </row>
    <row r="14" spans="1:9" x14ac:dyDescent="0.2">
      <c r="A14" s="204" t="s">
        <v>391</v>
      </c>
      <c r="B14" s="204"/>
      <c r="C14" s="204"/>
      <c r="D14" s="204"/>
      <c r="E14" s="204"/>
      <c r="F14" s="204"/>
      <c r="G14" s="86">
        <v>7</v>
      </c>
      <c r="H14" s="99">
        <v>0</v>
      </c>
      <c r="I14" s="99">
        <v>0</v>
      </c>
    </row>
    <row r="15" spans="1:9" x14ac:dyDescent="0.2">
      <c r="A15" s="204" t="s">
        <v>392</v>
      </c>
      <c r="B15" s="204"/>
      <c r="C15" s="204"/>
      <c r="D15" s="204"/>
      <c r="E15" s="204"/>
      <c r="F15" s="204"/>
      <c r="G15" s="86">
        <v>8</v>
      </c>
      <c r="H15" s="99">
        <v>0</v>
      </c>
      <c r="I15" s="99">
        <v>0</v>
      </c>
    </row>
    <row r="16" spans="1:9" x14ac:dyDescent="0.2">
      <c r="A16" s="204" t="s">
        <v>393</v>
      </c>
      <c r="B16" s="204"/>
      <c r="C16" s="204"/>
      <c r="D16" s="204"/>
      <c r="E16" s="204"/>
      <c r="F16" s="204"/>
      <c r="G16" s="86">
        <v>9</v>
      </c>
      <c r="H16" s="99">
        <v>0</v>
      </c>
      <c r="I16" s="99">
        <v>0</v>
      </c>
    </row>
    <row r="17" spans="1:9" x14ac:dyDescent="0.2">
      <c r="A17" s="204" t="s">
        <v>394</v>
      </c>
      <c r="B17" s="204"/>
      <c r="C17" s="204"/>
      <c r="D17" s="204"/>
      <c r="E17" s="204"/>
      <c r="F17" s="204"/>
      <c r="G17" s="86">
        <v>10</v>
      </c>
      <c r="H17" s="99">
        <v>0</v>
      </c>
      <c r="I17" s="99">
        <v>0</v>
      </c>
    </row>
    <row r="18" spans="1:9" x14ac:dyDescent="0.2">
      <c r="A18" s="204" t="s">
        <v>395</v>
      </c>
      <c r="B18" s="204"/>
      <c r="C18" s="204"/>
      <c r="D18" s="204"/>
      <c r="E18" s="204"/>
      <c r="F18" s="204"/>
      <c r="G18" s="86">
        <v>11</v>
      </c>
      <c r="H18" s="99">
        <v>0</v>
      </c>
      <c r="I18" s="99">
        <v>0</v>
      </c>
    </row>
    <row r="19" spans="1:9" x14ac:dyDescent="0.2">
      <c r="A19" s="204" t="s">
        <v>396</v>
      </c>
      <c r="B19" s="204"/>
      <c r="C19" s="204"/>
      <c r="D19" s="204"/>
      <c r="E19" s="204"/>
      <c r="F19" s="204"/>
      <c r="G19" s="86">
        <v>12</v>
      </c>
      <c r="H19" s="99">
        <v>0</v>
      </c>
      <c r="I19" s="99">
        <v>0</v>
      </c>
    </row>
    <row r="20" spans="1:9" ht="26.25" customHeight="1" x14ac:dyDescent="0.2">
      <c r="A20" s="209" t="s">
        <v>399</v>
      </c>
      <c r="B20" s="209"/>
      <c r="C20" s="209"/>
      <c r="D20" s="209"/>
      <c r="E20" s="209"/>
      <c r="F20" s="209"/>
      <c r="G20" s="88">
        <v>13</v>
      </c>
      <c r="H20" s="103">
        <f>SUM(H14:H19)</f>
        <v>0</v>
      </c>
      <c r="I20" s="103">
        <f>SUM(I14:I19)</f>
        <v>0</v>
      </c>
    </row>
    <row r="21" spans="1:9" ht="25.9" customHeight="1" x14ac:dyDescent="0.2">
      <c r="A21" s="199" t="s">
        <v>400</v>
      </c>
      <c r="B21" s="199"/>
      <c r="C21" s="199"/>
      <c r="D21" s="199"/>
      <c r="E21" s="199"/>
      <c r="F21" s="199"/>
      <c r="G21" s="88">
        <v>14</v>
      </c>
      <c r="H21" s="98">
        <f>H13+H20</f>
        <v>0</v>
      </c>
      <c r="I21" s="98">
        <f>I13+I20</f>
        <v>0</v>
      </c>
    </row>
    <row r="22" spans="1:9" x14ac:dyDescent="0.2">
      <c r="A22" s="217" t="s">
        <v>187</v>
      </c>
      <c r="B22" s="225"/>
      <c r="C22" s="225"/>
      <c r="D22" s="225"/>
      <c r="E22" s="225"/>
      <c r="F22" s="225"/>
      <c r="G22" s="225"/>
      <c r="H22" s="225"/>
      <c r="I22" s="225"/>
    </row>
    <row r="23" spans="1:9" ht="26.45" customHeight="1" x14ac:dyDescent="0.2">
      <c r="A23" s="204" t="s">
        <v>223</v>
      </c>
      <c r="B23" s="204"/>
      <c r="C23" s="204"/>
      <c r="D23" s="204"/>
      <c r="E23" s="204"/>
      <c r="F23" s="204"/>
      <c r="G23" s="86">
        <v>15</v>
      </c>
      <c r="H23" s="99">
        <v>0</v>
      </c>
      <c r="I23" s="99">
        <v>0</v>
      </c>
    </row>
    <row r="24" spans="1:9" x14ac:dyDescent="0.2">
      <c r="A24" s="204" t="s">
        <v>224</v>
      </c>
      <c r="B24" s="204"/>
      <c r="C24" s="204"/>
      <c r="D24" s="204"/>
      <c r="E24" s="204"/>
      <c r="F24" s="204"/>
      <c r="G24" s="86">
        <v>16</v>
      </c>
      <c r="H24" s="99">
        <v>0</v>
      </c>
      <c r="I24" s="99">
        <v>0</v>
      </c>
    </row>
    <row r="25" spans="1:9" x14ac:dyDescent="0.2">
      <c r="A25" s="204" t="s">
        <v>225</v>
      </c>
      <c r="B25" s="204"/>
      <c r="C25" s="204"/>
      <c r="D25" s="204"/>
      <c r="E25" s="204"/>
      <c r="F25" s="204"/>
      <c r="G25" s="86">
        <v>17</v>
      </c>
      <c r="H25" s="99">
        <v>0</v>
      </c>
      <c r="I25" s="99">
        <v>0</v>
      </c>
    </row>
    <row r="26" spans="1:9" x14ac:dyDescent="0.2">
      <c r="A26" s="204" t="s">
        <v>226</v>
      </c>
      <c r="B26" s="204"/>
      <c r="C26" s="204"/>
      <c r="D26" s="204"/>
      <c r="E26" s="204"/>
      <c r="F26" s="204"/>
      <c r="G26" s="86">
        <v>18</v>
      </c>
      <c r="H26" s="99">
        <v>0</v>
      </c>
      <c r="I26" s="99">
        <v>0</v>
      </c>
    </row>
    <row r="27" spans="1:9" x14ac:dyDescent="0.2">
      <c r="A27" s="204" t="s">
        <v>227</v>
      </c>
      <c r="B27" s="204"/>
      <c r="C27" s="204"/>
      <c r="D27" s="204"/>
      <c r="E27" s="204"/>
      <c r="F27" s="204"/>
      <c r="G27" s="86">
        <v>19</v>
      </c>
      <c r="H27" s="99">
        <v>0</v>
      </c>
      <c r="I27" s="99">
        <v>0</v>
      </c>
    </row>
    <row r="28" spans="1:9" x14ac:dyDescent="0.2">
      <c r="A28" s="204" t="s">
        <v>228</v>
      </c>
      <c r="B28" s="204"/>
      <c r="C28" s="204"/>
      <c r="D28" s="204"/>
      <c r="E28" s="204"/>
      <c r="F28" s="204"/>
      <c r="G28" s="86">
        <v>20</v>
      </c>
      <c r="H28" s="99">
        <v>0</v>
      </c>
      <c r="I28" s="99">
        <v>0</v>
      </c>
    </row>
    <row r="29" spans="1:9" ht="25.15" customHeight="1" x14ac:dyDescent="0.2">
      <c r="A29" s="197" t="s">
        <v>430</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v>0</v>
      </c>
      <c r="I30" s="99">
        <v>0</v>
      </c>
    </row>
    <row r="31" spans="1:9" x14ac:dyDescent="0.2">
      <c r="A31" s="204" t="s">
        <v>230</v>
      </c>
      <c r="B31" s="204"/>
      <c r="C31" s="204"/>
      <c r="D31" s="204"/>
      <c r="E31" s="204"/>
      <c r="F31" s="204"/>
      <c r="G31" s="86">
        <v>23</v>
      </c>
      <c r="H31" s="99">
        <v>0</v>
      </c>
      <c r="I31" s="99">
        <v>0</v>
      </c>
    </row>
    <row r="32" spans="1:9" x14ac:dyDescent="0.2">
      <c r="A32" s="204" t="s">
        <v>397</v>
      </c>
      <c r="B32" s="204"/>
      <c r="C32" s="204"/>
      <c r="D32" s="204"/>
      <c r="E32" s="204"/>
      <c r="F32" s="204"/>
      <c r="G32" s="86">
        <v>24</v>
      </c>
      <c r="H32" s="99">
        <v>0</v>
      </c>
      <c r="I32" s="99">
        <v>0</v>
      </c>
    </row>
    <row r="33" spans="1:9" x14ac:dyDescent="0.2">
      <c r="A33" s="204" t="s">
        <v>231</v>
      </c>
      <c r="B33" s="204"/>
      <c r="C33" s="204"/>
      <c r="D33" s="204"/>
      <c r="E33" s="204"/>
      <c r="F33" s="204"/>
      <c r="G33" s="86">
        <v>25</v>
      </c>
      <c r="H33" s="99">
        <v>0</v>
      </c>
      <c r="I33" s="99">
        <v>0</v>
      </c>
    </row>
    <row r="34" spans="1:9" x14ac:dyDescent="0.2">
      <c r="A34" s="204" t="s">
        <v>232</v>
      </c>
      <c r="B34" s="204"/>
      <c r="C34" s="204"/>
      <c r="D34" s="204"/>
      <c r="E34" s="204"/>
      <c r="F34" s="204"/>
      <c r="G34" s="86">
        <v>26</v>
      </c>
      <c r="H34" s="99">
        <v>0</v>
      </c>
      <c r="I34" s="99">
        <v>0</v>
      </c>
    </row>
    <row r="35" spans="1:9" ht="28.9" customHeight="1" x14ac:dyDescent="0.2">
      <c r="A35" s="197" t="s">
        <v>431</v>
      </c>
      <c r="B35" s="197"/>
      <c r="C35" s="197"/>
      <c r="D35" s="197"/>
      <c r="E35" s="197"/>
      <c r="F35" s="197"/>
      <c r="G35" s="88">
        <v>27</v>
      </c>
      <c r="H35" s="98">
        <f>SUM(H30:H34)</f>
        <v>0</v>
      </c>
      <c r="I35" s="98">
        <f>SUM(I30:I34)</f>
        <v>0</v>
      </c>
    </row>
    <row r="36" spans="1:9" ht="26.45" customHeight="1" x14ac:dyDescent="0.2">
      <c r="A36" s="199" t="s">
        <v>401</v>
      </c>
      <c r="B36" s="199"/>
      <c r="C36" s="199"/>
      <c r="D36" s="199"/>
      <c r="E36" s="199"/>
      <c r="F36" s="199"/>
      <c r="G36" s="88">
        <v>28</v>
      </c>
      <c r="H36" s="98">
        <f>H29+H35</f>
        <v>0</v>
      </c>
      <c r="I36" s="98">
        <f>I29+I35</f>
        <v>0</v>
      </c>
    </row>
    <row r="37" spans="1:9" x14ac:dyDescent="0.2">
      <c r="A37" s="217"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197" t="s">
        <v>432</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197" t="s">
        <v>433</v>
      </c>
      <c r="B48" s="197"/>
      <c r="C48" s="197"/>
      <c r="D48" s="197"/>
      <c r="E48" s="197"/>
      <c r="F48" s="197"/>
      <c r="G48" s="88">
        <v>39</v>
      </c>
      <c r="H48" s="98">
        <f>H47+H46+H45+H44+H43</f>
        <v>0</v>
      </c>
      <c r="I48" s="98">
        <f>I47+I46+I45+I44+I43</f>
        <v>0</v>
      </c>
    </row>
    <row r="49" spans="1:9" ht="28.15" customHeight="1" x14ac:dyDescent="0.2">
      <c r="A49" s="199" t="s">
        <v>443</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v>0</v>
      </c>
      <c r="I50" s="99">
        <v>0</v>
      </c>
    </row>
    <row r="51" spans="1:9" ht="24.6" customHeight="1" x14ac:dyDescent="0.2">
      <c r="A51" s="199" t="s">
        <v>402</v>
      </c>
      <c r="B51" s="199"/>
      <c r="C51" s="199"/>
      <c r="D51" s="199"/>
      <c r="E51" s="199"/>
      <c r="F51" s="199"/>
      <c r="G51" s="88">
        <v>42</v>
      </c>
      <c r="H51" s="98">
        <f>H21+H36+H49+H50</f>
        <v>0</v>
      </c>
      <c r="I51" s="98">
        <f>I21+I36+I49+I50</f>
        <v>0</v>
      </c>
    </row>
    <row r="52" spans="1:9" x14ac:dyDescent="0.2">
      <c r="A52" s="218" t="s">
        <v>216</v>
      </c>
      <c r="B52" s="218"/>
      <c r="C52" s="218"/>
      <c r="D52" s="218"/>
      <c r="E52" s="218"/>
      <c r="F52" s="218"/>
      <c r="G52" s="86">
        <v>43</v>
      </c>
      <c r="H52" s="99">
        <v>0</v>
      </c>
      <c r="I52" s="99">
        <v>0</v>
      </c>
    </row>
    <row r="53" spans="1:9" ht="28.9" customHeight="1" x14ac:dyDescent="0.2">
      <c r="A53" s="218" t="s">
        <v>403</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V29" sqref="V29"/>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c r="F2" s="6" t="s">
        <v>0</v>
      </c>
      <c r="G2" s="5"/>
      <c r="H2" s="39"/>
      <c r="I2" s="39"/>
      <c r="J2" s="39"/>
      <c r="K2" s="40"/>
      <c r="X2" s="41"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x14ac:dyDescent="0.2">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6">
        <v>119822800</v>
      </c>
      <c r="I7" s="46">
        <v>5385620</v>
      </c>
      <c r="J7" s="46">
        <v>7521201</v>
      </c>
      <c r="K7" s="46">
        <v>0</v>
      </c>
      <c r="L7" s="46">
        <v>0</v>
      </c>
      <c r="M7" s="46">
        <v>0</v>
      </c>
      <c r="N7" s="46">
        <v>0</v>
      </c>
      <c r="O7" s="46">
        <v>0</v>
      </c>
      <c r="P7" s="46">
        <v>0</v>
      </c>
      <c r="Q7" s="46">
        <v>0</v>
      </c>
      <c r="R7" s="46">
        <v>0</v>
      </c>
      <c r="S7" s="46">
        <v>0</v>
      </c>
      <c r="T7" s="46">
        <v>0</v>
      </c>
      <c r="U7" s="46">
        <v>-45831477</v>
      </c>
      <c r="V7" s="46">
        <v>3246677</v>
      </c>
      <c r="W7" s="47">
        <f>H7+I7+J7+K7-L7+M7+N7+O7+P7+Q7+R7+U7+V7+S7+T7</f>
        <v>90144821</v>
      </c>
      <c r="X7" s="46">
        <v>1180872</v>
      </c>
      <c r="Y7" s="47">
        <f>W7+X7</f>
        <v>91325693</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263</v>
      </c>
      <c r="B9" s="229"/>
      <c r="C9" s="229"/>
      <c r="D9" s="229"/>
      <c r="E9" s="229"/>
      <c r="F9" s="229"/>
      <c r="G9" s="8">
        <v>3</v>
      </c>
      <c r="H9" s="46">
        <v>-6318800</v>
      </c>
      <c r="I9" s="46">
        <v>0</v>
      </c>
      <c r="J9" s="46">
        <v>0</v>
      </c>
      <c r="K9" s="46">
        <v>0</v>
      </c>
      <c r="L9" s="46">
        <v>0</v>
      </c>
      <c r="M9" s="46">
        <v>0</v>
      </c>
      <c r="N9" s="46">
        <v>0</v>
      </c>
      <c r="O9" s="46">
        <v>0</v>
      </c>
      <c r="P9" s="46">
        <v>0</v>
      </c>
      <c r="Q9" s="46">
        <v>0</v>
      </c>
      <c r="R9" s="46">
        <v>0</v>
      </c>
      <c r="S9" s="46">
        <v>0</v>
      </c>
      <c r="T9" s="46">
        <v>0</v>
      </c>
      <c r="U9" s="46">
        <v>3216830</v>
      </c>
      <c r="V9" s="46">
        <v>-15815</v>
      </c>
      <c r="W9" s="47">
        <f t="shared" si="0"/>
        <v>-3117785</v>
      </c>
      <c r="X9" s="46">
        <v>3117785</v>
      </c>
      <c r="Y9" s="47">
        <f t="shared" si="1"/>
        <v>0</v>
      </c>
    </row>
    <row r="10" spans="1:25" ht="22.5" customHeight="1" x14ac:dyDescent="0.2">
      <c r="A10" s="235" t="s">
        <v>295</v>
      </c>
      <c r="B10" s="235"/>
      <c r="C10" s="235"/>
      <c r="D10" s="235"/>
      <c r="E10" s="235"/>
      <c r="F10" s="235"/>
      <c r="G10" s="9">
        <v>4</v>
      </c>
      <c r="H10" s="48">
        <f>H7+H8+H9</f>
        <v>113504000</v>
      </c>
      <c r="I10" s="48">
        <f t="shared" ref="I10:Y10" si="2">I7+I8+I9</f>
        <v>5385620</v>
      </c>
      <c r="J10" s="48">
        <f t="shared" si="2"/>
        <v>7521201</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-42614647</v>
      </c>
      <c r="V10" s="48">
        <f t="shared" si="2"/>
        <v>3230862</v>
      </c>
      <c r="W10" s="48">
        <f t="shared" si="0"/>
        <v>87027036</v>
      </c>
      <c r="X10" s="48">
        <f t="shared" si="2"/>
        <v>4298657</v>
      </c>
      <c r="Y10" s="48">
        <f t="shared" si="2"/>
        <v>91325693</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40848750</v>
      </c>
      <c r="W11" s="47">
        <f t="shared" si="0"/>
        <v>40848750</v>
      </c>
      <c r="X11" s="46">
        <v>127197</v>
      </c>
      <c r="Y11" s="47">
        <f t="shared" ref="Y11:Y29" si="3">W11+X11</f>
        <v>40975947</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4448806</v>
      </c>
      <c r="V19" s="46">
        <v>-3246677</v>
      </c>
      <c r="W19" s="47">
        <f t="shared" si="0"/>
        <v>1202129</v>
      </c>
      <c r="X19" s="46">
        <v>0</v>
      </c>
      <c r="Y19" s="47">
        <f t="shared" si="3"/>
        <v>1202129</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29" t="s">
        <v>418</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0" t="s">
        <v>420</v>
      </c>
      <c r="B30" s="230"/>
      <c r="C30" s="230"/>
      <c r="D30" s="230"/>
      <c r="E30" s="230"/>
      <c r="F30" s="230"/>
      <c r="G30" s="10">
        <v>24</v>
      </c>
      <c r="H30" s="49">
        <f>SUM(H10:H29)</f>
        <v>113504000</v>
      </c>
      <c r="I30" s="49">
        <f t="shared" ref="I30:Y30" si="5">SUM(I10:I29)</f>
        <v>5385620</v>
      </c>
      <c r="J30" s="49">
        <f t="shared" si="5"/>
        <v>7521201</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-38165841</v>
      </c>
      <c r="V30" s="49">
        <f t="shared" si="5"/>
        <v>40832935</v>
      </c>
      <c r="W30" s="49">
        <f t="shared" si="5"/>
        <v>129077915</v>
      </c>
      <c r="X30" s="49">
        <f t="shared" si="5"/>
        <v>4425854</v>
      </c>
      <c r="Y30" s="49">
        <f t="shared" si="5"/>
        <v>133503769</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4448806</v>
      </c>
      <c r="V32" s="48">
        <f t="shared" si="6"/>
        <v>-3246677</v>
      </c>
      <c r="W32" s="48">
        <f t="shared" si="6"/>
        <v>1202129</v>
      </c>
      <c r="X32" s="48">
        <f t="shared" si="6"/>
        <v>0</v>
      </c>
      <c r="Y32" s="48">
        <f t="shared" si="6"/>
        <v>1202129</v>
      </c>
    </row>
    <row r="33" spans="1:25" ht="31.5" customHeight="1" x14ac:dyDescent="0.2">
      <c r="A33" s="227" t="s">
        <v>421</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4448806</v>
      </c>
      <c r="V33" s="48">
        <f t="shared" si="7"/>
        <v>37602073</v>
      </c>
      <c r="W33" s="48">
        <f t="shared" si="7"/>
        <v>42050879</v>
      </c>
      <c r="X33" s="48">
        <f t="shared" si="7"/>
        <v>127197</v>
      </c>
      <c r="Y33" s="48">
        <f t="shared" si="7"/>
        <v>42178076</v>
      </c>
    </row>
    <row r="34" spans="1:25" ht="30.75" customHeight="1" x14ac:dyDescent="0.2">
      <c r="A34" s="228" t="s">
        <v>422</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6">
        <v>113504000</v>
      </c>
      <c r="I36" s="46">
        <v>5385620</v>
      </c>
      <c r="J36" s="46">
        <v>7521201</v>
      </c>
      <c r="K36" s="46">
        <v>0</v>
      </c>
      <c r="L36" s="46">
        <v>0</v>
      </c>
      <c r="M36" s="46">
        <v>0</v>
      </c>
      <c r="N36" s="46">
        <v>0</v>
      </c>
      <c r="O36" s="46">
        <v>0</v>
      </c>
      <c r="P36" s="46">
        <v>0</v>
      </c>
      <c r="Q36" s="46">
        <v>0</v>
      </c>
      <c r="R36" s="46">
        <v>0</v>
      </c>
      <c r="S36" s="46">
        <v>0</v>
      </c>
      <c r="T36" s="46">
        <v>0</v>
      </c>
      <c r="U36" s="46">
        <v>-38165841</v>
      </c>
      <c r="V36" s="46">
        <v>40832935</v>
      </c>
      <c r="W36" s="47">
        <f>H36+I36+J36+K36-L36+M36+N36+O36+P36+Q36+R36+U36+V36+S36+T36</f>
        <v>129077915</v>
      </c>
      <c r="X36" s="46">
        <v>4425854</v>
      </c>
      <c r="Y36" s="47">
        <f t="shared" ref="Y36:Y38" si="9">W36+X36</f>
        <v>133503769</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423</v>
      </c>
      <c r="B39" s="235"/>
      <c r="C39" s="235"/>
      <c r="D39" s="235"/>
      <c r="E39" s="235"/>
      <c r="F39" s="235"/>
      <c r="G39" s="9">
        <v>31</v>
      </c>
      <c r="H39" s="48">
        <f>H36+H37+H38</f>
        <v>113504000</v>
      </c>
      <c r="I39" s="48">
        <f t="shared" ref="I39:Y39" si="11">I36+I37+I38</f>
        <v>5385620</v>
      </c>
      <c r="J39" s="48">
        <f t="shared" si="11"/>
        <v>7521201</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-38165841</v>
      </c>
      <c r="V39" s="48">
        <f t="shared" si="11"/>
        <v>40832935</v>
      </c>
      <c r="W39" s="48">
        <f t="shared" si="11"/>
        <v>129077915</v>
      </c>
      <c r="X39" s="48">
        <f t="shared" si="11"/>
        <v>4425854</v>
      </c>
      <c r="Y39" s="48">
        <f t="shared" si="11"/>
        <v>133503769</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1139996</v>
      </c>
      <c r="W40" s="47">
        <f t="shared" si="10"/>
        <v>1139996</v>
      </c>
      <c r="X40" s="46">
        <v>1274811</v>
      </c>
      <c r="Y40" s="47">
        <f t="shared" ref="Y40:Y58" si="12">W40+X40</f>
        <v>2414807</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-3481018</v>
      </c>
      <c r="V48" s="46">
        <v>0</v>
      </c>
      <c r="W48" s="47">
        <f t="shared" si="10"/>
        <v>-3481018</v>
      </c>
      <c r="X48" s="46">
        <v>213973</v>
      </c>
      <c r="Y48" s="47">
        <f t="shared" si="12"/>
        <v>-3267045</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29" t="s">
        <v>425</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40832935</v>
      </c>
      <c r="V57" s="46">
        <v>-40832935</v>
      </c>
      <c r="W57" s="47">
        <f t="shared" si="10"/>
        <v>0</v>
      </c>
      <c r="X57" s="46">
        <v>0</v>
      </c>
      <c r="Y57" s="47">
        <f t="shared" si="12"/>
        <v>0</v>
      </c>
    </row>
    <row r="58" spans="1:25" x14ac:dyDescent="0.2">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0" t="s">
        <v>426</v>
      </c>
      <c r="B59" s="230"/>
      <c r="C59" s="230"/>
      <c r="D59" s="230"/>
      <c r="E59" s="230"/>
      <c r="F59" s="230"/>
      <c r="G59" s="10">
        <v>51</v>
      </c>
      <c r="H59" s="49">
        <f>SUM(H39:H58)</f>
        <v>113504000</v>
      </c>
      <c r="I59" s="49">
        <f t="shared" ref="I59:Y59" si="13">SUM(I39:I58)</f>
        <v>5385620</v>
      </c>
      <c r="J59" s="49">
        <f t="shared" si="13"/>
        <v>7521201</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-813924</v>
      </c>
      <c r="V59" s="49">
        <f t="shared" si="13"/>
        <v>1139996</v>
      </c>
      <c r="W59" s="49">
        <f t="shared" si="13"/>
        <v>126736893</v>
      </c>
      <c r="X59" s="49">
        <f t="shared" si="13"/>
        <v>5914638</v>
      </c>
      <c r="Y59" s="49">
        <f t="shared" si="13"/>
        <v>132651531</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427</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-3481018</v>
      </c>
      <c r="V61" s="48">
        <f t="shared" si="14"/>
        <v>0</v>
      </c>
      <c r="W61" s="48">
        <f t="shared" si="14"/>
        <v>-3481018</v>
      </c>
      <c r="X61" s="48">
        <f t="shared" si="14"/>
        <v>213973</v>
      </c>
      <c r="Y61" s="48">
        <f t="shared" si="14"/>
        <v>-3267045</v>
      </c>
    </row>
    <row r="62" spans="1:25" ht="27.75" customHeight="1" x14ac:dyDescent="0.2">
      <c r="A62" s="227" t="s">
        <v>428</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-3481018</v>
      </c>
      <c r="V62" s="48">
        <f t="shared" si="15"/>
        <v>1139996</v>
      </c>
      <c r="W62" s="48">
        <f t="shared" si="15"/>
        <v>-2341022</v>
      </c>
      <c r="X62" s="48">
        <f t="shared" si="15"/>
        <v>1488784</v>
      </c>
      <c r="Y62" s="48">
        <f t="shared" si="15"/>
        <v>-852238</v>
      </c>
    </row>
    <row r="63" spans="1:25" ht="29.25" customHeight="1" x14ac:dyDescent="0.2">
      <c r="A63" s="228" t="s">
        <v>429</v>
      </c>
      <c r="B63" s="228"/>
      <c r="C63" s="228"/>
      <c r="D63" s="228"/>
      <c r="E63" s="228"/>
      <c r="F63" s="228"/>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40832935</v>
      </c>
      <c r="V63" s="49">
        <f t="shared" si="16"/>
        <v>-40832935</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4" t="s">
        <v>446</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ebeef9ca-c00b-443c-ae4d-d16a6508f86d"/>
    <ds:schemaRef ds:uri="http://schemas.openxmlformats.org/package/2006/metadata/core-properties"/>
    <ds:schemaRef ds:uri="http://purl.org/dc/terms/"/>
    <ds:schemaRef ds:uri="f00c05a3-a522-4b3b-aeec-75a37a6bc44f"/>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2018-04-25T06:49:36Z</cp:lastPrinted>
  <dcterms:created xsi:type="dcterms:W3CDTF">2008-10-17T11:51:54Z</dcterms:created>
  <dcterms:modified xsi:type="dcterms:W3CDTF">2022-04-26T09:00:42Z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