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D\1_Financije\FI 2025\12_25\Godišnji izvještaj\Excel\"/>
    </mc:Choice>
  </mc:AlternateContent>
  <xr:revisionPtr revIDLastSave="0" documentId="13_ncr:1_{E157F465-CDF6-48C5-82B9-19CD95552EC1}" xr6:coauthVersionLast="47" xr6:coauthVersionMax="47" xr10:uidLastSave="{00000000-0000-0000-0000-000000000000}"/>
  <bookViews>
    <workbookView xWindow="-110" yWindow="-110" windowWidth="19420" windowHeight="1030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I84" i="19"/>
  <c r="I79" i="19"/>
  <c r="I73" i="19"/>
  <c r="H79" i="19"/>
  <c r="H73" i="19"/>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H76" i="19" s="1"/>
  <c r="I61" i="19"/>
  <c r="I76" i="19" s="1"/>
  <c r="I9" i="18"/>
  <c r="I72" i="18" s="1"/>
  <c r="I80" i="19" l="1"/>
  <c r="I81" i="19"/>
  <c r="I77" i="19"/>
  <c r="H77" i="19"/>
  <c r="H81" i="19"/>
  <c r="H80" i="19"/>
  <c r="H66" i="19"/>
  <c r="H67" i="19"/>
  <c r="I66" i="19"/>
  <c r="I67" i="19"/>
  <c r="I65" i="19"/>
  <c r="H65" i="19"/>
</calcChain>
</file>

<file path=xl/sharedStrings.xml><?xml version="1.0" encoding="utf-8"?>
<sst xmlns="http://schemas.openxmlformats.org/spreadsheetml/2006/main" count="591" uniqueCount="523">
  <si>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</si>
  <si>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</si>
  <si>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</si>
  <si>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</si>
  <si>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</si>
  <si>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</si>
  <si>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</si>
  <si>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</si>
  <si>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</si>
  <si>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</si>
  <si>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</si>
  <si>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</si>
  <si>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</si>
  <si>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</si>
  <si>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</si>
  <si>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</si>
  <si>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</si>
  <si>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</si>
  <si>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</si>
  <si>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</si>
  <si>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</si>
  <si>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</si>
  <si>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</si>
  <si>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</si>
  <si>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</si>
  <si>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</si>
  <si>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</si>
  <si>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</si>
  <si>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</si>
  <si>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</si>
  <si>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</si>
  <si>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</si>
  <si>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</si>
  <si>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</si>
  <si>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</si>
  <si>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</si>
  <si>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</si>
  <si>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</si>
  <si>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</si>
  <si>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</si>
  <si>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</si>
  <si>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</si>
  <si>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</si>
  <si>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</si>
  <si>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</si>
  <si>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</si>
  <si>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</si>
  <si>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</si>
  <si>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</si>
  <si>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</si>
  <si>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</si>
  <si>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</si>
  <si>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</si>
  <si>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</si>
  <si>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</si>
  <si>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</si>
  <si>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</si>
  <si>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</si>
  <si>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</si>
  <si>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</si>
  <si>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</si>
  <si>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</si>
  <si>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</si>
  <si>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</si>
  <si>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</si>
  <si>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</si>
  <si>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</si>
  <si>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</si>
  <si>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</si>
  <si>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</si>
  <si>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</si>
  <si>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</si>
  <si>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</si>
  <si>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</si>
  <si>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</si>
  <si>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</si>
  <si>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</si>
  <si>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</si>
  <si>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</si>
  <si>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</si>
  <si>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</si>
  <si>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</si>
  <si>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</si>
  <si>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</si>
  <si>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</si>
  <si>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</si>
  <si>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</si>
  <si>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</si>
  <si>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</si>
  <si>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</si>
  <si>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</si>
  <si>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</si>
  <si>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</si>
  <si>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</si>
  <si>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</si>
  <si>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</si>
  <si>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</si>
  <si>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</si>
  <si>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</si>
  <si>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</si>
  <si>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</si>
  <si>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</si>
  <si>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</si>
  <si>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</si>
  <si>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</si>
  <si>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</si>
  <si>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</si>
  <si>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</si>
  <si>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</si>
  <si>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</si>
  <si>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</si>
  <si>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</si>
  <si>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</si>
  <si>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</si>
  <si>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</si>
  <si>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</si>
  <si>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</si>
  <si>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</si>
  <si>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</si>
  <si>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</si>
  <si>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</si>
  <si>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</si>
  <si>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</si>
  <si>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</si>
  <si>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</si>
  <si>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</si>
  <si>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</si>
  <si>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</si>
  <si>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</si>
  <si>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</si>
  <si>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</si>
  <si>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</si>
  <si>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</si>
  <si>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</si>
  <si>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</si>
  <si>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</si>
  <si>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</si>
  <si>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</si>
  <si>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</si>
  <si>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</si>
  <si>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</si>
  <si>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</si>
  <si>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</si>
  <si>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</si>
  <si>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</si>
  <si>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</si>
  <si>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</si>
  <si>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</si>
  <si>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</si>
  <si>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</si>
  <si>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</si>
  <si>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</si>
  <si>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</si>
  <si>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</si>
  <si>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</si>
  <si>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</si>
  <si>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</si>
  <si>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</si>
  <si>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</si>
  <si>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</si>
  <si>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</si>
  <si>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</si>
  <si>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</si>
  <si>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</si>
  <si>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</si>
  <si>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</si>
  <si>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</si>
  <si>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</si>
  <si>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</si>
  <si>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</si>
  <si>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</si>
  <si>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</si>
  <si>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</si>
  <si>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</si>
  <si>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</si>
  <si>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</si>
  <si>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</si>
  <si>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</si>
  <si>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</si>
  <si>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</si>
  <si>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</si>
  <si>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</si>
  <si>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</si>
  <si>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</si>
  <si>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</si>
  <si>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</si>
  <si>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</si>
  <si>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</si>
  <si>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</si>
  <si>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</si>
  <si>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</si>
  <si>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</si>
  <si>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</si>
  <si>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</si>
  <si>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</si>
  <si>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</si>
  <si>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</si>
  <si>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</si>
  <si>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</si>
  <si>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</si>
  <si>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</si>
  <si>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</si>
  <si>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</si>
  <si>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</si>
  <si>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</si>
  <si>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</si>
  <si>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</si>
  <si>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</si>
  <si>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</si>
  <si>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</si>
  <si>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</si>
  <si>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</si>
  <si>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</si>
  <si>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</si>
  <si>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</si>
  <si>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</si>
  <si>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</si>
  <si>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</si>
  <si>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</si>
  <si>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</si>
  <si>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</si>
  <si>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</si>
  <si>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</si>
  <si>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</si>
  <si>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</si>
  <si>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</si>
  <si>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</si>
  <si>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</si>
  <si>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</si>
  <si>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</si>
  <si>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</si>
  <si>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</si>
  <si>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</si>
  <si>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</si>
  <si>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</si>
  <si>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</si>
  <si>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</si>
  <si>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</si>
  <si>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</si>
  <si>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</si>
  <si>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</si>
  <si>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</si>
  <si>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</si>
  <si>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</si>
  <si>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</si>
  <si>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</si>
  <si>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</si>
  <si>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</si>
  <si>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</si>
  <si>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</si>
  <si>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</si>
  <si>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</si>
  <si>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</si>
  <si>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</si>
  <si>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</si>
  <si>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</si>
  <si>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</si>
  <si>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</si>
  <si>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</si>
  <si>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</si>
  <si>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</si>
  <si>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</si>
  <si>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</si>
  <si>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</si>
  <si>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</si>
  <si>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</si>
  <si>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</si>
  <si>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</si>
  <si>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</si>
  <si>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</si>
  <si>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</si>
  <si>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</si>
  <si>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</si>
  <si>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</si>
  <si>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</si>
  <si>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</si>
  <si>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</si>
  <si>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</si>
  <si>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</si>
  <si>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</si>
  <si>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</si>
  <si>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</si>
  <si>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</si>
  <si>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</si>
  <si>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</si>
  <si>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</si>
  <si>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</si>
  <si>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</si>
  <si>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</si>
  <si>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</si>
  <si>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</si>
  <si>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</si>
  <si>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</si>
  <si>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</si>
  <si>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</si>
  <si>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</si>
  <si>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</si>
  <si>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</si>
  <si>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</si>
  <si>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</si>
  <si>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</si>
  <si>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</si>
  <si>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</si>
  <si>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</si>
  <si>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</si>
  <si>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</si>
  <si>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</si>
  <si>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</si>
  <si>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</si>
  <si>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</si>
  <si>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</si>
  <si>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</si>
  <si>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</si>
  <si>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</si>
  <si>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</si>
  <si>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</si>
  <si>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</si>
  <si>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</si>
  <si>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</si>
  <si>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</si>
  <si>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</si>
  <si>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</si>
  <si>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</si>
  <si>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</si>
  <si>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</si>
  <si>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</si>
  <si>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</si>
  <si>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</si>
  <si>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</si>
  <si>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</si>
  <si>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</si>
  <si>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</si>
  <si>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</si>
  <si>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</si>
  <si>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</si>
  <si>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</si>
  <si>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</si>
  <si>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</si>
  <si>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</si>
  <si>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</si>
  <si>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</si>
  <si>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</si>
  <si>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</si>
  <si>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</si>
  <si>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</si>
  <si>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</si>
  <si>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</si>
  <si>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</si>
  <si>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</si>
  <si>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</si>
  <si>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</si>
  <si>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</si>
  <si>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</si>
  <si>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</si>
  <si>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</si>
  <si>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</si>
  <si>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</si>
  <si>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</si>
  <si>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</si>
  <si>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</si>
  <si>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</si>
  <si>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</si>
  <si>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</si>
  <si>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</si>
  <si>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</si>
  <si>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</si>
  <si>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</si>
  <si>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</si>
  <si>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</si>
  <si>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</si>
  <si>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</si>
  <si>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</si>
  <si>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</si>
  <si>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</si>
  <si>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</si>
  <si>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</si>
  <si>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</si>
  <si>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</si>
  <si>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</si>
  <si>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</si>
  <si>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</si>
  <si>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</si>
  <si>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</si>
  <si>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</si>
  <si>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</si>
  <si>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</si>
  <si>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</si>
  <si>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</si>
  <si>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</si>
  <si>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</si>
  <si>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</si>
  <si>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</si>
  <si>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</si>
  <si>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</si>
  <si>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</si>
  <si>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</si>
  <si>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</si>
  <si>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</si>
  <si>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</si>
  <si>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</si>
  <si>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</si>
  <si>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</si>
  <si>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</si>
  <si>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</si>
  <si>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</si>
  <si>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</si>
  <si>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</si>
  <si>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</si>
  <si>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</si>
  <si>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</si>
  <si>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</si>
  <si>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</si>
  <si>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</si>
  <si>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</si>
  <si>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</si>
  <si>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</si>
  <si>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</si>
  <si>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</si>
  <si>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</si>
  <si>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</si>
  <si>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</si>
  <si>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</si>
  <si>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</si>
  <si>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</si>
  <si>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</si>
  <si>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</si>
  <si>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</si>
  <si>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</si>
  <si>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</si>
  <si>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</si>
  <si>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</si>
  <si>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</si>
  <si>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</si>
  <si>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</si>
  <si>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</si>
  <si>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</si>
  <si>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</si>
  <si>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</si>
  <si>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</si>
  <si>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</si>
  <si>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</si>
  <si>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</si>
  <si>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</si>
  <si>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</si>
  <si>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</si>
  <si>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Novi agrar d.o.o.</t>
  </si>
  <si>
    <t>Svinjogojska farma Lipovača-Prkos d.o.o.</t>
  </si>
  <si>
    <t>Tvornica ulja Čepin d.d.</t>
  </si>
  <si>
    <t>Argumentum Vitae d.o.o.</t>
  </si>
  <si>
    <t>Piko d.o.o.</t>
  </si>
  <si>
    <t>West d.o.o.</t>
  </si>
  <si>
    <t>Agro-Tovarnik d.o.o.</t>
  </si>
  <si>
    <t>Mesna industrija Ravlić d.o.o.</t>
  </si>
  <si>
    <t>Termes grupa d.d.</t>
  </si>
  <si>
    <t>Osijek</t>
  </si>
  <si>
    <t>Erdut</t>
  </si>
  <si>
    <t>Čepin</t>
  </si>
  <si>
    <t>Jastrebarsko</t>
  </si>
  <si>
    <t>Šljivoševci</t>
  </si>
  <si>
    <t>Tovarnik</t>
  </si>
  <si>
    <t>01429990</t>
  </si>
  <si>
    <t>01763865</t>
  </si>
  <si>
    <t>02547872</t>
  </si>
  <si>
    <t>00767514</t>
  </si>
  <si>
    <t>01919997</t>
  </si>
  <si>
    <t>01485407</t>
  </si>
  <si>
    <t>03033899</t>
  </si>
  <si>
    <t>03877302</t>
  </si>
  <si>
    <t>030033416</t>
  </si>
  <si>
    <t>03834418154</t>
  </si>
  <si>
    <t>680</t>
  </si>
  <si>
    <t>HR</t>
  </si>
  <si>
    <t>315700CNPNRCHRGO6332</t>
  </si>
  <si>
    <t>Žito d.d.</t>
  </si>
  <si>
    <t>Đakovština 3</t>
  </si>
  <si>
    <t>ir@zito.hr</t>
  </si>
  <si>
    <t>www.zito.hr</t>
  </si>
  <si>
    <t>Mira Romić</t>
  </si>
  <si>
    <t>031/235 560</t>
  </si>
  <si>
    <t>mira.romic@zito.hr</t>
  </si>
  <si>
    <t>BDO Croatia d.o.o.</t>
  </si>
  <si>
    <t>Vedrana Stipić</t>
  </si>
  <si>
    <t xml:space="preserve">balance as at 31.12.2025 </t>
  </si>
  <si>
    <t>for the period 01.01.2025 to 31.12.2025</t>
  </si>
  <si>
    <t>for the period 01.01.2025 . to 31.12.2025.</t>
  </si>
  <si>
    <t>Notes</t>
  </si>
  <si>
    <t>b) Information that should be published according to IFRS, and which is not presented in the statement of financial position, statement of comprehensive income, statement of cash flows and statement of changes in capital, is published in the notes to the audited annual financial statements.</t>
  </si>
  <si>
    <t>c) Additional information not presented in the statement of financial position, statement of comprehensive income, statement of cash flows and statement of changes in equity, but important to an understanding of any of them, is disclosed in the notes to the audited annual financial statements.</t>
  </si>
  <si>
    <t>d) In addition to the information listed above, the following information is also disclosed in the notes to the annual financial statements:</t>
  </si>
  <si>
    <t xml:space="preserve">1. Issuer: Žito d.d. </t>
  </si>
  <si>
    <t>Address: Đakovština 3, 31000 Osijek</t>
  </si>
  <si>
    <t>Company Registration Number: 030033416</t>
  </si>
  <si>
    <t>OIB: 03834418154</t>
  </si>
  <si>
    <t>Home Member State: Croatia</t>
  </si>
  <si>
    <t>3. The total issued guarantees in the form of bank guarantees on the reporting date amount to EUR 555,000 and refer to guarantees for the regular payment of contractual obligations.</t>
  </si>
  <si>
    <t>8. There was no capitalization of salary costs during the reporting period.</t>
  </si>
  <si>
    <t>13. The share capital as of December 31, 2025 amounts to EUR 25,607,675, divided into 25,607,675 shares, of which Žito d.d. has 247,970 treasury shares, the nominal value of one share is EUR 1.00.</t>
  </si>
  <si>
    <t>14. There are no more types of shares.</t>
  </si>
  <si>
    <t>17. Not applicable.</t>
  </si>
  <si>
    <t>18. Not applicable.</t>
  </si>
  <si>
    <t>19. Not applicable.</t>
  </si>
  <si>
    <t>21. There are no material arrangements with companies not included in the financial statements as of 31.12.2025.</t>
  </si>
  <si>
    <t>23. Net income divided by activity category and geographical markets is presented in Note 4 (Segment Information) to the audited financial statements, which were published simultaneously with this document on the websites of the Zagreb Stock Exchange and the Issuer.</t>
  </si>
  <si>
    <t>Submitter: Žito d.d.______________________________________________</t>
  </si>
  <si>
    <t>Submitter: Žito d.d._______________________________________________________________</t>
  </si>
  <si>
    <t>Submitter: Žito d.d.___________________________________________</t>
  </si>
  <si>
    <t>a) The financial statements of Žito d.d. have been prepared in accordance with International Financial Reporting Standards (IFRS) as adopted by the European Union. Žito's financial statements have been prepared in euros using the accrual basis of accounting, whereby the effects of transactions are recognised when they occur and are disclosed in the financial statements for the period to which they relate, and using the going concern basis of accounting. The preparation of financial statements in accordance with IFRS requires the use of certain key accounting estimates that are reasonable in the circumstances and based on management's judgment.</t>
  </si>
  <si>
    <t>2. Žito d.d. financial statements have been prepared in accordance with International Financial Reporting Standards (IFRS) as adopted by the EU using the historical cost method, as modified by the initial recognition of financial instruments at fair value and subsequent revaluation of financial instruments measured at fair value through profit or loss and at fair value through other comprehensive income.</t>
  </si>
  <si>
    <t>5. 	                       31.12.2024.                     	31.12.2025.
	                           EUR                    	         EUR
Business Revenue	   278,751,017.88              	325,295,690.54
Operating Expenses	   (262,193,589.16)        	 (306,944,018.16)
Operating Profit	   16,557,428.72	                  18,351,672.38
Financial income	    22,155,025.12                  	  9,638,128.10
Financial expenses	    (3,564,388.41)                	   (2,595,941.15)
Financial income/(expenses)  – net	   (18,590,636.71)	                      (7,042,186.95)
	Profit before tax                   	    35,148,065.43     25,393,859.33</t>
  </si>
  <si>
    <t>6. The portion of liabilities maturing in a period longer than 5 years amounts to EUR 598,473 and relates to long-term liabilities to banks, and an additional amount of EUR 158,485 relates to lease liabilities reported in accordance with the provisions of IFRS 16.</t>
  </si>
  <si>
    <t>7. The average number of employees during the current period 01.01.-31.12.2025 is 649 employees (during the period 01.01.-31.12.2024 the average number of employees was 632 employees).</t>
  </si>
  <si>
    <t>10. The average number of employees during 2025 is 1,241. The Issuer does not track employees by category. The amount of net salaries and wages for 2025 is EUR 10,031,597, the cost of taxes and contributions from salaries is EUR 4,741,682, contributions on salaries are EUR 1,013,481, and other employee costs are EUR 2,843,587.</t>
  </si>
  <si>
    <t>11. Deferred tax assets as of 31.12.2025 amount to 415,237 euros (as of 31.12.2024: 3,189,669 euros). Details are disclosed in Note 14 of the audited financial statements as of 31.12.2025, which are published on the website www.zito.hr</t>
  </si>
  <si>
    <t>15. Žito d.d. has no participation certificates, convertible debentures, guarantees, options or similar securities or rights.</t>
  </si>
  <si>
    <t>16. Žito d.d. does not have shares in companies with unlimited liability</t>
  </si>
  <si>
    <t>22. In January 2026, Žito d.d. concluded the transaction of taking over the majority stake in the company Mesna industrija Ravlić d.o.o., thereby acquiring a 51% stake in the share capital of the company MI Ravlić d.o.o.</t>
  </si>
  <si>
    <t>4. Žito d.d. has no approved advances or loans to members of the administrative, management and supervisory bodies, nor any obligations agreed in their favor through guarantees.</t>
  </si>
  <si>
    <t>9. The remuneration of the members of the Supervisory Board in 2025 amounts to EUR 88,960, while the remuneration of the members of the Management Board in 2025 amounts to EUR 211,314. The Issuer has no obligations related to retirement for former members of the Supervisory Board and Management Board.</t>
  </si>
  <si>
    <t>01537776</t>
  </si>
  <si>
    <t xml:space="preserve">04027515 </t>
  </si>
  <si>
    <t>24. The total amount of fees charged by the auditor for the statutory audit of the annual financial statements for 2025 amounts to EUR 38,500.</t>
  </si>
  <si>
    <t>12. At the end of the reporting period, the company Žito d.d. had 100% ownership of the companies Novi Agrar d.o.o., Argumentum Vitae d.o.o., Svinjogojska farma Lipovača-Prkos d.o.o., Piko d.o.o., West d.o.o. and a majority stake of 86.88% in the company Termes Grupa d.d., 75.71% in the company Tvornica ulja Čepin d.d. and a share in the capital of 47.89% in the company Agro-Tovarnik d.o.o.</t>
  </si>
  <si>
    <t>20. Žito Inc.generated a net profit of EUR 19,948,802.34 in 2025. The proposed profit distribution allocates EUR 15,469,420.05 for dividend payments to shareholders, amounting to EUR 0.61 per share. The remaining portion of the net profit, EUR 4,479,382.29, will be retained as retained earnings.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</si>
</sst>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3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3" fillId="11" borderId="4" xfId="0" quotePrefix="1" applyFont="1" applyFill="1" applyBorder="1" applyAlignment="1" applyProtection="1">
      <alignment horizontal="center" vertical="center"/>
      <protection locked="0"/>
    </xf>
    <xf numFmtId="0" fontId="3" fillId="11" borderId="13" xfId="0" quotePrefix="1" applyFont="1" applyFill="1" applyBorder="1" applyAlignment="1" applyProtection="1">
      <alignment horizontal="center" vertical="center"/>
      <protection locked="0"/>
    </xf>
    <xf numFmtId="0" fontId="0" fillId="0" borderId="0" xfId="0" applyAlignment="1">
      <alignment vertical="top"/>
    </xf>
    <xf numFmtId="0" fontId="26" fillId="0" borderId="0" xfId="0" applyFont="1" applyAlignment="1">
      <alignment horizontal="left" vertical="top" wrapText="1"/>
    </xf>
    <xf numFmtId="0" fontId="26" fillId="0" borderId="0" xfId="0" applyFont="1"/>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ra.romic@zito.hr" TargetMode="External"/><Relationship Id="rId2" Type="http://schemas.openxmlformats.org/officeDocument/2006/relationships/hyperlink" Target="http://www.zito.hr/" TargetMode="External"/><Relationship Id="rId1" Type="http://schemas.openxmlformats.org/officeDocument/2006/relationships/hyperlink" Target="mailto:ir@zit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view="pageBreakPreview" zoomScaleNormal="100" zoomScaleSheetLayoutView="100" workbookViewId="0">
      <selection activeCell="C3" sqref="C3"/>
    </sheetView>
  </sheetViews>
  <sheetFormatPr defaultRowHeight="12.5" x14ac:dyDescent="0.25"/>
  <cols>
    <col min="9" max="9" width="13.453125" customWidth="1"/>
  </cols>
  <sheetData>
    <row r="1" spans="1:10" ht="15.5" x14ac:dyDescent="0.3">
      <c r="A1" s="157"/>
      <c r="B1" s="158"/>
      <c r="C1" s="158"/>
      <c r="D1" s="8"/>
      <c r="E1" s="8"/>
      <c r="F1" s="8"/>
      <c r="G1" s="8"/>
      <c r="H1" s="8"/>
      <c r="I1" s="8"/>
      <c r="J1" s="9"/>
    </row>
    <row r="2" spans="1:10" ht="14.5" customHeight="1" x14ac:dyDescent="0.25">
      <c r="A2" s="159" t="s">
        <v>0</v>
      </c>
      <c r="B2" s="160"/>
      <c r="C2" s="160"/>
      <c r="D2" s="160"/>
      <c r="E2" s="160"/>
      <c r="F2" s="160"/>
      <c r="G2" s="160"/>
      <c r="H2" s="160"/>
      <c r="I2" s="160"/>
      <c r="J2" s="161"/>
    </row>
    <row r="3" spans="1:10" ht="14" x14ac:dyDescent="0.25">
      <c r="A3" s="32"/>
      <c r="B3" s="33"/>
      <c r="C3" s="33"/>
      <c r="D3" s="33"/>
      <c r="E3" s="33"/>
      <c r="F3" s="33"/>
      <c r="G3" s="33"/>
      <c r="H3" s="33"/>
      <c r="I3" s="33"/>
      <c r="J3" s="34"/>
    </row>
    <row r="4" spans="1:10" ht="33.65" customHeight="1" x14ac:dyDescent="0.25">
      <c r="A4" s="162" t="s">
        <v>1</v>
      </c>
      <c r="B4" s="163"/>
      <c r="C4" s="163"/>
      <c r="D4" s="163"/>
      <c r="E4" s="164">
        <v>45658</v>
      </c>
      <c r="F4" s="165"/>
      <c r="G4" s="40" t="s">
        <v>2</v>
      </c>
      <c r="H4" s="164">
        <v>46022</v>
      </c>
      <c r="I4" s="165"/>
      <c r="J4" s="10"/>
    </row>
    <row r="5" spans="1:10" s="45" customFormat="1" ht="10.15" customHeight="1" x14ac:dyDescent="0.35">
      <c r="A5" s="166"/>
      <c r="B5" s="167"/>
      <c r="C5" s="167"/>
      <c r="D5" s="167"/>
      <c r="E5" s="167"/>
      <c r="F5" s="167"/>
      <c r="G5" s="167"/>
      <c r="H5" s="167"/>
      <c r="I5" s="167"/>
      <c r="J5" s="168"/>
    </row>
    <row r="6" spans="1:10" ht="20.5" customHeight="1" x14ac:dyDescent="0.25">
      <c r="A6" s="35"/>
      <c r="B6" s="46" t="s">
        <v>3</v>
      </c>
      <c r="C6" s="36"/>
      <c r="D6" s="36"/>
      <c r="E6" s="58">
        <v>2025</v>
      </c>
      <c r="F6" s="47"/>
      <c r="G6" s="40"/>
      <c r="H6" s="47"/>
      <c r="I6" s="47"/>
      <c r="J6" s="19"/>
    </row>
    <row r="7" spans="1:10" s="49" customFormat="1" ht="10.9" customHeight="1" x14ac:dyDescent="0.25">
      <c r="A7" s="35"/>
      <c r="B7" s="36"/>
      <c r="C7" s="36"/>
      <c r="D7" s="36"/>
      <c r="E7" s="48"/>
      <c r="F7" s="48"/>
      <c r="G7" s="40"/>
      <c r="H7" s="48"/>
      <c r="I7" s="48"/>
      <c r="J7" s="19"/>
    </row>
    <row r="8" spans="1:10" ht="37.9" customHeight="1" x14ac:dyDescent="0.25">
      <c r="A8" s="170" t="s">
        <v>4</v>
      </c>
      <c r="B8" s="171"/>
      <c r="C8" s="171"/>
      <c r="D8" s="171"/>
      <c r="E8" s="171"/>
      <c r="F8" s="171"/>
      <c r="G8" s="171"/>
      <c r="H8" s="171"/>
      <c r="I8" s="171"/>
      <c r="J8" s="11"/>
    </row>
    <row r="9" spans="1:10" ht="14" x14ac:dyDescent="0.3">
      <c r="A9" s="12"/>
      <c r="B9" s="29"/>
      <c r="C9" s="29"/>
      <c r="D9" s="29"/>
      <c r="E9" s="169"/>
      <c r="F9" s="169"/>
      <c r="G9" s="119"/>
      <c r="H9" s="119"/>
      <c r="I9" s="38"/>
      <c r="J9" s="39"/>
    </row>
    <row r="10" spans="1:10" ht="25.9" customHeight="1" x14ac:dyDescent="0.3">
      <c r="A10" s="137" t="s">
        <v>5</v>
      </c>
      <c r="B10" s="138"/>
      <c r="C10" s="149" t="s">
        <v>467</v>
      </c>
      <c r="D10" s="150"/>
      <c r="E10" s="30"/>
      <c r="F10" s="172" t="s">
        <v>6</v>
      </c>
      <c r="G10" s="173"/>
      <c r="H10" s="131" t="s">
        <v>471</v>
      </c>
      <c r="I10" s="132"/>
      <c r="J10" s="13"/>
    </row>
    <row r="11" spans="1:10" ht="15.65" customHeight="1" x14ac:dyDescent="0.3">
      <c r="A11" s="12"/>
      <c r="B11" s="29"/>
      <c r="C11" s="29"/>
      <c r="D11" s="29"/>
      <c r="E11" s="156"/>
      <c r="F11" s="156"/>
      <c r="G11" s="156"/>
      <c r="H11" s="156"/>
      <c r="I11" s="31"/>
      <c r="J11" s="13"/>
    </row>
    <row r="12" spans="1:10" ht="21" customHeight="1" x14ac:dyDescent="0.3">
      <c r="A12" s="121" t="s">
        <v>7</v>
      </c>
      <c r="B12" s="138"/>
      <c r="C12" s="149" t="s">
        <v>468</v>
      </c>
      <c r="D12" s="150"/>
      <c r="E12" s="155"/>
      <c r="F12" s="156"/>
      <c r="G12" s="156"/>
      <c r="H12" s="156"/>
      <c r="I12" s="31"/>
      <c r="J12" s="13"/>
    </row>
    <row r="13" spans="1:10" ht="10.9" customHeight="1" x14ac:dyDescent="0.3">
      <c r="A13" s="30"/>
      <c r="B13" s="31"/>
      <c r="C13" s="29"/>
      <c r="D13" s="29"/>
      <c r="E13" s="119"/>
      <c r="F13" s="119"/>
      <c r="G13" s="119"/>
      <c r="H13" s="119"/>
      <c r="I13" s="29"/>
      <c r="J13" s="14"/>
    </row>
    <row r="14" spans="1:10" ht="22.9" customHeight="1" x14ac:dyDescent="0.25">
      <c r="A14" s="121" t="s">
        <v>8</v>
      </c>
      <c r="B14" s="148"/>
      <c r="C14" s="149" t="s">
        <v>469</v>
      </c>
      <c r="D14" s="150"/>
      <c r="E14" s="154"/>
      <c r="F14" s="139"/>
      <c r="G14" s="44" t="s">
        <v>9</v>
      </c>
      <c r="H14" s="131" t="s">
        <v>472</v>
      </c>
      <c r="I14" s="132"/>
      <c r="J14" s="41"/>
    </row>
    <row r="15" spans="1:10" ht="14.5" customHeight="1" x14ac:dyDescent="0.3">
      <c r="A15" s="30"/>
      <c r="B15" s="31"/>
      <c r="C15" s="29"/>
      <c r="D15" s="29"/>
      <c r="E15" s="119"/>
      <c r="F15" s="119"/>
      <c r="G15" s="119"/>
      <c r="H15" s="119"/>
      <c r="I15" s="29"/>
      <c r="J15" s="14"/>
    </row>
    <row r="16" spans="1:10" ht="13.15" customHeight="1" x14ac:dyDescent="0.25">
      <c r="A16" s="121" t="s">
        <v>10</v>
      </c>
      <c r="B16" s="148"/>
      <c r="C16" s="149" t="s">
        <v>470</v>
      </c>
      <c r="D16" s="150"/>
      <c r="E16" s="37"/>
      <c r="F16" s="37"/>
      <c r="G16" s="37"/>
      <c r="H16" s="37"/>
      <c r="I16" s="37"/>
      <c r="J16" s="41"/>
    </row>
    <row r="17" spans="1:10" ht="14.5" customHeight="1" x14ac:dyDescent="0.25">
      <c r="A17" s="151"/>
      <c r="B17" s="152"/>
      <c r="C17" s="152"/>
      <c r="D17" s="152"/>
      <c r="E17" s="152"/>
      <c r="F17" s="152"/>
      <c r="G17" s="152"/>
      <c r="H17" s="152"/>
      <c r="I17" s="152"/>
      <c r="J17" s="153"/>
    </row>
    <row r="18" spans="1:10" x14ac:dyDescent="0.25">
      <c r="A18" s="137" t="s">
        <v>11</v>
      </c>
      <c r="B18" s="138"/>
      <c r="C18" s="123" t="s">
        <v>473</v>
      </c>
      <c r="D18" s="124"/>
      <c r="E18" s="124"/>
      <c r="F18" s="124"/>
      <c r="G18" s="124"/>
      <c r="H18" s="124"/>
      <c r="I18" s="124"/>
      <c r="J18" s="125"/>
    </row>
    <row r="19" spans="1:10" ht="14" x14ac:dyDescent="0.3">
      <c r="A19" s="12"/>
      <c r="B19" s="29"/>
      <c r="C19" s="43"/>
      <c r="D19" s="29"/>
      <c r="E19" s="119"/>
      <c r="F19" s="119"/>
      <c r="G19" s="119"/>
      <c r="H19" s="119"/>
      <c r="I19" s="29"/>
      <c r="J19" s="14"/>
    </row>
    <row r="20" spans="1:10" ht="14" x14ac:dyDescent="0.3">
      <c r="A20" s="137" t="s">
        <v>12</v>
      </c>
      <c r="B20" s="138"/>
      <c r="C20" s="131">
        <v>31000</v>
      </c>
      <c r="D20" s="132"/>
      <c r="E20" s="119"/>
      <c r="F20" s="119"/>
      <c r="G20" s="123" t="s">
        <v>454</v>
      </c>
      <c r="H20" s="124"/>
      <c r="I20" s="124"/>
      <c r="J20" s="125"/>
    </row>
    <row r="21" spans="1:10" ht="14" x14ac:dyDescent="0.3">
      <c r="A21" s="12"/>
      <c r="B21" s="29"/>
      <c r="C21" s="29"/>
      <c r="D21" s="29"/>
      <c r="E21" s="119"/>
      <c r="F21" s="119"/>
      <c r="G21" s="119"/>
      <c r="H21" s="119"/>
      <c r="I21" s="29"/>
      <c r="J21" s="14"/>
    </row>
    <row r="22" spans="1:10" x14ac:dyDescent="0.25">
      <c r="A22" s="137" t="s">
        <v>13</v>
      </c>
      <c r="B22" s="138"/>
      <c r="C22" s="123" t="s">
        <v>474</v>
      </c>
      <c r="D22" s="124"/>
      <c r="E22" s="124"/>
      <c r="F22" s="124"/>
      <c r="G22" s="124"/>
      <c r="H22" s="124"/>
      <c r="I22" s="124"/>
      <c r="J22" s="125"/>
    </row>
    <row r="23" spans="1:10" ht="14" x14ac:dyDescent="0.3">
      <c r="A23" s="12"/>
      <c r="B23" s="29"/>
      <c r="C23" s="29"/>
      <c r="D23" s="29"/>
      <c r="E23" s="119"/>
      <c r="F23" s="119"/>
      <c r="G23" s="119"/>
      <c r="H23" s="119"/>
      <c r="I23" s="29"/>
      <c r="J23" s="14"/>
    </row>
    <row r="24" spans="1:10" ht="14" x14ac:dyDescent="0.3">
      <c r="A24" s="137" t="s">
        <v>14</v>
      </c>
      <c r="B24" s="138"/>
      <c r="C24" s="143" t="s">
        <v>475</v>
      </c>
      <c r="D24" s="144"/>
      <c r="E24" s="144"/>
      <c r="F24" s="144"/>
      <c r="G24" s="144"/>
      <c r="H24" s="144"/>
      <c r="I24" s="144"/>
      <c r="J24" s="145"/>
    </row>
    <row r="25" spans="1:10" ht="14" x14ac:dyDescent="0.3">
      <c r="A25" s="12"/>
      <c r="B25" s="29"/>
      <c r="C25" s="43"/>
      <c r="D25" s="29"/>
      <c r="E25" s="119"/>
      <c r="F25" s="119"/>
      <c r="G25" s="119"/>
      <c r="H25" s="119"/>
      <c r="I25" s="29"/>
      <c r="J25" s="14"/>
    </row>
    <row r="26" spans="1:10" ht="14" x14ac:dyDescent="0.3">
      <c r="A26" s="137" t="s">
        <v>15</v>
      </c>
      <c r="B26" s="138"/>
      <c r="C26" s="143" t="s">
        <v>476</v>
      </c>
      <c r="D26" s="144"/>
      <c r="E26" s="144"/>
      <c r="F26" s="144"/>
      <c r="G26" s="144"/>
      <c r="H26" s="144"/>
      <c r="I26" s="144"/>
      <c r="J26" s="145"/>
    </row>
    <row r="27" spans="1:10" ht="13.9" customHeight="1" x14ac:dyDescent="0.3">
      <c r="A27" s="12"/>
      <c r="B27" s="29"/>
      <c r="C27" s="43"/>
      <c r="D27" s="29"/>
      <c r="E27" s="119"/>
      <c r="F27" s="119"/>
      <c r="G27" s="119"/>
      <c r="H27" s="119"/>
      <c r="I27" s="29"/>
      <c r="J27" s="14"/>
    </row>
    <row r="28" spans="1:10" ht="22.9" customHeight="1" x14ac:dyDescent="0.25">
      <c r="A28" s="121" t="s">
        <v>16</v>
      </c>
      <c r="B28" s="138"/>
      <c r="C28" s="25">
        <v>635</v>
      </c>
      <c r="D28" s="15"/>
      <c r="E28" s="142"/>
      <c r="F28" s="142"/>
      <c r="G28" s="142"/>
      <c r="H28" s="142"/>
      <c r="I28" s="146"/>
      <c r="J28" s="147"/>
    </row>
    <row r="29" spans="1:10" ht="14" x14ac:dyDescent="0.3">
      <c r="A29" s="12"/>
      <c r="B29" s="29"/>
      <c r="C29" s="29"/>
      <c r="D29" s="29"/>
      <c r="E29" s="119"/>
      <c r="F29" s="119"/>
      <c r="G29" s="119"/>
      <c r="H29" s="119"/>
      <c r="I29" s="29"/>
      <c r="J29" s="14"/>
    </row>
    <row r="30" spans="1:10" ht="14.5" x14ac:dyDescent="0.3">
      <c r="A30" s="137" t="s">
        <v>17</v>
      </c>
      <c r="B30" s="138"/>
      <c r="C30" s="57" t="s">
        <v>19</v>
      </c>
      <c r="D30" s="133" t="s">
        <v>18</v>
      </c>
      <c r="E30" s="134"/>
      <c r="F30" s="134"/>
      <c r="G30" s="134"/>
      <c r="H30" s="50" t="s">
        <v>19</v>
      </c>
      <c r="I30" s="51" t="s">
        <v>20</v>
      </c>
      <c r="J30" s="52"/>
    </row>
    <row r="31" spans="1:10" ht="13" x14ac:dyDescent="0.25">
      <c r="A31" s="137"/>
      <c r="B31" s="138"/>
      <c r="C31" s="16"/>
      <c r="D31" s="40"/>
      <c r="E31" s="139"/>
      <c r="F31" s="139"/>
      <c r="G31" s="139"/>
      <c r="H31" s="139"/>
      <c r="I31" s="140"/>
      <c r="J31" s="141"/>
    </row>
    <row r="32" spans="1:10" ht="13" x14ac:dyDescent="0.25">
      <c r="A32" s="137" t="s">
        <v>21</v>
      </c>
      <c r="B32" s="138"/>
      <c r="C32" s="25" t="s">
        <v>24</v>
      </c>
      <c r="D32" s="133" t="s">
        <v>22</v>
      </c>
      <c r="E32" s="134"/>
      <c r="F32" s="134"/>
      <c r="G32" s="134"/>
      <c r="H32" s="53" t="s">
        <v>23</v>
      </c>
      <c r="I32" s="54" t="s">
        <v>24</v>
      </c>
      <c r="J32" s="55"/>
    </row>
    <row r="33" spans="1:10" ht="14" x14ac:dyDescent="0.3">
      <c r="A33" s="12"/>
      <c r="B33" s="29"/>
      <c r="C33" s="29"/>
      <c r="D33" s="29"/>
      <c r="E33" s="119"/>
      <c r="F33" s="119"/>
      <c r="G33" s="119"/>
      <c r="H33" s="119"/>
      <c r="I33" s="29"/>
      <c r="J33" s="14"/>
    </row>
    <row r="34" spans="1:10" x14ac:dyDescent="0.25">
      <c r="A34" s="133" t="s">
        <v>25</v>
      </c>
      <c r="B34" s="134"/>
      <c r="C34" s="134"/>
      <c r="D34" s="134"/>
      <c r="E34" s="134" t="s">
        <v>26</v>
      </c>
      <c r="F34" s="134"/>
      <c r="G34" s="134"/>
      <c r="H34" s="134"/>
      <c r="I34" s="134"/>
      <c r="J34" s="17" t="s">
        <v>27</v>
      </c>
    </row>
    <row r="35" spans="1:10" ht="14" x14ac:dyDescent="0.3">
      <c r="A35" s="12"/>
      <c r="B35" s="29"/>
      <c r="C35" s="29"/>
      <c r="D35" s="29"/>
      <c r="E35" s="119"/>
      <c r="F35" s="119"/>
      <c r="G35" s="119"/>
      <c r="H35" s="119"/>
      <c r="I35" s="29"/>
      <c r="J35" s="39"/>
    </row>
    <row r="36" spans="1:10" x14ac:dyDescent="0.25">
      <c r="A36" s="126" t="s">
        <v>445</v>
      </c>
      <c r="B36" s="127"/>
      <c r="C36" s="127"/>
      <c r="D36" s="127"/>
      <c r="E36" s="126" t="s">
        <v>454</v>
      </c>
      <c r="F36" s="127"/>
      <c r="G36" s="127"/>
      <c r="H36" s="127"/>
      <c r="I36" s="128"/>
      <c r="J36" s="91" t="s">
        <v>460</v>
      </c>
    </row>
    <row r="37" spans="1:10" ht="14" x14ac:dyDescent="0.3">
      <c r="A37" s="12"/>
      <c r="B37" s="29"/>
      <c r="C37" s="43"/>
      <c r="D37" s="136"/>
      <c r="E37" s="136"/>
      <c r="F37" s="136"/>
      <c r="G37" s="136"/>
      <c r="H37" s="136"/>
      <c r="I37" s="136"/>
      <c r="J37" s="14"/>
    </row>
    <row r="38" spans="1:10" x14ac:dyDescent="0.25">
      <c r="A38" s="126" t="s">
        <v>446</v>
      </c>
      <c r="B38" s="127"/>
      <c r="C38" s="127"/>
      <c r="D38" s="128"/>
      <c r="E38" s="126" t="s">
        <v>455</v>
      </c>
      <c r="F38" s="127"/>
      <c r="G38" s="127"/>
      <c r="H38" s="127"/>
      <c r="I38" s="128"/>
      <c r="J38" s="92" t="s">
        <v>461</v>
      </c>
    </row>
    <row r="39" spans="1:10" ht="14" x14ac:dyDescent="0.3">
      <c r="A39" s="12"/>
      <c r="B39" s="29"/>
      <c r="C39" s="43"/>
      <c r="D39" s="42"/>
      <c r="E39" s="136"/>
      <c r="F39" s="136"/>
      <c r="G39" s="136"/>
      <c r="H39" s="136"/>
      <c r="I39" s="31"/>
      <c r="J39" s="14"/>
    </row>
    <row r="40" spans="1:10" x14ac:dyDescent="0.25">
      <c r="A40" s="126" t="s">
        <v>447</v>
      </c>
      <c r="B40" s="127"/>
      <c r="C40" s="127"/>
      <c r="D40" s="128"/>
      <c r="E40" s="126" t="s">
        <v>456</v>
      </c>
      <c r="F40" s="127"/>
      <c r="G40" s="127"/>
      <c r="H40" s="127"/>
      <c r="I40" s="128"/>
      <c r="J40" s="92" t="s">
        <v>518</v>
      </c>
    </row>
    <row r="41" spans="1:10" ht="14" x14ac:dyDescent="0.3">
      <c r="A41" s="12"/>
      <c r="B41" s="29"/>
      <c r="C41" s="43"/>
      <c r="D41" s="42"/>
      <c r="E41" s="136"/>
      <c r="F41" s="136"/>
      <c r="G41" s="136"/>
      <c r="H41" s="136"/>
      <c r="I41" s="31"/>
      <c r="J41" s="14"/>
    </row>
    <row r="42" spans="1:10" x14ac:dyDescent="0.25">
      <c r="A42" s="126" t="s">
        <v>448</v>
      </c>
      <c r="B42" s="127"/>
      <c r="C42" s="127"/>
      <c r="D42" s="128"/>
      <c r="E42" s="126" t="s">
        <v>454</v>
      </c>
      <c r="F42" s="127"/>
      <c r="G42" s="127"/>
      <c r="H42" s="127"/>
      <c r="I42" s="128"/>
      <c r="J42" s="92" t="s">
        <v>462</v>
      </c>
    </row>
    <row r="43" spans="1:10" ht="14" x14ac:dyDescent="0.3">
      <c r="A43" s="12"/>
      <c r="B43" s="29"/>
      <c r="C43" s="43"/>
      <c r="D43" s="42"/>
      <c r="E43" s="136"/>
      <c r="F43" s="136"/>
      <c r="G43" s="136"/>
      <c r="H43" s="136"/>
      <c r="I43" s="31"/>
      <c r="J43" s="14"/>
    </row>
    <row r="44" spans="1:10" x14ac:dyDescent="0.25">
      <c r="A44" s="126" t="s">
        <v>449</v>
      </c>
      <c r="B44" s="127"/>
      <c r="C44" s="127"/>
      <c r="D44" s="128"/>
      <c r="E44" s="126" t="s">
        <v>457</v>
      </c>
      <c r="F44" s="127"/>
      <c r="G44" s="127"/>
      <c r="H44" s="127"/>
      <c r="I44" s="128"/>
      <c r="J44" s="92" t="s">
        <v>463</v>
      </c>
    </row>
    <row r="45" spans="1:10" ht="14" x14ac:dyDescent="0.3">
      <c r="A45" s="12"/>
      <c r="B45" s="29"/>
      <c r="C45" s="43"/>
      <c r="D45" s="42"/>
      <c r="E45" s="42"/>
      <c r="F45" s="42"/>
      <c r="G45" s="42"/>
      <c r="H45" s="42"/>
      <c r="I45" s="31"/>
      <c r="J45" s="14"/>
    </row>
    <row r="46" spans="1:10" x14ac:dyDescent="0.25">
      <c r="A46" s="126" t="s">
        <v>450</v>
      </c>
      <c r="B46" s="127"/>
      <c r="C46" s="127"/>
      <c r="D46" s="128"/>
      <c r="E46" s="126" t="s">
        <v>458</v>
      </c>
      <c r="F46" s="127"/>
      <c r="G46" s="127"/>
      <c r="H46" s="127"/>
      <c r="I46" s="128"/>
      <c r="J46" s="92" t="s">
        <v>464</v>
      </c>
    </row>
    <row r="47" spans="1:10" ht="14" x14ac:dyDescent="0.3">
      <c r="A47" s="18"/>
      <c r="B47" s="43"/>
      <c r="C47" s="118"/>
      <c r="D47" s="118"/>
      <c r="E47" s="119"/>
      <c r="F47" s="119"/>
      <c r="G47" s="118"/>
      <c r="H47" s="118"/>
      <c r="I47" s="118"/>
      <c r="J47" s="14"/>
    </row>
    <row r="48" spans="1:10" x14ac:dyDescent="0.25">
      <c r="A48" s="126" t="s">
        <v>451</v>
      </c>
      <c r="B48" s="127"/>
      <c r="C48" s="127"/>
      <c r="D48" s="128"/>
      <c r="E48" s="126" t="s">
        <v>459</v>
      </c>
      <c r="F48" s="127"/>
      <c r="G48" s="127"/>
      <c r="H48" s="127"/>
      <c r="I48" s="128"/>
      <c r="J48" s="92" t="s">
        <v>465</v>
      </c>
    </row>
    <row r="49" spans="1:10" ht="14" x14ac:dyDescent="0.3">
      <c r="A49" s="18"/>
      <c r="B49" s="43"/>
      <c r="C49" s="118"/>
      <c r="D49" s="118"/>
      <c r="E49" s="119"/>
      <c r="F49" s="119"/>
      <c r="G49" s="118"/>
      <c r="H49" s="118"/>
      <c r="I49" s="118"/>
      <c r="J49" s="14"/>
    </row>
    <row r="50" spans="1:10" x14ac:dyDescent="0.25">
      <c r="A50" s="126" t="s">
        <v>452</v>
      </c>
      <c r="B50" s="127"/>
      <c r="C50" s="127"/>
      <c r="D50" s="128"/>
      <c r="E50" s="126" t="s">
        <v>454</v>
      </c>
      <c r="F50" s="127"/>
      <c r="G50" s="127"/>
      <c r="H50" s="127"/>
      <c r="I50" s="128"/>
      <c r="J50" s="92" t="s">
        <v>519</v>
      </c>
    </row>
    <row r="51" spans="1:10" ht="14" x14ac:dyDescent="0.3">
      <c r="A51" s="18"/>
      <c r="B51" s="43"/>
      <c r="C51" s="43"/>
      <c r="D51" s="29"/>
      <c r="E51" s="135"/>
      <c r="F51" s="135"/>
      <c r="G51" s="118"/>
      <c r="H51" s="118"/>
      <c r="I51" s="29"/>
      <c r="J51" s="14"/>
    </row>
    <row r="52" spans="1:10" x14ac:dyDescent="0.25">
      <c r="A52" s="126" t="s">
        <v>453</v>
      </c>
      <c r="B52" s="127"/>
      <c r="C52" s="127"/>
      <c r="D52" s="128"/>
      <c r="E52" s="126" t="s">
        <v>454</v>
      </c>
      <c r="F52" s="127"/>
      <c r="G52" s="127"/>
      <c r="H52" s="127"/>
      <c r="I52" s="128"/>
      <c r="J52" s="92" t="s">
        <v>466</v>
      </c>
    </row>
    <row r="53" spans="1:10" ht="14" x14ac:dyDescent="0.3">
      <c r="A53" s="18"/>
      <c r="B53" s="43"/>
      <c r="C53" s="43"/>
      <c r="D53" s="29"/>
      <c r="E53" s="119"/>
      <c r="F53" s="119"/>
      <c r="G53" s="118"/>
      <c r="H53" s="118"/>
      <c r="I53" s="29"/>
      <c r="J53" s="56" t="s">
        <v>28</v>
      </c>
    </row>
    <row r="54" spans="1:10" ht="14" x14ac:dyDescent="0.3">
      <c r="A54" s="18"/>
      <c r="B54" s="43"/>
      <c r="C54" s="43"/>
      <c r="D54" s="29"/>
      <c r="E54" s="119"/>
      <c r="F54" s="119"/>
      <c r="G54" s="118"/>
      <c r="H54" s="118"/>
      <c r="I54" s="29"/>
      <c r="J54" s="56" t="s">
        <v>29</v>
      </c>
    </row>
    <row r="55" spans="1:10" ht="14.5" customHeight="1" x14ac:dyDescent="0.25">
      <c r="A55" s="121" t="s">
        <v>30</v>
      </c>
      <c r="B55" s="122"/>
      <c r="C55" s="131" t="s">
        <v>29</v>
      </c>
      <c r="D55" s="132"/>
      <c r="E55" s="129" t="s">
        <v>31</v>
      </c>
      <c r="F55" s="130"/>
      <c r="G55" s="123"/>
      <c r="H55" s="124"/>
      <c r="I55" s="124"/>
      <c r="J55" s="125"/>
    </row>
    <row r="56" spans="1:10" ht="14" x14ac:dyDescent="0.3">
      <c r="A56" s="18"/>
      <c r="B56" s="43"/>
      <c r="C56" s="118"/>
      <c r="D56" s="118"/>
      <c r="E56" s="119"/>
      <c r="F56" s="119"/>
      <c r="G56" s="120" t="s">
        <v>32</v>
      </c>
      <c r="H56" s="120"/>
      <c r="I56" s="120"/>
      <c r="J56" s="19"/>
    </row>
    <row r="57" spans="1:10" ht="13.9" customHeight="1" x14ac:dyDescent="0.25">
      <c r="A57" s="121" t="s">
        <v>33</v>
      </c>
      <c r="B57" s="122"/>
      <c r="C57" s="123" t="s">
        <v>477</v>
      </c>
      <c r="D57" s="124"/>
      <c r="E57" s="124"/>
      <c r="F57" s="124"/>
      <c r="G57" s="124"/>
      <c r="H57" s="124"/>
      <c r="I57" s="124"/>
      <c r="J57" s="125"/>
    </row>
    <row r="58" spans="1:10" ht="14" x14ac:dyDescent="0.3">
      <c r="A58" s="12"/>
      <c r="B58" s="29"/>
      <c r="C58" s="142" t="s">
        <v>34</v>
      </c>
      <c r="D58" s="142"/>
      <c r="E58" s="142"/>
      <c r="F58" s="142"/>
      <c r="G58" s="142"/>
      <c r="H58" s="142"/>
      <c r="I58" s="142"/>
      <c r="J58" s="14"/>
    </row>
    <row r="59" spans="1:10" ht="14" x14ac:dyDescent="0.3">
      <c r="A59" s="121" t="s">
        <v>35</v>
      </c>
      <c r="B59" s="122"/>
      <c r="C59" s="178" t="s">
        <v>478</v>
      </c>
      <c r="D59" s="179"/>
      <c r="E59" s="180"/>
      <c r="F59" s="119"/>
      <c r="G59" s="119"/>
      <c r="H59" s="134"/>
      <c r="I59" s="134"/>
      <c r="J59" s="181"/>
    </row>
    <row r="60" spans="1:10" ht="14" x14ac:dyDescent="0.3">
      <c r="A60" s="12"/>
      <c r="B60" s="29"/>
      <c r="C60" s="43"/>
      <c r="D60" s="29"/>
      <c r="E60" s="119"/>
      <c r="F60" s="119"/>
      <c r="G60" s="119"/>
      <c r="H60" s="119"/>
      <c r="I60" s="29"/>
      <c r="J60" s="14"/>
    </row>
    <row r="61" spans="1:10" ht="14.5" customHeight="1" x14ac:dyDescent="0.25">
      <c r="A61" s="121" t="s">
        <v>14</v>
      </c>
      <c r="B61" s="122"/>
      <c r="C61" s="182" t="s">
        <v>479</v>
      </c>
      <c r="D61" s="175"/>
      <c r="E61" s="175"/>
      <c r="F61" s="175"/>
      <c r="G61" s="175"/>
      <c r="H61" s="175"/>
      <c r="I61" s="175"/>
      <c r="J61" s="176"/>
    </row>
    <row r="62" spans="1:10" ht="14" x14ac:dyDescent="0.3">
      <c r="A62" s="12"/>
      <c r="B62" s="29"/>
      <c r="C62" s="29"/>
      <c r="D62" s="29"/>
      <c r="E62" s="119"/>
      <c r="F62" s="119"/>
      <c r="G62" s="119"/>
      <c r="H62" s="119"/>
      <c r="I62" s="29"/>
      <c r="J62" s="14"/>
    </row>
    <row r="63" spans="1:10" ht="14" x14ac:dyDescent="0.25">
      <c r="A63" s="121" t="s">
        <v>36</v>
      </c>
      <c r="B63" s="122"/>
      <c r="C63" s="174" t="s">
        <v>480</v>
      </c>
      <c r="D63" s="175"/>
      <c r="E63" s="175"/>
      <c r="F63" s="175"/>
      <c r="G63" s="175"/>
      <c r="H63" s="175"/>
      <c r="I63" s="175"/>
      <c r="J63" s="176"/>
    </row>
    <row r="64" spans="1:10" ht="14.5" customHeight="1" x14ac:dyDescent="0.3">
      <c r="A64" s="12"/>
      <c r="B64" s="29"/>
      <c r="C64" s="120" t="s">
        <v>37</v>
      </c>
      <c r="D64" s="120"/>
      <c r="E64" s="120"/>
      <c r="F64" s="120"/>
      <c r="G64" s="29"/>
      <c r="H64" s="29"/>
      <c r="I64" s="29"/>
      <c r="J64" s="14"/>
    </row>
    <row r="65" spans="1:10" ht="14" x14ac:dyDescent="0.25">
      <c r="A65" s="121" t="s">
        <v>38</v>
      </c>
      <c r="B65" s="122"/>
      <c r="C65" s="174" t="s">
        <v>481</v>
      </c>
      <c r="D65" s="175"/>
      <c r="E65" s="175"/>
      <c r="F65" s="175"/>
      <c r="G65" s="175"/>
      <c r="H65" s="175"/>
      <c r="I65" s="175"/>
      <c r="J65" s="176"/>
    </row>
    <row r="66" spans="1:10" ht="14.5" customHeight="1" x14ac:dyDescent="0.25">
      <c r="A66" s="20"/>
      <c r="B66" s="21"/>
      <c r="C66" s="177" t="s">
        <v>39</v>
      </c>
      <c r="D66" s="177"/>
      <c r="E66" s="177"/>
      <c r="F66" s="177"/>
      <c r="G66" s="177"/>
      <c r="H66" s="21"/>
      <c r="I66" s="21"/>
      <c r="J66" s="22"/>
    </row>
    <row r="73" spans="1:10" ht="27" customHeight="1" x14ac:dyDescent="0.25"/>
    <row r="77" spans="1:10" ht="38.5" customHeight="1" x14ac:dyDescent="0.25"/>
  </sheetData>
  <sheetProtection formatCells="0" insertRows="0"/>
  <mergeCells count="135">
    <mergeCell ref="A48:D48"/>
    <mergeCell ref="E48:I48"/>
    <mergeCell ref="A42:D42"/>
    <mergeCell ref="E42:I42"/>
    <mergeCell ref="E43:F43"/>
    <mergeCell ref="G43:H43"/>
    <mergeCell ref="A44:D44"/>
    <mergeCell ref="E44:I44"/>
    <mergeCell ref="C47:D47"/>
    <mergeCell ref="E47:F47"/>
    <mergeCell ref="G47:I47"/>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1:F51"/>
    <mergeCell ref="E49:F49"/>
    <mergeCell ref="A46:D46"/>
    <mergeCell ref="E46:I46"/>
    <mergeCell ref="C49:D49"/>
    <mergeCell ref="G49:I49"/>
    <mergeCell ref="A50:D50"/>
    <mergeCell ref="E50:I50"/>
    <mergeCell ref="G51:H51"/>
    <mergeCell ref="E36:I36"/>
    <mergeCell ref="D37:I37"/>
    <mergeCell ref="A38:D38"/>
    <mergeCell ref="E38:I38"/>
    <mergeCell ref="E39:F39"/>
    <mergeCell ref="G39:H39"/>
    <mergeCell ref="A40:D40"/>
    <mergeCell ref="E40:I40"/>
    <mergeCell ref="E41:F41"/>
    <mergeCell ref="G41:H41"/>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hyperlinks>
    <hyperlink ref="C24" r:id="rId1" xr:uid="{B4AB3467-8384-4937-8AFB-21B0E81330BD}"/>
    <hyperlink ref="C26" r:id="rId2" xr:uid="{710D7B44-F125-4C0A-A01B-6BEF294975EF}"/>
    <hyperlink ref="C61" r:id="rId3" xr:uid="{B965E42D-0795-4FCF-AD0B-50EC85DA22AB}"/>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5" zoomScale="110" zoomScaleNormal="100" workbookViewId="0">
      <selection activeCell="H116" sqref="H116"/>
    </sheetView>
  </sheetViews>
  <sheetFormatPr defaultColWidth="8.81640625" defaultRowHeight="12.5" x14ac:dyDescent="0.25"/>
  <cols>
    <col min="8" max="9" width="15.7265625" style="24" customWidth="1"/>
    <col min="10" max="10" width="10.26953125" bestFit="1" customWidth="1"/>
  </cols>
  <sheetData>
    <row r="1" spans="1:9" x14ac:dyDescent="0.25">
      <c r="A1" s="100" t="s">
        <v>40</v>
      </c>
      <c r="B1" s="101"/>
      <c r="C1" s="101"/>
      <c r="D1" s="101"/>
      <c r="E1" s="101"/>
      <c r="F1" s="101"/>
      <c r="G1" s="101"/>
      <c r="H1" s="101"/>
      <c r="I1" s="101"/>
    </row>
    <row r="2" spans="1:9" x14ac:dyDescent="0.25">
      <c r="A2" s="102" t="s">
        <v>482</v>
      </c>
      <c r="B2" s="103"/>
      <c r="C2" s="103"/>
      <c r="D2" s="103"/>
      <c r="E2" s="103"/>
      <c r="F2" s="103"/>
      <c r="G2" s="103"/>
      <c r="H2" s="103"/>
      <c r="I2" s="103"/>
    </row>
    <row r="3" spans="1:9" x14ac:dyDescent="0.25">
      <c r="A3" s="104" t="s">
        <v>41</v>
      </c>
      <c r="B3" s="104"/>
      <c r="C3" s="104"/>
      <c r="D3" s="104"/>
      <c r="E3" s="104"/>
      <c r="F3" s="104"/>
      <c r="G3" s="104"/>
      <c r="H3" s="104"/>
      <c r="I3" s="104"/>
    </row>
    <row r="4" spans="1:9" x14ac:dyDescent="0.25">
      <c r="A4" s="105" t="s">
        <v>503</v>
      </c>
      <c r="B4" s="106"/>
      <c r="C4" s="106"/>
      <c r="D4" s="106"/>
      <c r="E4" s="106"/>
      <c r="F4" s="106"/>
      <c r="G4" s="106"/>
      <c r="H4" s="106"/>
      <c r="I4" s="107"/>
    </row>
    <row r="5" spans="1:9" ht="31.5" x14ac:dyDescent="0.25">
      <c r="A5" s="110" t="s">
        <v>42</v>
      </c>
      <c r="B5" s="111"/>
      <c r="C5" s="111"/>
      <c r="D5" s="111"/>
      <c r="E5" s="111"/>
      <c r="F5" s="111"/>
      <c r="G5" s="66" t="s">
        <v>43</v>
      </c>
      <c r="H5" s="67" t="s">
        <v>44</v>
      </c>
      <c r="I5" s="67" t="s">
        <v>45</v>
      </c>
    </row>
    <row r="6" spans="1:9" x14ac:dyDescent="0.25">
      <c r="A6" s="108">
        <v>1</v>
      </c>
      <c r="B6" s="109"/>
      <c r="C6" s="109"/>
      <c r="D6" s="109"/>
      <c r="E6" s="109"/>
      <c r="F6" s="109"/>
      <c r="G6" s="68">
        <v>2</v>
      </c>
      <c r="H6" s="67">
        <v>3</v>
      </c>
      <c r="I6" s="67">
        <v>4</v>
      </c>
    </row>
    <row r="7" spans="1:9" x14ac:dyDescent="0.25">
      <c r="A7" s="112"/>
      <c r="B7" s="112"/>
      <c r="C7" s="112"/>
      <c r="D7" s="112"/>
      <c r="E7" s="112"/>
      <c r="F7" s="112"/>
      <c r="G7" s="112"/>
      <c r="H7" s="112"/>
      <c r="I7" s="113"/>
    </row>
    <row r="8" spans="1:9" ht="12.75" customHeight="1" x14ac:dyDescent="0.25">
      <c r="A8" s="114" t="s">
        <v>46</v>
      </c>
      <c r="B8" s="114"/>
      <c r="C8" s="114"/>
      <c r="D8" s="114"/>
      <c r="E8" s="114"/>
      <c r="F8" s="114"/>
      <c r="G8" s="59">
        <v>1</v>
      </c>
      <c r="H8" s="69">
        <v>0</v>
      </c>
      <c r="I8" s="69">
        <v>0</v>
      </c>
    </row>
    <row r="9" spans="1:9" ht="12.75" customHeight="1" x14ac:dyDescent="0.25">
      <c r="A9" s="98" t="s">
        <v>47</v>
      </c>
      <c r="B9" s="98"/>
      <c r="C9" s="98"/>
      <c r="D9" s="98"/>
      <c r="E9" s="98"/>
      <c r="F9" s="98"/>
      <c r="G9" s="60">
        <v>2</v>
      </c>
      <c r="H9" s="70">
        <f>H10+H17+H27+H38+H43</f>
        <v>150248082.97</v>
      </c>
      <c r="I9" s="70">
        <f>I10+I17+I27+I38+I43</f>
        <v>158827305.13000003</v>
      </c>
    </row>
    <row r="10" spans="1:9" ht="12.75" customHeight="1" x14ac:dyDescent="0.25">
      <c r="A10" s="97" t="s">
        <v>48</v>
      </c>
      <c r="B10" s="97"/>
      <c r="C10" s="97"/>
      <c r="D10" s="97"/>
      <c r="E10" s="97"/>
      <c r="F10" s="97"/>
      <c r="G10" s="60">
        <v>3</v>
      </c>
      <c r="H10" s="70">
        <f>H11+H12+H13+H14+H15+H16</f>
        <v>1356279.31</v>
      </c>
      <c r="I10" s="70">
        <f>I11+I12+I13+I14+I15+I16</f>
        <v>1367685.3900000001</v>
      </c>
    </row>
    <row r="11" spans="1:9" ht="12.75" customHeight="1" x14ac:dyDescent="0.25">
      <c r="A11" s="96" t="s">
        <v>49</v>
      </c>
      <c r="B11" s="96"/>
      <c r="C11" s="96"/>
      <c r="D11" s="96"/>
      <c r="E11" s="96"/>
      <c r="F11" s="96"/>
      <c r="G11" s="59">
        <v>4</v>
      </c>
      <c r="H11" s="69">
        <v>0</v>
      </c>
      <c r="I11" s="69">
        <v>0</v>
      </c>
    </row>
    <row r="12" spans="1:9" ht="23.5" customHeight="1" x14ac:dyDescent="0.25">
      <c r="A12" s="96" t="s">
        <v>50</v>
      </c>
      <c r="B12" s="96"/>
      <c r="C12" s="96"/>
      <c r="D12" s="96"/>
      <c r="E12" s="96"/>
      <c r="F12" s="96"/>
      <c r="G12" s="59">
        <v>5</v>
      </c>
      <c r="H12" s="69">
        <v>188303.27</v>
      </c>
      <c r="I12" s="69">
        <v>154717.69</v>
      </c>
    </row>
    <row r="13" spans="1:9" ht="12.75" customHeight="1" x14ac:dyDescent="0.25">
      <c r="A13" s="96" t="s">
        <v>51</v>
      </c>
      <c r="B13" s="96"/>
      <c r="C13" s="96"/>
      <c r="D13" s="96"/>
      <c r="E13" s="96"/>
      <c r="F13" s="96"/>
      <c r="G13" s="59">
        <v>6</v>
      </c>
      <c r="H13" s="69">
        <v>790762.36</v>
      </c>
      <c r="I13" s="69">
        <v>790762.36</v>
      </c>
    </row>
    <row r="14" spans="1:9" ht="12.75" customHeight="1" x14ac:dyDescent="0.25">
      <c r="A14" s="96" t="s">
        <v>52</v>
      </c>
      <c r="B14" s="96"/>
      <c r="C14" s="96"/>
      <c r="D14" s="96"/>
      <c r="E14" s="96"/>
      <c r="F14" s="96"/>
      <c r="G14" s="59">
        <v>7</v>
      </c>
      <c r="H14" s="69">
        <v>0</v>
      </c>
      <c r="I14" s="69">
        <v>0</v>
      </c>
    </row>
    <row r="15" spans="1:9" ht="12.75" customHeight="1" x14ac:dyDescent="0.25">
      <c r="A15" s="96" t="s">
        <v>53</v>
      </c>
      <c r="B15" s="96"/>
      <c r="C15" s="96"/>
      <c r="D15" s="96"/>
      <c r="E15" s="96"/>
      <c r="F15" s="96"/>
      <c r="G15" s="59">
        <v>8</v>
      </c>
      <c r="H15" s="69">
        <v>0</v>
      </c>
      <c r="I15" s="69">
        <v>0</v>
      </c>
    </row>
    <row r="16" spans="1:9" ht="12.75" customHeight="1" x14ac:dyDescent="0.25">
      <c r="A16" s="96" t="s">
        <v>54</v>
      </c>
      <c r="B16" s="96"/>
      <c r="C16" s="96"/>
      <c r="D16" s="96"/>
      <c r="E16" s="96"/>
      <c r="F16" s="96"/>
      <c r="G16" s="59">
        <v>9</v>
      </c>
      <c r="H16" s="69">
        <v>377213.68</v>
      </c>
      <c r="I16" s="69">
        <v>422205.34</v>
      </c>
    </row>
    <row r="17" spans="1:9" ht="12.75" customHeight="1" x14ac:dyDescent="0.25">
      <c r="A17" s="97" t="s">
        <v>55</v>
      </c>
      <c r="B17" s="97"/>
      <c r="C17" s="97"/>
      <c r="D17" s="97"/>
      <c r="E17" s="97"/>
      <c r="F17" s="97"/>
      <c r="G17" s="60">
        <v>10</v>
      </c>
      <c r="H17" s="70">
        <f>H18+H19+H20+H21+H22+H23+H24+H25+H26</f>
        <v>96922809.689999998</v>
      </c>
      <c r="I17" s="70">
        <f>I18+I19+I20+I21+I22+I23+I24+I25+I26</f>
        <v>93790821.700000003</v>
      </c>
    </row>
    <row r="18" spans="1:9" ht="12.75" customHeight="1" x14ac:dyDescent="0.25">
      <c r="A18" s="96" t="s">
        <v>56</v>
      </c>
      <c r="B18" s="96"/>
      <c r="C18" s="96"/>
      <c r="D18" s="96"/>
      <c r="E18" s="96"/>
      <c r="F18" s="96"/>
      <c r="G18" s="59">
        <v>11</v>
      </c>
      <c r="H18" s="69">
        <v>22769495.260000002</v>
      </c>
      <c r="I18" s="69">
        <v>24116234.75</v>
      </c>
    </row>
    <row r="19" spans="1:9" ht="12.75" customHeight="1" x14ac:dyDescent="0.25">
      <c r="A19" s="96" t="s">
        <v>57</v>
      </c>
      <c r="B19" s="96"/>
      <c r="C19" s="96"/>
      <c r="D19" s="96"/>
      <c r="E19" s="96"/>
      <c r="F19" s="96"/>
      <c r="G19" s="59">
        <v>12</v>
      </c>
      <c r="H19" s="69">
        <v>53045935.740000002</v>
      </c>
      <c r="I19" s="69">
        <v>49091363.109999999</v>
      </c>
    </row>
    <row r="20" spans="1:9" ht="12.75" customHeight="1" x14ac:dyDescent="0.25">
      <c r="A20" s="96" t="s">
        <v>58</v>
      </c>
      <c r="B20" s="96"/>
      <c r="C20" s="96"/>
      <c r="D20" s="96"/>
      <c r="E20" s="96"/>
      <c r="F20" s="96"/>
      <c r="G20" s="59">
        <v>13</v>
      </c>
      <c r="H20" s="69">
        <v>12956273.810000001</v>
      </c>
      <c r="I20" s="69">
        <v>10717814.23</v>
      </c>
    </row>
    <row r="21" spans="1:9" ht="12.75" customHeight="1" x14ac:dyDescent="0.25">
      <c r="A21" s="96" t="s">
        <v>59</v>
      </c>
      <c r="B21" s="96"/>
      <c r="C21" s="96"/>
      <c r="D21" s="96"/>
      <c r="E21" s="96"/>
      <c r="F21" s="96"/>
      <c r="G21" s="59">
        <v>14</v>
      </c>
      <c r="H21" s="69">
        <v>3173428.95</v>
      </c>
      <c r="I21" s="69">
        <v>2746293.04</v>
      </c>
    </row>
    <row r="22" spans="1:9" ht="12.75" customHeight="1" x14ac:dyDescent="0.25">
      <c r="A22" s="96" t="s">
        <v>60</v>
      </c>
      <c r="B22" s="96"/>
      <c r="C22" s="96"/>
      <c r="D22" s="96"/>
      <c r="E22" s="96"/>
      <c r="F22" s="96"/>
      <c r="G22" s="59">
        <v>15</v>
      </c>
      <c r="H22" s="69">
        <v>55502.97</v>
      </c>
      <c r="I22" s="69">
        <v>0</v>
      </c>
    </row>
    <row r="23" spans="1:9" ht="12.75" customHeight="1" x14ac:dyDescent="0.25">
      <c r="A23" s="96" t="s">
        <v>61</v>
      </c>
      <c r="B23" s="96"/>
      <c r="C23" s="96"/>
      <c r="D23" s="96"/>
      <c r="E23" s="96"/>
      <c r="F23" s="96"/>
      <c r="G23" s="59">
        <v>16</v>
      </c>
      <c r="H23" s="69">
        <v>298096.11</v>
      </c>
      <c r="I23" s="69">
        <v>1114826.57</v>
      </c>
    </row>
    <row r="24" spans="1:9" ht="12.75" customHeight="1" x14ac:dyDescent="0.25">
      <c r="A24" s="96" t="s">
        <v>62</v>
      </c>
      <c r="B24" s="96"/>
      <c r="C24" s="96"/>
      <c r="D24" s="96"/>
      <c r="E24" s="96"/>
      <c r="F24" s="96"/>
      <c r="G24" s="59">
        <v>17</v>
      </c>
      <c r="H24" s="69">
        <v>3279935.27</v>
      </c>
      <c r="I24" s="69">
        <v>4633112.71</v>
      </c>
    </row>
    <row r="25" spans="1:9" ht="12.75" customHeight="1" x14ac:dyDescent="0.25">
      <c r="A25" s="96" t="s">
        <v>63</v>
      </c>
      <c r="B25" s="96"/>
      <c r="C25" s="96"/>
      <c r="D25" s="96"/>
      <c r="E25" s="96"/>
      <c r="F25" s="96"/>
      <c r="G25" s="59">
        <v>18</v>
      </c>
      <c r="H25" s="69">
        <v>0</v>
      </c>
      <c r="I25" s="69">
        <v>0</v>
      </c>
    </row>
    <row r="26" spans="1:9" ht="12.75" customHeight="1" x14ac:dyDescent="0.25">
      <c r="A26" s="96" t="s">
        <v>64</v>
      </c>
      <c r="B26" s="96"/>
      <c r="C26" s="96"/>
      <c r="D26" s="96"/>
      <c r="E26" s="96"/>
      <c r="F26" s="96"/>
      <c r="G26" s="59">
        <v>19</v>
      </c>
      <c r="H26" s="69">
        <v>1344141.58</v>
      </c>
      <c r="I26" s="69">
        <v>1371177.29</v>
      </c>
    </row>
    <row r="27" spans="1:9" ht="12.75" customHeight="1" x14ac:dyDescent="0.25">
      <c r="A27" s="97" t="s">
        <v>65</v>
      </c>
      <c r="B27" s="97"/>
      <c r="C27" s="97"/>
      <c r="D27" s="97"/>
      <c r="E27" s="97"/>
      <c r="F27" s="97"/>
      <c r="G27" s="60">
        <v>20</v>
      </c>
      <c r="H27" s="70">
        <f>SUM(H28:H37)</f>
        <v>48779325.159999996</v>
      </c>
      <c r="I27" s="70">
        <f>SUM(I28:I37)</f>
        <v>57521882.700000003</v>
      </c>
    </row>
    <row r="28" spans="1:9" ht="12.75" customHeight="1" x14ac:dyDescent="0.25">
      <c r="A28" s="96" t="s">
        <v>66</v>
      </c>
      <c r="B28" s="96"/>
      <c r="C28" s="96"/>
      <c r="D28" s="96"/>
      <c r="E28" s="96"/>
      <c r="F28" s="96"/>
      <c r="G28" s="59">
        <v>21</v>
      </c>
      <c r="H28" s="69">
        <v>45706954.369999997</v>
      </c>
      <c r="I28" s="69">
        <v>55925657.859999999</v>
      </c>
    </row>
    <row r="29" spans="1:9" ht="12.75" customHeight="1" x14ac:dyDescent="0.25">
      <c r="A29" s="96" t="s">
        <v>67</v>
      </c>
      <c r="B29" s="96"/>
      <c r="C29" s="96"/>
      <c r="D29" s="96"/>
      <c r="E29" s="96"/>
      <c r="F29" s="96"/>
      <c r="G29" s="59">
        <v>22</v>
      </c>
      <c r="H29" s="69">
        <v>0</v>
      </c>
      <c r="I29" s="69">
        <v>0</v>
      </c>
    </row>
    <row r="30" spans="1:9" ht="12.75" customHeight="1" x14ac:dyDescent="0.25">
      <c r="A30" s="96" t="s">
        <v>68</v>
      </c>
      <c r="B30" s="96"/>
      <c r="C30" s="96"/>
      <c r="D30" s="96"/>
      <c r="E30" s="96"/>
      <c r="F30" s="96"/>
      <c r="G30" s="59">
        <v>23</v>
      </c>
      <c r="H30" s="69">
        <v>0</v>
      </c>
      <c r="I30" s="69">
        <v>0</v>
      </c>
    </row>
    <row r="31" spans="1:9" ht="24.65" customHeight="1" x14ac:dyDescent="0.25">
      <c r="A31" s="96" t="s">
        <v>69</v>
      </c>
      <c r="B31" s="96"/>
      <c r="C31" s="96"/>
      <c r="D31" s="96"/>
      <c r="E31" s="96"/>
      <c r="F31" s="96"/>
      <c r="G31" s="59">
        <v>24</v>
      </c>
      <c r="H31" s="69">
        <v>0</v>
      </c>
      <c r="I31" s="69">
        <v>0</v>
      </c>
    </row>
    <row r="32" spans="1:9" ht="24" customHeight="1" x14ac:dyDescent="0.25">
      <c r="A32" s="96" t="s">
        <v>70</v>
      </c>
      <c r="B32" s="96"/>
      <c r="C32" s="96"/>
      <c r="D32" s="96"/>
      <c r="E32" s="96"/>
      <c r="F32" s="96"/>
      <c r="G32" s="59">
        <v>25</v>
      </c>
      <c r="H32" s="69">
        <v>0</v>
      </c>
      <c r="I32" s="69">
        <v>0</v>
      </c>
    </row>
    <row r="33" spans="1:9" ht="26.5" customHeight="1" x14ac:dyDescent="0.25">
      <c r="A33" s="96" t="s">
        <v>71</v>
      </c>
      <c r="B33" s="96"/>
      <c r="C33" s="96"/>
      <c r="D33" s="96"/>
      <c r="E33" s="96"/>
      <c r="F33" s="96"/>
      <c r="G33" s="59">
        <v>26</v>
      </c>
      <c r="H33" s="69">
        <v>0</v>
      </c>
      <c r="I33" s="69">
        <v>0</v>
      </c>
    </row>
    <row r="34" spans="1:9" ht="12.75" customHeight="1" x14ac:dyDescent="0.25">
      <c r="A34" s="96" t="s">
        <v>72</v>
      </c>
      <c r="B34" s="96"/>
      <c r="C34" s="96"/>
      <c r="D34" s="96"/>
      <c r="E34" s="96"/>
      <c r="F34" s="96"/>
      <c r="G34" s="59">
        <v>27</v>
      </c>
      <c r="H34" s="69">
        <v>0</v>
      </c>
      <c r="I34" s="69">
        <v>0</v>
      </c>
    </row>
    <row r="35" spans="1:9" ht="12.75" customHeight="1" x14ac:dyDescent="0.25">
      <c r="A35" s="96" t="s">
        <v>73</v>
      </c>
      <c r="B35" s="96"/>
      <c r="C35" s="96"/>
      <c r="D35" s="96"/>
      <c r="E35" s="96"/>
      <c r="F35" s="96"/>
      <c r="G35" s="59">
        <v>28</v>
      </c>
      <c r="H35" s="69">
        <v>3072370.79</v>
      </c>
      <c r="I35" s="69">
        <v>1596224.84</v>
      </c>
    </row>
    <row r="36" spans="1:9" ht="12.75" customHeight="1" x14ac:dyDescent="0.25">
      <c r="A36" s="96" t="s">
        <v>74</v>
      </c>
      <c r="B36" s="96"/>
      <c r="C36" s="96"/>
      <c r="D36" s="96"/>
      <c r="E36" s="96"/>
      <c r="F36" s="96"/>
      <c r="G36" s="59">
        <v>29</v>
      </c>
      <c r="H36" s="69">
        <v>0</v>
      </c>
      <c r="I36" s="69">
        <v>0</v>
      </c>
    </row>
    <row r="37" spans="1:9" ht="12.75" customHeight="1" x14ac:dyDescent="0.25">
      <c r="A37" s="96" t="s">
        <v>75</v>
      </c>
      <c r="B37" s="96"/>
      <c r="C37" s="96"/>
      <c r="D37" s="96"/>
      <c r="E37" s="96"/>
      <c r="F37" s="96"/>
      <c r="G37" s="59">
        <v>30</v>
      </c>
      <c r="H37" s="69">
        <v>0</v>
      </c>
      <c r="I37" s="69">
        <v>0</v>
      </c>
    </row>
    <row r="38" spans="1:9" ht="12.75" customHeight="1" x14ac:dyDescent="0.25">
      <c r="A38" s="97" t="s">
        <v>76</v>
      </c>
      <c r="B38" s="97"/>
      <c r="C38" s="97"/>
      <c r="D38" s="97"/>
      <c r="E38" s="97"/>
      <c r="F38" s="97"/>
      <c r="G38" s="60">
        <v>31</v>
      </c>
      <c r="H38" s="70">
        <f>H39+H40+H41+H42</f>
        <v>0</v>
      </c>
      <c r="I38" s="70">
        <f>I39+I40+I41+I42</f>
        <v>5731678.5899999999</v>
      </c>
    </row>
    <row r="39" spans="1:9" ht="12.75" customHeight="1" x14ac:dyDescent="0.25">
      <c r="A39" s="96" t="s">
        <v>77</v>
      </c>
      <c r="B39" s="96"/>
      <c r="C39" s="96"/>
      <c r="D39" s="96"/>
      <c r="E39" s="96"/>
      <c r="F39" s="96"/>
      <c r="G39" s="59">
        <v>32</v>
      </c>
      <c r="H39" s="69">
        <v>0</v>
      </c>
      <c r="I39" s="69">
        <v>0</v>
      </c>
    </row>
    <row r="40" spans="1:9" ht="12.75" customHeight="1" x14ac:dyDescent="0.25">
      <c r="A40" s="96" t="s">
        <v>78</v>
      </c>
      <c r="B40" s="96"/>
      <c r="C40" s="96"/>
      <c r="D40" s="96"/>
      <c r="E40" s="96"/>
      <c r="F40" s="96"/>
      <c r="G40" s="59">
        <v>33</v>
      </c>
      <c r="H40" s="69">
        <v>0</v>
      </c>
      <c r="I40" s="69">
        <v>0</v>
      </c>
    </row>
    <row r="41" spans="1:9" ht="12.75" customHeight="1" x14ac:dyDescent="0.25">
      <c r="A41" s="96" t="s">
        <v>79</v>
      </c>
      <c r="B41" s="96"/>
      <c r="C41" s="96"/>
      <c r="D41" s="96"/>
      <c r="E41" s="96"/>
      <c r="F41" s="96"/>
      <c r="G41" s="59">
        <v>34</v>
      </c>
      <c r="H41" s="69">
        <v>0</v>
      </c>
      <c r="I41" s="69">
        <v>0</v>
      </c>
    </row>
    <row r="42" spans="1:9" ht="12.75" customHeight="1" x14ac:dyDescent="0.25">
      <c r="A42" s="96" t="s">
        <v>80</v>
      </c>
      <c r="B42" s="96"/>
      <c r="C42" s="96"/>
      <c r="D42" s="96"/>
      <c r="E42" s="96"/>
      <c r="F42" s="96"/>
      <c r="G42" s="59">
        <v>35</v>
      </c>
      <c r="H42" s="69">
        <v>0</v>
      </c>
      <c r="I42" s="69">
        <v>5731678.5899999999</v>
      </c>
    </row>
    <row r="43" spans="1:9" ht="12.75" customHeight="1" x14ac:dyDescent="0.25">
      <c r="A43" s="99" t="s">
        <v>81</v>
      </c>
      <c r="B43" s="99"/>
      <c r="C43" s="99"/>
      <c r="D43" s="99"/>
      <c r="E43" s="99"/>
      <c r="F43" s="99"/>
      <c r="G43" s="59">
        <v>36</v>
      </c>
      <c r="H43" s="69">
        <v>3189668.81</v>
      </c>
      <c r="I43" s="69">
        <v>415236.75</v>
      </c>
    </row>
    <row r="44" spans="1:9" ht="12.75" customHeight="1" x14ac:dyDescent="0.25">
      <c r="A44" s="98" t="s">
        <v>82</v>
      </c>
      <c r="B44" s="98"/>
      <c r="C44" s="98"/>
      <c r="D44" s="98"/>
      <c r="E44" s="98"/>
      <c r="F44" s="98"/>
      <c r="G44" s="60">
        <v>37</v>
      </c>
      <c r="H44" s="70">
        <f>H45+H53+H60+H70</f>
        <v>132498337.36</v>
      </c>
      <c r="I44" s="70">
        <f>I45+I53+I60+I70</f>
        <v>194485319.97</v>
      </c>
    </row>
    <row r="45" spans="1:9" ht="12.75" customHeight="1" x14ac:dyDescent="0.25">
      <c r="A45" s="97" t="s">
        <v>83</v>
      </c>
      <c r="B45" s="97"/>
      <c r="C45" s="97"/>
      <c r="D45" s="97"/>
      <c r="E45" s="97"/>
      <c r="F45" s="97"/>
      <c r="G45" s="60">
        <v>38</v>
      </c>
      <c r="H45" s="70">
        <f>SUM(H46:H52)</f>
        <v>50972874.789999999</v>
      </c>
      <c r="I45" s="70">
        <f>SUM(I46:I52)</f>
        <v>67082663.640000008</v>
      </c>
    </row>
    <row r="46" spans="1:9" ht="12.75" customHeight="1" x14ac:dyDescent="0.25">
      <c r="A46" s="96" t="s">
        <v>84</v>
      </c>
      <c r="B46" s="96"/>
      <c r="C46" s="96"/>
      <c r="D46" s="96"/>
      <c r="E46" s="96"/>
      <c r="F46" s="96"/>
      <c r="G46" s="59">
        <v>39</v>
      </c>
      <c r="H46" s="69">
        <v>6970039.6699999999</v>
      </c>
      <c r="I46" s="69">
        <v>4423642.8899999997</v>
      </c>
    </row>
    <row r="47" spans="1:9" ht="12.75" customHeight="1" x14ac:dyDescent="0.25">
      <c r="A47" s="96" t="s">
        <v>85</v>
      </c>
      <c r="B47" s="96"/>
      <c r="C47" s="96"/>
      <c r="D47" s="96"/>
      <c r="E47" s="96"/>
      <c r="F47" s="96"/>
      <c r="G47" s="59">
        <v>40</v>
      </c>
      <c r="H47" s="69">
        <v>12459152.130000001</v>
      </c>
      <c r="I47" s="69">
        <v>18188622.530000001</v>
      </c>
    </row>
    <row r="48" spans="1:9" ht="12.75" customHeight="1" x14ac:dyDescent="0.25">
      <c r="A48" s="96" t="s">
        <v>86</v>
      </c>
      <c r="B48" s="96"/>
      <c r="C48" s="96"/>
      <c r="D48" s="96"/>
      <c r="E48" s="96"/>
      <c r="F48" s="96"/>
      <c r="G48" s="59">
        <v>41</v>
      </c>
      <c r="H48" s="69">
        <v>1142113.74</v>
      </c>
      <c r="I48" s="69">
        <v>1597039.98</v>
      </c>
    </row>
    <row r="49" spans="1:9" ht="12.75" customHeight="1" x14ac:dyDescent="0.25">
      <c r="A49" s="96" t="s">
        <v>87</v>
      </c>
      <c r="B49" s="96"/>
      <c r="C49" s="96"/>
      <c r="D49" s="96"/>
      <c r="E49" s="96"/>
      <c r="F49" s="96"/>
      <c r="G49" s="59">
        <v>42</v>
      </c>
      <c r="H49" s="69">
        <v>30292891.93</v>
      </c>
      <c r="I49" s="69">
        <v>37562224</v>
      </c>
    </row>
    <row r="50" spans="1:9" ht="12.75" customHeight="1" x14ac:dyDescent="0.25">
      <c r="A50" s="96" t="s">
        <v>88</v>
      </c>
      <c r="B50" s="96"/>
      <c r="C50" s="96"/>
      <c r="D50" s="96"/>
      <c r="E50" s="96"/>
      <c r="F50" s="96"/>
      <c r="G50" s="59">
        <v>43</v>
      </c>
      <c r="H50" s="69">
        <v>0</v>
      </c>
      <c r="I50" s="69">
        <v>5202456.92</v>
      </c>
    </row>
    <row r="51" spans="1:9" ht="12.75" customHeight="1" x14ac:dyDescent="0.25">
      <c r="A51" s="96" t="s">
        <v>89</v>
      </c>
      <c r="B51" s="96"/>
      <c r="C51" s="96"/>
      <c r="D51" s="96"/>
      <c r="E51" s="96"/>
      <c r="F51" s="96"/>
      <c r="G51" s="59">
        <v>44</v>
      </c>
      <c r="H51" s="69">
        <v>108677.32</v>
      </c>
      <c r="I51" s="69">
        <v>108677.32</v>
      </c>
    </row>
    <row r="52" spans="1:9" ht="12.75" customHeight="1" x14ac:dyDescent="0.25">
      <c r="A52" s="96" t="s">
        <v>90</v>
      </c>
      <c r="B52" s="96"/>
      <c r="C52" s="96"/>
      <c r="D52" s="96"/>
      <c r="E52" s="96"/>
      <c r="F52" s="96"/>
      <c r="G52" s="59">
        <v>45</v>
      </c>
      <c r="H52" s="69">
        <v>0</v>
      </c>
      <c r="I52" s="69">
        <v>0</v>
      </c>
    </row>
    <row r="53" spans="1:9" ht="12.75" customHeight="1" x14ac:dyDescent="0.25">
      <c r="A53" s="97" t="s">
        <v>91</v>
      </c>
      <c r="B53" s="97"/>
      <c r="C53" s="97"/>
      <c r="D53" s="97"/>
      <c r="E53" s="97"/>
      <c r="F53" s="97"/>
      <c r="G53" s="60">
        <v>46</v>
      </c>
      <c r="H53" s="70">
        <f>SUM(H54:H59)</f>
        <v>27391170.970000003</v>
      </c>
      <c r="I53" s="70">
        <f>SUM(I54:I59)</f>
        <v>37625822.719999991</v>
      </c>
    </row>
    <row r="54" spans="1:9" ht="12.75" customHeight="1" x14ac:dyDescent="0.25">
      <c r="A54" s="96" t="s">
        <v>92</v>
      </c>
      <c r="B54" s="96"/>
      <c r="C54" s="96"/>
      <c r="D54" s="96"/>
      <c r="E54" s="96"/>
      <c r="F54" s="96"/>
      <c r="G54" s="59">
        <v>47</v>
      </c>
      <c r="H54" s="69">
        <v>3683169.41</v>
      </c>
      <c r="I54" s="69">
        <v>5887477.0899999999</v>
      </c>
    </row>
    <row r="55" spans="1:9" ht="12.75" customHeight="1" x14ac:dyDescent="0.25">
      <c r="A55" s="96" t="s">
        <v>93</v>
      </c>
      <c r="B55" s="96"/>
      <c r="C55" s="96"/>
      <c r="D55" s="96"/>
      <c r="E55" s="96"/>
      <c r="F55" s="96"/>
      <c r="G55" s="59">
        <v>48</v>
      </c>
      <c r="H55" s="69">
        <v>0</v>
      </c>
      <c r="I55" s="69">
        <v>0</v>
      </c>
    </row>
    <row r="56" spans="1:9" ht="12.75" customHeight="1" x14ac:dyDescent="0.25">
      <c r="A56" s="96" t="s">
        <v>94</v>
      </c>
      <c r="B56" s="96"/>
      <c r="C56" s="96"/>
      <c r="D56" s="96"/>
      <c r="E56" s="96"/>
      <c r="F56" s="96"/>
      <c r="G56" s="59">
        <v>49</v>
      </c>
      <c r="H56" s="69">
        <v>20642445.800000001</v>
      </c>
      <c r="I56" s="69">
        <v>29345082.18</v>
      </c>
    </row>
    <row r="57" spans="1:9" ht="12.75" customHeight="1" x14ac:dyDescent="0.25">
      <c r="A57" s="96" t="s">
        <v>95</v>
      </c>
      <c r="B57" s="96"/>
      <c r="C57" s="96"/>
      <c r="D57" s="96"/>
      <c r="E57" s="96"/>
      <c r="F57" s="96"/>
      <c r="G57" s="59">
        <v>50</v>
      </c>
      <c r="H57" s="69">
        <v>145311.32</v>
      </c>
      <c r="I57" s="69">
        <v>156456.4</v>
      </c>
    </row>
    <row r="58" spans="1:9" ht="12.75" customHeight="1" x14ac:dyDescent="0.25">
      <c r="A58" s="96" t="s">
        <v>96</v>
      </c>
      <c r="B58" s="96"/>
      <c r="C58" s="96"/>
      <c r="D58" s="96"/>
      <c r="E58" s="96"/>
      <c r="F58" s="96"/>
      <c r="G58" s="59">
        <v>51</v>
      </c>
      <c r="H58" s="69">
        <v>968827.68</v>
      </c>
      <c r="I58" s="69">
        <v>1200083.44</v>
      </c>
    </row>
    <row r="59" spans="1:9" ht="12.75" customHeight="1" x14ac:dyDescent="0.25">
      <c r="A59" s="96" t="s">
        <v>97</v>
      </c>
      <c r="B59" s="96"/>
      <c r="C59" s="96"/>
      <c r="D59" s="96"/>
      <c r="E59" s="96"/>
      <c r="F59" s="96"/>
      <c r="G59" s="59">
        <v>52</v>
      </c>
      <c r="H59" s="69">
        <v>1951416.76</v>
      </c>
      <c r="I59" s="69">
        <v>1036723.61</v>
      </c>
    </row>
    <row r="60" spans="1:9" ht="12.75" customHeight="1" x14ac:dyDescent="0.25">
      <c r="A60" s="97" t="s">
        <v>98</v>
      </c>
      <c r="B60" s="97"/>
      <c r="C60" s="97"/>
      <c r="D60" s="97"/>
      <c r="E60" s="97"/>
      <c r="F60" s="97"/>
      <c r="G60" s="60">
        <v>53</v>
      </c>
      <c r="H60" s="70">
        <f>SUM(H61:H69)</f>
        <v>18691904.440000001</v>
      </c>
      <c r="I60" s="70">
        <f>SUM(I61:I69)</f>
        <v>19392527.91</v>
      </c>
    </row>
    <row r="61" spans="1:9" ht="12.75" customHeight="1" x14ac:dyDescent="0.25">
      <c r="A61" s="96" t="s">
        <v>66</v>
      </c>
      <c r="B61" s="96"/>
      <c r="C61" s="96"/>
      <c r="D61" s="96"/>
      <c r="E61" s="96"/>
      <c r="F61" s="96"/>
      <c r="G61" s="59">
        <v>54</v>
      </c>
      <c r="H61" s="69">
        <v>0</v>
      </c>
      <c r="I61" s="69">
        <v>0</v>
      </c>
    </row>
    <row r="62" spans="1:9" ht="12.75" customHeight="1" x14ac:dyDescent="0.25">
      <c r="A62" s="96" t="s">
        <v>67</v>
      </c>
      <c r="B62" s="96"/>
      <c r="C62" s="96"/>
      <c r="D62" s="96"/>
      <c r="E62" s="96"/>
      <c r="F62" s="96"/>
      <c r="G62" s="59">
        <v>55</v>
      </c>
      <c r="H62" s="69">
        <v>0</v>
      </c>
      <c r="I62" s="69">
        <v>0</v>
      </c>
    </row>
    <row r="63" spans="1:9" ht="12.75" customHeight="1" x14ac:dyDescent="0.25">
      <c r="A63" s="96" t="s">
        <v>68</v>
      </c>
      <c r="B63" s="96"/>
      <c r="C63" s="96"/>
      <c r="D63" s="96"/>
      <c r="E63" s="96"/>
      <c r="F63" s="96"/>
      <c r="G63" s="59">
        <v>56</v>
      </c>
      <c r="H63" s="69">
        <v>14047123.060000001</v>
      </c>
      <c r="I63" s="69">
        <v>13339022.380000001</v>
      </c>
    </row>
    <row r="64" spans="1:9" ht="23.5" customHeight="1" x14ac:dyDescent="0.25">
      <c r="A64" s="96" t="s">
        <v>99</v>
      </c>
      <c r="B64" s="96"/>
      <c r="C64" s="96"/>
      <c r="D64" s="96"/>
      <c r="E64" s="96"/>
      <c r="F64" s="96"/>
      <c r="G64" s="59">
        <v>57</v>
      </c>
      <c r="H64" s="69">
        <v>0</v>
      </c>
      <c r="I64" s="69">
        <v>0</v>
      </c>
    </row>
    <row r="65" spans="1:9" ht="21" customHeight="1" x14ac:dyDescent="0.25">
      <c r="A65" s="96" t="s">
        <v>100</v>
      </c>
      <c r="B65" s="96"/>
      <c r="C65" s="96"/>
      <c r="D65" s="96"/>
      <c r="E65" s="96"/>
      <c r="F65" s="96"/>
      <c r="G65" s="59">
        <v>58</v>
      </c>
      <c r="H65" s="69">
        <v>0</v>
      </c>
      <c r="I65" s="69">
        <v>0</v>
      </c>
    </row>
    <row r="66" spans="1:9" ht="22.9" customHeight="1" x14ac:dyDescent="0.25">
      <c r="A66" s="96" t="s">
        <v>71</v>
      </c>
      <c r="B66" s="96"/>
      <c r="C66" s="96"/>
      <c r="D66" s="96"/>
      <c r="E66" s="96"/>
      <c r="F66" s="96"/>
      <c r="G66" s="59">
        <v>59</v>
      </c>
      <c r="H66" s="69">
        <v>0</v>
      </c>
      <c r="I66" s="69">
        <v>0</v>
      </c>
    </row>
    <row r="67" spans="1:9" ht="12.75" customHeight="1" x14ac:dyDescent="0.25">
      <c r="A67" s="96" t="s">
        <v>72</v>
      </c>
      <c r="B67" s="96"/>
      <c r="C67" s="96"/>
      <c r="D67" s="96"/>
      <c r="E67" s="96"/>
      <c r="F67" s="96"/>
      <c r="G67" s="59">
        <v>60</v>
      </c>
      <c r="H67" s="69">
        <v>282.88</v>
      </c>
      <c r="I67" s="69">
        <v>28195.26</v>
      </c>
    </row>
    <row r="68" spans="1:9" ht="12.75" customHeight="1" x14ac:dyDescent="0.25">
      <c r="A68" s="96" t="s">
        <v>73</v>
      </c>
      <c r="B68" s="96"/>
      <c r="C68" s="96"/>
      <c r="D68" s="96"/>
      <c r="E68" s="96"/>
      <c r="F68" s="96"/>
      <c r="G68" s="59">
        <v>61</v>
      </c>
      <c r="H68" s="69">
        <v>4644498.5</v>
      </c>
      <c r="I68" s="69">
        <v>6024807.3200000003</v>
      </c>
    </row>
    <row r="69" spans="1:9" ht="12.75" customHeight="1" x14ac:dyDescent="0.25">
      <c r="A69" s="96" t="s">
        <v>101</v>
      </c>
      <c r="B69" s="96"/>
      <c r="C69" s="96"/>
      <c r="D69" s="96"/>
      <c r="E69" s="96"/>
      <c r="F69" s="96"/>
      <c r="G69" s="59">
        <v>62</v>
      </c>
      <c r="H69" s="69">
        <v>0</v>
      </c>
      <c r="I69" s="69">
        <v>502.95</v>
      </c>
    </row>
    <row r="70" spans="1:9" ht="12.75" customHeight="1" x14ac:dyDescent="0.25">
      <c r="A70" s="99" t="s">
        <v>102</v>
      </c>
      <c r="B70" s="99"/>
      <c r="C70" s="99"/>
      <c r="D70" s="99"/>
      <c r="E70" s="99"/>
      <c r="F70" s="99"/>
      <c r="G70" s="59">
        <v>63</v>
      </c>
      <c r="H70" s="69">
        <v>35442387.159999996</v>
      </c>
      <c r="I70" s="69">
        <v>70384305.700000003</v>
      </c>
    </row>
    <row r="71" spans="1:9" ht="12.75" customHeight="1" x14ac:dyDescent="0.25">
      <c r="A71" s="114" t="s">
        <v>103</v>
      </c>
      <c r="B71" s="114"/>
      <c r="C71" s="114"/>
      <c r="D71" s="114"/>
      <c r="E71" s="114"/>
      <c r="F71" s="114"/>
      <c r="G71" s="59">
        <v>64</v>
      </c>
      <c r="H71" s="69">
        <v>152312.66</v>
      </c>
      <c r="I71" s="69">
        <v>23797.16</v>
      </c>
    </row>
    <row r="72" spans="1:9" ht="12.75" customHeight="1" x14ac:dyDescent="0.25">
      <c r="A72" s="98" t="s">
        <v>104</v>
      </c>
      <c r="B72" s="98"/>
      <c r="C72" s="98"/>
      <c r="D72" s="98"/>
      <c r="E72" s="98"/>
      <c r="F72" s="98"/>
      <c r="G72" s="60">
        <v>65</v>
      </c>
      <c r="H72" s="70">
        <f>H8+H9+H44+H71</f>
        <v>282898732.99000001</v>
      </c>
      <c r="I72" s="70">
        <f>I8+I9+I44+I71</f>
        <v>353336422.26000005</v>
      </c>
    </row>
    <row r="73" spans="1:9" ht="12.75" customHeight="1" x14ac:dyDescent="0.25">
      <c r="A73" s="114" t="s">
        <v>105</v>
      </c>
      <c r="B73" s="114"/>
      <c r="C73" s="114"/>
      <c r="D73" s="114"/>
      <c r="E73" s="114"/>
      <c r="F73" s="114"/>
      <c r="G73" s="59">
        <v>66</v>
      </c>
      <c r="H73" s="69">
        <v>0</v>
      </c>
      <c r="I73" s="69">
        <v>0</v>
      </c>
    </row>
    <row r="74" spans="1:9" x14ac:dyDescent="0.25">
      <c r="A74" s="116" t="s">
        <v>106</v>
      </c>
      <c r="B74" s="117"/>
      <c r="C74" s="117"/>
      <c r="D74" s="117"/>
      <c r="E74" s="117"/>
      <c r="F74" s="117"/>
      <c r="G74" s="117"/>
      <c r="H74" s="117"/>
      <c r="I74" s="117"/>
    </row>
    <row r="75" spans="1:9" ht="12.75" customHeight="1" x14ac:dyDescent="0.25">
      <c r="A75" s="98" t="s">
        <v>107</v>
      </c>
      <c r="B75" s="98"/>
      <c r="C75" s="98"/>
      <c r="D75" s="98"/>
      <c r="E75" s="98"/>
      <c r="F75" s="98"/>
      <c r="G75" s="60">
        <v>67</v>
      </c>
      <c r="H75" s="70">
        <f>H76+H77+H78+H84+H85+H92+H95+H98</f>
        <v>156024376.06999999</v>
      </c>
      <c r="I75" s="70">
        <f>I76+I77+I78+I84+I85+I92+I95+I98</f>
        <v>258003563.59</v>
      </c>
    </row>
    <row r="76" spans="1:9" ht="12.75" customHeight="1" x14ac:dyDescent="0.25">
      <c r="A76" s="99" t="s">
        <v>108</v>
      </c>
      <c r="B76" s="99"/>
      <c r="C76" s="99"/>
      <c r="D76" s="99"/>
      <c r="E76" s="99"/>
      <c r="F76" s="99"/>
      <c r="G76" s="59">
        <v>68</v>
      </c>
      <c r="H76" s="71">
        <v>21236140</v>
      </c>
      <c r="I76" s="71">
        <v>25607675</v>
      </c>
    </row>
    <row r="77" spans="1:9" ht="12.75" customHeight="1" x14ac:dyDescent="0.25">
      <c r="A77" s="99" t="s">
        <v>109</v>
      </c>
      <c r="B77" s="99"/>
      <c r="C77" s="99"/>
      <c r="D77" s="99"/>
      <c r="E77" s="99"/>
      <c r="F77" s="99"/>
      <c r="G77" s="59">
        <v>69</v>
      </c>
      <c r="H77" s="71">
        <v>0</v>
      </c>
      <c r="I77" s="71">
        <v>82866220.299999997</v>
      </c>
    </row>
    <row r="78" spans="1:9" ht="12.75" customHeight="1" x14ac:dyDescent="0.25">
      <c r="A78" s="97" t="s">
        <v>110</v>
      </c>
      <c r="B78" s="97"/>
      <c r="C78" s="97"/>
      <c r="D78" s="97"/>
      <c r="E78" s="97"/>
      <c r="F78" s="97"/>
      <c r="G78" s="60">
        <v>70</v>
      </c>
      <c r="H78" s="70">
        <f>SUM(H79:H83)</f>
        <v>-1207124.73</v>
      </c>
      <c r="I78" s="70">
        <f>SUM(I79:I83)</f>
        <v>-1207124.73</v>
      </c>
    </row>
    <row r="79" spans="1:9" ht="12.75" customHeight="1" x14ac:dyDescent="0.25">
      <c r="A79" s="96" t="s">
        <v>111</v>
      </c>
      <c r="B79" s="96"/>
      <c r="C79" s="96"/>
      <c r="D79" s="96"/>
      <c r="E79" s="96"/>
      <c r="F79" s="96"/>
      <c r="G79" s="59">
        <v>71</v>
      </c>
      <c r="H79" s="71">
        <v>0</v>
      </c>
      <c r="I79" s="71">
        <v>0</v>
      </c>
    </row>
    <row r="80" spans="1:9" ht="12.75" customHeight="1" x14ac:dyDescent="0.25">
      <c r="A80" s="96" t="s">
        <v>112</v>
      </c>
      <c r="B80" s="96"/>
      <c r="C80" s="96"/>
      <c r="D80" s="96"/>
      <c r="E80" s="96"/>
      <c r="F80" s="96"/>
      <c r="G80" s="59">
        <v>72</v>
      </c>
      <c r="H80" s="71">
        <v>0</v>
      </c>
      <c r="I80" s="71">
        <v>5207370.12</v>
      </c>
    </row>
    <row r="81" spans="1:9" ht="12.75" customHeight="1" x14ac:dyDescent="0.25">
      <c r="A81" s="96" t="s">
        <v>113</v>
      </c>
      <c r="B81" s="96"/>
      <c r="C81" s="96"/>
      <c r="D81" s="96"/>
      <c r="E81" s="96"/>
      <c r="F81" s="96"/>
      <c r="G81" s="59">
        <v>73</v>
      </c>
      <c r="H81" s="71">
        <v>0</v>
      </c>
      <c r="I81" s="71">
        <v>-5207370.12</v>
      </c>
    </row>
    <row r="82" spans="1:9" ht="12.75" customHeight="1" x14ac:dyDescent="0.25">
      <c r="A82" s="96" t="s">
        <v>114</v>
      </c>
      <c r="B82" s="96"/>
      <c r="C82" s="96"/>
      <c r="D82" s="96"/>
      <c r="E82" s="96"/>
      <c r="F82" s="96"/>
      <c r="G82" s="59">
        <v>74</v>
      </c>
      <c r="H82" s="71">
        <v>0</v>
      </c>
      <c r="I82" s="71">
        <v>0</v>
      </c>
    </row>
    <row r="83" spans="1:9" ht="12.75" customHeight="1" x14ac:dyDescent="0.25">
      <c r="A83" s="96" t="s">
        <v>115</v>
      </c>
      <c r="B83" s="96"/>
      <c r="C83" s="96"/>
      <c r="D83" s="96"/>
      <c r="E83" s="96"/>
      <c r="F83" s="96"/>
      <c r="G83" s="59">
        <v>75</v>
      </c>
      <c r="H83" s="71">
        <v>-1207124.73</v>
      </c>
      <c r="I83" s="71">
        <v>-1207124.73</v>
      </c>
    </row>
    <row r="84" spans="1:9" ht="12.75" customHeight="1" x14ac:dyDescent="0.25">
      <c r="A84" s="99" t="s">
        <v>116</v>
      </c>
      <c r="B84" s="99"/>
      <c r="C84" s="99"/>
      <c r="D84" s="99"/>
      <c r="E84" s="99"/>
      <c r="F84" s="99"/>
      <c r="G84" s="59">
        <v>76</v>
      </c>
      <c r="H84" s="71">
        <v>0</v>
      </c>
      <c r="I84" s="71">
        <v>0</v>
      </c>
    </row>
    <row r="85" spans="1:9" ht="12.75" customHeight="1" x14ac:dyDescent="0.25">
      <c r="A85" s="115" t="s">
        <v>117</v>
      </c>
      <c r="B85" s="115"/>
      <c r="C85" s="115"/>
      <c r="D85" s="115"/>
      <c r="E85" s="115"/>
      <c r="F85" s="115"/>
      <c r="G85" s="60">
        <v>77</v>
      </c>
      <c r="H85" s="70">
        <f>H86+H87+H88+H89+H90+H91</f>
        <v>0</v>
      </c>
      <c r="I85" s="70">
        <f>I86+I87+I88+I89+I90+I91</f>
        <v>0</v>
      </c>
    </row>
    <row r="86" spans="1:9" ht="25.5" customHeight="1" x14ac:dyDescent="0.25">
      <c r="A86" s="96" t="s">
        <v>118</v>
      </c>
      <c r="B86" s="96"/>
      <c r="C86" s="96"/>
      <c r="D86" s="96"/>
      <c r="E86" s="96"/>
      <c r="F86" s="96"/>
      <c r="G86" s="59">
        <v>78</v>
      </c>
      <c r="H86" s="69">
        <v>0</v>
      </c>
      <c r="I86" s="69">
        <v>0</v>
      </c>
    </row>
    <row r="87" spans="1:9" ht="12.75" customHeight="1" x14ac:dyDescent="0.25">
      <c r="A87" s="96" t="s">
        <v>119</v>
      </c>
      <c r="B87" s="96"/>
      <c r="C87" s="96"/>
      <c r="D87" s="96"/>
      <c r="E87" s="96"/>
      <c r="F87" s="96"/>
      <c r="G87" s="59">
        <v>79</v>
      </c>
      <c r="H87" s="69">
        <v>0</v>
      </c>
      <c r="I87" s="69">
        <v>0</v>
      </c>
    </row>
    <row r="88" spans="1:9" ht="12.75" customHeight="1" x14ac:dyDescent="0.25">
      <c r="A88" s="96" t="s">
        <v>120</v>
      </c>
      <c r="B88" s="96"/>
      <c r="C88" s="96"/>
      <c r="D88" s="96"/>
      <c r="E88" s="96"/>
      <c r="F88" s="96"/>
      <c r="G88" s="59">
        <v>80</v>
      </c>
      <c r="H88" s="69">
        <v>0</v>
      </c>
      <c r="I88" s="69">
        <v>0</v>
      </c>
    </row>
    <row r="89" spans="1:9" ht="12.75" customHeight="1" x14ac:dyDescent="0.25">
      <c r="A89" s="96" t="s">
        <v>121</v>
      </c>
      <c r="B89" s="96"/>
      <c r="C89" s="96"/>
      <c r="D89" s="96"/>
      <c r="E89" s="96"/>
      <c r="F89" s="96"/>
      <c r="G89" s="59">
        <v>81</v>
      </c>
      <c r="H89" s="69">
        <v>0</v>
      </c>
      <c r="I89" s="69">
        <v>0</v>
      </c>
    </row>
    <row r="90" spans="1:9" ht="24" customHeight="1" x14ac:dyDescent="0.25">
      <c r="A90" s="96" t="s">
        <v>122</v>
      </c>
      <c r="B90" s="96"/>
      <c r="C90" s="96"/>
      <c r="D90" s="96"/>
      <c r="E90" s="96"/>
      <c r="F90" s="96"/>
      <c r="G90" s="59">
        <v>82</v>
      </c>
      <c r="H90" s="69">
        <v>0</v>
      </c>
      <c r="I90" s="69">
        <v>0</v>
      </c>
    </row>
    <row r="91" spans="1:9" x14ac:dyDescent="0.25">
      <c r="A91" s="96" t="s">
        <v>123</v>
      </c>
      <c r="B91" s="96"/>
      <c r="C91" s="96"/>
      <c r="D91" s="96"/>
      <c r="E91" s="96"/>
      <c r="F91" s="96"/>
      <c r="G91" s="59">
        <v>83</v>
      </c>
      <c r="H91" s="69">
        <v>0</v>
      </c>
      <c r="I91" s="69">
        <v>0</v>
      </c>
    </row>
    <row r="92" spans="1:9" ht="12.75" customHeight="1" x14ac:dyDescent="0.25">
      <c r="A92" s="97" t="s">
        <v>124</v>
      </c>
      <c r="B92" s="97"/>
      <c r="C92" s="97"/>
      <c r="D92" s="97"/>
      <c r="E92" s="97"/>
      <c r="F92" s="97"/>
      <c r="G92" s="60">
        <v>84</v>
      </c>
      <c r="H92" s="70">
        <f>H93-H94</f>
        <v>96912393.390000001</v>
      </c>
      <c r="I92" s="70">
        <f>I93-I94</f>
        <v>130787990.68000001</v>
      </c>
    </row>
    <row r="93" spans="1:9" ht="12.75" customHeight="1" x14ac:dyDescent="0.25">
      <c r="A93" s="96" t="s">
        <v>125</v>
      </c>
      <c r="B93" s="96"/>
      <c r="C93" s="96"/>
      <c r="D93" s="96"/>
      <c r="E93" s="96"/>
      <c r="F93" s="96"/>
      <c r="G93" s="59">
        <v>85</v>
      </c>
      <c r="H93" s="71">
        <v>96912393.390000001</v>
      </c>
      <c r="I93" s="71">
        <v>130787990.68000001</v>
      </c>
    </row>
    <row r="94" spans="1:9" ht="12.75" customHeight="1" x14ac:dyDescent="0.25">
      <c r="A94" s="96" t="s">
        <v>126</v>
      </c>
      <c r="B94" s="96"/>
      <c r="C94" s="96"/>
      <c r="D94" s="96"/>
      <c r="E94" s="96"/>
      <c r="F94" s="96"/>
      <c r="G94" s="59">
        <v>86</v>
      </c>
      <c r="H94" s="71">
        <v>0</v>
      </c>
      <c r="I94" s="71">
        <v>0</v>
      </c>
    </row>
    <row r="95" spans="1:9" ht="12.75" customHeight="1" x14ac:dyDescent="0.25">
      <c r="A95" s="97" t="s">
        <v>127</v>
      </c>
      <c r="B95" s="97"/>
      <c r="C95" s="97"/>
      <c r="D95" s="97"/>
      <c r="E95" s="97"/>
      <c r="F95" s="97"/>
      <c r="G95" s="60">
        <v>87</v>
      </c>
      <c r="H95" s="70">
        <f>H96-H97</f>
        <v>39082967.409999996</v>
      </c>
      <c r="I95" s="70">
        <f>I96-I97</f>
        <v>19948802.34</v>
      </c>
    </row>
    <row r="96" spans="1:9" ht="12.75" customHeight="1" x14ac:dyDescent="0.25">
      <c r="A96" s="96" t="s">
        <v>128</v>
      </c>
      <c r="B96" s="96"/>
      <c r="C96" s="96"/>
      <c r="D96" s="96"/>
      <c r="E96" s="96"/>
      <c r="F96" s="96"/>
      <c r="G96" s="59">
        <v>88</v>
      </c>
      <c r="H96" s="71">
        <v>39082967.409999996</v>
      </c>
      <c r="I96" s="71">
        <v>19948802.34</v>
      </c>
    </row>
    <row r="97" spans="1:9" ht="12.75" customHeight="1" x14ac:dyDescent="0.25">
      <c r="A97" s="96" t="s">
        <v>129</v>
      </c>
      <c r="B97" s="96"/>
      <c r="C97" s="96"/>
      <c r="D97" s="96"/>
      <c r="E97" s="96"/>
      <c r="F97" s="96"/>
      <c r="G97" s="59">
        <v>89</v>
      </c>
      <c r="H97" s="71">
        <v>0</v>
      </c>
      <c r="I97" s="71">
        <v>0</v>
      </c>
    </row>
    <row r="98" spans="1:9" ht="12.75" customHeight="1" x14ac:dyDescent="0.25">
      <c r="A98" s="99" t="s">
        <v>130</v>
      </c>
      <c r="B98" s="99"/>
      <c r="C98" s="99"/>
      <c r="D98" s="99"/>
      <c r="E98" s="99"/>
      <c r="F98" s="99"/>
      <c r="G98" s="59">
        <v>90</v>
      </c>
      <c r="H98" s="71">
        <v>0</v>
      </c>
      <c r="I98" s="71">
        <v>0</v>
      </c>
    </row>
    <row r="99" spans="1:9" ht="12.75" customHeight="1" x14ac:dyDescent="0.25">
      <c r="A99" s="98" t="s">
        <v>131</v>
      </c>
      <c r="B99" s="98"/>
      <c r="C99" s="98"/>
      <c r="D99" s="98"/>
      <c r="E99" s="98"/>
      <c r="F99" s="98"/>
      <c r="G99" s="60">
        <v>91</v>
      </c>
      <c r="H99" s="70">
        <f>SUM(H100:H105)</f>
        <v>1049855.73</v>
      </c>
      <c r="I99" s="70">
        <f>SUM(I100:I105)</f>
        <v>1073821.49</v>
      </c>
    </row>
    <row r="100" spans="1:9" ht="12.75" customHeight="1" x14ac:dyDescent="0.25">
      <c r="A100" s="96" t="s">
        <v>132</v>
      </c>
      <c r="B100" s="96"/>
      <c r="C100" s="96"/>
      <c r="D100" s="96"/>
      <c r="E100" s="96"/>
      <c r="F100" s="96"/>
      <c r="G100" s="59">
        <v>92</v>
      </c>
      <c r="H100" s="71">
        <v>1049855.73</v>
      </c>
      <c r="I100" s="71">
        <v>1073821.49</v>
      </c>
    </row>
    <row r="101" spans="1:9" ht="12.75" customHeight="1" x14ac:dyDescent="0.25">
      <c r="A101" s="96" t="s">
        <v>133</v>
      </c>
      <c r="B101" s="96"/>
      <c r="C101" s="96"/>
      <c r="D101" s="96"/>
      <c r="E101" s="96"/>
      <c r="F101" s="96"/>
      <c r="G101" s="59">
        <v>93</v>
      </c>
      <c r="H101" s="71">
        <v>0</v>
      </c>
      <c r="I101" s="71">
        <v>0</v>
      </c>
    </row>
    <row r="102" spans="1:9" ht="12.75" customHeight="1" x14ac:dyDescent="0.25">
      <c r="A102" s="96" t="s">
        <v>134</v>
      </c>
      <c r="B102" s="96"/>
      <c r="C102" s="96"/>
      <c r="D102" s="96"/>
      <c r="E102" s="96"/>
      <c r="F102" s="96"/>
      <c r="G102" s="59">
        <v>94</v>
      </c>
      <c r="H102" s="71">
        <v>0</v>
      </c>
      <c r="I102" s="71">
        <v>0</v>
      </c>
    </row>
    <row r="103" spans="1:9" ht="12.75" customHeight="1" x14ac:dyDescent="0.25">
      <c r="A103" s="96" t="s">
        <v>135</v>
      </c>
      <c r="B103" s="96"/>
      <c r="C103" s="96"/>
      <c r="D103" s="96"/>
      <c r="E103" s="96"/>
      <c r="F103" s="96"/>
      <c r="G103" s="59">
        <v>95</v>
      </c>
      <c r="H103" s="69">
        <v>0</v>
      </c>
      <c r="I103" s="69">
        <v>0</v>
      </c>
    </row>
    <row r="104" spans="1:9" ht="12.75" customHeight="1" x14ac:dyDescent="0.25">
      <c r="A104" s="96" t="s">
        <v>136</v>
      </c>
      <c r="B104" s="96"/>
      <c r="C104" s="96"/>
      <c r="D104" s="96"/>
      <c r="E104" s="96"/>
      <c r="F104" s="96"/>
      <c r="G104" s="59">
        <v>96</v>
      </c>
      <c r="H104" s="69">
        <v>0</v>
      </c>
      <c r="I104" s="69">
        <v>0</v>
      </c>
    </row>
    <row r="105" spans="1:9" ht="12.75" customHeight="1" x14ac:dyDescent="0.25">
      <c r="A105" s="96" t="s">
        <v>137</v>
      </c>
      <c r="B105" s="96"/>
      <c r="C105" s="96"/>
      <c r="D105" s="96"/>
      <c r="E105" s="96"/>
      <c r="F105" s="96"/>
      <c r="G105" s="59">
        <v>97</v>
      </c>
      <c r="H105" s="69">
        <v>0</v>
      </c>
      <c r="I105" s="69">
        <v>0</v>
      </c>
    </row>
    <row r="106" spans="1:9" ht="12.75" customHeight="1" x14ac:dyDescent="0.25">
      <c r="A106" s="98" t="s">
        <v>138</v>
      </c>
      <c r="B106" s="98"/>
      <c r="C106" s="98"/>
      <c r="D106" s="98"/>
      <c r="E106" s="98"/>
      <c r="F106" s="98"/>
      <c r="G106" s="60">
        <v>98</v>
      </c>
      <c r="H106" s="70">
        <f>SUM(H107:H117)</f>
        <v>49673742.669999994</v>
      </c>
      <c r="I106" s="70">
        <f>SUM(I107:I117)</f>
        <v>17421333.970000003</v>
      </c>
    </row>
    <row r="107" spans="1:9" ht="12.75" customHeight="1" x14ac:dyDescent="0.25">
      <c r="A107" s="96" t="s">
        <v>139</v>
      </c>
      <c r="B107" s="96"/>
      <c r="C107" s="96"/>
      <c r="D107" s="96"/>
      <c r="E107" s="96"/>
      <c r="F107" s="96"/>
      <c r="G107" s="59">
        <v>99</v>
      </c>
      <c r="H107" s="72">
        <v>0</v>
      </c>
      <c r="I107" s="72">
        <v>0</v>
      </c>
    </row>
    <row r="108" spans="1:9" ht="12.75" customHeight="1" x14ac:dyDescent="0.25">
      <c r="A108" s="96" t="s">
        <v>140</v>
      </c>
      <c r="B108" s="96"/>
      <c r="C108" s="96"/>
      <c r="D108" s="96"/>
      <c r="E108" s="96"/>
      <c r="F108" s="96"/>
      <c r="G108" s="59">
        <v>100</v>
      </c>
      <c r="H108" s="71">
        <v>0</v>
      </c>
      <c r="I108" s="71">
        <v>0</v>
      </c>
    </row>
    <row r="109" spans="1:9" ht="12.75" customHeight="1" x14ac:dyDescent="0.25">
      <c r="A109" s="96" t="s">
        <v>141</v>
      </c>
      <c r="B109" s="96"/>
      <c r="C109" s="96"/>
      <c r="D109" s="96"/>
      <c r="E109" s="96"/>
      <c r="F109" s="96"/>
      <c r="G109" s="59">
        <v>101</v>
      </c>
      <c r="H109" s="71">
        <v>0</v>
      </c>
      <c r="I109" s="71">
        <v>0</v>
      </c>
    </row>
    <row r="110" spans="1:9" ht="22.15" customHeight="1" x14ac:dyDescent="0.25">
      <c r="A110" s="96" t="s">
        <v>142</v>
      </c>
      <c r="B110" s="96"/>
      <c r="C110" s="96"/>
      <c r="D110" s="96"/>
      <c r="E110" s="96"/>
      <c r="F110" s="96"/>
      <c r="G110" s="59">
        <v>102</v>
      </c>
      <c r="H110" s="71">
        <v>0</v>
      </c>
      <c r="I110" s="71">
        <v>0</v>
      </c>
    </row>
    <row r="111" spans="1:9" ht="12.75" customHeight="1" x14ac:dyDescent="0.25">
      <c r="A111" s="96" t="s">
        <v>143</v>
      </c>
      <c r="B111" s="96"/>
      <c r="C111" s="96"/>
      <c r="D111" s="96"/>
      <c r="E111" s="96"/>
      <c r="F111" s="96"/>
      <c r="G111" s="59">
        <v>103</v>
      </c>
      <c r="H111" s="71">
        <v>0</v>
      </c>
      <c r="I111" s="71">
        <v>0</v>
      </c>
    </row>
    <row r="112" spans="1:9" ht="12.75" customHeight="1" x14ac:dyDescent="0.25">
      <c r="A112" s="96" t="s">
        <v>144</v>
      </c>
      <c r="B112" s="96"/>
      <c r="C112" s="96"/>
      <c r="D112" s="96"/>
      <c r="E112" s="96"/>
      <c r="F112" s="96"/>
      <c r="G112" s="59">
        <v>104</v>
      </c>
      <c r="H112" s="71">
        <v>49035495.159999996</v>
      </c>
      <c r="I112" s="71">
        <v>16967860.600000001</v>
      </c>
    </row>
    <row r="113" spans="1:9" ht="12.75" customHeight="1" x14ac:dyDescent="0.25">
      <c r="A113" s="96" t="s">
        <v>145</v>
      </c>
      <c r="B113" s="96"/>
      <c r="C113" s="96"/>
      <c r="D113" s="96"/>
      <c r="E113" s="96"/>
      <c r="F113" s="96"/>
      <c r="G113" s="59">
        <v>105</v>
      </c>
      <c r="H113" s="71">
        <v>0</v>
      </c>
      <c r="I113" s="71">
        <v>0</v>
      </c>
    </row>
    <row r="114" spans="1:9" ht="12.75" customHeight="1" x14ac:dyDescent="0.25">
      <c r="A114" s="96" t="s">
        <v>146</v>
      </c>
      <c r="B114" s="96"/>
      <c r="C114" s="96"/>
      <c r="D114" s="96"/>
      <c r="E114" s="96"/>
      <c r="F114" s="96"/>
      <c r="G114" s="59">
        <v>106</v>
      </c>
      <c r="H114" s="72">
        <v>0</v>
      </c>
      <c r="I114" s="72">
        <v>0</v>
      </c>
    </row>
    <row r="115" spans="1:9" ht="12.75" customHeight="1" x14ac:dyDescent="0.25">
      <c r="A115" s="96" t="s">
        <v>147</v>
      </c>
      <c r="B115" s="96"/>
      <c r="C115" s="96"/>
      <c r="D115" s="96"/>
      <c r="E115" s="96"/>
      <c r="F115" s="96"/>
      <c r="G115" s="59">
        <v>107</v>
      </c>
      <c r="H115" s="71">
        <v>0</v>
      </c>
      <c r="I115" s="71">
        <v>0</v>
      </c>
    </row>
    <row r="116" spans="1:9" ht="12.75" customHeight="1" x14ac:dyDescent="0.25">
      <c r="A116" s="96" t="s">
        <v>148</v>
      </c>
      <c r="B116" s="96"/>
      <c r="C116" s="96"/>
      <c r="D116" s="96"/>
      <c r="E116" s="96"/>
      <c r="F116" s="96"/>
      <c r="G116" s="59">
        <v>108</v>
      </c>
      <c r="H116" s="69">
        <v>638247.51</v>
      </c>
      <c r="I116" s="69">
        <v>453473.37</v>
      </c>
    </row>
    <row r="117" spans="1:9" ht="12.75" customHeight="1" x14ac:dyDescent="0.25">
      <c r="A117" s="96" t="s">
        <v>149</v>
      </c>
      <c r="B117" s="96"/>
      <c r="C117" s="96"/>
      <c r="D117" s="96"/>
      <c r="E117" s="96"/>
      <c r="F117" s="96"/>
      <c r="G117" s="59">
        <v>109</v>
      </c>
      <c r="H117" s="69">
        <v>0</v>
      </c>
      <c r="I117" s="69">
        <v>0</v>
      </c>
    </row>
    <row r="118" spans="1:9" ht="12.75" customHeight="1" x14ac:dyDescent="0.25">
      <c r="A118" s="98" t="s">
        <v>150</v>
      </c>
      <c r="B118" s="98"/>
      <c r="C118" s="98"/>
      <c r="D118" s="98"/>
      <c r="E118" s="98"/>
      <c r="F118" s="98"/>
      <c r="G118" s="60">
        <v>110</v>
      </c>
      <c r="H118" s="70">
        <f>SUM(H119:H132)</f>
        <v>72338821.910000011</v>
      </c>
      <c r="I118" s="70">
        <f>SUM(I119:I132)</f>
        <v>74440672.430000007</v>
      </c>
    </row>
    <row r="119" spans="1:9" ht="12.75" customHeight="1" x14ac:dyDescent="0.25">
      <c r="A119" s="96" t="s">
        <v>139</v>
      </c>
      <c r="B119" s="96"/>
      <c r="C119" s="96"/>
      <c r="D119" s="96"/>
      <c r="E119" s="96"/>
      <c r="F119" s="96"/>
      <c r="G119" s="59">
        <v>111</v>
      </c>
      <c r="H119" s="71">
        <v>4239506.7699999996</v>
      </c>
      <c r="I119" s="71">
        <v>2864651.7</v>
      </c>
    </row>
    <row r="120" spans="1:9" ht="12.75" customHeight="1" x14ac:dyDescent="0.25">
      <c r="A120" s="96" t="s">
        <v>140</v>
      </c>
      <c r="B120" s="96"/>
      <c r="C120" s="96"/>
      <c r="D120" s="96"/>
      <c r="E120" s="96"/>
      <c r="F120" s="96"/>
      <c r="G120" s="59">
        <v>112</v>
      </c>
      <c r="H120" s="71">
        <v>16139760.710000001</v>
      </c>
      <c r="I120" s="71">
        <v>26351967.059999999</v>
      </c>
    </row>
    <row r="121" spans="1:9" ht="12.75" customHeight="1" x14ac:dyDescent="0.25">
      <c r="A121" s="96" t="s">
        <v>141</v>
      </c>
      <c r="B121" s="96"/>
      <c r="C121" s="96"/>
      <c r="D121" s="96"/>
      <c r="E121" s="96"/>
      <c r="F121" s="96"/>
      <c r="G121" s="59">
        <v>113</v>
      </c>
      <c r="H121" s="71">
        <v>0</v>
      </c>
      <c r="I121" s="71">
        <v>0</v>
      </c>
    </row>
    <row r="122" spans="1:9" ht="25.9" customHeight="1" x14ac:dyDescent="0.25">
      <c r="A122" s="96" t="s">
        <v>142</v>
      </c>
      <c r="B122" s="96"/>
      <c r="C122" s="96"/>
      <c r="D122" s="96"/>
      <c r="E122" s="96"/>
      <c r="F122" s="96"/>
      <c r="G122" s="59">
        <v>114</v>
      </c>
      <c r="H122" s="71">
        <v>0</v>
      </c>
      <c r="I122" s="71">
        <v>0</v>
      </c>
    </row>
    <row r="123" spans="1:9" ht="12.75" customHeight="1" x14ac:dyDescent="0.25">
      <c r="A123" s="96" t="s">
        <v>143</v>
      </c>
      <c r="B123" s="96"/>
      <c r="C123" s="96"/>
      <c r="D123" s="96"/>
      <c r="E123" s="96"/>
      <c r="F123" s="96"/>
      <c r="G123" s="59">
        <v>115</v>
      </c>
      <c r="H123" s="71">
        <v>100326.96</v>
      </c>
      <c r="I123" s="71">
        <v>0</v>
      </c>
    </row>
    <row r="124" spans="1:9" ht="12.75" customHeight="1" x14ac:dyDescent="0.25">
      <c r="A124" s="96" t="s">
        <v>144</v>
      </c>
      <c r="B124" s="96"/>
      <c r="C124" s="96"/>
      <c r="D124" s="96"/>
      <c r="E124" s="96"/>
      <c r="F124" s="96"/>
      <c r="G124" s="59">
        <v>116</v>
      </c>
      <c r="H124" s="71">
        <v>17669134.600000001</v>
      </c>
      <c r="I124" s="71">
        <v>17935465.23</v>
      </c>
    </row>
    <row r="125" spans="1:9" ht="12.75" customHeight="1" x14ac:dyDescent="0.25">
      <c r="A125" s="96" t="s">
        <v>145</v>
      </c>
      <c r="B125" s="96"/>
      <c r="C125" s="96"/>
      <c r="D125" s="96"/>
      <c r="E125" s="96"/>
      <c r="F125" s="96"/>
      <c r="G125" s="59">
        <v>117</v>
      </c>
      <c r="H125" s="71">
        <v>2395210.4500000002</v>
      </c>
      <c r="I125" s="71">
        <v>1764135.14</v>
      </c>
    </row>
    <row r="126" spans="1:9" ht="12.75" customHeight="1" x14ac:dyDescent="0.25">
      <c r="A126" s="96" t="s">
        <v>146</v>
      </c>
      <c r="B126" s="96"/>
      <c r="C126" s="96"/>
      <c r="D126" s="96"/>
      <c r="E126" s="96"/>
      <c r="F126" s="96"/>
      <c r="G126" s="59">
        <v>118</v>
      </c>
      <c r="H126" s="71">
        <v>19484945.260000002</v>
      </c>
      <c r="I126" s="71">
        <v>18307129.309999999</v>
      </c>
    </row>
    <row r="127" spans="1:9" x14ac:dyDescent="0.25">
      <c r="A127" s="96" t="s">
        <v>147</v>
      </c>
      <c r="B127" s="96"/>
      <c r="C127" s="96"/>
      <c r="D127" s="96"/>
      <c r="E127" s="96"/>
      <c r="F127" s="96"/>
      <c r="G127" s="59">
        <v>119</v>
      </c>
      <c r="H127" s="71">
        <v>0</v>
      </c>
      <c r="I127" s="71">
        <v>0</v>
      </c>
    </row>
    <row r="128" spans="1:9" x14ac:dyDescent="0.25">
      <c r="A128" s="96" t="s">
        <v>151</v>
      </c>
      <c r="B128" s="96"/>
      <c r="C128" s="96"/>
      <c r="D128" s="96"/>
      <c r="E128" s="96"/>
      <c r="F128" s="96"/>
      <c r="G128" s="59">
        <v>120</v>
      </c>
      <c r="H128" s="71">
        <v>783731.29</v>
      </c>
      <c r="I128" s="71">
        <v>910115.12</v>
      </c>
    </row>
    <row r="129" spans="1:9" x14ac:dyDescent="0.25">
      <c r="A129" s="96" t="s">
        <v>152</v>
      </c>
      <c r="B129" s="96"/>
      <c r="C129" s="96"/>
      <c r="D129" s="96"/>
      <c r="E129" s="96"/>
      <c r="F129" s="96"/>
      <c r="G129" s="59">
        <v>121</v>
      </c>
      <c r="H129" s="71">
        <v>3516138.19</v>
      </c>
      <c r="I129" s="71">
        <v>6023582.7800000003</v>
      </c>
    </row>
    <row r="130" spans="1:9" x14ac:dyDescent="0.25">
      <c r="A130" s="96" t="s">
        <v>153</v>
      </c>
      <c r="B130" s="96"/>
      <c r="C130" s="96"/>
      <c r="D130" s="96"/>
      <c r="E130" s="96"/>
      <c r="F130" s="96"/>
      <c r="G130" s="59">
        <v>122</v>
      </c>
      <c r="H130" s="71">
        <v>7654152.04</v>
      </c>
      <c r="I130" s="71">
        <v>0</v>
      </c>
    </row>
    <row r="131" spans="1:9" x14ac:dyDescent="0.25">
      <c r="A131" s="96" t="s">
        <v>154</v>
      </c>
      <c r="B131" s="96"/>
      <c r="C131" s="96"/>
      <c r="D131" s="96"/>
      <c r="E131" s="96"/>
      <c r="F131" s="96"/>
      <c r="G131" s="59">
        <v>123</v>
      </c>
      <c r="H131" s="69">
        <v>0</v>
      </c>
      <c r="I131" s="69">
        <v>0</v>
      </c>
    </row>
    <row r="132" spans="1:9" x14ac:dyDescent="0.25">
      <c r="A132" s="96" t="s">
        <v>155</v>
      </c>
      <c r="B132" s="96"/>
      <c r="C132" s="96"/>
      <c r="D132" s="96"/>
      <c r="E132" s="96"/>
      <c r="F132" s="96"/>
      <c r="G132" s="59">
        <v>124</v>
      </c>
      <c r="H132" s="69">
        <v>355915.64</v>
      </c>
      <c r="I132" s="69">
        <v>283626.09000000003</v>
      </c>
    </row>
    <row r="133" spans="1:9" ht="22.15" customHeight="1" x14ac:dyDescent="0.25">
      <c r="A133" s="114" t="s">
        <v>156</v>
      </c>
      <c r="B133" s="114"/>
      <c r="C133" s="114"/>
      <c r="D133" s="114"/>
      <c r="E133" s="114"/>
      <c r="F133" s="114"/>
      <c r="G133" s="59">
        <v>125</v>
      </c>
      <c r="H133" s="69">
        <v>3811936.61</v>
      </c>
      <c r="I133" s="69">
        <v>2397030.7799999998</v>
      </c>
    </row>
    <row r="134" spans="1:9" x14ac:dyDescent="0.25">
      <c r="A134" s="98" t="s">
        <v>157</v>
      </c>
      <c r="B134" s="98"/>
      <c r="C134" s="98"/>
      <c r="D134" s="98"/>
      <c r="E134" s="98"/>
      <c r="F134" s="98"/>
      <c r="G134" s="60">
        <v>126</v>
      </c>
      <c r="H134" s="70">
        <f>H75+H99+H106+H118+H133</f>
        <v>282898732.99000001</v>
      </c>
      <c r="I134" s="70">
        <f>I75+I99+I106+I118+I133</f>
        <v>353336422.25999999</v>
      </c>
    </row>
    <row r="135" spans="1:9" x14ac:dyDescent="0.25">
      <c r="A135" s="114" t="s">
        <v>158</v>
      </c>
      <c r="B135" s="114"/>
      <c r="C135" s="114"/>
      <c r="D135" s="114"/>
      <c r="E135" s="114"/>
      <c r="F135" s="114"/>
      <c r="G135" s="59">
        <v>127</v>
      </c>
      <c r="H135" s="69">
        <v>0</v>
      </c>
      <c r="I135" s="6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2" sqref="A2:I2"/>
    </sheetView>
  </sheetViews>
  <sheetFormatPr defaultRowHeight="12.5" x14ac:dyDescent="0.25"/>
  <cols>
    <col min="1" max="7" width="9.1796875" style="2"/>
    <col min="8" max="9" width="18.54296875" style="23"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188" t="s">
        <v>159</v>
      </c>
      <c r="B1" s="101"/>
      <c r="C1" s="101"/>
      <c r="D1" s="101"/>
      <c r="E1" s="101"/>
      <c r="F1" s="101"/>
      <c r="G1" s="101"/>
      <c r="H1" s="101"/>
      <c r="I1" s="101"/>
    </row>
    <row r="2" spans="1:9" x14ac:dyDescent="0.25">
      <c r="A2" s="187" t="s">
        <v>483</v>
      </c>
      <c r="B2" s="103"/>
      <c r="C2" s="103"/>
      <c r="D2" s="103"/>
      <c r="E2" s="103"/>
      <c r="F2" s="103"/>
      <c r="G2" s="103"/>
      <c r="H2" s="103"/>
      <c r="I2" s="103"/>
    </row>
    <row r="3" spans="1:9" x14ac:dyDescent="0.25">
      <c r="A3" s="196" t="s">
        <v>41</v>
      </c>
      <c r="B3" s="197"/>
      <c r="C3" s="197"/>
      <c r="D3" s="197"/>
      <c r="E3" s="197"/>
      <c r="F3" s="197"/>
      <c r="G3" s="197"/>
      <c r="H3" s="197"/>
      <c r="I3" s="197"/>
    </row>
    <row r="4" spans="1:9" x14ac:dyDescent="0.25">
      <c r="A4" s="186" t="s">
        <v>504</v>
      </c>
      <c r="B4" s="106"/>
      <c r="C4" s="106"/>
      <c r="D4" s="106"/>
      <c r="E4" s="106"/>
      <c r="F4" s="106"/>
      <c r="G4" s="106"/>
      <c r="H4" s="106"/>
      <c r="I4" s="107"/>
    </row>
    <row r="5" spans="1:9" ht="22" x14ac:dyDescent="0.25">
      <c r="A5" s="184" t="s">
        <v>42</v>
      </c>
      <c r="B5" s="111"/>
      <c r="C5" s="111"/>
      <c r="D5" s="111"/>
      <c r="E5" s="111"/>
      <c r="F5" s="111"/>
      <c r="G5" s="61" t="s">
        <v>160</v>
      </c>
      <c r="H5" s="62" t="s">
        <v>161</v>
      </c>
      <c r="I5" s="62" t="s">
        <v>162</v>
      </c>
    </row>
    <row r="6" spans="1:9" x14ac:dyDescent="0.25">
      <c r="A6" s="185">
        <v>1</v>
      </c>
      <c r="B6" s="109"/>
      <c r="C6" s="109"/>
      <c r="D6" s="109"/>
      <c r="E6" s="109"/>
      <c r="F6" s="109"/>
      <c r="G6" s="63">
        <v>2</v>
      </c>
      <c r="H6" s="62">
        <v>3</v>
      </c>
      <c r="I6" s="62">
        <v>4</v>
      </c>
    </row>
    <row r="7" spans="1:9" x14ac:dyDescent="0.25">
      <c r="A7" s="98" t="s">
        <v>163</v>
      </c>
      <c r="B7" s="98"/>
      <c r="C7" s="98"/>
      <c r="D7" s="98"/>
      <c r="E7" s="98"/>
      <c r="F7" s="98"/>
      <c r="G7" s="60">
        <v>1</v>
      </c>
      <c r="H7" s="70">
        <f>SUM(H8:H12)</f>
        <v>278751017.88</v>
      </c>
      <c r="I7" s="70">
        <f>SUM(I8:I12)</f>
        <v>325295690.54000008</v>
      </c>
    </row>
    <row r="8" spans="1:9" x14ac:dyDescent="0.25">
      <c r="A8" s="96" t="s">
        <v>164</v>
      </c>
      <c r="B8" s="96"/>
      <c r="C8" s="96"/>
      <c r="D8" s="96"/>
      <c r="E8" s="96"/>
      <c r="F8" s="96"/>
      <c r="G8" s="59">
        <v>2</v>
      </c>
      <c r="H8" s="69">
        <v>79090746.379999995</v>
      </c>
      <c r="I8" s="69">
        <v>105298218.98</v>
      </c>
    </row>
    <row r="9" spans="1:9" x14ac:dyDescent="0.25">
      <c r="A9" s="96" t="s">
        <v>165</v>
      </c>
      <c r="B9" s="96"/>
      <c r="C9" s="96"/>
      <c r="D9" s="96"/>
      <c r="E9" s="96"/>
      <c r="F9" s="96"/>
      <c r="G9" s="59">
        <v>3</v>
      </c>
      <c r="H9" s="69">
        <v>190075832.65000001</v>
      </c>
      <c r="I9" s="69">
        <v>206176192.24000001</v>
      </c>
    </row>
    <row r="10" spans="1:9" x14ac:dyDescent="0.25">
      <c r="A10" s="96" t="s">
        <v>166</v>
      </c>
      <c r="B10" s="96"/>
      <c r="C10" s="96"/>
      <c r="D10" s="96"/>
      <c r="E10" s="96"/>
      <c r="F10" s="96"/>
      <c r="G10" s="59">
        <v>4</v>
      </c>
      <c r="H10" s="69">
        <v>0</v>
      </c>
      <c r="I10" s="69">
        <v>0</v>
      </c>
    </row>
    <row r="11" spans="1:9" x14ac:dyDescent="0.25">
      <c r="A11" s="96" t="s">
        <v>167</v>
      </c>
      <c r="B11" s="96"/>
      <c r="C11" s="96"/>
      <c r="D11" s="96"/>
      <c r="E11" s="96"/>
      <c r="F11" s="96"/>
      <c r="G11" s="59">
        <v>5</v>
      </c>
      <c r="H11" s="69">
        <v>5631.19</v>
      </c>
      <c r="I11" s="69">
        <v>33035.1</v>
      </c>
    </row>
    <row r="12" spans="1:9" x14ac:dyDescent="0.25">
      <c r="A12" s="96" t="s">
        <v>168</v>
      </c>
      <c r="B12" s="96"/>
      <c r="C12" s="96"/>
      <c r="D12" s="96"/>
      <c r="E12" s="96"/>
      <c r="F12" s="96"/>
      <c r="G12" s="59">
        <v>6</v>
      </c>
      <c r="H12" s="69">
        <v>9578807.6600000001</v>
      </c>
      <c r="I12" s="69">
        <v>13788244.220000001</v>
      </c>
    </row>
    <row r="13" spans="1:9" ht="16.5" customHeight="1" x14ac:dyDescent="0.25">
      <c r="A13" s="98" t="s">
        <v>169</v>
      </c>
      <c r="B13" s="98"/>
      <c r="C13" s="98"/>
      <c r="D13" s="98"/>
      <c r="E13" s="98"/>
      <c r="F13" s="98"/>
      <c r="G13" s="60">
        <v>7</v>
      </c>
      <c r="H13" s="70">
        <f>H14+H15+H19+H23+H24+H25+H28+H35</f>
        <v>262193589.15999994</v>
      </c>
      <c r="I13" s="70">
        <f>I14+I15+I19+I23+I24+I25+I28+I35</f>
        <v>306944018.16000009</v>
      </c>
    </row>
    <row r="14" spans="1:9" x14ac:dyDescent="0.25">
      <c r="A14" s="96" t="s">
        <v>170</v>
      </c>
      <c r="B14" s="96"/>
      <c r="C14" s="96"/>
      <c r="D14" s="96"/>
      <c r="E14" s="96"/>
      <c r="F14" s="96"/>
      <c r="G14" s="59">
        <v>8</v>
      </c>
      <c r="H14" s="69">
        <v>1918240.92</v>
      </c>
      <c r="I14" s="69">
        <v>-6148720.29</v>
      </c>
    </row>
    <row r="15" spans="1:9" x14ac:dyDescent="0.25">
      <c r="A15" s="195" t="s">
        <v>171</v>
      </c>
      <c r="B15" s="195"/>
      <c r="C15" s="195"/>
      <c r="D15" s="195"/>
      <c r="E15" s="195"/>
      <c r="F15" s="195"/>
      <c r="G15" s="60">
        <v>9</v>
      </c>
      <c r="H15" s="70">
        <f>SUM(H16:H18)</f>
        <v>235661841.69</v>
      </c>
      <c r="I15" s="70">
        <f>SUM(I16:I18)</f>
        <v>278172465.99000001</v>
      </c>
    </row>
    <row r="16" spans="1:9" x14ac:dyDescent="0.25">
      <c r="A16" s="189" t="s">
        <v>172</v>
      </c>
      <c r="B16" s="189"/>
      <c r="C16" s="189"/>
      <c r="D16" s="189"/>
      <c r="E16" s="189"/>
      <c r="F16" s="189"/>
      <c r="G16" s="59">
        <v>10</v>
      </c>
      <c r="H16" s="69">
        <v>59919139.869999997</v>
      </c>
      <c r="I16" s="69">
        <v>85554644.819999993</v>
      </c>
    </row>
    <row r="17" spans="1:9" x14ac:dyDescent="0.25">
      <c r="A17" s="189" t="s">
        <v>173</v>
      </c>
      <c r="B17" s="189"/>
      <c r="C17" s="189"/>
      <c r="D17" s="189"/>
      <c r="E17" s="189"/>
      <c r="F17" s="189"/>
      <c r="G17" s="59">
        <v>11</v>
      </c>
      <c r="H17" s="69">
        <v>163853420.72999999</v>
      </c>
      <c r="I17" s="69">
        <v>175396670.33000001</v>
      </c>
    </row>
    <row r="18" spans="1:9" x14ac:dyDescent="0.25">
      <c r="A18" s="189" t="s">
        <v>174</v>
      </c>
      <c r="B18" s="189"/>
      <c r="C18" s="189"/>
      <c r="D18" s="189"/>
      <c r="E18" s="189"/>
      <c r="F18" s="189"/>
      <c r="G18" s="59">
        <v>12</v>
      </c>
      <c r="H18" s="69">
        <v>11889281.09</v>
      </c>
      <c r="I18" s="69">
        <v>17221150.84</v>
      </c>
    </row>
    <row r="19" spans="1:9" x14ac:dyDescent="0.25">
      <c r="A19" s="195" t="s">
        <v>175</v>
      </c>
      <c r="B19" s="195"/>
      <c r="C19" s="195"/>
      <c r="D19" s="195"/>
      <c r="E19" s="195"/>
      <c r="F19" s="195"/>
      <c r="G19" s="60">
        <v>13</v>
      </c>
      <c r="H19" s="70">
        <f>SUM(H20:H22)</f>
        <v>13797556.66</v>
      </c>
      <c r="I19" s="70">
        <f>SUM(I20:I22)</f>
        <v>18630347.229999997</v>
      </c>
    </row>
    <row r="20" spans="1:9" x14ac:dyDescent="0.25">
      <c r="A20" s="189" t="s">
        <v>176</v>
      </c>
      <c r="B20" s="189"/>
      <c r="C20" s="189"/>
      <c r="D20" s="189"/>
      <c r="E20" s="189"/>
      <c r="F20" s="189"/>
      <c r="G20" s="59">
        <v>14</v>
      </c>
      <c r="H20" s="69">
        <v>9615382.7400000002</v>
      </c>
      <c r="I20" s="69">
        <v>12875184.539999999</v>
      </c>
    </row>
    <row r="21" spans="1:9" x14ac:dyDescent="0.25">
      <c r="A21" s="189" t="s">
        <v>177</v>
      </c>
      <c r="B21" s="189"/>
      <c r="C21" s="189"/>
      <c r="D21" s="189"/>
      <c r="E21" s="189"/>
      <c r="F21" s="189"/>
      <c r="G21" s="59">
        <v>15</v>
      </c>
      <c r="H21" s="69">
        <v>2721987.89</v>
      </c>
      <c r="I21" s="69">
        <v>3754005.54</v>
      </c>
    </row>
    <row r="22" spans="1:9" x14ac:dyDescent="0.25">
      <c r="A22" s="189" t="s">
        <v>178</v>
      </c>
      <c r="B22" s="189"/>
      <c r="C22" s="189"/>
      <c r="D22" s="189"/>
      <c r="E22" s="189"/>
      <c r="F22" s="189"/>
      <c r="G22" s="59">
        <v>16</v>
      </c>
      <c r="H22" s="69">
        <v>1460186.03</v>
      </c>
      <c r="I22" s="69">
        <v>2001157.15</v>
      </c>
    </row>
    <row r="23" spans="1:9" x14ac:dyDescent="0.25">
      <c r="A23" s="96" t="s">
        <v>179</v>
      </c>
      <c r="B23" s="96"/>
      <c r="C23" s="96"/>
      <c r="D23" s="96"/>
      <c r="E23" s="96"/>
      <c r="F23" s="96"/>
      <c r="G23" s="59">
        <v>17</v>
      </c>
      <c r="H23" s="69">
        <v>5693599.4199999999</v>
      </c>
      <c r="I23" s="69">
        <v>9512605.3499999996</v>
      </c>
    </row>
    <row r="24" spans="1:9" x14ac:dyDescent="0.25">
      <c r="A24" s="96" t="s">
        <v>180</v>
      </c>
      <c r="B24" s="96"/>
      <c r="C24" s="96"/>
      <c r="D24" s="96"/>
      <c r="E24" s="96"/>
      <c r="F24" s="96"/>
      <c r="G24" s="59">
        <v>18</v>
      </c>
      <c r="H24" s="69">
        <v>3429340.98</v>
      </c>
      <c r="I24" s="69">
        <v>4071774.54</v>
      </c>
    </row>
    <row r="25" spans="1:9" x14ac:dyDescent="0.25">
      <c r="A25" s="195" t="s">
        <v>181</v>
      </c>
      <c r="B25" s="195"/>
      <c r="C25" s="195"/>
      <c r="D25" s="195"/>
      <c r="E25" s="195"/>
      <c r="F25" s="195"/>
      <c r="G25" s="60">
        <v>19</v>
      </c>
      <c r="H25" s="70">
        <f>H26+H27</f>
        <v>447510.73</v>
      </c>
      <c r="I25" s="70">
        <f>I26+I27</f>
        <v>447916.98</v>
      </c>
    </row>
    <row r="26" spans="1:9" x14ac:dyDescent="0.25">
      <c r="A26" s="189" t="s">
        <v>182</v>
      </c>
      <c r="B26" s="189"/>
      <c r="C26" s="189"/>
      <c r="D26" s="189"/>
      <c r="E26" s="189"/>
      <c r="F26" s="189"/>
      <c r="G26" s="59">
        <v>20</v>
      </c>
      <c r="H26" s="69">
        <v>0</v>
      </c>
      <c r="I26" s="69">
        <v>0</v>
      </c>
    </row>
    <row r="27" spans="1:9" x14ac:dyDescent="0.25">
      <c r="A27" s="189" t="s">
        <v>183</v>
      </c>
      <c r="B27" s="189"/>
      <c r="C27" s="189"/>
      <c r="D27" s="189"/>
      <c r="E27" s="189"/>
      <c r="F27" s="189"/>
      <c r="G27" s="59">
        <v>21</v>
      </c>
      <c r="H27" s="69">
        <v>447510.73</v>
      </c>
      <c r="I27" s="69">
        <v>447916.98</v>
      </c>
    </row>
    <row r="28" spans="1:9" x14ac:dyDescent="0.25">
      <c r="A28" s="195" t="s">
        <v>184</v>
      </c>
      <c r="B28" s="195"/>
      <c r="C28" s="195"/>
      <c r="D28" s="195"/>
      <c r="E28" s="195"/>
      <c r="F28" s="195"/>
      <c r="G28" s="60">
        <v>22</v>
      </c>
      <c r="H28" s="70">
        <f>SUM(H29:H34)</f>
        <v>25939.599999999999</v>
      </c>
      <c r="I28" s="70">
        <f>SUM(I29:I34)</f>
        <v>23748.67</v>
      </c>
    </row>
    <row r="29" spans="1:9" x14ac:dyDescent="0.25">
      <c r="A29" s="189" t="s">
        <v>185</v>
      </c>
      <c r="B29" s="189"/>
      <c r="C29" s="189"/>
      <c r="D29" s="189"/>
      <c r="E29" s="189"/>
      <c r="F29" s="189"/>
      <c r="G29" s="59">
        <v>23</v>
      </c>
      <c r="H29" s="69">
        <v>25939.599999999999</v>
      </c>
      <c r="I29" s="69">
        <v>23748.67</v>
      </c>
    </row>
    <row r="30" spans="1:9" x14ac:dyDescent="0.25">
      <c r="A30" s="189" t="s">
        <v>186</v>
      </c>
      <c r="B30" s="189"/>
      <c r="C30" s="189"/>
      <c r="D30" s="189"/>
      <c r="E30" s="189"/>
      <c r="F30" s="189"/>
      <c r="G30" s="59">
        <v>24</v>
      </c>
      <c r="H30" s="69">
        <v>0</v>
      </c>
      <c r="I30" s="69">
        <v>0</v>
      </c>
    </row>
    <row r="31" spans="1:9" x14ac:dyDescent="0.25">
      <c r="A31" s="189" t="s">
        <v>187</v>
      </c>
      <c r="B31" s="189"/>
      <c r="C31" s="189"/>
      <c r="D31" s="189"/>
      <c r="E31" s="189"/>
      <c r="F31" s="189"/>
      <c r="G31" s="59">
        <v>25</v>
      </c>
      <c r="H31" s="69">
        <v>0</v>
      </c>
      <c r="I31" s="69">
        <v>0</v>
      </c>
    </row>
    <row r="32" spans="1:9" x14ac:dyDescent="0.25">
      <c r="A32" s="189" t="s">
        <v>188</v>
      </c>
      <c r="B32" s="189"/>
      <c r="C32" s="189"/>
      <c r="D32" s="189"/>
      <c r="E32" s="189"/>
      <c r="F32" s="189"/>
      <c r="G32" s="59">
        <v>26</v>
      </c>
      <c r="H32" s="69">
        <v>0</v>
      </c>
      <c r="I32" s="69">
        <v>0</v>
      </c>
    </row>
    <row r="33" spans="1:9" x14ac:dyDescent="0.25">
      <c r="A33" s="189" t="s">
        <v>189</v>
      </c>
      <c r="B33" s="189"/>
      <c r="C33" s="189"/>
      <c r="D33" s="189"/>
      <c r="E33" s="189"/>
      <c r="F33" s="189"/>
      <c r="G33" s="59">
        <v>27</v>
      </c>
      <c r="H33" s="69">
        <v>0</v>
      </c>
      <c r="I33" s="69">
        <v>0</v>
      </c>
    </row>
    <row r="34" spans="1:9" x14ac:dyDescent="0.25">
      <c r="A34" s="189" t="s">
        <v>190</v>
      </c>
      <c r="B34" s="189"/>
      <c r="C34" s="189"/>
      <c r="D34" s="189"/>
      <c r="E34" s="189"/>
      <c r="F34" s="189"/>
      <c r="G34" s="59">
        <v>28</v>
      </c>
      <c r="H34" s="69">
        <v>0</v>
      </c>
      <c r="I34" s="69">
        <v>0</v>
      </c>
    </row>
    <row r="35" spans="1:9" x14ac:dyDescent="0.25">
      <c r="A35" s="96" t="s">
        <v>191</v>
      </c>
      <c r="B35" s="96"/>
      <c r="C35" s="96"/>
      <c r="D35" s="96"/>
      <c r="E35" s="96"/>
      <c r="F35" s="96"/>
      <c r="G35" s="59">
        <v>29</v>
      </c>
      <c r="H35" s="69">
        <v>1219559.1599999999</v>
      </c>
      <c r="I35" s="69">
        <v>2233879.69</v>
      </c>
    </row>
    <row r="36" spans="1:9" x14ac:dyDescent="0.25">
      <c r="A36" s="98" t="s">
        <v>192</v>
      </c>
      <c r="B36" s="98"/>
      <c r="C36" s="98"/>
      <c r="D36" s="98"/>
      <c r="E36" s="98"/>
      <c r="F36" s="98"/>
      <c r="G36" s="60">
        <v>30</v>
      </c>
      <c r="H36" s="70">
        <f>SUM(H37:H46)</f>
        <v>22155025.119999997</v>
      </c>
      <c r="I36" s="70">
        <f>SUM(I37:I46)</f>
        <v>9638128.0999999996</v>
      </c>
    </row>
    <row r="37" spans="1:9" x14ac:dyDescent="0.25">
      <c r="A37" s="96" t="s">
        <v>193</v>
      </c>
      <c r="B37" s="96"/>
      <c r="C37" s="96"/>
      <c r="D37" s="96"/>
      <c r="E37" s="96"/>
      <c r="F37" s="96"/>
      <c r="G37" s="59">
        <v>31</v>
      </c>
      <c r="H37" s="69">
        <v>17291405.989999998</v>
      </c>
      <c r="I37" s="69">
        <v>7096925.6200000001</v>
      </c>
    </row>
    <row r="38" spans="1:9" ht="25.15" customHeight="1" x14ac:dyDescent="0.25">
      <c r="A38" s="96" t="s">
        <v>194</v>
      </c>
      <c r="B38" s="96"/>
      <c r="C38" s="96"/>
      <c r="D38" s="96"/>
      <c r="E38" s="96"/>
      <c r="F38" s="96"/>
      <c r="G38" s="59">
        <v>32</v>
      </c>
      <c r="H38" s="69">
        <v>0</v>
      </c>
      <c r="I38" s="69">
        <v>0</v>
      </c>
    </row>
    <row r="39" spans="1:9" ht="28.15" customHeight="1" x14ac:dyDescent="0.25">
      <c r="A39" s="96" t="s">
        <v>195</v>
      </c>
      <c r="B39" s="96"/>
      <c r="C39" s="96"/>
      <c r="D39" s="96"/>
      <c r="E39" s="96"/>
      <c r="F39" s="96"/>
      <c r="G39" s="59">
        <v>33</v>
      </c>
      <c r="H39" s="69">
        <v>1518508.1</v>
      </c>
      <c r="I39" s="69">
        <v>0</v>
      </c>
    </row>
    <row r="40" spans="1:9" ht="28.15" customHeight="1" x14ac:dyDescent="0.25">
      <c r="A40" s="96" t="s">
        <v>196</v>
      </c>
      <c r="B40" s="96"/>
      <c r="C40" s="96"/>
      <c r="D40" s="96"/>
      <c r="E40" s="96"/>
      <c r="F40" s="96"/>
      <c r="G40" s="59">
        <v>34</v>
      </c>
      <c r="H40" s="69">
        <v>1043787.24</v>
      </c>
      <c r="I40" s="69">
        <v>654769.71</v>
      </c>
    </row>
    <row r="41" spans="1:9" ht="22.9" customHeight="1" x14ac:dyDescent="0.25">
      <c r="A41" s="96" t="s">
        <v>197</v>
      </c>
      <c r="B41" s="96"/>
      <c r="C41" s="96"/>
      <c r="D41" s="96"/>
      <c r="E41" s="96"/>
      <c r="F41" s="96"/>
      <c r="G41" s="59">
        <v>35</v>
      </c>
      <c r="H41" s="69">
        <v>0</v>
      </c>
      <c r="I41" s="69">
        <v>0</v>
      </c>
    </row>
    <row r="42" spans="1:9" x14ac:dyDescent="0.25">
      <c r="A42" s="96" t="s">
        <v>198</v>
      </c>
      <c r="B42" s="96"/>
      <c r="C42" s="96"/>
      <c r="D42" s="96"/>
      <c r="E42" s="96"/>
      <c r="F42" s="96"/>
      <c r="G42" s="59">
        <v>36</v>
      </c>
      <c r="H42" s="69">
        <v>0</v>
      </c>
      <c r="I42" s="69">
        <v>0</v>
      </c>
    </row>
    <row r="43" spans="1:9" x14ac:dyDescent="0.25">
      <c r="A43" s="96" t="s">
        <v>199</v>
      </c>
      <c r="B43" s="96"/>
      <c r="C43" s="96"/>
      <c r="D43" s="96"/>
      <c r="E43" s="96"/>
      <c r="F43" s="96"/>
      <c r="G43" s="59">
        <v>37</v>
      </c>
      <c r="H43" s="69">
        <v>1324785.58</v>
      </c>
      <c r="I43" s="69">
        <v>1660995.82</v>
      </c>
    </row>
    <row r="44" spans="1:9" x14ac:dyDescent="0.25">
      <c r="A44" s="96" t="s">
        <v>200</v>
      </c>
      <c r="B44" s="96"/>
      <c r="C44" s="96"/>
      <c r="D44" s="96"/>
      <c r="E44" s="96"/>
      <c r="F44" s="96"/>
      <c r="G44" s="59">
        <v>38</v>
      </c>
      <c r="H44" s="69">
        <v>24.36</v>
      </c>
      <c r="I44" s="69">
        <v>3.45</v>
      </c>
    </row>
    <row r="45" spans="1:9" x14ac:dyDescent="0.25">
      <c r="A45" s="96" t="s">
        <v>201</v>
      </c>
      <c r="B45" s="96"/>
      <c r="C45" s="96"/>
      <c r="D45" s="96"/>
      <c r="E45" s="96"/>
      <c r="F45" s="96"/>
      <c r="G45" s="59">
        <v>39</v>
      </c>
      <c r="H45" s="69">
        <v>0</v>
      </c>
      <c r="I45" s="69">
        <v>0</v>
      </c>
    </row>
    <row r="46" spans="1:9" x14ac:dyDescent="0.25">
      <c r="A46" s="96" t="s">
        <v>202</v>
      </c>
      <c r="B46" s="96"/>
      <c r="C46" s="96"/>
      <c r="D46" s="96"/>
      <c r="E46" s="96"/>
      <c r="F46" s="96"/>
      <c r="G46" s="59">
        <v>40</v>
      </c>
      <c r="H46" s="69">
        <v>976513.85</v>
      </c>
      <c r="I46" s="69">
        <v>225433.5</v>
      </c>
    </row>
    <row r="47" spans="1:9" x14ac:dyDescent="0.25">
      <c r="A47" s="98" t="s">
        <v>203</v>
      </c>
      <c r="B47" s="98"/>
      <c r="C47" s="98"/>
      <c r="D47" s="98"/>
      <c r="E47" s="98"/>
      <c r="F47" s="98"/>
      <c r="G47" s="60">
        <v>41</v>
      </c>
      <c r="H47" s="70">
        <f>SUM(H48:H54)</f>
        <v>3564388.41</v>
      </c>
      <c r="I47" s="70">
        <f>SUM(I48:I54)</f>
        <v>2595941.15</v>
      </c>
    </row>
    <row r="48" spans="1:9" ht="23.5" customHeight="1" x14ac:dyDescent="0.25">
      <c r="A48" s="96" t="s">
        <v>204</v>
      </c>
      <c r="B48" s="96"/>
      <c r="C48" s="96"/>
      <c r="D48" s="96"/>
      <c r="E48" s="96"/>
      <c r="F48" s="96"/>
      <c r="G48" s="59">
        <v>42</v>
      </c>
      <c r="H48" s="69">
        <v>652885.68000000005</v>
      </c>
      <c r="I48" s="69">
        <v>1126609.49</v>
      </c>
    </row>
    <row r="49" spans="1:9" x14ac:dyDescent="0.25">
      <c r="A49" s="183" t="s">
        <v>205</v>
      </c>
      <c r="B49" s="183"/>
      <c r="C49" s="183"/>
      <c r="D49" s="183"/>
      <c r="E49" s="183"/>
      <c r="F49" s="183"/>
      <c r="G49" s="59">
        <v>43</v>
      </c>
      <c r="H49" s="69">
        <v>0</v>
      </c>
      <c r="I49" s="69">
        <v>0</v>
      </c>
    </row>
    <row r="50" spans="1:9" x14ac:dyDescent="0.25">
      <c r="A50" s="183" t="s">
        <v>206</v>
      </c>
      <c r="B50" s="183"/>
      <c r="C50" s="183"/>
      <c r="D50" s="183"/>
      <c r="E50" s="183"/>
      <c r="F50" s="183"/>
      <c r="G50" s="59">
        <v>44</v>
      </c>
      <c r="H50" s="69">
        <v>2051790.27</v>
      </c>
      <c r="I50" s="69">
        <v>1186087.17</v>
      </c>
    </row>
    <row r="51" spans="1:9" x14ac:dyDescent="0.25">
      <c r="A51" s="183" t="s">
        <v>207</v>
      </c>
      <c r="B51" s="183"/>
      <c r="C51" s="183"/>
      <c r="D51" s="183"/>
      <c r="E51" s="183"/>
      <c r="F51" s="183"/>
      <c r="G51" s="59">
        <v>45</v>
      </c>
      <c r="H51" s="69">
        <v>387.71</v>
      </c>
      <c r="I51" s="69">
        <v>1976.36</v>
      </c>
    </row>
    <row r="52" spans="1:9" x14ac:dyDescent="0.25">
      <c r="A52" s="183" t="s">
        <v>208</v>
      </c>
      <c r="B52" s="183"/>
      <c r="C52" s="183"/>
      <c r="D52" s="183"/>
      <c r="E52" s="183"/>
      <c r="F52" s="183"/>
      <c r="G52" s="59">
        <v>46</v>
      </c>
      <c r="H52" s="69">
        <v>0</v>
      </c>
      <c r="I52" s="69">
        <v>0</v>
      </c>
    </row>
    <row r="53" spans="1:9" x14ac:dyDescent="0.25">
      <c r="A53" s="183" t="s">
        <v>209</v>
      </c>
      <c r="B53" s="183"/>
      <c r="C53" s="183"/>
      <c r="D53" s="183"/>
      <c r="E53" s="183"/>
      <c r="F53" s="183"/>
      <c r="G53" s="59">
        <v>47</v>
      </c>
      <c r="H53" s="69">
        <v>713088.57</v>
      </c>
      <c r="I53" s="69">
        <v>89042.4</v>
      </c>
    </row>
    <row r="54" spans="1:9" x14ac:dyDescent="0.25">
      <c r="A54" s="183" t="s">
        <v>210</v>
      </c>
      <c r="B54" s="183"/>
      <c r="C54" s="183"/>
      <c r="D54" s="183"/>
      <c r="E54" s="183"/>
      <c r="F54" s="183"/>
      <c r="G54" s="59">
        <v>48</v>
      </c>
      <c r="H54" s="69">
        <v>146236.18</v>
      </c>
      <c r="I54" s="69">
        <v>192225.73</v>
      </c>
    </row>
    <row r="55" spans="1:9" ht="30.65" customHeight="1" x14ac:dyDescent="0.25">
      <c r="A55" s="114" t="s">
        <v>211</v>
      </c>
      <c r="B55" s="114"/>
      <c r="C55" s="114"/>
      <c r="D55" s="114"/>
      <c r="E55" s="114"/>
      <c r="F55" s="114"/>
      <c r="G55" s="59">
        <v>49</v>
      </c>
      <c r="H55" s="69">
        <v>0</v>
      </c>
      <c r="I55" s="69">
        <v>0</v>
      </c>
    </row>
    <row r="56" spans="1:9" x14ac:dyDescent="0.25">
      <c r="A56" s="114" t="s">
        <v>212</v>
      </c>
      <c r="B56" s="114"/>
      <c r="C56" s="114"/>
      <c r="D56" s="114"/>
      <c r="E56" s="114"/>
      <c r="F56" s="114"/>
      <c r="G56" s="59">
        <v>50</v>
      </c>
      <c r="H56" s="69">
        <v>0</v>
      </c>
      <c r="I56" s="69">
        <v>0</v>
      </c>
    </row>
    <row r="57" spans="1:9" ht="28.9" customHeight="1" x14ac:dyDescent="0.25">
      <c r="A57" s="114" t="s">
        <v>213</v>
      </c>
      <c r="B57" s="114"/>
      <c r="C57" s="114"/>
      <c r="D57" s="114"/>
      <c r="E57" s="114"/>
      <c r="F57" s="114"/>
      <c r="G57" s="59">
        <v>51</v>
      </c>
      <c r="H57" s="69">
        <v>0</v>
      </c>
      <c r="I57" s="69">
        <v>0</v>
      </c>
    </row>
    <row r="58" spans="1:9" x14ac:dyDescent="0.25">
      <c r="A58" s="114" t="s">
        <v>214</v>
      </c>
      <c r="B58" s="114"/>
      <c r="C58" s="114"/>
      <c r="D58" s="114"/>
      <c r="E58" s="114"/>
      <c r="F58" s="114"/>
      <c r="G58" s="59">
        <v>52</v>
      </c>
      <c r="H58" s="69">
        <v>0</v>
      </c>
      <c r="I58" s="69">
        <v>0</v>
      </c>
    </row>
    <row r="59" spans="1:9" x14ac:dyDescent="0.25">
      <c r="A59" s="98" t="s">
        <v>215</v>
      </c>
      <c r="B59" s="98"/>
      <c r="C59" s="98"/>
      <c r="D59" s="98"/>
      <c r="E59" s="98"/>
      <c r="F59" s="98"/>
      <c r="G59" s="60">
        <v>53</v>
      </c>
      <c r="H59" s="70">
        <f>H7+H36+H55+H56</f>
        <v>300906043</v>
      </c>
      <c r="I59" s="70">
        <f>I7+I36+I55+I56</f>
        <v>334933818.6400001</v>
      </c>
    </row>
    <row r="60" spans="1:9" x14ac:dyDescent="0.25">
      <c r="A60" s="98" t="s">
        <v>216</v>
      </c>
      <c r="B60" s="98"/>
      <c r="C60" s="98"/>
      <c r="D60" s="98"/>
      <c r="E60" s="98"/>
      <c r="F60" s="98"/>
      <c r="G60" s="60">
        <v>54</v>
      </c>
      <c r="H60" s="70">
        <f>H13+H47+H57+H58</f>
        <v>265757977.56999993</v>
      </c>
      <c r="I60" s="70">
        <f>I13+I47+I57+I58</f>
        <v>309539959.31000006</v>
      </c>
    </row>
    <row r="61" spans="1:9" x14ac:dyDescent="0.25">
      <c r="A61" s="98" t="s">
        <v>217</v>
      </c>
      <c r="B61" s="98"/>
      <c r="C61" s="98"/>
      <c r="D61" s="98"/>
      <c r="E61" s="98"/>
      <c r="F61" s="98"/>
      <c r="G61" s="60">
        <v>55</v>
      </c>
      <c r="H61" s="70">
        <f>H59-H60</f>
        <v>35148065.430000067</v>
      </c>
      <c r="I61" s="70">
        <f>I59-I60</f>
        <v>25393859.330000043</v>
      </c>
    </row>
    <row r="62" spans="1:9" x14ac:dyDescent="0.25">
      <c r="A62" s="190" t="s">
        <v>218</v>
      </c>
      <c r="B62" s="190"/>
      <c r="C62" s="190"/>
      <c r="D62" s="190"/>
      <c r="E62" s="190"/>
      <c r="F62" s="190"/>
      <c r="G62" s="60">
        <v>56</v>
      </c>
      <c r="H62" s="70">
        <f>+IF((H59-H60)&gt;0,(H59-H60),0)</f>
        <v>35148065.430000067</v>
      </c>
      <c r="I62" s="70">
        <f>+IF((I59-I60)&gt;0,(I59-I60),0)</f>
        <v>25393859.330000043</v>
      </c>
    </row>
    <row r="63" spans="1:9" x14ac:dyDescent="0.25">
      <c r="A63" s="190" t="s">
        <v>219</v>
      </c>
      <c r="B63" s="190"/>
      <c r="C63" s="190"/>
      <c r="D63" s="190"/>
      <c r="E63" s="190"/>
      <c r="F63" s="190"/>
      <c r="G63" s="60">
        <v>57</v>
      </c>
      <c r="H63" s="70">
        <f>+IF((H59-H60)&lt;0,(H59-H60),0)</f>
        <v>0</v>
      </c>
      <c r="I63" s="70">
        <f>+IF((I59-I60)&lt;0,(I59-I60),0)</f>
        <v>0</v>
      </c>
    </row>
    <row r="64" spans="1:9" x14ac:dyDescent="0.25">
      <c r="A64" s="114" t="s">
        <v>220</v>
      </c>
      <c r="B64" s="114"/>
      <c r="C64" s="114"/>
      <c r="D64" s="114"/>
      <c r="E64" s="114"/>
      <c r="F64" s="114"/>
      <c r="G64" s="59">
        <v>58</v>
      </c>
      <c r="H64" s="69">
        <v>5533024.21</v>
      </c>
      <c r="I64" s="69">
        <v>5445056.9900000002</v>
      </c>
    </row>
    <row r="65" spans="1:9" x14ac:dyDescent="0.25">
      <c r="A65" s="98" t="s">
        <v>221</v>
      </c>
      <c r="B65" s="98"/>
      <c r="C65" s="98"/>
      <c r="D65" s="98"/>
      <c r="E65" s="98"/>
      <c r="F65" s="98"/>
      <c r="G65" s="60">
        <v>59</v>
      </c>
      <c r="H65" s="70">
        <f>H61-H64</f>
        <v>29615041.220000066</v>
      </c>
      <c r="I65" s="70">
        <f>I61-I64</f>
        <v>19948802.340000041</v>
      </c>
    </row>
    <row r="66" spans="1:9" x14ac:dyDescent="0.25">
      <c r="A66" s="190" t="s">
        <v>222</v>
      </c>
      <c r="B66" s="190"/>
      <c r="C66" s="190"/>
      <c r="D66" s="190"/>
      <c r="E66" s="190"/>
      <c r="F66" s="190"/>
      <c r="G66" s="60">
        <v>60</v>
      </c>
      <c r="H66" s="70">
        <f>+IF((H61-H64)&gt;0,(H61-H64),0)</f>
        <v>29615041.220000066</v>
      </c>
      <c r="I66" s="70">
        <f>+IF((I61-I64)&gt;0,(I61-I64),0)</f>
        <v>19948802.340000041</v>
      </c>
    </row>
    <row r="67" spans="1:9" x14ac:dyDescent="0.25">
      <c r="A67" s="190" t="s">
        <v>223</v>
      </c>
      <c r="B67" s="190"/>
      <c r="C67" s="190"/>
      <c r="D67" s="190"/>
      <c r="E67" s="190"/>
      <c r="F67" s="190"/>
      <c r="G67" s="60">
        <v>61</v>
      </c>
      <c r="H67" s="70">
        <f>+IF((H61-H64)&lt;0,(H61-H64),0)</f>
        <v>0</v>
      </c>
      <c r="I67" s="70">
        <f>+IF((I61-I64)&lt;0,(I61-I64),0)</f>
        <v>0</v>
      </c>
    </row>
    <row r="68" spans="1:9" x14ac:dyDescent="0.25">
      <c r="A68" s="116" t="s">
        <v>224</v>
      </c>
      <c r="B68" s="116"/>
      <c r="C68" s="116"/>
      <c r="D68" s="116"/>
      <c r="E68" s="116"/>
      <c r="F68" s="116"/>
      <c r="G68" s="191"/>
      <c r="H68" s="191"/>
      <c r="I68" s="191"/>
    </row>
    <row r="69" spans="1:9" ht="25.9" customHeight="1" x14ac:dyDescent="0.25">
      <c r="A69" s="98" t="s">
        <v>225</v>
      </c>
      <c r="B69" s="98"/>
      <c r="C69" s="98"/>
      <c r="D69" s="98"/>
      <c r="E69" s="98"/>
      <c r="F69" s="98"/>
      <c r="G69" s="60">
        <v>62</v>
      </c>
      <c r="H69" s="70">
        <f>H70-H71</f>
        <v>9467926.1899999995</v>
      </c>
      <c r="I69" s="70">
        <f>I70-I71</f>
        <v>0</v>
      </c>
    </row>
    <row r="70" spans="1:9" x14ac:dyDescent="0.25">
      <c r="A70" s="183" t="s">
        <v>226</v>
      </c>
      <c r="B70" s="183"/>
      <c r="C70" s="183"/>
      <c r="D70" s="183"/>
      <c r="E70" s="183"/>
      <c r="F70" s="183"/>
      <c r="G70" s="59">
        <v>63</v>
      </c>
      <c r="H70" s="69">
        <v>9467926.1899999995</v>
      </c>
      <c r="I70" s="69">
        <v>0</v>
      </c>
    </row>
    <row r="71" spans="1:9" x14ac:dyDescent="0.25">
      <c r="A71" s="183" t="s">
        <v>227</v>
      </c>
      <c r="B71" s="183"/>
      <c r="C71" s="183"/>
      <c r="D71" s="183"/>
      <c r="E71" s="183"/>
      <c r="F71" s="183"/>
      <c r="G71" s="59">
        <v>64</v>
      </c>
      <c r="H71" s="69">
        <v>0</v>
      </c>
      <c r="I71" s="69">
        <v>0</v>
      </c>
    </row>
    <row r="72" spans="1:9" x14ac:dyDescent="0.25">
      <c r="A72" s="114" t="s">
        <v>228</v>
      </c>
      <c r="B72" s="114"/>
      <c r="C72" s="114"/>
      <c r="D72" s="114"/>
      <c r="E72" s="114"/>
      <c r="F72" s="114"/>
      <c r="G72" s="59">
        <v>65</v>
      </c>
      <c r="H72" s="69">
        <v>0</v>
      </c>
      <c r="I72" s="69">
        <v>0</v>
      </c>
    </row>
    <row r="73" spans="1:9" x14ac:dyDescent="0.25">
      <c r="A73" s="190" t="s">
        <v>229</v>
      </c>
      <c r="B73" s="190"/>
      <c r="C73" s="190"/>
      <c r="D73" s="190"/>
      <c r="E73" s="190"/>
      <c r="F73" s="190"/>
      <c r="G73" s="60">
        <v>66</v>
      </c>
      <c r="H73" s="73">
        <f>H69-H72</f>
        <v>9467926.1899999995</v>
      </c>
      <c r="I73" s="73">
        <f>I69-I72</f>
        <v>0</v>
      </c>
    </row>
    <row r="74" spans="1:9" x14ac:dyDescent="0.25">
      <c r="A74" s="190" t="s">
        <v>230</v>
      </c>
      <c r="B74" s="190"/>
      <c r="C74" s="190"/>
      <c r="D74" s="190"/>
      <c r="E74" s="190"/>
      <c r="F74" s="190"/>
      <c r="G74" s="60">
        <v>67</v>
      </c>
      <c r="H74" s="73">
        <v>0</v>
      </c>
      <c r="I74" s="73">
        <v>0</v>
      </c>
    </row>
    <row r="75" spans="1:9" x14ac:dyDescent="0.25">
      <c r="A75" s="116" t="s">
        <v>231</v>
      </c>
      <c r="B75" s="116"/>
      <c r="C75" s="116"/>
      <c r="D75" s="116"/>
      <c r="E75" s="116"/>
      <c r="F75" s="116"/>
      <c r="G75" s="191"/>
      <c r="H75" s="191"/>
      <c r="I75" s="191"/>
    </row>
    <row r="76" spans="1:9" x14ac:dyDescent="0.25">
      <c r="A76" s="98" t="s">
        <v>232</v>
      </c>
      <c r="B76" s="98"/>
      <c r="C76" s="98"/>
      <c r="D76" s="98"/>
      <c r="E76" s="98"/>
      <c r="F76" s="98"/>
      <c r="G76" s="60">
        <v>68</v>
      </c>
      <c r="H76" s="73">
        <f>H61+H69</f>
        <v>44615991.620000064</v>
      </c>
      <c r="I76" s="73">
        <f>I61+I69</f>
        <v>25393859.330000043</v>
      </c>
    </row>
    <row r="77" spans="1:9" x14ac:dyDescent="0.25">
      <c r="A77" s="202" t="s">
        <v>233</v>
      </c>
      <c r="B77" s="202"/>
      <c r="C77" s="202"/>
      <c r="D77" s="202"/>
      <c r="E77" s="202"/>
      <c r="F77" s="202"/>
      <c r="G77" s="64">
        <v>69</v>
      </c>
      <c r="H77" s="74">
        <f>H76</f>
        <v>44615991.620000064</v>
      </c>
      <c r="I77" s="74">
        <f>I76</f>
        <v>25393859.330000043</v>
      </c>
    </row>
    <row r="78" spans="1:9" x14ac:dyDescent="0.25">
      <c r="A78" s="202" t="s">
        <v>234</v>
      </c>
      <c r="B78" s="202"/>
      <c r="C78" s="202"/>
      <c r="D78" s="202"/>
      <c r="E78" s="202"/>
      <c r="F78" s="202"/>
      <c r="G78" s="64">
        <v>70</v>
      </c>
      <c r="H78" s="74">
        <v>0</v>
      </c>
      <c r="I78" s="74">
        <v>0</v>
      </c>
    </row>
    <row r="79" spans="1:9" x14ac:dyDescent="0.25">
      <c r="A79" s="98" t="s">
        <v>235</v>
      </c>
      <c r="B79" s="98"/>
      <c r="C79" s="98"/>
      <c r="D79" s="98"/>
      <c r="E79" s="98"/>
      <c r="F79" s="98"/>
      <c r="G79" s="60">
        <v>71</v>
      </c>
      <c r="H79" s="73">
        <f>H64+H72</f>
        <v>5533024.21</v>
      </c>
      <c r="I79" s="73">
        <f>I64+I72</f>
        <v>5445056.9900000002</v>
      </c>
    </row>
    <row r="80" spans="1:9" x14ac:dyDescent="0.25">
      <c r="A80" s="98" t="s">
        <v>236</v>
      </c>
      <c r="B80" s="98"/>
      <c r="C80" s="98"/>
      <c r="D80" s="98"/>
      <c r="E80" s="98"/>
      <c r="F80" s="98"/>
      <c r="G80" s="60">
        <v>72</v>
      </c>
      <c r="H80" s="73">
        <f>H76-H79</f>
        <v>39082967.410000063</v>
      </c>
      <c r="I80" s="73">
        <f>I76-I79</f>
        <v>19948802.340000041</v>
      </c>
    </row>
    <row r="81" spans="1:9" x14ac:dyDescent="0.25">
      <c r="A81" s="190" t="s">
        <v>237</v>
      </c>
      <c r="B81" s="190"/>
      <c r="C81" s="190"/>
      <c r="D81" s="190"/>
      <c r="E81" s="190"/>
      <c r="F81" s="190"/>
      <c r="G81" s="60">
        <v>73</v>
      </c>
      <c r="H81" s="73">
        <f>H76-H79</f>
        <v>39082967.410000063</v>
      </c>
      <c r="I81" s="73">
        <f>I76-I79</f>
        <v>19948802.340000041</v>
      </c>
    </row>
    <row r="82" spans="1:9" x14ac:dyDescent="0.25">
      <c r="A82" s="190" t="s">
        <v>238</v>
      </c>
      <c r="B82" s="190"/>
      <c r="C82" s="190"/>
      <c r="D82" s="190"/>
      <c r="E82" s="190"/>
      <c r="F82" s="190"/>
      <c r="G82" s="60">
        <v>74</v>
      </c>
      <c r="H82" s="73">
        <v>0</v>
      </c>
      <c r="I82" s="73">
        <v>0</v>
      </c>
    </row>
    <row r="83" spans="1:9" x14ac:dyDescent="0.25">
      <c r="A83" s="116" t="s">
        <v>239</v>
      </c>
      <c r="B83" s="116"/>
      <c r="C83" s="116"/>
      <c r="D83" s="116"/>
      <c r="E83" s="116"/>
      <c r="F83" s="116"/>
      <c r="G83" s="191"/>
      <c r="H83" s="191"/>
      <c r="I83" s="191"/>
    </row>
    <row r="84" spans="1:9" x14ac:dyDescent="0.25">
      <c r="A84" s="192" t="s">
        <v>240</v>
      </c>
      <c r="B84" s="192"/>
      <c r="C84" s="192"/>
      <c r="D84" s="192"/>
      <c r="E84" s="192"/>
      <c r="F84" s="192"/>
      <c r="G84" s="60">
        <v>75</v>
      </c>
      <c r="H84" s="75">
        <f>H85+H86</f>
        <v>0</v>
      </c>
      <c r="I84" s="75">
        <f>I85+I86</f>
        <v>0</v>
      </c>
    </row>
    <row r="85" spans="1:9" x14ac:dyDescent="0.25">
      <c r="A85" s="193" t="s">
        <v>241</v>
      </c>
      <c r="B85" s="193"/>
      <c r="C85" s="193"/>
      <c r="D85" s="193"/>
      <c r="E85" s="193"/>
      <c r="F85" s="193"/>
      <c r="G85" s="59">
        <v>76</v>
      </c>
      <c r="H85" s="76">
        <v>0</v>
      </c>
      <c r="I85" s="76">
        <v>0</v>
      </c>
    </row>
    <row r="86" spans="1:9" x14ac:dyDescent="0.25">
      <c r="A86" s="193" t="s">
        <v>242</v>
      </c>
      <c r="B86" s="193"/>
      <c r="C86" s="193"/>
      <c r="D86" s="193"/>
      <c r="E86" s="193"/>
      <c r="F86" s="193"/>
      <c r="G86" s="59">
        <v>77</v>
      </c>
      <c r="H86" s="76">
        <v>0</v>
      </c>
      <c r="I86" s="76">
        <v>0</v>
      </c>
    </row>
    <row r="87" spans="1:9" x14ac:dyDescent="0.25">
      <c r="A87" s="199" t="s">
        <v>243</v>
      </c>
      <c r="B87" s="199"/>
      <c r="C87" s="199"/>
      <c r="D87" s="199"/>
      <c r="E87" s="199"/>
      <c r="F87" s="199"/>
      <c r="G87" s="200"/>
      <c r="H87" s="200"/>
      <c r="I87" s="200"/>
    </row>
    <row r="88" spans="1:9" x14ac:dyDescent="0.25">
      <c r="A88" s="201" t="s">
        <v>244</v>
      </c>
      <c r="B88" s="201"/>
      <c r="C88" s="201"/>
      <c r="D88" s="201"/>
      <c r="E88" s="201"/>
      <c r="F88" s="201"/>
      <c r="G88" s="59">
        <v>78</v>
      </c>
      <c r="H88" s="76">
        <v>0</v>
      </c>
      <c r="I88" s="76">
        <v>0</v>
      </c>
    </row>
    <row r="89" spans="1:9" ht="29.25" customHeight="1" x14ac:dyDescent="0.25">
      <c r="A89" s="198" t="s">
        <v>245</v>
      </c>
      <c r="B89" s="198"/>
      <c r="C89" s="198"/>
      <c r="D89" s="198"/>
      <c r="E89" s="198"/>
      <c r="F89" s="198"/>
      <c r="G89" s="60">
        <v>79</v>
      </c>
      <c r="H89" s="75">
        <f>H90+H97</f>
        <v>0</v>
      </c>
      <c r="I89" s="75">
        <f>I90+I97</f>
        <v>0</v>
      </c>
    </row>
    <row r="90" spans="1:9" ht="24.65" customHeight="1" x14ac:dyDescent="0.25">
      <c r="A90" s="194" t="s">
        <v>246</v>
      </c>
      <c r="B90" s="194"/>
      <c r="C90" s="194"/>
      <c r="D90" s="194"/>
      <c r="E90" s="194"/>
      <c r="F90" s="194"/>
      <c r="G90" s="60">
        <v>80</v>
      </c>
      <c r="H90" s="75">
        <f>SUM(H91:H95)</f>
        <v>0</v>
      </c>
      <c r="I90" s="75">
        <f>SUM(I91:I95)</f>
        <v>0</v>
      </c>
    </row>
    <row r="91" spans="1:9" ht="24.65" customHeight="1" x14ac:dyDescent="0.25">
      <c r="A91" s="183" t="s">
        <v>247</v>
      </c>
      <c r="B91" s="183"/>
      <c r="C91" s="183"/>
      <c r="D91" s="183"/>
      <c r="E91" s="183"/>
      <c r="F91" s="183"/>
      <c r="G91" s="60">
        <v>81</v>
      </c>
      <c r="H91" s="76">
        <v>0</v>
      </c>
      <c r="I91" s="76">
        <v>0</v>
      </c>
    </row>
    <row r="92" spans="1:9" ht="39" customHeight="1" x14ac:dyDescent="0.25">
      <c r="A92" s="183" t="s">
        <v>248</v>
      </c>
      <c r="B92" s="183"/>
      <c r="C92" s="183"/>
      <c r="D92" s="183"/>
      <c r="E92" s="183"/>
      <c r="F92" s="183"/>
      <c r="G92" s="60">
        <v>82</v>
      </c>
      <c r="H92" s="76">
        <v>0</v>
      </c>
      <c r="I92" s="76">
        <v>0</v>
      </c>
    </row>
    <row r="93" spans="1:9" ht="44.25" customHeight="1" x14ac:dyDescent="0.25">
      <c r="A93" s="183" t="s">
        <v>249</v>
      </c>
      <c r="B93" s="183"/>
      <c r="C93" s="183"/>
      <c r="D93" s="183"/>
      <c r="E93" s="183"/>
      <c r="F93" s="183"/>
      <c r="G93" s="60">
        <v>83</v>
      </c>
      <c r="H93" s="76">
        <v>0</v>
      </c>
      <c r="I93" s="76">
        <v>0</v>
      </c>
    </row>
    <row r="94" spans="1:9" ht="16.5" customHeight="1" x14ac:dyDescent="0.25">
      <c r="A94" s="183" t="s">
        <v>250</v>
      </c>
      <c r="B94" s="183"/>
      <c r="C94" s="183"/>
      <c r="D94" s="183"/>
      <c r="E94" s="183"/>
      <c r="F94" s="183"/>
      <c r="G94" s="60">
        <v>84</v>
      </c>
      <c r="H94" s="76">
        <v>0</v>
      </c>
      <c r="I94" s="76">
        <v>0</v>
      </c>
    </row>
    <row r="95" spans="1:9" ht="13.5" customHeight="1" x14ac:dyDescent="0.25">
      <c r="A95" s="183" t="s">
        <v>251</v>
      </c>
      <c r="B95" s="183"/>
      <c r="C95" s="183"/>
      <c r="D95" s="183"/>
      <c r="E95" s="183"/>
      <c r="F95" s="183"/>
      <c r="G95" s="60">
        <v>85</v>
      </c>
      <c r="H95" s="76">
        <v>0</v>
      </c>
      <c r="I95" s="76">
        <v>0</v>
      </c>
    </row>
    <row r="96" spans="1:9" ht="24.65" customHeight="1" x14ac:dyDescent="0.25">
      <c r="A96" s="183" t="s">
        <v>252</v>
      </c>
      <c r="B96" s="183"/>
      <c r="C96" s="183"/>
      <c r="D96" s="183"/>
      <c r="E96" s="183"/>
      <c r="F96" s="183"/>
      <c r="G96" s="60">
        <v>86</v>
      </c>
      <c r="H96" s="76">
        <v>0</v>
      </c>
      <c r="I96" s="76">
        <v>0</v>
      </c>
    </row>
    <row r="97" spans="1:9" ht="24.65" customHeight="1" x14ac:dyDescent="0.25">
      <c r="A97" s="194" t="s">
        <v>441</v>
      </c>
      <c r="B97" s="194"/>
      <c r="C97" s="194"/>
      <c r="D97" s="194"/>
      <c r="E97" s="194"/>
      <c r="F97" s="194"/>
      <c r="G97" s="60">
        <v>87</v>
      </c>
      <c r="H97" s="75">
        <f>SUM(H98:H106)</f>
        <v>0</v>
      </c>
      <c r="I97" s="75">
        <f>SUM(I98:I106)</f>
        <v>0</v>
      </c>
    </row>
    <row r="98" spans="1:9" x14ac:dyDescent="0.25">
      <c r="A98" s="183" t="s">
        <v>253</v>
      </c>
      <c r="B98" s="183"/>
      <c r="C98" s="183"/>
      <c r="D98" s="183"/>
      <c r="E98" s="183"/>
      <c r="F98" s="183"/>
      <c r="G98" s="59">
        <v>88</v>
      </c>
      <c r="H98" s="76">
        <v>0</v>
      </c>
      <c r="I98" s="76">
        <v>0</v>
      </c>
    </row>
    <row r="99" spans="1:9" ht="35.25" customHeight="1" x14ac:dyDescent="0.25">
      <c r="A99" s="183" t="s">
        <v>432</v>
      </c>
      <c r="B99" s="183"/>
      <c r="C99" s="183"/>
      <c r="D99" s="183"/>
      <c r="E99" s="183"/>
      <c r="F99" s="183"/>
      <c r="G99" s="59">
        <v>89</v>
      </c>
      <c r="H99" s="76">
        <v>0</v>
      </c>
      <c r="I99" s="76">
        <v>0</v>
      </c>
    </row>
    <row r="100" spans="1:9" ht="35.25" customHeight="1" x14ac:dyDescent="0.25">
      <c r="A100" s="183" t="s">
        <v>433</v>
      </c>
      <c r="B100" s="183"/>
      <c r="C100" s="183"/>
      <c r="D100" s="183"/>
      <c r="E100" s="183"/>
      <c r="F100" s="183"/>
      <c r="G100" s="59">
        <v>90</v>
      </c>
      <c r="H100" s="76">
        <v>0</v>
      </c>
      <c r="I100" s="76">
        <v>0</v>
      </c>
    </row>
    <row r="101" spans="1:9" x14ac:dyDescent="0.25">
      <c r="A101" s="183" t="s">
        <v>434</v>
      </c>
      <c r="B101" s="183"/>
      <c r="C101" s="183"/>
      <c r="D101" s="183"/>
      <c r="E101" s="183"/>
      <c r="F101" s="183"/>
      <c r="G101" s="59">
        <v>91</v>
      </c>
      <c r="H101" s="76">
        <v>0</v>
      </c>
      <c r="I101" s="76">
        <v>0</v>
      </c>
    </row>
    <row r="102" spans="1:9" ht="33.75" customHeight="1" x14ac:dyDescent="0.25">
      <c r="A102" s="183" t="s">
        <v>435</v>
      </c>
      <c r="B102" s="183"/>
      <c r="C102" s="183"/>
      <c r="D102" s="183"/>
      <c r="E102" s="183"/>
      <c r="F102" s="183"/>
      <c r="G102" s="59">
        <v>92</v>
      </c>
      <c r="H102" s="76">
        <v>0</v>
      </c>
      <c r="I102" s="76">
        <v>0</v>
      </c>
    </row>
    <row r="103" spans="1:9" ht="29.25" customHeight="1" x14ac:dyDescent="0.25">
      <c r="A103" s="183" t="s">
        <v>436</v>
      </c>
      <c r="B103" s="183"/>
      <c r="C103" s="183"/>
      <c r="D103" s="183"/>
      <c r="E103" s="183"/>
      <c r="F103" s="183"/>
      <c r="G103" s="59">
        <v>93</v>
      </c>
      <c r="H103" s="76">
        <v>0</v>
      </c>
      <c r="I103" s="76">
        <v>0</v>
      </c>
    </row>
    <row r="104" spans="1:9" x14ac:dyDescent="0.25">
      <c r="A104" s="183" t="s">
        <v>437</v>
      </c>
      <c r="B104" s="183"/>
      <c r="C104" s="183"/>
      <c r="D104" s="183"/>
      <c r="E104" s="183"/>
      <c r="F104" s="183"/>
      <c r="G104" s="59">
        <v>94</v>
      </c>
      <c r="H104" s="76">
        <v>0</v>
      </c>
      <c r="I104" s="76">
        <v>0</v>
      </c>
    </row>
    <row r="105" spans="1:9" ht="24.75" customHeight="1" x14ac:dyDescent="0.25">
      <c r="A105" s="183" t="s">
        <v>438</v>
      </c>
      <c r="B105" s="183"/>
      <c r="C105" s="183"/>
      <c r="D105" s="183"/>
      <c r="E105" s="183"/>
      <c r="F105" s="183"/>
      <c r="G105" s="59">
        <v>95</v>
      </c>
      <c r="H105" s="76">
        <v>0</v>
      </c>
      <c r="I105" s="76">
        <v>0</v>
      </c>
    </row>
    <row r="106" spans="1:9" ht="15.75" customHeight="1" x14ac:dyDescent="0.25">
      <c r="A106" s="183" t="s">
        <v>439</v>
      </c>
      <c r="B106" s="183"/>
      <c r="C106" s="183"/>
      <c r="D106" s="183"/>
      <c r="E106" s="183"/>
      <c r="F106" s="183"/>
      <c r="G106" s="59">
        <v>96</v>
      </c>
      <c r="H106" s="76">
        <v>0</v>
      </c>
      <c r="I106" s="76">
        <v>0</v>
      </c>
    </row>
    <row r="107" spans="1:9" ht="24.75" customHeight="1" x14ac:dyDescent="0.25">
      <c r="A107" s="183" t="s">
        <v>440</v>
      </c>
      <c r="B107" s="183"/>
      <c r="C107" s="183"/>
      <c r="D107" s="183"/>
      <c r="E107" s="183"/>
      <c r="F107" s="183"/>
      <c r="G107" s="59">
        <v>97</v>
      </c>
      <c r="H107" s="76">
        <v>0</v>
      </c>
      <c r="I107" s="76">
        <v>0</v>
      </c>
    </row>
    <row r="108" spans="1:9" ht="27.65" customHeight="1" x14ac:dyDescent="0.25">
      <c r="A108" s="198" t="s">
        <v>442</v>
      </c>
      <c r="B108" s="198"/>
      <c r="C108" s="198"/>
      <c r="D108" s="198"/>
      <c r="E108" s="198"/>
      <c r="F108" s="198"/>
      <c r="G108" s="60">
        <v>98</v>
      </c>
      <c r="H108" s="75">
        <f>H90+H97-H107-H96</f>
        <v>0</v>
      </c>
      <c r="I108" s="75">
        <f>I90+I97-I107-I96</f>
        <v>0</v>
      </c>
    </row>
    <row r="109" spans="1:9" ht="22.15" customHeight="1" x14ac:dyDescent="0.25">
      <c r="A109" s="198" t="s">
        <v>443</v>
      </c>
      <c r="B109" s="198"/>
      <c r="C109" s="198"/>
      <c r="D109" s="198"/>
      <c r="E109" s="198"/>
      <c r="F109" s="198"/>
      <c r="G109" s="60">
        <v>99</v>
      </c>
      <c r="H109" s="75">
        <f>H88+H108</f>
        <v>0</v>
      </c>
      <c r="I109" s="75">
        <f>I88+I108</f>
        <v>0</v>
      </c>
    </row>
    <row r="110" spans="1:9" x14ac:dyDescent="0.25">
      <c r="A110" s="116" t="s">
        <v>254</v>
      </c>
      <c r="B110" s="116"/>
      <c r="C110" s="116"/>
      <c r="D110" s="116"/>
      <c r="E110" s="116"/>
      <c r="F110" s="116"/>
      <c r="G110" s="191"/>
      <c r="H110" s="191"/>
      <c r="I110" s="191"/>
    </row>
    <row r="111" spans="1:9" ht="24.75" customHeight="1" x14ac:dyDescent="0.25">
      <c r="A111" s="192" t="s">
        <v>444</v>
      </c>
      <c r="B111" s="192"/>
      <c r="C111" s="192"/>
      <c r="D111" s="192"/>
      <c r="E111" s="192"/>
      <c r="F111" s="192"/>
      <c r="G111" s="60">
        <v>100</v>
      </c>
      <c r="H111" s="75">
        <f>H112+H113</f>
        <v>0</v>
      </c>
      <c r="I111" s="75">
        <f>I112+I113</f>
        <v>0</v>
      </c>
    </row>
    <row r="112" spans="1:9" x14ac:dyDescent="0.25">
      <c r="A112" s="193" t="s">
        <v>255</v>
      </c>
      <c r="B112" s="193"/>
      <c r="C112" s="193"/>
      <c r="D112" s="193"/>
      <c r="E112" s="193"/>
      <c r="F112" s="193"/>
      <c r="G112" s="59">
        <v>101</v>
      </c>
      <c r="H112" s="76">
        <v>0</v>
      </c>
      <c r="I112" s="76">
        <v>0</v>
      </c>
    </row>
    <row r="113" spans="1:9" x14ac:dyDescent="0.25">
      <c r="A113" s="193" t="s">
        <v>256</v>
      </c>
      <c r="B113" s="193"/>
      <c r="C113" s="193"/>
      <c r="D113" s="193"/>
      <c r="E113" s="193"/>
      <c r="F113" s="193"/>
      <c r="G113" s="59">
        <v>102</v>
      </c>
      <c r="H113" s="76">
        <v>0</v>
      </c>
      <c r="I113" s="76">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796875" defaultRowHeight="12.5" x14ac:dyDescent="0.25"/>
  <cols>
    <col min="1" max="6" width="9.1796875" style="2"/>
    <col min="7" max="7" width="9.1796875" style="7"/>
    <col min="8" max="9" width="16.26953125" style="23" customWidth="1"/>
    <col min="10" max="16384" width="9.1796875" style="2"/>
  </cols>
  <sheetData>
    <row r="1" spans="1:9" x14ac:dyDescent="0.25">
      <c r="A1" s="188" t="s">
        <v>257</v>
      </c>
      <c r="B1" s="203"/>
      <c r="C1" s="203"/>
      <c r="D1" s="203"/>
      <c r="E1" s="203"/>
      <c r="F1" s="203"/>
      <c r="G1" s="203"/>
      <c r="H1" s="203"/>
      <c r="I1" s="203"/>
    </row>
    <row r="2" spans="1:9" x14ac:dyDescent="0.25">
      <c r="A2" s="187" t="s">
        <v>484</v>
      </c>
      <c r="B2" s="103"/>
      <c r="C2" s="103"/>
      <c r="D2" s="103"/>
      <c r="E2" s="103"/>
      <c r="F2" s="103"/>
      <c r="G2" s="103"/>
      <c r="H2" s="103"/>
      <c r="I2" s="103"/>
    </row>
    <row r="3" spans="1:9" x14ac:dyDescent="0.25">
      <c r="A3" s="196" t="s">
        <v>41</v>
      </c>
      <c r="B3" s="206"/>
      <c r="C3" s="206"/>
      <c r="D3" s="206"/>
      <c r="E3" s="206"/>
      <c r="F3" s="206"/>
      <c r="G3" s="206"/>
      <c r="H3" s="206"/>
      <c r="I3" s="206"/>
    </row>
    <row r="4" spans="1:9" x14ac:dyDescent="0.25">
      <c r="A4" s="204" t="s">
        <v>503</v>
      </c>
      <c r="B4" s="106"/>
      <c r="C4" s="106"/>
      <c r="D4" s="106"/>
      <c r="E4" s="106"/>
      <c r="F4" s="106"/>
      <c r="G4" s="106"/>
      <c r="H4" s="106"/>
      <c r="I4" s="107"/>
    </row>
    <row r="5" spans="1:9" ht="21" x14ac:dyDescent="0.25">
      <c r="A5" s="184" t="s">
        <v>42</v>
      </c>
      <c r="B5" s="111"/>
      <c r="C5" s="111"/>
      <c r="D5" s="111"/>
      <c r="E5" s="111"/>
      <c r="F5" s="111"/>
      <c r="G5" s="65" t="s">
        <v>258</v>
      </c>
      <c r="H5" s="62" t="s">
        <v>161</v>
      </c>
      <c r="I5" s="62" t="s">
        <v>162</v>
      </c>
    </row>
    <row r="6" spans="1:9" x14ac:dyDescent="0.25">
      <c r="A6" s="207">
        <v>1</v>
      </c>
      <c r="B6" s="111"/>
      <c r="C6" s="111"/>
      <c r="D6" s="111"/>
      <c r="E6" s="111"/>
      <c r="F6" s="111"/>
      <c r="G6" s="62">
        <v>2</v>
      </c>
      <c r="H6" s="62" t="s">
        <v>259</v>
      </c>
      <c r="I6" s="62" t="s">
        <v>260</v>
      </c>
    </row>
    <row r="7" spans="1:9" x14ac:dyDescent="0.25">
      <c r="A7" s="208" t="s">
        <v>261</v>
      </c>
      <c r="B7" s="208"/>
      <c r="C7" s="208"/>
      <c r="D7" s="208"/>
      <c r="E7" s="208"/>
      <c r="F7" s="208"/>
      <c r="G7" s="208"/>
      <c r="H7" s="208"/>
      <c r="I7" s="208"/>
    </row>
    <row r="8" spans="1:9" ht="12.75" customHeight="1" x14ac:dyDescent="0.25">
      <c r="A8" s="183" t="s">
        <v>262</v>
      </c>
      <c r="B8" s="183"/>
      <c r="C8" s="183"/>
      <c r="D8" s="183"/>
      <c r="E8" s="183"/>
      <c r="F8" s="183"/>
      <c r="G8" s="64">
        <v>1</v>
      </c>
      <c r="H8" s="77">
        <v>44615991.619999997</v>
      </c>
      <c r="I8" s="77">
        <v>25393859.329999998</v>
      </c>
    </row>
    <row r="9" spans="1:9" ht="12.75" customHeight="1" x14ac:dyDescent="0.25">
      <c r="A9" s="190" t="s">
        <v>263</v>
      </c>
      <c r="B9" s="190"/>
      <c r="C9" s="190"/>
      <c r="D9" s="190"/>
      <c r="E9" s="190"/>
      <c r="F9" s="190"/>
      <c r="G9" s="60">
        <v>2</v>
      </c>
      <c r="H9" s="78">
        <f>H10+H11+H12+H13+H14+H15+H16+H17</f>
        <v>-24565135.490000002</v>
      </c>
      <c r="I9" s="78">
        <f>I10+I11+I12+I13+I14+I15+I16+I17</f>
        <v>-6452802.919999999</v>
      </c>
    </row>
    <row r="10" spans="1:9" ht="12.75" customHeight="1" x14ac:dyDescent="0.25">
      <c r="A10" s="205" t="s">
        <v>264</v>
      </c>
      <c r="B10" s="205"/>
      <c r="C10" s="205"/>
      <c r="D10" s="205"/>
      <c r="E10" s="205"/>
      <c r="F10" s="205"/>
      <c r="G10" s="64">
        <v>3</v>
      </c>
      <c r="H10" s="77">
        <v>5693599.4199999999</v>
      </c>
      <c r="I10" s="77">
        <v>9512605.3499999996</v>
      </c>
    </row>
    <row r="11" spans="1:9" ht="31.15" customHeight="1" x14ac:dyDescent="0.25">
      <c r="A11" s="205" t="s">
        <v>265</v>
      </c>
      <c r="B11" s="205"/>
      <c r="C11" s="205"/>
      <c r="D11" s="205"/>
      <c r="E11" s="205"/>
      <c r="F11" s="205"/>
      <c r="G11" s="64">
        <v>4</v>
      </c>
      <c r="H11" s="77">
        <v>-11676440.98</v>
      </c>
      <c r="I11" s="77">
        <v>-120696.78</v>
      </c>
    </row>
    <row r="12" spans="1:9" ht="28.15" customHeight="1" x14ac:dyDescent="0.25">
      <c r="A12" s="205" t="s">
        <v>266</v>
      </c>
      <c r="B12" s="205"/>
      <c r="C12" s="205"/>
      <c r="D12" s="205"/>
      <c r="E12" s="205"/>
      <c r="F12" s="205"/>
      <c r="G12" s="64">
        <v>5</v>
      </c>
      <c r="H12" s="77">
        <v>1139948.5900000001</v>
      </c>
      <c r="I12" s="77">
        <v>-7808137.4199999999</v>
      </c>
    </row>
    <row r="13" spans="1:9" ht="12.75" customHeight="1" x14ac:dyDescent="0.25">
      <c r="A13" s="205" t="s">
        <v>267</v>
      </c>
      <c r="B13" s="205"/>
      <c r="C13" s="205"/>
      <c r="D13" s="205"/>
      <c r="E13" s="205"/>
      <c r="F13" s="205"/>
      <c r="G13" s="64">
        <v>6</v>
      </c>
      <c r="H13" s="77">
        <v>-20412530.620000001</v>
      </c>
      <c r="I13" s="77">
        <v>-9412692.1199999992</v>
      </c>
    </row>
    <row r="14" spans="1:9" ht="12.75" customHeight="1" x14ac:dyDescent="0.25">
      <c r="A14" s="205" t="s">
        <v>268</v>
      </c>
      <c r="B14" s="205"/>
      <c r="C14" s="205"/>
      <c r="D14" s="205"/>
      <c r="E14" s="205"/>
      <c r="F14" s="205"/>
      <c r="G14" s="64">
        <v>7</v>
      </c>
      <c r="H14" s="77">
        <v>2715345.74</v>
      </c>
      <c r="I14" s="77">
        <v>2312695.9300000002</v>
      </c>
    </row>
    <row r="15" spans="1:9" ht="12.75" customHeight="1" x14ac:dyDescent="0.25">
      <c r="A15" s="205" t="s">
        <v>269</v>
      </c>
      <c r="B15" s="205"/>
      <c r="C15" s="205"/>
      <c r="D15" s="205"/>
      <c r="E15" s="205"/>
      <c r="F15" s="205"/>
      <c r="G15" s="64">
        <v>8</v>
      </c>
      <c r="H15" s="77">
        <v>20132.57</v>
      </c>
      <c r="I15" s="77">
        <v>23967.32</v>
      </c>
    </row>
    <row r="16" spans="1:9" ht="12.75" customHeight="1" x14ac:dyDescent="0.25">
      <c r="A16" s="205" t="s">
        <v>270</v>
      </c>
      <c r="B16" s="205"/>
      <c r="C16" s="205"/>
      <c r="D16" s="205"/>
      <c r="E16" s="205"/>
      <c r="F16" s="205"/>
      <c r="G16" s="64">
        <v>9</v>
      </c>
      <c r="H16" s="77">
        <v>0</v>
      </c>
      <c r="I16" s="77">
        <v>0</v>
      </c>
    </row>
    <row r="17" spans="1:9" ht="27.65" customHeight="1" x14ac:dyDescent="0.25">
      <c r="A17" s="205" t="s">
        <v>271</v>
      </c>
      <c r="B17" s="205"/>
      <c r="C17" s="205"/>
      <c r="D17" s="205"/>
      <c r="E17" s="205"/>
      <c r="F17" s="205"/>
      <c r="G17" s="64">
        <v>10</v>
      </c>
      <c r="H17" s="77">
        <v>-2045190.21</v>
      </c>
      <c r="I17" s="77">
        <v>-960545.2</v>
      </c>
    </row>
    <row r="18" spans="1:9" ht="29.5" customHeight="1" x14ac:dyDescent="0.25">
      <c r="A18" s="198" t="s">
        <v>272</v>
      </c>
      <c r="B18" s="198"/>
      <c r="C18" s="198"/>
      <c r="D18" s="198"/>
      <c r="E18" s="198"/>
      <c r="F18" s="198"/>
      <c r="G18" s="60">
        <v>11</v>
      </c>
      <c r="H18" s="78">
        <f>H8+H9</f>
        <v>20050856.129999995</v>
      </c>
      <c r="I18" s="78">
        <f>I8+I9</f>
        <v>18941056.41</v>
      </c>
    </row>
    <row r="19" spans="1:9" ht="12.75" customHeight="1" x14ac:dyDescent="0.25">
      <c r="A19" s="190" t="s">
        <v>273</v>
      </c>
      <c r="B19" s="190"/>
      <c r="C19" s="190"/>
      <c r="D19" s="190"/>
      <c r="E19" s="190"/>
      <c r="F19" s="190"/>
      <c r="G19" s="60">
        <v>12</v>
      </c>
      <c r="H19" s="78">
        <f>H20+H21+H22+H23</f>
        <v>-28216431.739999998</v>
      </c>
      <c r="I19" s="78">
        <f>I20+I21+I22+I23</f>
        <v>-28585928.34</v>
      </c>
    </row>
    <row r="20" spans="1:9" ht="12.75" customHeight="1" x14ac:dyDescent="0.25">
      <c r="A20" s="205" t="s">
        <v>274</v>
      </c>
      <c r="B20" s="205"/>
      <c r="C20" s="205"/>
      <c r="D20" s="205"/>
      <c r="E20" s="205"/>
      <c r="F20" s="205"/>
      <c r="G20" s="64">
        <v>13</v>
      </c>
      <c r="H20" s="77">
        <v>10524103.76</v>
      </c>
      <c r="I20" s="77">
        <v>1619798.07</v>
      </c>
    </row>
    <row r="21" spans="1:9" ht="12.75" customHeight="1" x14ac:dyDescent="0.25">
      <c r="A21" s="205" t="s">
        <v>275</v>
      </c>
      <c r="B21" s="205"/>
      <c r="C21" s="205"/>
      <c r="D21" s="205"/>
      <c r="E21" s="205"/>
      <c r="F21" s="205"/>
      <c r="G21" s="64">
        <v>14</v>
      </c>
      <c r="H21" s="77">
        <v>-37880478.009999998</v>
      </c>
      <c r="I21" s="77">
        <v>-18704447.289999999</v>
      </c>
    </row>
    <row r="22" spans="1:9" ht="12.75" customHeight="1" x14ac:dyDescent="0.25">
      <c r="A22" s="205" t="s">
        <v>276</v>
      </c>
      <c r="B22" s="205"/>
      <c r="C22" s="205"/>
      <c r="D22" s="205"/>
      <c r="E22" s="205"/>
      <c r="F22" s="205"/>
      <c r="G22" s="64">
        <v>15</v>
      </c>
      <c r="H22" s="77">
        <v>-1129486.1499999999</v>
      </c>
      <c r="I22" s="77">
        <v>-10214886.630000001</v>
      </c>
    </row>
    <row r="23" spans="1:9" ht="12.75" customHeight="1" x14ac:dyDescent="0.25">
      <c r="A23" s="205" t="s">
        <v>277</v>
      </c>
      <c r="B23" s="205"/>
      <c r="C23" s="205"/>
      <c r="D23" s="205"/>
      <c r="E23" s="205"/>
      <c r="F23" s="205"/>
      <c r="G23" s="64">
        <v>16</v>
      </c>
      <c r="H23" s="77">
        <v>269428.65999999997</v>
      </c>
      <c r="I23" s="77">
        <v>-1286392.49</v>
      </c>
    </row>
    <row r="24" spans="1:9" ht="12.75" customHeight="1" x14ac:dyDescent="0.25">
      <c r="A24" s="198" t="s">
        <v>278</v>
      </c>
      <c r="B24" s="198"/>
      <c r="C24" s="198"/>
      <c r="D24" s="198"/>
      <c r="E24" s="198"/>
      <c r="F24" s="198"/>
      <c r="G24" s="60">
        <v>17</v>
      </c>
      <c r="H24" s="78">
        <f>H18+H19</f>
        <v>-8165575.6100000031</v>
      </c>
      <c r="I24" s="78">
        <f>I18+I19</f>
        <v>-9644871.9299999997</v>
      </c>
    </row>
    <row r="25" spans="1:9" ht="12.75" customHeight="1" x14ac:dyDescent="0.25">
      <c r="A25" s="183" t="s">
        <v>279</v>
      </c>
      <c r="B25" s="183"/>
      <c r="C25" s="183"/>
      <c r="D25" s="183"/>
      <c r="E25" s="183"/>
      <c r="F25" s="183"/>
      <c r="G25" s="64">
        <v>18</v>
      </c>
      <c r="H25" s="77">
        <v>-2181461.52</v>
      </c>
      <c r="I25" s="77">
        <v>-2058686.33</v>
      </c>
    </row>
    <row r="26" spans="1:9" ht="12.75" customHeight="1" x14ac:dyDescent="0.25">
      <c r="A26" s="183" t="s">
        <v>280</v>
      </c>
      <c r="B26" s="183"/>
      <c r="C26" s="183"/>
      <c r="D26" s="183"/>
      <c r="E26" s="183"/>
      <c r="F26" s="183"/>
      <c r="G26" s="64">
        <v>19</v>
      </c>
      <c r="H26" s="77">
        <v>-20394.86</v>
      </c>
      <c r="I26" s="77">
        <v>0</v>
      </c>
    </row>
    <row r="27" spans="1:9" ht="28.9" customHeight="1" x14ac:dyDescent="0.25">
      <c r="A27" s="192" t="s">
        <v>281</v>
      </c>
      <c r="B27" s="192"/>
      <c r="C27" s="192"/>
      <c r="D27" s="192"/>
      <c r="E27" s="192"/>
      <c r="F27" s="192"/>
      <c r="G27" s="60">
        <v>20</v>
      </c>
      <c r="H27" s="78">
        <f>H24+H25+H26</f>
        <v>-10367431.990000002</v>
      </c>
      <c r="I27" s="78">
        <f>I24+I25+I26</f>
        <v>-11703558.26</v>
      </c>
    </row>
    <row r="28" spans="1:9" x14ac:dyDescent="0.25">
      <c r="A28" s="208" t="s">
        <v>282</v>
      </c>
      <c r="B28" s="208"/>
      <c r="C28" s="208"/>
      <c r="D28" s="208"/>
      <c r="E28" s="208"/>
      <c r="F28" s="208"/>
      <c r="G28" s="208"/>
      <c r="H28" s="208"/>
      <c r="I28" s="208"/>
    </row>
    <row r="29" spans="1:9" ht="23.5" customHeight="1" x14ac:dyDescent="0.25">
      <c r="A29" s="183" t="s">
        <v>283</v>
      </c>
      <c r="B29" s="183"/>
      <c r="C29" s="183"/>
      <c r="D29" s="183"/>
      <c r="E29" s="183"/>
      <c r="F29" s="183"/>
      <c r="G29" s="64">
        <v>21</v>
      </c>
      <c r="H29" s="76">
        <v>14349370.26</v>
      </c>
      <c r="I29" s="76">
        <v>243455.16</v>
      </c>
    </row>
    <row r="30" spans="1:9" ht="12.75" customHeight="1" x14ac:dyDescent="0.25">
      <c r="A30" s="183" t="s">
        <v>284</v>
      </c>
      <c r="B30" s="183"/>
      <c r="C30" s="183"/>
      <c r="D30" s="183"/>
      <c r="E30" s="183"/>
      <c r="F30" s="183"/>
      <c r="G30" s="64">
        <v>22</v>
      </c>
      <c r="H30" s="76">
        <v>0</v>
      </c>
      <c r="I30" s="76">
        <v>0</v>
      </c>
    </row>
    <row r="31" spans="1:9" ht="12.75" customHeight="1" x14ac:dyDescent="0.25">
      <c r="A31" s="183" t="s">
        <v>285</v>
      </c>
      <c r="B31" s="183"/>
      <c r="C31" s="183"/>
      <c r="D31" s="183"/>
      <c r="E31" s="183"/>
      <c r="F31" s="183"/>
      <c r="G31" s="64">
        <v>23</v>
      </c>
      <c r="H31" s="76">
        <v>400695.96</v>
      </c>
      <c r="I31" s="76">
        <v>354656.82</v>
      </c>
    </row>
    <row r="32" spans="1:9" ht="12.75" customHeight="1" x14ac:dyDescent="0.25">
      <c r="A32" s="183" t="s">
        <v>286</v>
      </c>
      <c r="B32" s="183"/>
      <c r="C32" s="183"/>
      <c r="D32" s="183"/>
      <c r="E32" s="183"/>
      <c r="F32" s="183"/>
      <c r="G32" s="64">
        <v>24</v>
      </c>
      <c r="H32" s="76">
        <v>17291406.32</v>
      </c>
      <c r="I32" s="76">
        <v>7096926.25</v>
      </c>
    </row>
    <row r="33" spans="1:9" ht="12.75" customHeight="1" x14ac:dyDescent="0.25">
      <c r="A33" s="183" t="s">
        <v>287</v>
      </c>
      <c r="B33" s="183"/>
      <c r="C33" s="183"/>
      <c r="D33" s="183"/>
      <c r="E33" s="183"/>
      <c r="F33" s="183"/>
      <c r="G33" s="64">
        <v>25</v>
      </c>
      <c r="H33" s="76">
        <v>81986439.739999995</v>
      </c>
      <c r="I33" s="76">
        <v>71713100.730000004</v>
      </c>
    </row>
    <row r="34" spans="1:9" ht="12.75" customHeight="1" x14ac:dyDescent="0.25">
      <c r="A34" s="183" t="s">
        <v>288</v>
      </c>
      <c r="B34" s="183"/>
      <c r="C34" s="183"/>
      <c r="D34" s="183"/>
      <c r="E34" s="183"/>
      <c r="F34" s="183"/>
      <c r="G34" s="64">
        <v>26</v>
      </c>
      <c r="H34" s="76">
        <v>1328227.8500000001</v>
      </c>
      <c r="I34" s="76">
        <v>10672801.26</v>
      </c>
    </row>
    <row r="35" spans="1:9" ht="27.65" customHeight="1" x14ac:dyDescent="0.25">
      <c r="A35" s="198" t="s">
        <v>289</v>
      </c>
      <c r="B35" s="198"/>
      <c r="C35" s="198"/>
      <c r="D35" s="198"/>
      <c r="E35" s="198"/>
      <c r="F35" s="198"/>
      <c r="G35" s="60">
        <v>27</v>
      </c>
      <c r="H35" s="75">
        <f>H29+H30+H31+H32+H33+H34</f>
        <v>115356140.13</v>
      </c>
      <c r="I35" s="75">
        <f>I29+I30+I31+I32+I33+I34</f>
        <v>90080940.220000014</v>
      </c>
    </row>
    <row r="36" spans="1:9" ht="26.5" customHeight="1" x14ac:dyDescent="0.25">
      <c r="A36" s="183" t="s">
        <v>290</v>
      </c>
      <c r="B36" s="183"/>
      <c r="C36" s="183"/>
      <c r="D36" s="183"/>
      <c r="E36" s="183"/>
      <c r="F36" s="183"/>
      <c r="G36" s="64">
        <v>28</v>
      </c>
      <c r="H36" s="76">
        <v>-7313255.8300000001</v>
      </c>
      <c r="I36" s="76">
        <v>-12970264.58</v>
      </c>
    </row>
    <row r="37" spans="1:9" ht="12.75" customHeight="1" x14ac:dyDescent="0.25">
      <c r="A37" s="183" t="s">
        <v>291</v>
      </c>
      <c r="B37" s="183"/>
      <c r="C37" s="183"/>
      <c r="D37" s="183"/>
      <c r="E37" s="183"/>
      <c r="F37" s="183"/>
      <c r="G37" s="64">
        <v>29</v>
      </c>
      <c r="H37" s="76">
        <v>-4371.59</v>
      </c>
      <c r="I37" s="76">
        <v>-11720277.4</v>
      </c>
    </row>
    <row r="38" spans="1:9" ht="12.75" customHeight="1" x14ac:dyDescent="0.25">
      <c r="A38" s="183" t="s">
        <v>292</v>
      </c>
      <c r="B38" s="183"/>
      <c r="C38" s="183"/>
      <c r="D38" s="183"/>
      <c r="E38" s="183"/>
      <c r="F38" s="183"/>
      <c r="G38" s="64">
        <v>30</v>
      </c>
      <c r="H38" s="76">
        <v>-82482071.569999993</v>
      </c>
      <c r="I38" s="76">
        <v>-102351531.03</v>
      </c>
    </row>
    <row r="39" spans="1:9" ht="12.75" customHeight="1" x14ac:dyDescent="0.25">
      <c r="A39" s="183" t="s">
        <v>293</v>
      </c>
      <c r="B39" s="183"/>
      <c r="C39" s="183"/>
      <c r="D39" s="183"/>
      <c r="E39" s="183"/>
      <c r="F39" s="183"/>
      <c r="G39" s="64">
        <v>31</v>
      </c>
      <c r="H39" s="76">
        <v>0</v>
      </c>
      <c r="I39" s="76">
        <v>0</v>
      </c>
    </row>
    <row r="40" spans="1:9" ht="12.75" customHeight="1" x14ac:dyDescent="0.25">
      <c r="A40" s="183" t="s">
        <v>294</v>
      </c>
      <c r="B40" s="183"/>
      <c r="C40" s="183"/>
      <c r="D40" s="183"/>
      <c r="E40" s="183"/>
      <c r="F40" s="183"/>
      <c r="G40" s="64">
        <v>32</v>
      </c>
      <c r="H40" s="76">
        <v>0</v>
      </c>
      <c r="I40" s="76">
        <v>0</v>
      </c>
    </row>
    <row r="41" spans="1:9" ht="22.9" customHeight="1" x14ac:dyDescent="0.25">
      <c r="A41" s="198" t="s">
        <v>295</v>
      </c>
      <c r="B41" s="198"/>
      <c r="C41" s="198"/>
      <c r="D41" s="198"/>
      <c r="E41" s="198"/>
      <c r="F41" s="198"/>
      <c r="G41" s="60">
        <v>33</v>
      </c>
      <c r="H41" s="75">
        <f>H36+H37+H38+H39+H40</f>
        <v>-89799698.989999995</v>
      </c>
      <c r="I41" s="75">
        <f>I36+I37+I38+I39+I40</f>
        <v>-127042073.01000001</v>
      </c>
    </row>
    <row r="42" spans="1:9" ht="30.65" customHeight="1" x14ac:dyDescent="0.25">
      <c r="A42" s="192" t="s">
        <v>296</v>
      </c>
      <c r="B42" s="192"/>
      <c r="C42" s="192"/>
      <c r="D42" s="192"/>
      <c r="E42" s="192"/>
      <c r="F42" s="192"/>
      <c r="G42" s="60">
        <v>34</v>
      </c>
      <c r="H42" s="75">
        <f>H35+H41</f>
        <v>25556441.140000001</v>
      </c>
      <c r="I42" s="75">
        <f>I35+I41</f>
        <v>-36961132.789999992</v>
      </c>
    </row>
    <row r="43" spans="1:9" x14ac:dyDescent="0.25">
      <c r="A43" s="208" t="s">
        <v>297</v>
      </c>
      <c r="B43" s="208"/>
      <c r="C43" s="208"/>
      <c r="D43" s="208"/>
      <c r="E43" s="208"/>
      <c r="F43" s="208"/>
      <c r="G43" s="208"/>
      <c r="H43" s="208"/>
      <c r="I43" s="208"/>
    </row>
    <row r="44" spans="1:9" ht="12.75" customHeight="1" x14ac:dyDescent="0.25">
      <c r="A44" s="183" t="s">
        <v>298</v>
      </c>
      <c r="B44" s="183"/>
      <c r="C44" s="183"/>
      <c r="D44" s="183"/>
      <c r="E44" s="183"/>
      <c r="F44" s="183"/>
      <c r="G44" s="64">
        <v>35</v>
      </c>
      <c r="H44" s="76">
        <v>0</v>
      </c>
      <c r="I44" s="76">
        <v>4371535.29</v>
      </c>
    </row>
    <row r="45" spans="1:9" ht="27.65" customHeight="1" x14ac:dyDescent="0.25">
      <c r="A45" s="183" t="s">
        <v>299</v>
      </c>
      <c r="B45" s="183"/>
      <c r="C45" s="183"/>
      <c r="D45" s="183"/>
      <c r="E45" s="183"/>
      <c r="F45" s="183"/>
      <c r="G45" s="64">
        <v>36</v>
      </c>
      <c r="H45" s="76">
        <v>0</v>
      </c>
      <c r="I45" s="76">
        <v>99636834.810000002</v>
      </c>
    </row>
    <row r="46" spans="1:9" ht="12.75" customHeight="1" x14ac:dyDescent="0.25">
      <c r="A46" s="183" t="s">
        <v>300</v>
      </c>
      <c r="B46" s="183"/>
      <c r="C46" s="183"/>
      <c r="D46" s="183"/>
      <c r="E46" s="183"/>
      <c r="F46" s="183"/>
      <c r="G46" s="64">
        <v>37</v>
      </c>
      <c r="H46" s="76">
        <v>200414869.88</v>
      </c>
      <c r="I46" s="76">
        <v>154753980.69</v>
      </c>
    </row>
    <row r="47" spans="1:9" ht="12.75" customHeight="1" x14ac:dyDescent="0.25">
      <c r="A47" s="183" t="s">
        <v>301</v>
      </c>
      <c r="B47" s="183"/>
      <c r="C47" s="183"/>
      <c r="D47" s="183"/>
      <c r="E47" s="183"/>
      <c r="F47" s="183"/>
      <c r="G47" s="64">
        <v>38</v>
      </c>
      <c r="H47" s="76">
        <v>0</v>
      </c>
      <c r="I47" s="76">
        <v>0</v>
      </c>
    </row>
    <row r="48" spans="1:9" ht="25.9" customHeight="1" x14ac:dyDescent="0.25">
      <c r="A48" s="198" t="s">
        <v>302</v>
      </c>
      <c r="B48" s="198"/>
      <c r="C48" s="198"/>
      <c r="D48" s="198"/>
      <c r="E48" s="198"/>
      <c r="F48" s="198"/>
      <c r="G48" s="60">
        <v>39</v>
      </c>
      <c r="H48" s="75">
        <f>H44+H45+H46+H47</f>
        <v>200414869.88</v>
      </c>
      <c r="I48" s="75">
        <f>I44+I45+I46+I47</f>
        <v>258762350.79000002</v>
      </c>
    </row>
    <row r="49" spans="1:9" ht="24.65" customHeight="1" x14ac:dyDescent="0.25">
      <c r="A49" s="183" t="s">
        <v>303</v>
      </c>
      <c r="B49" s="183"/>
      <c r="C49" s="183"/>
      <c r="D49" s="183"/>
      <c r="E49" s="183"/>
      <c r="F49" s="183"/>
      <c r="G49" s="64">
        <v>40</v>
      </c>
      <c r="H49" s="76">
        <v>-174283300.16</v>
      </c>
      <c r="I49" s="76">
        <v>-172840588.09</v>
      </c>
    </row>
    <row r="50" spans="1:9" ht="12.75" customHeight="1" x14ac:dyDescent="0.25">
      <c r="A50" s="183" t="s">
        <v>304</v>
      </c>
      <c r="B50" s="183"/>
      <c r="C50" s="183"/>
      <c r="D50" s="183"/>
      <c r="E50" s="183"/>
      <c r="F50" s="183"/>
      <c r="G50" s="64">
        <v>41</v>
      </c>
      <c r="H50" s="76">
        <v>-23750000</v>
      </c>
      <c r="I50" s="76">
        <v>-1181947.97</v>
      </c>
    </row>
    <row r="51" spans="1:9" ht="12.75" customHeight="1" x14ac:dyDescent="0.25">
      <c r="A51" s="183" t="s">
        <v>305</v>
      </c>
      <c r="B51" s="183"/>
      <c r="C51" s="183"/>
      <c r="D51" s="183"/>
      <c r="E51" s="183"/>
      <c r="F51" s="183"/>
      <c r="G51" s="64">
        <v>42</v>
      </c>
      <c r="H51" s="76">
        <v>-144996.67000000001</v>
      </c>
      <c r="I51" s="76">
        <v>-155220.64000000001</v>
      </c>
    </row>
    <row r="52" spans="1:9" ht="26.5" customHeight="1" x14ac:dyDescent="0.25">
      <c r="A52" s="183" t="s">
        <v>306</v>
      </c>
      <c r="B52" s="183"/>
      <c r="C52" s="183"/>
      <c r="D52" s="183"/>
      <c r="E52" s="183"/>
      <c r="F52" s="183"/>
      <c r="G52" s="64">
        <v>43</v>
      </c>
      <c r="H52" s="76">
        <v>0</v>
      </c>
      <c r="I52" s="76">
        <v>0</v>
      </c>
    </row>
    <row r="53" spans="1:9" ht="12.75" customHeight="1" x14ac:dyDescent="0.25">
      <c r="A53" s="183" t="s">
        <v>307</v>
      </c>
      <c r="B53" s="183"/>
      <c r="C53" s="183"/>
      <c r="D53" s="183"/>
      <c r="E53" s="183"/>
      <c r="F53" s="183"/>
      <c r="G53" s="64">
        <v>44</v>
      </c>
      <c r="H53" s="76">
        <v>0</v>
      </c>
      <c r="I53" s="76">
        <v>-977984.78</v>
      </c>
    </row>
    <row r="54" spans="1:9" ht="27.65" customHeight="1" x14ac:dyDescent="0.25">
      <c r="A54" s="198" t="s">
        <v>308</v>
      </c>
      <c r="B54" s="198"/>
      <c r="C54" s="198"/>
      <c r="D54" s="198"/>
      <c r="E54" s="198"/>
      <c r="F54" s="198"/>
      <c r="G54" s="60">
        <v>45</v>
      </c>
      <c r="H54" s="75">
        <f>H49+H50+H51+H52+H53</f>
        <v>-198178296.82999998</v>
      </c>
      <c r="I54" s="75">
        <f>I49+I50+I51+I52+I53</f>
        <v>-175155741.47999999</v>
      </c>
    </row>
    <row r="55" spans="1:9" ht="27.65" customHeight="1" x14ac:dyDescent="0.25">
      <c r="A55" s="192" t="s">
        <v>309</v>
      </c>
      <c r="B55" s="192"/>
      <c r="C55" s="192"/>
      <c r="D55" s="192"/>
      <c r="E55" s="192"/>
      <c r="F55" s="192"/>
      <c r="G55" s="60">
        <v>46</v>
      </c>
      <c r="H55" s="75">
        <f>H48+H54</f>
        <v>2236573.0500000119</v>
      </c>
      <c r="I55" s="75">
        <f>I48+I54</f>
        <v>83606609.310000032</v>
      </c>
    </row>
    <row r="56" spans="1:9" x14ac:dyDescent="0.25">
      <c r="A56" s="96" t="s">
        <v>310</v>
      </c>
      <c r="B56" s="96"/>
      <c r="C56" s="96"/>
      <c r="D56" s="96"/>
      <c r="E56" s="96"/>
      <c r="F56" s="96"/>
      <c r="G56" s="64">
        <v>47</v>
      </c>
      <c r="H56" s="76">
        <v>0</v>
      </c>
      <c r="I56" s="76">
        <v>0</v>
      </c>
    </row>
    <row r="57" spans="1:9" ht="27" customHeight="1" x14ac:dyDescent="0.25">
      <c r="A57" s="192" t="s">
        <v>311</v>
      </c>
      <c r="B57" s="192"/>
      <c r="C57" s="192"/>
      <c r="D57" s="192"/>
      <c r="E57" s="192"/>
      <c r="F57" s="192"/>
      <c r="G57" s="60">
        <v>48</v>
      </c>
      <c r="H57" s="75">
        <f>H27+H42+H55+H56</f>
        <v>17425582.20000001</v>
      </c>
      <c r="I57" s="75">
        <f>I27+I42+I55+I56</f>
        <v>34941918.260000043</v>
      </c>
    </row>
    <row r="58" spans="1:9" ht="15.65" customHeight="1" x14ac:dyDescent="0.25">
      <c r="A58" s="209" t="s">
        <v>312</v>
      </c>
      <c r="B58" s="209"/>
      <c r="C58" s="209"/>
      <c r="D58" s="209"/>
      <c r="E58" s="209"/>
      <c r="F58" s="209"/>
      <c r="G58" s="64">
        <v>49</v>
      </c>
      <c r="H58" s="76">
        <v>18016805.239999998</v>
      </c>
      <c r="I58" s="76">
        <v>35442387.439999998</v>
      </c>
    </row>
    <row r="59" spans="1:9" ht="28.9" customHeight="1" x14ac:dyDescent="0.25">
      <c r="A59" s="192" t="s">
        <v>313</v>
      </c>
      <c r="B59" s="192"/>
      <c r="C59" s="192"/>
      <c r="D59" s="192"/>
      <c r="E59" s="192"/>
      <c r="F59" s="192"/>
      <c r="G59" s="60">
        <v>50</v>
      </c>
      <c r="H59" s="75">
        <f>H57+H58</f>
        <v>35442387.440000013</v>
      </c>
      <c r="I59" s="75">
        <f>I57+I58</f>
        <v>70384305.700000048</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5" x14ac:dyDescent="0.25"/>
  <cols>
    <col min="1" max="7" width="9.1796875" style="2"/>
    <col min="8" max="9" width="14.81640625" style="23"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188" t="s">
        <v>314</v>
      </c>
      <c r="B1" s="203"/>
      <c r="C1" s="203"/>
      <c r="D1" s="203"/>
      <c r="E1" s="203"/>
      <c r="F1" s="203"/>
      <c r="G1" s="203"/>
      <c r="H1" s="203"/>
      <c r="I1" s="203"/>
    </row>
    <row r="2" spans="1:9" ht="12.75" customHeight="1" x14ac:dyDescent="0.25">
      <c r="A2" s="187" t="s">
        <v>483</v>
      </c>
      <c r="B2" s="103"/>
      <c r="C2" s="103"/>
      <c r="D2" s="103"/>
      <c r="E2" s="103"/>
      <c r="F2" s="103"/>
      <c r="G2" s="103"/>
      <c r="H2" s="103"/>
      <c r="I2" s="103"/>
    </row>
    <row r="3" spans="1:9" x14ac:dyDescent="0.25">
      <c r="A3" s="196" t="s">
        <v>41</v>
      </c>
      <c r="B3" s="211"/>
      <c r="C3" s="211"/>
      <c r="D3" s="211"/>
      <c r="E3" s="211"/>
      <c r="F3" s="211"/>
      <c r="G3" s="211"/>
      <c r="H3" s="211"/>
      <c r="I3" s="211"/>
    </row>
    <row r="4" spans="1:9" x14ac:dyDescent="0.25">
      <c r="A4" s="204" t="s">
        <v>505</v>
      </c>
      <c r="B4" s="106"/>
      <c r="C4" s="106"/>
      <c r="D4" s="106"/>
      <c r="E4" s="106"/>
      <c r="F4" s="106"/>
      <c r="G4" s="106"/>
      <c r="H4" s="106"/>
      <c r="I4" s="107"/>
    </row>
    <row r="5" spans="1:9" ht="22" x14ac:dyDescent="0.25">
      <c r="A5" s="184" t="s">
        <v>42</v>
      </c>
      <c r="B5" s="111"/>
      <c r="C5" s="111"/>
      <c r="D5" s="111"/>
      <c r="E5" s="111"/>
      <c r="F5" s="111"/>
      <c r="G5" s="61" t="s">
        <v>160</v>
      </c>
      <c r="H5" s="62" t="s">
        <v>161</v>
      </c>
      <c r="I5" s="62" t="s">
        <v>162</v>
      </c>
    </row>
    <row r="6" spans="1:9" x14ac:dyDescent="0.25">
      <c r="A6" s="207">
        <v>1</v>
      </c>
      <c r="B6" s="111"/>
      <c r="C6" s="111"/>
      <c r="D6" s="111"/>
      <c r="E6" s="111"/>
      <c r="F6" s="111"/>
      <c r="G6" s="63">
        <v>2</v>
      </c>
      <c r="H6" s="62" t="s">
        <v>259</v>
      </c>
      <c r="I6" s="62" t="s">
        <v>260</v>
      </c>
    </row>
    <row r="7" spans="1:9" x14ac:dyDescent="0.25">
      <c r="A7" s="208" t="s">
        <v>261</v>
      </c>
      <c r="B7" s="210"/>
      <c r="C7" s="210"/>
      <c r="D7" s="210"/>
      <c r="E7" s="210"/>
      <c r="F7" s="210"/>
      <c r="G7" s="210"/>
      <c r="H7" s="210"/>
      <c r="I7" s="210"/>
    </row>
    <row r="8" spans="1:9" x14ac:dyDescent="0.25">
      <c r="A8" s="183" t="s">
        <v>315</v>
      </c>
      <c r="B8" s="183"/>
      <c r="C8" s="183"/>
      <c r="D8" s="183"/>
      <c r="E8" s="183"/>
      <c r="F8" s="183"/>
      <c r="G8" s="59">
        <v>1</v>
      </c>
      <c r="H8" s="76">
        <v>0</v>
      </c>
      <c r="I8" s="76">
        <v>0</v>
      </c>
    </row>
    <row r="9" spans="1:9" x14ac:dyDescent="0.25">
      <c r="A9" s="183" t="s">
        <v>316</v>
      </c>
      <c r="B9" s="183"/>
      <c r="C9" s="183"/>
      <c r="D9" s="183"/>
      <c r="E9" s="183"/>
      <c r="F9" s="183"/>
      <c r="G9" s="59">
        <v>2</v>
      </c>
      <c r="H9" s="76">
        <v>0</v>
      </c>
      <c r="I9" s="76">
        <v>0</v>
      </c>
    </row>
    <row r="10" spans="1:9" x14ac:dyDescent="0.25">
      <c r="A10" s="183" t="s">
        <v>317</v>
      </c>
      <c r="B10" s="183"/>
      <c r="C10" s="183"/>
      <c r="D10" s="183"/>
      <c r="E10" s="183"/>
      <c r="F10" s="183"/>
      <c r="G10" s="59">
        <v>3</v>
      </c>
      <c r="H10" s="76">
        <v>0</v>
      </c>
      <c r="I10" s="76">
        <v>0</v>
      </c>
    </row>
    <row r="11" spans="1:9" x14ac:dyDescent="0.25">
      <c r="A11" s="183" t="s">
        <v>318</v>
      </c>
      <c r="B11" s="183"/>
      <c r="C11" s="183"/>
      <c r="D11" s="183"/>
      <c r="E11" s="183"/>
      <c r="F11" s="183"/>
      <c r="G11" s="59">
        <v>4</v>
      </c>
      <c r="H11" s="76">
        <v>0</v>
      </c>
      <c r="I11" s="76">
        <v>0</v>
      </c>
    </row>
    <row r="12" spans="1:9" x14ac:dyDescent="0.25">
      <c r="A12" s="183" t="s">
        <v>319</v>
      </c>
      <c r="B12" s="183"/>
      <c r="C12" s="183"/>
      <c r="D12" s="183"/>
      <c r="E12" s="183"/>
      <c r="F12" s="183"/>
      <c r="G12" s="59">
        <v>5</v>
      </c>
      <c r="H12" s="76">
        <v>0</v>
      </c>
      <c r="I12" s="76">
        <v>0</v>
      </c>
    </row>
    <row r="13" spans="1:9" ht="24" customHeight="1" x14ac:dyDescent="0.25">
      <c r="A13" s="194" t="s">
        <v>320</v>
      </c>
      <c r="B13" s="194"/>
      <c r="C13" s="194"/>
      <c r="D13" s="194"/>
      <c r="E13" s="194"/>
      <c r="F13" s="194"/>
      <c r="G13" s="60">
        <v>6</v>
      </c>
      <c r="H13" s="79">
        <f>SUM(H8:H12)</f>
        <v>0</v>
      </c>
      <c r="I13" s="79">
        <f>SUM(I8:I12)</f>
        <v>0</v>
      </c>
    </row>
    <row r="14" spans="1:9" x14ac:dyDescent="0.25">
      <c r="A14" s="183" t="s">
        <v>321</v>
      </c>
      <c r="B14" s="183"/>
      <c r="C14" s="183"/>
      <c r="D14" s="183"/>
      <c r="E14" s="183"/>
      <c r="F14" s="183"/>
      <c r="G14" s="59">
        <v>7</v>
      </c>
      <c r="H14" s="76">
        <v>0</v>
      </c>
      <c r="I14" s="76">
        <v>0</v>
      </c>
    </row>
    <row r="15" spans="1:9" x14ac:dyDescent="0.25">
      <c r="A15" s="183" t="s">
        <v>322</v>
      </c>
      <c r="B15" s="183"/>
      <c r="C15" s="183"/>
      <c r="D15" s="183"/>
      <c r="E15" s="183"/>
      <c r="F15" s="183"/>
      <c r="G15" s="59">
        <v>8</v>
      </c>
      <c r="H15" s="76">
        <v>0</v>
      </c>
      <c r="I15" s="76">
        <v>0</v>
      </c>
    </row>
    <row r="16" spans="1:9" x14ac:dyDescent="0.25">
      <c r="A16" s="183" t="s">
        <v>323</v>
      </c>
      <c r="B16" s="183"/>
      <c r="C16" s="183"/>
      <c r="D16" s="183"/>
      <c r="E16" s="183"/>
      <c r="F16" s="183"/>
      <c r="G16" s="59">
        <v>9</v>
      </c>
      <c r="H16" s="76">
        <v>0</v>
      </c>
      <c r="I16" s="76">
        <v>0</v>
      </c>
    </row>
    <row r="17" spans="1:9" x14ac:dyDescent="0.25">
      <c r="A17" s="183" t="s">
        <v>324</v>
      </c>
      <c r="B17" s="183"/>
      <c r="C17" s="183"/>
      <c r="D17" s="183"/>
      <c r="E17" s="183"/>
      <c r="F17" s="183"/>
      <c r="G17" s="59">
        <v>10</v>
      </c>
      <c r="H17" s="76">
        <v>0</v>
      </c>
      <c r="I17" s="76">
        <v>0</v>
      </c>
    </row>
    <row r="18" spans="1:9" x14ac:dyDescent="0.25">
      <c r="A18" s="183" t="s">
        <v>325</v>
      </c>
      <c r="B18" s="183"/>
      <c r="C18" s="183"/>
      <c r="D18" s="183"/>
      <c r="E18" s="183"/>
      <c r="F18" s="183"/>
      <c r="G18" s="59">
        <v>11</v>
      </c>
      <c r="H18" s="76">
        <v>0</v>
      </c>
      <c r="I18" s="76">
        <v>0</v>
      </c>
    </row>
    <row r="19" spans="1:9" x14ac:dyDescent="0.25">
      <c r="A19" s="183" t="s">
        <v>326</v>
      </c>
      <c r="B19" s="183"/>
      <c r="C19" s="183"/>
      <c r="D19" s="183"/>
      <c r="E19" s="183"/>
      <c r="F19" s="183"/>
      <c r="G19" s="59">
        <v>12</v>
      </c>
      <c r="H19" s="76">
        <v>0</v>
      </c>
      <c r="I19" s="76">
        <v>0</v>
      </c>
    </row>
    <row r="20" spans="1:9" ht="26.25" customHeight="1" x14ac:dyDescent="0.25">
      <c r="A20" s="194" t="s">
        <v>327</v>
      </c>
      <c r="B20" s="194"/>
      <c r="C20" s="194"/>
      <c r="D20" s="194"/>
      <c r="E20" s="194"/>
      <c r="F20" s="194"/>
      <c r="G20" s="60">
        <v>13</v>
      </c>
      <c r="H20" s="79">
        <f>SUM(H14:H19)</f>
        <v>0</v>
      </c>
      <c r="I20" s="79">
        <f>SUM(I14:I19)</f>
        <v>0</v>
      </c>
    </row>
    <row r="21" spans="1:9" ht="25.9" customHeight="1" x14ac:dyDescent="0.25">
      <c r="A21" s="192" t="s">
        <v>328</v>
      </c>
      <c r="B21" s="192"/>
      <c r="C21" s="192"/>
      <c r="D21" s="192"/>
      <c r="E21" s="192"/>
      <c r="F21" s="192"/>
      <c r="G21" s="60">
        <v>14</v>
      </c>
      <c r="H21" s="75">
        <f>H13+H20</f>
        <v>0</v>
      </c>
      <c r="I21" s="75">
        <f>I13+I20</f>
        <v>0</v>
      </c>
    </row>
    <row r="22" spans="1:9" x14ac:dyDescent="0.25">
      <c r="A22" s="208" t="s">
        <v>282</v>
      </c>
      <c r="B22" s="210"/>
      <c r="C22" s="210"/>
      <c r="D22" s="210"/>
      <c r="E22" s="210"/>
      <c r="F22" s="210"/>
      <c r="G22" s="210"/>
      <c r="H22" s="210"/>
      <c r="I22" s="210"/>
    </row>
    <row r="23" spans="1:9" ht="26.5" customHeight="1" x14ac:dyDescent="0.25">
      <c r="A23" s="183" t="s">
        <v>329</v>
      </c>
      <c r="B23" s="183"/>
      <c r="C23" s="183"/>
      <c r="D23" s="183"/>
      <c r="E23" s="183"/>
      <c r="F23" s="183"/>
      <c r="G23" s="59">
        <v>15</v>
      </c>
      <c r="H23" s="76">
        <v>0</v>
      </c>
      <c r="I23" s="76">
        <v>0</v>
      </c>
    </row>
    <row r="24" spans="1:9" x14ac:dyDescent="0.25">
      <c r="A24" s="183" t="s">
        <v>330</v>
      </c>
      <c r="B24" s="183"/>
      <c r="C24" s="183"/>
      <c r="D24" s="183"/>
      <c r="E24" s="183"/>
      <c r="F24" s="183"/>
      <c r="G24" s="59">
        <v>16</v>
      </c>
      <c r="H24" s="76">
        <v>0</v>
      </c>
      <c r="I24" s="76">
        <v>0</v>
      </c>
    </row>
    <row r="25" spans="1:9" x14ac:dyDescent="0.25">
      <c r="A25" s="183" t="s">
        <v>331</v>
      </c>
      <c r="B25" s="183"/>
      <c r="C25" s="183"/>
      <c r="D25" s="183"/>
      <c r="E25" s="183"/>
      <c r="F25" s="183"/>
      <c r="G25" s="59">
        <v>17</v>
      </c>
      <c r="H25" s="76">
        <v>0</v>
      </c>
      <c r="I25" s="76">
        <v>0</v>
      </c>
    </row>
    <row r="26" spans="1:9" x14ac:dyDescent="0.25">
      <c r="A26" s="183" t="s">
        <v>332</v>
      </c>
      <c r="B26" s="183"/>
      <c r="C26" s="183"/>
      <c r="D26" s="183"/>
      <c r="E26" s="183"/>
      <c r="F26" s="183"/>
      <c r="G26" s="59">
        <v>18</v>
      </c>
      <c r="H26" s="76">
        <v>0</v>
      </c>
      <c r="I26" s="76">
        <v>0</v>
      </c>
    </row>
    <row r="27" spans="1:9" x14ac:dyDescent="0.25">
      <c r="A27" s="183" t="s">
        <v>333</v>
      </c>
      <c r="B27" s="183"/>
      <c r="C27" s="183"/>
      <c r="D27" s="183"/>
      <c r="E27" s="183"/>
      <c r="F27" s="183"/>
      <c r="G27" s="59">
        <v>19</v>
      </c>
      <c r="H27" s="76">
        <v>0</v>
      </c>
      <c r="I27" s="76">
        <v>0</v>
      </c>
    </row>
    <row r="28" spans="1:9" x14ac:dyDescent="0.25">
      <c r="A28" s="183" t="s">
        <v>334</v>
      </c>
      <c r="B28" s="183"/>
      <c r="C28" s="183"/>
      <c r="D28" s="183"/>
      <c r="E28" s="183"/>
      <c r="F28" s="183"/>
      <c r="G28" s="59">
        <v>20</v>
      </c>
      <c r="H28" s="76">
        <v>0</v>
      </c>
      <c r="I28" s="76">
        <v>0</v>
      </c>
    </row>
    <row r="29" spans="1:9" ht="25.15" customHeight="1" x14ac:dyDescent="0.25">
      <c r="A29" s="198" t="s">
        <v>335</v>
      </c>
      <c r="B29" s="198"/>
      <c r="C29" s="198"/>
      <c r="D29" s="198"/>
      <c r="E29" s="198"/>
      <c r="F29" s="198"/>
      <c r="G29" s="60">
        <v>21</v>
      </c>
      <c r="H29" s="75">
        <f>SUM(H23:H28)</f>
        <v>0</v>
      </c>
      <c r="I29" s="75">
        <f>SUM(I23:I28)</f>
        <v>0</v>
      </c>
    </row>
    <row r="30" spans="1:9" ht="21" customHeight="1" x14ac:dyDescent="0.25">
      <c r="A30" s="183" t="s">
        <v>336</v>
      </c>
      <c r="B30" s="183"/>
      <c r="C30" s="183"/>
      <c r="D30" s="183"/>
      <c r="E30" s="183"/>
      <c r="F30" s="183"/>
      <c r="G30" s="59">
        <v>22</v>
      </c>
      <c r="H30" s="76">
        <v>0</v>
      </c>
      <c r="I30" s="76">
        <v>0</v>
      </c>
    </row>
    <row r="31" spans="1:9" x14ac:dyDescent="0.25">
      <c r="A31" s="183" t="s">
        <v>337</v>
      </c>
      <c r="B31" s="183"/>
      <c r="C31" s="183"/>
      <c r="D31" s="183"/>
      <c r="E31" s="183"/>
      <c r="F31" s="183"/>
      <c r="G31" s="59">
        <v>23</v>
      </c>
      <c r="H31" s="76">
        <v>0</v>
      </c>
      <c r="I31" s="76">
        <v>0</v>
      </c>
    </row>
    <row r="32" spans="1:9" x14ac:dyDescent="0.25">
      <c r="A32" s="183" t="s">
        <v>338</v>
      </c>
      <c r="B32" s="183"/>
      <c r="C32" s="183"/>
      <c r="D32" s="183"/>
      <c r="E32" s="183"/>
      <c r="F32" s="183"/>
      <c r="G32" s="59">
        <v>24</v>
      </c>
      <c r="H32" s="76">
        <v>0</v>
      </c>
      <c r="I32" s="76">
        <v>0</v>
      </c>
    </row>
    <row r="33" spans="1:9" x14ac:dyDescent="0.25">
      <c r="A33" s="183" t="s">
        <v>339</v>
      </c>
      <c r="B33" s="183"/>
      <c r="C33" s="183"/>
      <c r="D33" s="183"/>
      <c r="E33" s="183"/>
      <c r="F33" s="183"/>
      <c r="G33" s="59">
        <v>25</v>
      </c>
      <c r="H33" s="76">
        <v>0</v>
      </c>
      <c r="I33" s="76">
        <v>0</v>
      </c>
    </row>
    <row r="34" spans="1:9" x14ac:dyDescent="0.25">
      <c r="A34" s="183" t="s">
        <v>340</v>
      </c>
      <c r="B34" s="183"/>
      <c r="C34" s="183"/>
      <c r="D34" s="183"/>
      <c r="E34" s="183"/>
      <c r="F34" s="183"/>
      <c r="G34" s="59">
        <v>26</v>
      </c>
      <c r="H34" s="76">
        <v>0</v>
      </c>
      <c r="I34" s="76">
        <v>0</v>
      </c>
    </row>
    <row r="35" spans="1:9" ht="28.9" customHeight="1" x14ac:dyDescent="0.25">
      <c r="A35" s="198" t="s">
        <v>341</v>
      </c>
      <c r="B35" s="198"/>
      <c r="C35" s="198"/>
      <c r="D35" s="198"/>
      <c r="E35" s="198"/>
      <c r="F35" s="198"/>
      <c r="G35" s="60">
        <v>27</v>
      </c>
      <c r="H35" s="75">
        <f>SUM(H30:H34)</f>
        <v>0</v>
      </c>
      <c r="I35" s="75">
        <f>SUM(I30:I34)</f>
        <v>0</v>
      </c>
    </row>
    <row r="36" spans="1:9" ht="26.5" customHeight="1" x14ac:dyDescent="0.25">
      <c r="A36" s="192" t="s">
        <v>342</v>
      </c>
      <c r="B36" s="192"/>
      <c r="C36" s="192"/>
      <c r="D36" s="192"/>
      <c r="E36" s="192"/>
      <c r="F36" s="192"/>
      <c r="G36" s="60">
        <v>28</v>
      </c>
      <c r="H36" s="75">
        <f>H29+H35</f>
        <v>0</v>
      </c>
      <c r="I36" s="75">
        <f>I29+I35</f>
        <v>0</v>
      </c>
    </row>
    <row r="37" spans="1:9" x14ac:dyDescent="0.25">
      <c r="A37" s="208" t="s">
        <v>297</v>
      </c>
      <c r="B37" s="210"/>
      <c r="C37" s="210"/>
      <c r="D37" s="210"/>
      <c r="E37" s="210"/>
      <c r="F37" s="210"/>
      <c r="G37" s="210">
        <v>0</v>
      </c>
      <c r="H37" s="210"/>
      <c r="I37" s="210"/>
    </row>
    <row r="38" spans="1:9" x14ac:dyDescent="0.25">
      <c r="A38" s="96" t="s">
        <v>343</v>
      </c>
      <c r="B38" s="96"/>
      <c r="C38" s="96"/>
      <c r="D38" s="96"/>
      <c r="E38" s="96"/>
      <c r="F38" s="96"/>
      <c r="G38" s="59">
        <v>29</v>
      </c>
      <c r="H38" s="76">
        <v>0</v>
      </c>
      <c r="I38" s="76">
        <v>0</v>
      </c>
    </row>
    <row r="39" spans="1:9" ht="21.65" customHeight="1" x14ac:dyDescent="0.25">
      <c r="A39" s="96" t="s">
        <v>344</v>
      </c>
      <c r="B39" s="96"/>
      <c r="C39" s="96"/>
      <c r="D39" s="96"/>
      <c r="E39" s="96"/>
      <c r="F39" s="96"/>
      <c r="G39" s="59">
        <v>30</v>
      </c>
      <c r="H39" s="76">
        <v>0</v>
      </c>
      <c r="I39" s="76">
        <v>0</v>
      </c>
    </row>
    <row r="40" spans="1:9" x14ac:dyDescent="0.25">
      <c r="A40" s="96" t="s">
        <v>345</v>
      </c>
      <c r="B40" s="96"/>
      <c r="C40" s="96"/>
      <c r="D40" s="96"/>
      <c r="E40" s="96"/>
      <c r="F40" s="96"/>
      <c r="G40" s="59">
        <v>31</v>
      </c>
      <c r="H40" s="76">
        <v>0</v>
      </c>
      <c r="I40" s="76">
        <v>0</v>
      </c>
    </row>
    <row r="41" spans="1:9" x14ac:dyDescent="0.25">
      <c r="A41" s="96" t="s">
        <v>346</v>
      </c>
      <c r="B41" s="96"/>
      <c r="C41" s="96"/>
      <c r="D41" s="96"/>
      <c r="E41" s="96"/>
      <c r="F41" s="96"/>
      <c r="G41" s="59">
        <v>32</v>
      </c>
      <c r="H41" s="76">
        <v>0</v>
      </c>
      <c r="I41" s="76">
        <v>0</v>
      </c>
    </row>
    <row r="42" spans="1:9" ht="26.5" customHeight="1" x14ac:dyDescent="0.25">
      <c r="A42" s="198" t="s">
        <v>347</v>
      </c>
      <c r="B42" s="198"/>
      <c r="C42" s="198"/>
      <c r="D42" s="198"/>
      <c r="E42" s="198"/>
      <c r="F42" s="198"/>
      <c r="G42" s="60">
        <v>33</v>
      </c>
      <c r="H42" s="75">
        <f>H41+H40+H39+H38</f>
        <v>0</v>
      </c>
      <c r="I42" s="75">
        <f>I41+I40+I39+I38</f>
        <v>0</v>
      </c>
    </row>
    <row r="43" spans="1:9" ht="22.9" customHeight="1" x14ac:dyDescent="0.25">
      <c r="A43" s="96" t="s">
        <v>348</v>
      </c>
      <c r="B43" s="96"/>
      <c r="C43" s="96"/>
      <c r="D43" s="96"/>
      <c r="E43" s="96"/>
      <c r="F43" s="96"/>
      <c r="G43" s="59">
        <v>34</v>
      </c>
      <c r="H43" s="76">
        <v>0</v>
      </c>
      <c r="I43" s="76">
        <v>0</v>
      </c>
    </row>
    <row r="44" spans="1:9" x14ac:dyDescent="0.25">
      <c r="A44" s="96" t="s">
        <v>349</v>
      </c>
      <c r="B44" s="96"/>
      <c r="C44" s="96"/>
      <c r="D44" s="96"/>
      <c r="E44" s="96"/>
      <c r="F44" s="96"/>
      <c r="G44" s="59">
        <v>35</v>
      </c>
      <c r="H44" s="76">
        <v>0</v>
      </c>
      <c r="I44" s="76">
        <v>0</v>
      </c>
    </row>
    <row r="45" spans="1:9" x14ac:dyDescent="0.25">
      <c r="A45" s="96" t="s">
        <v>350</v>
      </c>
      <c r="B45" s="96"/>
      <c r="C45" s="96"/>
      <c r="D45" s="96"/>
      <c r="E45" s="96"/>
      <c r="F45" s="96"/>
      <c r="G45" s="59">
        <v>36</v>
      </c>
      <c r="H45" s="76">
        <v>0</v>
      </c>
      <c r="I45" s="76">
        <v>0</v>
      </c>
    </row>
    <row r="46" spans="1:9" ht="25.15" customHeight="1" x14ac:dyDescent="0.25">
      <c r="A46" s="96" t="s">
        <v>351</v>
      </c>
      <c r="B46" s="96"/>
      <c r="C46" s="96"/>
      <c r="D46" s="96"/>
      <c r="E46" s="96"/>
      <c r="F46" s="96"/>
      <c r="G46" s="59">
        <v>37</v>
      </c>
      <c r="H46" s="76">
        <v>0</v>
      </c>
      <c r="I46" s="76">
        <v>0</v>
      </c>
    </row>
    <row r="47" spans="1:9" x14ac:dyDescent="0.25">
      <c r="A47" s="96" t="s">
        <v>352</v>
      </c>
      <c r="B47" s="96"/>
      <c r="C47" s="96"/>
      <c r="D47" s="96"/>
      <c r="E47" s="96"/>
      <c r="F47" s="96"/>
      <c r="G47" s="59">
        <v>38</v>
      </c>
      <c r="H47" s="76">
        <v>0</v>
      </c>
      <c r="I47" s="76">
        <v>0</v>
      </c>
    </row>
    <row r="48" spans="1:9" ht="25.15" customHeight="1" x14ac:dyDescent="0.25">
      <c r="A48" s="198" t="s">
        <v>353</v>
      </c>
      <c r="B48" s="198"/>
      <c r="C48" s="198"/>
      <c r="D48" s="198"/>
      <c r="E48" s="198"/>
      <c r="F48" s="198"/>
      <c r="G48" s="60">
        <v>39</v>
      </c>
      <c r="H48" s="75">
        <f>H47+H46+H45+H44+H43</f>
        <v>0</v>
      </c>
      <c r="I48" s="75">
        <f>I47+I46+I45+I44+I43</f>
        <v>0</v>
      </c>
    </row>
    <row r="49" spans="1:9" ht="28.15" customHeight="1" x14ac:dyDescent="0.25">
      <c r="A49" s="192" t="s">
        <v>354</v>
      </c>
      <c r="B49" s="192"/>
      <c r="C49" s="192"/>
      <c r="D49" s="192"/>
      <c r="E49" s="192"/>
      <c r="F49" s="192"/>
      <c r="G49" s="60">
        <v>40</v>
      </c>
      <c r="H49" s="75">
        <f>H48+H42</f>
        <v>0</v>
      </c>
      <c r="I49" s="75">
        <f>I48+I42</f>
        <v>0</v>
      </c>
    </row>
    <row r="50" spans="1:9" x14ac:dyDescent="0.25">
      <c r="A50" s="183" t="s">
        <v>355</v>
      </c>
      <c r="B50" s="183"/>
      <c r="C50" s="183"/>
      <c r="D50" s="183"/>
      <c r="E50" s="183"/>
      <c r="F50" s="183"/>
      <c r="G50" s="59">
        <v>41</v>
      </c>
      <c r="H50" s="76">
        <v>0</v>
      </c>
      <c r="I50" s="76">
        <v>0</v>
      </c>
    </row>
    <row r="51" spans="1:9" ht="24.65" customHeight="1" x14ac:dyDescent="0.25">
      <c r="A51" s="192" t="s">
        <v>356</v>
      </c>
      <c r="B51" s="192"/>
      <c r="C51" s="192"/>
      <c r="D51" s="192"/>
      <c r="E51" s="192"/>
      <c r="F51" s="192"/>
      <c r="G51" s="60">
        <v>42</v>
      </c>
      <c r="H51" s="75">
        <f>H21+H36+H49+H50</f>
        <v>0</v>
      </c>
      <c r="I51" s="75">
        <f>I21+I36+I49+I50</f>
        <v>0</v>
      </c>
    </row>
    <row r="52" spans="1:9" x14ac:dyDescent="0.25">
      <c r="A52" s="209" t="s">
        <v>312</v>
      </c>
      <c r="B52" s="209"/>
      <c r="C52" s="209"/>
      <c r="D52" s="209"/>
      <c r="E52" s="209"/>
      <c r="F52" s="209"/>
      <c r="G52" s="59">
        <v>43</v>
      </c>
      <c r="H52" s="76">
        <v>0</v>
      </c>
      <c r="I52" s="76">
        <v>0</v>
      </c>
    </row>
    <row r="53" spans="1:9" ht="28.9" customHeight="1" x14ac:dyDescent="0.25">
      <c r="A53" s="209" t="s">
        <v>357</v>
      </c>
      <c r="B53" s="209"/>
      <c r="C53" s="209"/>
      <c r="D53" s="209"/>
      <c r="E53" s="209"/>
      <c r="F53" s="209"/>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Y55" sqref="Y55"/>
    </sheetView>
  </sheetViews>
  <sheetFormatPr defaultRowHeight="12.5" x14ac:dyDescent="0.25"/>
  <cols>
    <col min="1" max="4" width="9.1796875" style="2"/>
    <col min="5" max="5" width="10.1796875" style="2" bestFit="1" customWidth="1"/>
    <col min="6" max="6" width="9.1796875" style="2"/>
    <col min="7" max="7" width="10.81640625" style="2" bestFit="1" customWidth="1"/>
    <col min="8" max="26" width="13.453125" style="23" customWidth="1"/>
    <col min="27" max="27" width="13.453125" style="1" customWidth="1"/>
    <col min="28" max="30" width="9.1796875" style="1"/>
    <col min="31" max="262" width="9.1796875" style="2"/>
    <col min="263" max="263" width="10.1796875" style="2" bestFit="1" customWidth="1"/>
    <col min="264" max="267" width="9.1796875" style="2"/>
    <col min="268" max="269" width="9.81640625" style="2" bestFit="1" customWidth="1"/>
    <col min="270" max="518" width="9.1796875" style="2"/>
    <col min="519" max="519" width="10.1796875" style="2" bestFit="1" customWidth="1"/>
    <col min="520" max="523" width="9.1796875" style="2"/>
    <col min="524" max="525" width="9.81640625" style="2" bestFit="1" customWidth="1"/>
    <col min="526" max="774" width="9.1796875" style="2"/>
    <col min="775" max="775" width="10.1796875" style="2" bestFit="1" customWidth="1"/>
    <col min="776" max="779" width="9.1796875" style="2"/>
    <col min="780" max="781" width="9.81640625" style="2" bestFit="1" customWidth="1"/>
    <col min="782" max="1030" width="9.1796875" style="2"/>
    <col min="1031" max="1031" width="10.1796875" style="2" bestFit="1" customWidth="1"/>
    <col min="1032" max="1035" width="9.1796875" style="2"/>
    <col min="1036" max="1037" width="9.81640625" style="2" bestFit="1" customWidth="1"/>
    <col min="1038" max="1286" width="9.1796875" style="2"/>
    <col min="1287" max="1287" width="10.1796875" style="2" bestFit="1" customWidth="1"/>
    <col min="1288" max="1291" width="9.1796875" style="2"/>
    <col min="1292" max="1293" width="9.81640625" style="2" bestFit="1" customWidth="1"/>
    <col min="1294" max="1542" width="9.1796875" style="2"/>
    <col min="1543" max="1543" width="10.1796875" style="2" bestFit="1" customWidth="1"/>
    <col min="1544" max="1547" width="9.1796875" style="2"/>
    <col min="1548" max="1549" width="9.81640625" style="2" bestFit="1" customWidth="1"/>
    <col min="1550" max="1798" width="9.1796875" style="2"/>
    <col min="1799" max="1799" width="10.1796875" style="2" bestFit="1" customWidth="1"/>
    <col min="1800" max="1803" width="9.1796875" style="2"/>
    <col min="1804" max="1805" width="9.81640625" style="2" bestFit="1" customWidth="1"/>
    <col min="1806" max="2054" width="9.1796875" style="2"/>
    <col min="2055" max="2055" width="10.1796875" style="2" bestFit="1" customWidth="1"/>
    <col min="2056" max="2059" width="9.1796875" style="2"/>
    <col min="2060" max="2061" width="9.81640625" style="2" bestFit="1" customWidth="1"/>
    <col min="2062" max="2310" width="9.1796875" style="2"/>
    <col min="2311" max="2311" width="10.1796875" style="2" bestFit="1" customWidth="1"/>
    <col min="2312" max="2315" width="9.1796875" style="2"/>
    <col min="2316" max="2317" width="9.81640625" style="2" bestFit="1" customWidth="1"/>
    <col min="2318" max="2566" width="9.1796875" style="2"/>
    <col min="2567" max="2567" width="10.1796875" style="2" bestFit="1" customWidth="1"/>
    <col min="2568" max="2571" width="9.1796875" style="2"/>
    <col min="2572" max="2573" width="9.81640625" style="2" bestFit="1" customWidth="1"/>
    <col min="2574" max="2822" width="9.1796875" style="2"/>
    <col min="2823" max="2823" width="10.1796875" style="2" bestFit="1" customWidth="1"/>
    <col min="2824" max="2827" width="9.1796875" style="2"/>
    <col min="2828" max="2829" width="9.81640625" style="2" bestFit="1" customWidth="1"/>
    <col min="2830" max="3078" width="9.1796875" style="2"/>
    <col min="3079" max="3079" width="10.1796875" style="2" bestFit="1" customWidth="1"/>
    <col min="3080" max="3083" width="9.1796875" style="2"/>
    <col min="3084" max="3085" width="9.81640625" style="2" bestFit="1" customWidth="1"/>
    <col min="3086" max="3334" width="9.1796875" style="2"/>
    <col min="3335" max="3335" width="10.1796875" style="2" bestFit="1" customWidth="1"/>
    <col min="3336" max="3339" width="9.1796875" style="2"/>
    <col min="3340" max="3341" width="9.81640625" style="2" bestFit="1" customWidth="1"/>
    <col min="3342" max="3590" width="9.1796875" style="2"/>
    <col min="3591" max="3591" width="10.1796875" style="2" bestFit="1" customWidth="1"/>
    <col min="3592" max="3595" width="9.1796875" style="2"/>
    <col min="3596" max="3597" width="9.81640625" style="2" bestFit="1" customWidth="1"/>
    <col min="3598" max="3846" width="9.1796875" style="2"/>
    <col min="3847" max="3847" width="10.1796875" style="2" bestFit="1" customWidth="1"/>
    <col min="3848" max="3851" width="9.1796875" style="2"/>
    <col min="3852" max="3853" width="9.81640625" style="2" bestFit="1" customWidth="1"/>
    <col min="3854" max="4102" width="9.1796875" style="2"/>
    <col min="4103" max="4103" width="10.1796875" style="2" bestFit="1" customWidth="1"/>
    <col min="4104" max="4107" width="9.1796875" style="2"/>
    <col min="4108" max="4109" width="9.81640625" style="2" bestFit="1" customWidth="1"/>
    <col min="4110" max="4358" width="9.1796875" style="2"/>
    <col min="4359" max="4359" width="10.1796875" style="2" bestFit="1" customWidth="1"/>
    <col min="4360" max="4363" width="9.1796875" style="2"/>
    <col min="4364" max="4365" width="9.81640625" style="2" bestFit="1" customWidth="1"/>
    <col min="4366" max="4614" width="9.1796875" style="2"/>
    <col min="4615" max="4615" width="10.1796875" style="2" bestFit="1" customWidth="1"/>
    <col min="4616" max="4619" width="9.1796875" style="2"/>
    <col min="4620" max="4621" width="9.81640625" style="2" bestFit="1" customWidth="1"/>
    <col min="4622" max="4870" width="9.1796875" style="2"/>
    <col min="4871" max="4871" width="10.1796875" style="2" bestFit="1" customWidth="1"/>
    <col min="4872" max="4875" width="9.1796875" style="2"/>
    <col min="4876" max="4877" width="9.81640625" style="2" bestFit="1" customWidth="1"/>
    <col min="4878" max="5126" width="9.1796875" style="2"/>
    <col min="5127" max="5127" width="10.1796875" style="2" bestFit="1" customWidth="1"/>
    <col min="5128" max="5131" width="9.1796875" style="2"/>
    <col min="5132" max="5133" width="9.81640625" style="2" bestFit="1" customWidth="1"/>
    <col min="5134" max="5382" width="9.1796875" style="2"/>
    <col min="5383" max="5383" width="10.1796875" style="2" bestFit="1" customWidth="1"/>
    <col min="5384" max="5387" width="9.1796875" style="2"/>
    <col min="5388" max="5389" width="9.81640625" style="2" bestFit="1" customWidth="1"/>
    <col min="5390" max="5638" width="9.1796875" style="2"/>
    <col min="5639" max="5639" width="10.1796875" style="2" bestFit="1" customWidth="1"/>
    <col min="5640" max="5643" width="9.1796875" style="2"/>
    <col min="5644" max="5645" width="9.81640625" style="2" bestFit="1" customWidth="1"/>
    <col min="5646" max="5894" width="9.1796875" style="2"/>
    <col min="5895" max="5895" width="10.1796875" style="2" bestFit="1" customWidth="1"/>
    <col min="5896" max="5899" width="9.1796875" style="2"/>
    <col min="5900" max="5901" width="9.81640625" style="2" bestFit="1" customWidth="1"/>
    <col min="5902" max="6150" width="9.1796875" style="2"/>
    <col min="6151" max="6151" width="10.1796875" style="2" bestFit="1" customWidth="1"/>
    <col min="6152" max="6155" width="9.1796875" style="2"/>
    <col min="6156" max="6157" width="9.81640625" style="2" bestFit="1" customWidth="1"/>
    <col min="6158" max="6406" width="9.1796875" style="2"/>
    <col min="6407" max="6407" width="10.1796875" style="2" bestFit="1" customWidth="1"/>
    <col min="6408" max="6411" width="9.1796875" style="2"/>
    <col min="6412" max="6413" width="9.81640625" style="2" bestFit="1" customWidth="1"/>
    <col min="6414" max="6662" width="9.1796875" style="2"/>
    <col min="6663" max="6663" width="10.1796875" style="2" bestFit="1" customWidth="1"/>
    <col min="6664" max="6667" width="9.1796875" style="2"/>
    <col min="6668" max="6669" width="9.81640625" style="2" bestFit="1" customWidth="1"/>
    <col min="6670" max="6918" width="9.1796875" style="2"/>
    <col min="6919" max="6919" width="10.1796875" style="2" bestFit="1" customWidth="1"/>
    <col min="6920" max="6923" width="9.1796875" style="2"/>
    <col min="6924" max="6925" width="9.81640625" style="2" bestFit="1" customWidth="1"/>
    <col min="6926" max="7174" width="9.1796875" style="2"/>
    <col min="7175" max="7175" width="10.1796875" style="2" bestFit="1" customWidth="1"/>
    <col min="7176" max="7179" width="9.1796875" style="2"/>
    <col min="7180" max="7181" width="9.81640625" style="2" bestFit="1" customWidth="1"/>
    <col min="7182" max="7430" width="9.1796875" style="2"/>
    <col min="7431" max="7431" width="10.1796875" style="2" bestFit="1" customWidth="1"/>
    <col min="7432" max="7435" width="9.1796875" style="2"/>
    <col min="7436" max="7437" width="9.81640625" style="2" bestFit="1" customWidth="1"/>
    <col min="7438" max="7686" width="9.1796875" style="2"/>
    <col min="7687" max="7687" width="10.1796875" style="2" bestFit="1" customWidth="1"/>
    <col min="7688" max="7691" width="9.1796875" style="2"/>
    <col min="7692" max="7693" width="9.81640625" style="2" bestFit="1" customWidth="1"/>
    <col min="7694" max="7942" width="9.1796875" style="2"/>
    <col min="7943" max="7943" width="10.1796875" style="2" bestFit="1" customWidth="1"/>
    <col min="7944" max="7947" width="9.1796875" style="2"/>
    <col min="7948" max="7949" width="9.81640625" style="2" bestFit="1" customWidth="1"/>
    <col min="7950" max="8198" width="9.1796875" style="2"/>
    <col min="8199" max="8199" width="10.1796875" style="2" bestFit="1" customWidth="1"/>
    <col min="8200" max="8203" width="9.1796875" style="2"/>
    <col min="8204" max="8205" width="9.81640625" style="2" bestFit="1" customWidth="1"/>
    <col min="8206" max="8454" width="9.1796875" style="2"/>
    <col min="8455" max="8455" width="10.1796875" style="2" bestFit="1" customWidth="1"/>
    <col min="8456" max="8459" width="9.1796875" style="2"/>
    <col min="8460" max="8461" width="9.81640625" style="2" bestFit="1" customWidth="1"/>
    <col min="8462" max="8710" width="9.1796875" style="2"/>
    <col min="8711" max="8711" width="10.1796875" style="2" bestFit="1" customWidth="1"/>
    <col min="8712" max="8715" width="9.1796875" style="2"/>
    <col min="8716" max="8717" width="9.81640625" style="2" bestFit="1" customWidth="1"/>
    <col min="8718" max="8966" width="9.1796875" style="2"/>
    <col min="8967" max="8967" width="10.1796875" style="2" bestFit="1" customWidth="1"/>
    <col min="8968" max="8971" width="9.1796875" style="2"/>
    <col min="8972" max="8973" width="9.81640625" style="2" bestFit="1" customWidth="1"/>
    <col min="8974" max="9222" width="9.1796875" style="2"/>
    <col min="9223" max="9223" width="10.1796875" style="2" bestFit="1" customWidth="1"/>
    <col min="9224" max="9227" width="9.1796875" style="2"/>
    <col min="9228" max="9229" width="9.81640625" style="2" bestFit="1" customWidth="1"/>
    <col min="9230" max="9478" width="9.1796875" style="2"/>
    <col min="9479" max="9479" width="10.1796875" style="2" bestFit="1" customWidth="1"/>
    <col min="9480" max="9483" width="9.1796875" style="2"/>
    <col min="9484" max="9485" width="9.81640625" style="2" bestFit="1" customWidth="1"/>
    <col min="9486" max="9734" width="9.1796875" style="2"/>
    <col min="9735" max="9735" width="10.1796875" style="2" bestFit="1" customWidth="1"/>
    <col min="9736" max="9739" width="9.1796875" style="2"/>
    <col min="9740" max="9741" width="9.81640625" style="2" bestFit="1" customWidth="1"/>
    <col min="9742" max="9990" width="9.1796875" style="2"/>
    <col min="9991" max="9991" width="10.1796875" style="2" bestFit="1" customWidth="1"/>
    <col min="9992" max="9995" width="9.1796875" style="2"/>
    <col min="9996" max="9997" width="9.81640625" style="2" bestFit="1" customWidth="1"/>
    <col min="9998" max="10246" width="9.1796875" style="2"/>
    <col min="10247" max="10247" width="10.1796875" style="2" bestFit="1" customWidth="1"/>
    <col min="10248" max="10251" width="9.1796875" style="2"/>
    <col min="10252" max="10253" width="9.81640625" style="2" bestFit="1" customWidth="1"/>
    <col min="10254" max="10502" width="9.1796875" style="2"/>
    <col min="10503" max="10503" width="10.1796875" style="2" bestFit="1" customWidth="1"/>
    <col min="10504" max="10507" width="9.1796875" style="2"/>
    <col min="10508" max="10509" width="9.81640625" style="2" bestFit="1" customWidth="1"/>
    <col min="10510" max="10758" width="9.1796875" style="2"/>
    <col min="10759" max="10759" width="10.1796875" style="2" bestFit="1" customWidth="1"/>
    <col min="10760" max="10763" width="9.1796875" style="2"/>
    <col min="10764" max="10765" width="9.81640625" style="2" bestFit="1" customWidth="1"/>
    <col min="10766" max="11014" width="9.1796875" style="2"/>
    <col min="11015" max="11015" width="10.1796875" style="2" bestFit="1" customWidth="1"/>
    <col min="11016" max="11019" width="9.1796875" style="2"/>
    <col min="11020" max="11021" width="9.81640625" style="2" bestFit="1" customWidth="1"/>
    <col min="11022" max="11270" width="9.1796875" style="2"/>
    <col min="11271" max="11271" width="10.1796875" style="2" bestFit="1" customWidth="1"/>
    <col min="11272" max="11275" width="9.1796875" style="2"/>
    <col min="11276" max="11277" width="9.81640625" style="2" bestFit="1" customWidth="1"/>
    <col min="11278" max="11526" width="9.1796875" style="2"/>
    <col min="11527" max="11527" width="10.1796875" style="2" bestFit="1" customWidth="1"/>
    <col min="11528" max="11531" width="9.1796875" style="2"/>
    <col min="11532" max="11533" width="9.81640625" style="2" bestFit="1" customWidth="1"/>
    <col min="11534" max="11782" width="9.1796875" style="2"/>
    <col min="11783" max="11783" width="10.1796875" style="2" bestFit="1" customWidth="1"/>
    <col min="11784" max="11787" width="9.1796875" style="2"/>
    <col min="11788" max="11789" width="9.81640625" style="2" bestFit="1" customWidth="1"/>
    <col min="11790" max="12038" width="9.1796875" style="2"/>
    <col min="12039" max="12039" width="10.1796875" style="2" bestFit="1" customWidth="1"/>
    <col min="12040" max="12043" width="9.1796875" style="2"/>
    <col min="12044" max="12045" width="9.81640625" style="2" bestFit="1" customWidth="1"/>
    <col min="12046" max="12294" width="9.1796875" style="2"/>
    <col min="12295" max="12295" width="10.1796875" style="2" bestFit="1" customWidth="1"/>
    <col min="12296" max="12299" width="9.1796875" style="2"/>
    <col min="12300" max="12301" width="9.81640625" style="2" bestFit="1" customWidth="1"/>
    <col min="12302" max="12550" width="9.1796875" style="2"/>
    <col min="12551" max="12551" width="10.1796875" style="2" bestFit="1" customWidth="1"/>
    <col min="12552" max="12555" width="9.1796875" style="2"/>
    <col min="12556" max="12557" width="9.81640625" style="2" bestFit="1" customWidth="1"/>
    <col min="12558" max="12806" width="9.1796875" style="2"/>
    <col min="12807" max="12807" width="10.1796875" style="2" bestFit="1" customWidth="1"/>
    <col min="12808" max="12811" width="9.1796875" style="2"/>
    <col min="12812" max="12813" width="9.81640625" style="2" bestFit="1" customWidth="1"/>
    <col min="12814" max="13062" width="9.1796875" style="2"/>
    <col min="13063" max="13063" width="10.1796875" style="2" bestFit="1" customWidth="1"/>
    <col min="13064" max="13067" width="9.1796875" style="2"/>
    <col min="13068" max="13069" width="9.81640625" style="2" bestFit="1" customWidth="1"/>
    <col min="13070" max="13318" width="9.1796875" style="2"/>
    <col min="13319" max="13319" width="10.1796875" style="2" bestFit="1" customWidth="1"/>
    <col min="13320" max="13323" width="9.1796875" style="2"/>
    <col min="13324" max="13325" width="9.81640625" style="2" bestFit="1" customWidth="1"/>
    <col min="13326" max="13574" width="9.1796875" style="2"/>
    <col min="13575" max="13575" width="10.1796875" style="2" bestFit="1" customWidth="1"/>
    <col min="13576" max="13579" width="9.1796875" style="2"/>
    <col min="13580" max="13581" width="9.81640625" style="2" bestFit="1" customWidth="1"/>
    <col min="13582" max="13830" width="9.1796875" style="2"/>
    <col min="13831" max="13831" width="10.1796875" style="2" bestFit="1" customWidth="1"/>
    <col min="13832" max="13835" width="9.1796875" style="2"/>
    <col min="13836" max="13837" width="9.81640625" style="2" bestFit="1" customWidth="1"/>
    <col min="13838" max="14086" width="9.1796875" style="2"/>
    <col min="14087" max="14087" width="10.1796875" style="2" bestFit="1" customWidth="1"/>
    <col min="14088" max="14091" width="9.1796875" style="2"/>
    <col min="14092" max="14093" width="9.81640625" style="2" bestFit="1" customWidth="1"/>
    <col min="14094" max="14342" width="9.1796875" style="2"/>
    <col min="14343" max="14343" width="10.1796875" style="2" bestFit="1" customWidth="1"/>
    <col min="14344" max="14347" width="9.1796875" style="2"/>
    <col min="14348" max="14349" width="9.81640625" style="2" bestFit="1" customWidth="1"/>
    <col min="14350" max="14598" width="9.1796875" style="2"/>
    <col min="14599" max="14599" width="10.1796875" style="2" bestFit="1" customWidth="1"/>
    <col min="14600" max="14603" width="9.1796875" style="2"/>
    <col min="14604" max="14605" width="9.81640625" style="2" bestFit="1" customWidth="1"/>
    <col min="14606" max="14854" width="9.1796875" style="2"/>
    <col min="14855" max="14855" width="10.1796875" style="2" bestFit="1" customWidth="1"/>
    <col min="14856" max="14859" width="9.1796875" style="2"/>
    <col min="14860" max="14861" width="9.81640625" style="2" bestFit="1" customWidth="1"/>
    <col min="14862" max="15110" width="9.1796875" style="2"/>
    <col min="15111" max="15111" width="10.1796875" style="2" bestFit="1" customWidth="1"/>
    <col min="15112" max="15115" width="9.1796875" style="2"/>
    <col min="15116" max="15117" width="9.81640625" style="2" bestFit="1" customWidth="1"/>
    <col min="15118" max="15366" width="9.1796875" style="2"/>
    <col min="15367" max="15367" width="10.1796875" style="2" bestFit="1" customWidth="1"/>
    <col min="15368" max="15371" width="9.1796875" style="2"/>
    <col min="15372" max="15373" width="9.81640625" style="2" bestFit="1" customWidth="1"/>
    <col min="15374" max="15622" width="9.1796875" style="2"/>
    <col min="15623" max="15623" width="10.1796875" style="2" bestFit="1" customWidth="1"/>
    <col min="15624" max="15627" width="9.1796875" style="2"/>
    <col min="15628" max="15629" width="9.81640625" style="2" bestFit="1" customWidth="1"/>
    <col min="15630" max="15878" width="9.1796875" style="2"/>
    <col min="15879" max="15879" width="10.1796875" style="2" bestFit="1" customWidth="1"/>
    <col min="15880" max="15883" width="9.1796875" style="2"/>
    <col min="15884" max="15885" width="9.81640625" style="2" bestFit="1" customWidth="1"/>
    <col min="15886" max="16134" width="9.1796875" style="2"/>
    <col min="16135" max="16135" width="10.1796875" style="2" bestFit="1" customWidth="1"/>
    <col min="16136" max="16139" width="9.1796875" style="2"/>
    <col min="16140" max="16141" width="9.81640625" style="2" bestFit="1" customWidth="1"/>
    <col min="16142" max="16384" width="9.1796875" style="2"/>
  </cols>
  <sheetData>
    <row r="1" spans="1:26" x14ac:dyDescent="0.25">
      <c r="A1" s="212" t="s">
        <v>358</v>
      </c>
      <c r="B1" s="213"/>
      <c r="C1" s="213"/>
      <c r="D1" s="213"/>
      <c r="E1" s="213"/>
      <c r="F1" s="213"/>
      <c r="G1" s="213"/>
      <c r="H1" s="213"/>
      <c r="I1" s="213"/>
      <c r="J1" s="213"/>
      <c r="K1" s="26"/>
    </row>
    <row r="2" spans="1:26" ht="15.5" x14ac:dyDescent="0.25">
      <c r="A2" s="3"/>
      <c r="B2" s="4"/>
      <c r="C2" s="214" t="s">
        <v>359</v>
      </c>
      <c r="D2" s="214"/>
      <c r="E2" s="5">
        <v>45658</v>
      </c>
      <c r="F2" s="6" t="s">
        <v>2</v>
      </c>
      <c r="G2" s="5">
        <v>46022</v>
      </c>
      <c r="H2" s="27"/>
      <c r="I2" s="27"/>
      <c r="J2" s="27"/>
      <c r="K2" s="26"/>
      <c r="Y2" s="28" t="s">
        <v>41</v>
      </c>
    </row>
    <row r="3" spans="1:26" ht="13.5" customHeight="1" x14ac:dyDescent="0.25">
      <c r="A3" s="217" t="s">
        <v>42</v>
      </c>
      <c r="B3" s="218"/>
      <c r="C3" s="218"/>
      <c r="D3" s="218"/>
      <c r="E3" s="218"/>
      <c r="F3" s="218"/>
      <c r="G3" s="217" t="s">
        <v>360</v>
      </c>
      <c r="H3" s="220" t="s">
        <v>361</v>
      </c>
      <c r="I3" s="220"/>
      <c r="J3" s="220"/>
      <c r="K3" s="220"/>
      <c r="L3" s="220"/>
      <c r="M3" s="220"/>
      <c r="N3" s="220"/>
      <c r="O3" s="220"/>
      <c r="P3" s="220"/>
      <c r="Q3" s="220"/>
      <c r="R3" s="220"/>
      <c r="S3" s="220"/>
      <c r="T3" s="220"/>
      <c r="U3" s="220"/>
      <c r="V3" s="220"/>
      <c r="W3" s="220"/>
      <c r="X3" s="220"/>
      <c r="Y3" s="220" t="s">
        <v>362</v>
      </c>
      <c r="Z3" s="220" t="s">
        <v>363</v>
      </c>
    </row>
    <row r="4" spans="1:26" ht="63" x14ac:dyDescent="0.25">
      <c r="A4" s="218"/>
      <c r="B4" s="218"/>
      <c r="C4" s="218"/>
      <c r="D4" s="218"/>
      <c r="E4" s="218"/>
      <c r="F4" s="218"/>
      <c r="G4" s="219"/>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21"/>
      <c r="Z4" s="221"/>
    </row>
    <row r="5" spans="1:26" ht="21" x14ac:dyDescent="0.25">
      <c r="A5" s="222">
        <v>1</v>
      </c>
      <c r="B5" s="222"/>
      <c r="C5" s="222"/>
      <c r="D5" s="222"/>
      <c r="E5" s="222"/>
      <c r="F5" s="222"/>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5">
      <c r="A6" s="223" t="s">
        <v>394</v>
      </c>
      <c r="B6" s="223"/>
      <c r="C6" s="223"/>
      <c r="D6" s="223"/>
      <c r="E6" s="223"/>
      <c r="F6" s="223"/>
      <c r="G6" s="223"/>
      <c r="H6" s="223"/>
      <c r="I6" s="223"/>
      <c r="J6" s="223"/>
      <c r="K6" s="223"/>
      <c r="L6" s="223"/>
      <c r="M6" s="223"/>
      <c r="N6" s="224"/>
      <c r="O6" s="224"/>
      <c r="P6" s="224"/>
      <c r="Q6" s="224"/>
      <c r="R6" s="224"/>
      <c r="S6" s="224"/>
      <c r="T6" s="224"/>
      <c r="U6" s="224"/>
      <c r="V6" s="224"/>
      <c r="W6" s="224"/>
      <c r="X6" s="224"/>
      <c r="Y6" s="224"/>
      <c r="Z6" s="225"/>
    </row>
    <row r="7" spans="1:26" x14ac:dyDescent="0.25">
      <c r="A7" s="226" t="s">
        <v>395</v>
      </c>
      <c r="B7" s="226"/>
      <c r="C7" s="226"/>
      <c r="D7" s="226"/>
      <c r="E7" s="226"/>
      <c r="F7" s="226"/>
      <c r="G7" s="85">
        <v>1</v>
      </c>
      <c r="H7" s="88">
        <v>21236140</v>
      </c>
      <c r="I7" s="88">
        <v>0</v>
      </c>
      <c r="J7" s="88">
        <v>0</v>
      </c>
      <c r="K7" s="88">
        <v>0</v>
      </c>
      <c r="L7" s="88">
        <v>0</v>
      </c>
      <c r="M7" s="88">
        <v>0</v>
      </c>
      <c r="N7" s="88">
        <v>-1207124.73</v>
      </c>
      <c r="O7" s="88">
        <v>0</v>
      </c>
      <c r="P7" s="88">
        <v>0</v>
      </c>
      <c r="Q7" s="88">
        <v>0</v>
      </c>
      <c r="R7" s="88">
        <v>0</v>
      </c>
      <c r="S7" s="88">
        <v>0</v>
      </c>
      <c r="T7" s="88">
        <v>0</v>
      </c>
      <c r="U7" s="88">
        <v>0</v>
      </c>
      <c r="V7" s="88">
        <v>139522600.22999999</v>
      </c>
      <c r="W7" s="88">
        <v>0</v>
      </c>
      <c r="X7" s="89">
        <f>H7+I7+J7+K7-L7+M7+N7+O7+P7+Q7+R7+V7+W7+S7+T7+U7</f>
        <v>159551615.5</v>
      </c>
      <c r="Y7" s="88">
        <v>0</v>
      </c>
      <c r="Z7" s="89">
        <f>X7+Y7</f>
        <v>159551615.5</v>
      </c>
    </row>
    <row r="8" spans="1:26" x14ac:dyDescent="0.25">
      <c r="A8" s="215" t="s">
        <v>396</v>
      </c>
      <c r="B8" s="215"/>
      <c r="C8" s="215"/>
      <c r="D8" s="215"/>
      <c r="E8" s="215"/>
      <c r="F8" s="215"/>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15" t="s">
        <v>397</v>
      </c>
      <c r="B9" s="215"/>
      <c r="C9" s="215"/>
      <c r="D9" s="215"/>
      <c r="E9" s="215"/>
      <c r="F9" s="215"/>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16" t="s">
        <v>398</v>
      </c>
      <c r="B10" s="216"/>
      <c r="C10" s="216"/>
      <c r="D10" s="216"/>
      <c r="E10" s="216"/>
      <c r="F10" s="216"/>
      <c r="G10" s="86">
        <v>4</v>
      </c>
      <c r="H10" s="90">
        <f>H7+H8+H9</f>
        <v>21236140</v>
      </c>
      <c r="I10" s="90">
        <f t="shared" ref="I10:V10" si="2">I7+I8+I9</f>
        <v>0</v>
      </c>
      <c r="J10" s="90">
        <f t="shared" si="2"/>
        <v>0</v>
      </c>
      <c r="K10" s="90">
        <f t="shared" si="2"/>
        <v>0</v>
      </c>
      <c r="L10" s="90">
        <f t="shared" si="2"/>
        <v>0</v>
      </c>
      <c r="M10" s="90">
        <f t="shared" si="2"/>
        <v>0</v>
      </c>
      <c r="N10" s="90">
        <f t="shared" si="2"/>
        <v>-1207124.73</v>
      </c>
      <c r="O10" s="90">
        <f t="shared" si="2"/>
        <v>0</v>
      </c>
      <c r="P10" s="90">
        <f t="shared" si="2"/>
        <v>0</v>
      </c>
      <c r="Q10" s="90">
        <f t="shared" si="2"/>
        <v>0</v>
      </c>
      <c r="R10" s="90">
        <f t="shared" si="2"/>
        <v>0</v>
      </c>
      <c r="S10" s="90">
        <f t="shared" si="2"/>
        <v>0</v>
      </c>
      <c r="T10" s="90">
        <f t="shared" si="2"/>
        <v>0</v>
      </c>
      <c r="U10" s="90">
        <f>U7+U8+U9</f>
        <v>0</v>
      </c>
      <c r="V10" s="90">
        <f t="shared" si="2"/>
        <v>139522600.22999999</v>
      </c>
      <c r="W10" s="90">
        <f>W7+W8+W9</f>
        <v>0</v>
      </c>
      <c r="X10" s="90">
        <f>X7+X8+X9</f>
        <v>159551615.5</v>
      </c>
      <c r="Y10" s="90">
        <f t="shared" ref="Y10:Z10" si="3">Y7+Y8+Y9</f>
        <v>0</v>
      </c>
      <c r="Z10" s="90">
        <f t="shared" si="3"/>
        <v>159551615.5</v>
      </c>
    </row>
    <row r="11" spans="1:26" x14ac:dyDescent="0.25">
      <c r="A11" s="215" t="s">
        <v>399</v>
      </c>
      <c r="B11" s="215"/>
      <c r="C11" s="215"/>
      <c r="D11" s="215"/>
      <c r="E11" s="215"/>
      <c r="F11" s="215"/>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39082967.409999996</v>
      </c>
      <c r="X11" s="89">
        <f>H11+I11+J11+K11-L11+M11+N11+O11+P11+Q11+R11+V11+W11+S11+T11+U11</f>
        <v>39082967.409999996</v>
      </c>
      <c r="Y11" s="88">
        <v>0</v>
      </c>
      <c r="Z11" s="89">
        <f t="shared" ref="Z11:Z29" si="4">X11+Y11</f>
        <v>39082967.409999996</v>
      </c>
    </row>
    <row r="12" spans="1:26" x14ac:dyDescent="0.25">
      <c r="A12" s="215" t="s">
        <v>400</v>
      </c>
      <c r="B12" s="215"/>
      <c r="C12" s="215"/>
      <c r="D12" s="215"/>
      <c r="E12" s="215"/>
      <c r="F12" s="215"/>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15" t="s">
        <v>401</v>
      </c>
      <c r="B13" s="215"/>
      <c r="C13" s="215"/>
      <c r="D13" s="215"/>
      <c r="E13" s="215"/>
      <c r="F13" s="215"/>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15" t="s">
        <v>402</v>
      </c>
      <c r="B14" s="215"/>
      <c r="C14" s="215"/>
      <c r="D14" s="215"/>
      <c r="E14" s="215"/>
      <c r="F14" s="215"/>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15" t="s">
        <v>403</v>
      </c>
      <c r="B15" s="215"/>
      <c r="C15" s="215"/>
      <c r="D15" s="215"/>
      <c r="E15" s="215"/>
      <c r="F15" s="215"/>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15" t="s">
        <v>404</v>
      </c>
      <c r="B16" s="215"/>
      <c r="C16" s="215"/>
      <c r="D16" s="215"/>
      <c r="E16" s="215"/>
      <c r="F16" s="215"/>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15" t="s">
        <v>405</v>
      </c>
      <c r="B17" s="215"/>
      <c r="C17" s="215"/>
      <c r="D17" s="215"/>
      <c r="E17" s="215"/>
      <c r="F17" s="215"/>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15" t="s">
        <v>406</v>
      </c>
      <c r="B18" s="215"/>
      <c r="C18" s="215"/>
      <c r="D18" s="215"/>
      <c r="E18" s="215"/>
      <c r="F18" s="215"/>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15" t="s">
        <v>407</v>
      </c>
      <c r="B19" s="215"/>
      <c r="C19" s="215"/>
      <c r="D19" s="215"/>
      <c r="E19" s="215"/>
      <c r="F19" s="215"/>
      <c r="G19" s="85">
        <v>13</v>
      </c>
      <c r="H19" s="88">
        <v>0</v>
      </c>
      <c r="I19" s="88">
        <v>0</v>
      </c>
      <c r="J19" s="88">
        <v>0</v>
      </c>
      <c r="K19" s="88">
        <v>0</v>
      </c>
      <c r="L19" s="88">
        <v>0</v>
      </c>
      <c r="M19" s="88">
        <v>0</v>
      </c>
      <c r="N19" s="88">
        <v>0</v>
      </c>
      <c r="O19" s="88">
        <v>0</v>
      </c>
      <c r="P19" s="88">
        <v>0</v>
      </c>
      <c r="Q19" s="88">
        <v>0</v>
      </c>
      <c r="R19" s="88">
        <v>0</v>
      </c>
      <c r="S19" s="88">
        <v>0</v>
      </c>
      <c r="T19" s="88">
        <v>0</v>
      </c>
      <c r="U19" s="88">
        <v>0</v>
      </c>
      <c r="V19" s="88">
        <v>-11206056.18</v>
      </c>
      <c r="W19" s="88">
        <v>0</v>
      </c>
      <c r="X19" s="89">
        <f t="shared" si="5"/>
        <v>-11206056.18</v>
      </c>
      <c r="Y19" s="88">
        <v>0</v>
      </c>
      <c r="Z19" s="89">
        <f t="shared" si="4"/>
        <v>-11206056.18</v>
      </c>
    </row>
    <row r="20" spans="1:26" x14ac:dyDescent="0.25">
      <c r="A20" s="215" t="s">
        <v>408</v>
      </c>
      <c r="B20" s="215"/>
      <c r="C20" s="215"/>
      <c r="D20" s="215"/>
      <c r="E20" s="215"/>
      <c r="F20" s="215"/>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15" t="s">
        <v>409</v>
      </c>
      <c r="B21" s="215"/>
      <c r="C21" s="215"/>
      <c r="D21" s="215"/>
      <c r="E21" s="215"/>
      <c r="F21" s="215"/>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15" t="s">
        <v>410</v>
      </c>
      <c r="B22" s="215"/>
      <c r="C22" s="215"/>
      <c r="D22" s="215"/>
      <c r="E22" s="215"/>
      <c r="F22" s="215"/>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15" t="s">
        <v>411</v>
      </c>
      <c r="B23" s="215"/>
      <c r="C23" s="215"/>
      <c r="D23" s="215"/>
      <c r="E23" s="215"/>
      <c r="F23" s="215"/>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15" t="s">
        <v>412</v>
      </c>
      <c r="B24" s="215"/>
      <c r="C24" s="215"/>
      <c r="D24" s="215"/>
      <c r="E24" s="215"/>
      <c r="F24" s="215"/>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15" t="s">
        <v>413</v>
      </c>
      <c r="B25" s="215"/>
      <c r="C25" s="215"/>
      <c r="D25" s="215"/>
      <c r="E25" s="215"/>
      <c r="F25" s="215"/>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15" t="s">
        <v>414</v>
      </c>
      <c r="B26" s="215"/>
      <c r="C26" s="215"/>
      <c r="D26" s="215"/>
      <c r="E26" s="215"/>
      <c r="F26" s="215"/>
      <c r="G26" s="85">
        <v>20</v>
      </c>
      <c r="H26" s="88">
        <v>0</v>
      </c>
      <c r="I26" s="88">
        <v>0</v>
      </c>
      <c r="J26" s="88">
        <v>0</v>
      </c>
      <c r="K26" s="88">
        <v>0</v>
      </c>
      <c r="L26" s="88">
        <v>0</v>
      </c>
      <c r="M26" s="88">
        <v>0</v>
      </c>
      <c r="N26" s="88">
        <v>0</v>
      </c>
      <c r="O26" s="88">
        <v>0</v>
      </c>
      <c r="P26" s="88">
        <v>0</v>
      </c>
      <c r="Q26" s="88">
        <v>0</v>
      </c>
      <c r="R26" s="88">
        <v>0</v>
      </c>
      <c r="S26" s="88">
        <v>0</v>
      </c>
      <c r="T26" s="88">
        <v>0</v>
      </c>
      <c r="U26" s="88">
        <v>0</v>
      </c>
      <c r="V26" s="88">
        <v>-31404150.66</v>
      </c>
      <c r="W26" s="88">
        <v>0</v>
      </c>
      <c r="X26" s="89">
        <f t="shared" si="5"/>
        <v>-31404150.66</v>
      </c>
      <c r="Y26" s="88">
        <v>0</v>
      </c>
      <c r="Z26" s="89">
        <f t="shared" si="4"/>
        <v>-31404150.66</v>
      </c>
    </row>
    <row r="27" spans="1:26" x14ac:dyDescent="0.25">
      <c r="A27" s="215" t="s">
        <v>415</v>
      </c>
      <c r="B27" s="215"/>
      <c r="C27" s="215"/>
      <c r="D27" s="215"/>
      <c r="E27" s="215"/>
      <c r="F27" s="215"/>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15" t="s">
        <v>416</v>
      </c>
      <c r="B28" s="215"/>
      <c r="C28" s="215"/>
      <c r="D28" s="215"/>
      <c r="E28" s="215"/>
      <c r="F28" s="215"/>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5">
      <c r="A29" s="215" t="s">
        <v>417</v>
      </c>
      <c r="B29" s="215"/>
      <c r="C29" s="215"/>
      <c r="D29" s="215"/>
      <c r="E29" s="215"/>
      <c r="F29" s="215"/>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16" t="s">
        <v>418</v>
      </c>
      <c r="B30" s="216"/>
      <c r="C30" s="216"/>
      <c r="D30" s="216"/>
      <c r="E30" s="216"/>
      <c r="F30" s="216"/>
      <c r="G30" s="86">
        <v>24</v>
      </c>
      <c r="H30" s="90">
        <f>SUM(H10:H29)</f>
        <v>21236140</v>
      </c>
      <c r="I30" s="90">
        <f t="shared" ref="I30:Z30" si="7">SUM(I10:I29)</f>
        <v>0</v>
      </c>
      <c r="J30" s="90">
        <f t="shared" si="7"/>
        <v>0</v>
      </c>
      <c r="K30" s="90">
        <f t="shared" si="7"/>
        <v>0</v>
      </c>
      <c r="L30" s="90">
        <f t="shared" si="7"/>
        <v>0</v>
      </c>
      <c r="M30" s="90">
        <f t="shared" si="7"/>
        <v>0</v>
      </c>
      <c r="N30" s="90">
        <f t="shared" si="7"/>
        <v>-1207124.73</v>
      </c>
      <c r="O30" s="90">
        <f t="shared" si="7"/>
        <v>0</v>
      </c>
      <c r="P30" s="90">
        <f t="shared" si="7"/>
        <v>0</v>
      </c>
      <c r="Q30" s="90">
        <f t="shared" si="7"/>
        <v>0</v>
      </c>
      <c r="R30" s="90">
        <f t="shared" si="7"/>
        <v>0</v>
      </c>
      <c r="S30" s="90">
        <f t="shared" si="7"/>
        <v>0</v>
      </c>
      <c r="T30" s="90">
        <f t="shared" si="7"/>
        <v>0</v>
      </c>
      <c r="U30" s="90">
        <f t="shared" si="7"/>
        <v>0</v>
      </c>
      <c r="V30" s="90">
        <f t="shared" si="7"/>
        <v>96912393.389999986</v>
      </c>
      <c r="W30" s="90">
        <f t="shared" si="7"/>
        <v>39082967.409999996</v>
      </c>
      <c r="X30" s="90">
        <f>SUM(X10:X29)</f>
        <v>156024376.06999999</v>
      </c>
      <c r="Y30" s="90">
        <f t="shared" si="7"/>
        <v>0</v>
      </c>
      <c r="Z30" s="90">
        <f t="shared" si="7"/>
        <v>156024376.06999999</v>
      </c>
    </row>
    <row r="31" spans="1:26" x14ac:dyDescent="0.25">
      <c r="A31" s="223" t="s">
        <v>419</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row>
    <row r="32" spans="1:26" ht="36.75" customHeight="1" x14ac:dyDescent="0.25">
      <c r="A32" s="227" t="s">
        <v>420</v>
      </c>
      <c r="B32" s="227"/>
      <c r="C32" s="227"/>
      <c r="D32" s="227"/>
      <c r="E32" s="227"/>
      <c r="F32" s="227"/>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-11206056.18</v>
      </c>
      <c r="W32" s="90">
        <f t="shared" si="8"/>
        <v>0</v>
      </c>
      <c r="X32" s="90">
        <f>SUM(X12:X20)</f>
        <v>-11206056.18</v>
      </c>
      <c r="Y32" s="90">
        <f t="shared" si="8"/>
        <v>0</v>
      </c>
      <c r="Z32" s="90">
        <f t="shared" si="8"/>
        <v>-11206056.18</v>
      </c>
    </row>
    <row r="33" spans="1:26" ht="31.5" customHeight="1" x14ac:dyDescent="0.25">
      <c r="A33" s="227" t="s">
        <v>421</v>
      </c>
      <c r="B33" s="227"/>
      <c r="C33" s="227"/>
      <c r="D33" s="227"/>
      <c r="E33" s="227"/>
      <c r="F33" s="227"/>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-11206056.18</v>
      </c>
      <c r="W33" s="90">
        <f t="shared" si="10"/>
        <v>39082967.409999996</v>
      </c>
      <c r="X33" s="90">
        <f>X11+X32</f>
        <v>27876911.229999997</v>
      </c>
      <c r="Y33" s="90">
        <f t="shared" si="10"/>
        <v>0</v>
      </c>
      <c r="Z33" s="90">
        <f t="shared" si="10"/>
        <v>27876911.229999997</v>
      </c>
    </row>
    <row r="34" spans="1:26" ht="30.75" customHeight="1" x14ac:dyDescent="0.25">
      <c r="A34" s="227" t="s">
        <v>422</v>
      </c>
      <c r="B34" s="227"/>
      <c r="C34" s="227"/>
      <c r="D34" s="227"/>
      <c r="E34" s="227"/>
      <c r="F34" s="227"/>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-31404150.66</v>
      </c>
      <c r="W34" s="90">
        <f t="shared" si="12"/>
        <v>0</v>
      </c>
      <c r="X34" s="90">
        <f>SUM(X21:X29)</f>
        <v>-31404150.66</v>
      </c>
      <c r="Y34" s="90">
        <f t="shared" si="12"/>
        <v>0</v>
      </c>
      <c r="Z34" s="90">
        <f t="shared" si="12"/>
        <v>-31404150.66</v>
      </c>
    </row>
    <row r="35" spans="1:26" x14ac:dyDescent="0.25">
      <c r="A35" s="223" t="s">
        <v>162</v>
      </c>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row>
    <row r="36" spans="1:26" x14ac:dyDescent="0.25">
      <c r="A36" s="226" t="s">
        <v>423</v>
      </c>
      <c r="B36" s="226"/>
      <c r="C36" s="226"/>
      <c r="D36" s="226"/>
      <c r="E36" s="226"/>
      <c r="F36" s="226"/>
      <c r="G36" s="85">
        <v>28</v>
      </c>
      <c r="H36" s="88">
        <v>21236140</v>
      </c>
      <c r="I36" s="88">
        <v>0</v>
      </c>
      <c r="J36" s="88">
        <v>0</v>
      </c>
      <c r="K36" s="88">
        <v>0</v>
      </c>
      <c r="L36" s="88">
        <v>0</v>
      </c>
      <c r="M36" s="88">
        <v>0</v>
      </c>
      <c r="N36" s="88">
        <v>-1207124.73</v>
      </c>
      <c r="O36" s="88">
        <v>0</v>
      </c>
      <c r="P36" s="88">
        <v>0</v>
      </c>
      <c r="Q36" s="88">
        <v>0</v>
      </c>
      <c r="R36" s="88">
        <v>0</v>
      </c>
      <c r="S36" s="88">
        <v>0</v>
      </c>
      <c r="T36" s="88">
        <v>0</v>
      </c>
      <c r="U36" s="88">
        <v>0</v>
      </c>
      <c r="V36" s="88">
        <v>96912393.390000001</v>
      </c>
      <c r="W36" s="88">
        <v>39082967.409999996</v>
      </c>
      <c r="X36" s="89">
        <f>H36+I36+J36+K36-L36+M36+N36+O36+P36+Q36+R36+V36+W36+S36+T36+U36</f>
        <v>156024376.06999999</v>
      </c>
      <c r="Y36" s="88">
        <v>0</v>
      </c>
      <c r="Z36" s="89">
        <f t="shared" ref="Z36:Z38" si="14">X36+Y36</f>
        <v>156024376.06999999</v>
      </c>
    </row>
    <row r="37" spans="1:26" x14ac:dyDescent="0.25">
      <c r="A37" s="215" t="s">
        <v>396</v>
      </c>
      <c r="B37" s="215"/>
      <c r="C37" s="215"/>
      <c r="D37" s="215"/>
      <c r="E37" s="215"/>
      <c r="F37" s="215"/>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15" t="s">
        <v>397</v>
      </c>
      <c r="B38" s="215"/>
      <c r="C38" s="215"/>
      <c r="D38" s="215"/>
      <c r="E38" s="215"/>
      <c r="F38" s="215"/>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16" t="s">
        <v>424</v>
      </c>
      <c r="B39" s="216"/>
      <c r="C39" s="216"/>
      <c r="D39" s="216"/>
      <c r="E39" s="216"/>
      <c r="F39" s="216"/>
      <c r="G39" s="86">
        <v>31</v>
      </c>
      <c r="H39" s="90">
        <f>H36+H37+H38</f>
        <v>21236140</v>
      </c>
      <c r="I39" s="90">
        <f t="shared" ref="I39:V39" si="16">I36+I37+I38</f>
        <v>0</v>
      </c>
      <c r="J39" s="90">
        <f t="shared" si="16"/>
        <v>0</v>
      </c>
      <c r="K39" s="90">
        <f t="shared" si="16"/>
        <v>0</v>
      </c>
      <c r="L39" s="90">
        <f t="shared" si="16"/>
        <v>0</v>
      </c>
      <c r="M39" s="90">
        <f t="shared" si="16"/>
        <v>0</v>
      </c>
      <c r="N39" s="90">
        <f t="shared" si="16"/>
        <v>-1207124.73</v>
      </c>
      <c r="O39" s="90">
        <f t="shared" si="16"/>
        <v>0</v>
      </c>
      <c r="P39" s="90">
        <f t="shared" si="16"/>
        <v>0</v>
      </c>
      <c r="Q39" s="90">
        <f t="shared" si="16"/>
        <v>0</v>
      </c>
      <c r="R39" s="90">
        <f t="shared" si="16"/>
        <v>0</v>
      </c>
      <c r="S39" s="90">
        <f t="shared" si="16"/>
        <v>0</v>
      </c>
      <c r="T39" s="90">
        <f t="shared" si="16"/>
        <v>0</v>
      </c>
      <c r="U39" s="90">
        <f t="shared" si="16"/>
        <v>0</v>
      </c>
      <c r="V39" s="90">
        <f t="shared" si="16"/>
        <v>96912393.390000001</v>
      </c>
      <c r="W39" s="90">
        <f>W36+W37+W38</f>
        <v>39082967.409999996</v>
      </c>
      <c r="X39" s="90">
        <f>X36+X37+X38</f>
        <v>156024376.06999999</v>
      </c>
      <c r="Y39" s="90">
        <f>Y36+Y37+Y38</f>
        <v>0</v>
      </c>
      <c r="Z39" s="90">
        <f>Z36+Z37+Z38</f>
        <v>156024376.06999999</v>
      </c>
    </row>
    <row r="40" spans="1:26" x14ac:dyDescent="0.25">
      <c r="A40" s="215" t="s">
        <v>399</v>
      </c>
      <c r="B40" s="215"/>
      <c r="C40" s="215"/>
      <c r="D40" s="215"/>
      <c r="E40" s="215"/>
      <c r="F40" s="215"/>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19948802.34</v>
      </c>
      <c r="X40" s="89">
        <f>H40+I40+J40+K40-L40+M40+N40+O40+P40+Q40+R40+V40+W40+S40+T40+U40</f>
        <v>19948802.34</v>
      </c>
      <c r="Y40" s="88">
        <v>0</v>
      </c>
      <c r="Z40" s="89">
        <f t="shared" ref="Z40:Z58" si="17">X40+Y40</f>
        <v>19948802.34</v>
      </c>
    </row>
    <row r="41" spans="1:26" x14ac:dyDescent="0.25">
      <c r="A41" s="215" t="s">
        <v>400</v>
      </c>
      <c r="B41" s="215"/>
      <c r="C41" s="215"/>
      <c r="D41" s="215"/>
      <c r="E41" s="215"/>
      <c r="F41" s="215"/>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6" si="18">H41+I41+J41+K41-L41+M41+N41+O41+P41+Q41+R41+V41+W41+S41+T41+U41</f>
        <v>0</v>
      </c>
      <c r="Y41" s="88">
        <v>0</v>
      </c>
      <c r="Z41" s="89">
        <f t="shared" si="17"/>
        <v>0</v>
      </c>
    </row>
    <row r="42" spans="1:26" ht="27" customHeight="1" x14ac:dyDescent="0.25">
      <c r="A42" s="215" t="s">
        <v>401</v>
      </c>
      <c r="B42" s="215"/>
      <c r="C42" s="215"/>
      <c r="D42" s="215"/>
      <c r="E42" s="215"/>
      <c r="F42" s="215"/>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15" t="s">
        <v>402</v>
      </c>
      <c r="B43" s="215"/>
      <c r="C43" s="215"/>
      <c r="D43" s="215"/>
      <c r="E43" s="215"/>
      <c r="F43" s="215"/>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15" t="s">
        <v>403</v>
      </c>
      <c r="B44" s="215"/>
      <c r="C44" s="215"/>
      <c r="D44" s="215"/>
      <c r="E44" s="215"/>
      <c r="F44" s="215"/>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15" t="s">
        <v>404</v>
      </c>
      <c r="B45" s="215"/>
      <c r="C45" s="215"/>
      <c r="D45" s="215"/>
      <c r="E45" s="215"/>
      <c r="F45" s="215"/>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15" t="s">
        <v>405</v>
      </c>
      <c r="B46" s="215"/>
      <c r="C46" s="215"/>
      <c r="D46" s="215"/>
      <c r="E46" s="215"/>
      <c r="F46" s="215"/>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15" t="s">
        <v>406</v>
      </c>
      <c r="B47" s="215"/>
      <c r="C47" s="215"/>
      <c r="D47" s="215"/>
      <c r="E47" s="215"/>
      <c r="F47" s="215"/>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15" t="s">
        <v>407</v>
      </c>
      <c r="B48" s="215"/>
      <c r="C48" s="215"/>
      <c r="D48" s="215"/>
      <c r="E48" s="215"/>
      <c r="F48" s="215"/>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5">
      <c r="A49" s="215" t="s">
        <v>408</v>
      </c>
      <c r="B49" s="215"/>
      <c r="C49" s="215"/>
      <c r="D49" s="215"/>
      <c r="E49" s="215"/>
      <c r="F49" s="215"/>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15" t="s">
        <v>409</v>
      </c>
      <c r="B50" s="215"/>
      <c r="C50" s="215"/>
      <c r="D50" s="215"/>
      <c r="E50" s="215"/>
      <c r="F50" s="215"/>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15" t="s">
        <v>410</v>
      </c>
      <c r="B51" s="215"/>
      <c r="C51" s="215"/>
      <c r="D51" s="215"/>
      <c r="E51" s="215"/>
      <c r="F51" s="215"/>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15" t="s">
        <v>411</v>
      </c>
      <c r="B52" s="215"/>
      <c r="C52" s="215"/>
      <c r="D52" s="215"/>
      <c r="E52" s="215"/>
      <c r="F52" s="215"/>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15" t="s">
        <v>412</v>
      </c>
      <c r="B53" s="215"/>
      <c r="C53" s="215"/>
      <c r="D53" s="215"/>
      <c r="E53" s="215"/>
      <c r="F53" s="215"/>
      <c r="G53" s="85">
        <v>45</v>
      </c>
      <c r="H53" s="88">
        <v>0</v>
      </c>
      <c r="I53" s="88">
        <v>0</v>
      </c>
      <c r="J53" s="88">
        <v>0</v>
      </c>
      <c r="K53" s="88">
        <v>21000000</v>
      </c>
      <c r="L53" s="88">
        <v>21000000</v>
      </c>
      <c r="M53" s="88">
        <v>0</v>
      </c>
      <c r="N53" s="88">
        <v>0</v>
      </c>
      <c r="O53" s="88">
        <v>0</v>
      </c>
      <c r="P53" s="88">
        <v>0</v>
      </c>
      <c r="Q53" s="88">
        <v>0</v>
      </c>
      <c r="R53" s="88">
        <v>0</v>
      </c>
      <c r="S53" s="88">
        <v>0</v>
      </c>
      <c r="T53" s="88">
        <v>0</v>
      </c>
      <c r="U53" s="88">
        <v>0</v>
      </c>
      <c r="V53" s="88">
        <v>-21000000</v>
      </c>
      <c r="W53" s="88">
        <v>0</v>
      </c>
      <c r="X53" s="89">
        <f t="shared" si="18"/>
        <v>-21000000</v>
      </c>
      <c r="Y53" s="88">
        <v>0</v>
      </c>
      <c r="Z53" s="89">
        <f t="shared" si="17"/>
        <v>-21000000</v>
      </c>
    </row>
    <row r="54" spans="1:26" x14ac:dyDescent="0.25">
      <c r="A54" s="215" t="s">
        <v>413</v>
      </c>
      <c r="B54" s="215"/>
      <c r="C54" s="215"/>
      <c r="D54" s="215"/>
      <c r="E54" s="215"/>
      <c r="F54" s="215"/>
      <c r="G54" s="85">
        <v>46</v>
      </c>
      <c r="H54" s="88">
        <v>4371535</v>
      </c>
      <c r="I54" s="88">
        <v>82866220.299999997</v>
      </c>
      <c r="J54" s="88">
        <v>0</v>
      </c>
      <c r="K54" s="88">
        <v>-15792629.880000001</v>
      </c>
      <c r="L54" s="88">
        <v>-15792629.880000001</v>
      </c>
      <c r="M54" s="88">
        <v>0</v>
      </c>
      <c r="N54" s="88">
        <v>0</v>
      </c>
      <c r="O54" s="88">
        <v>0</v>
      </c>
      <c r="P54" s="88">
        <v>0</v>
      </c>
      <c r="Q54" s="88">
        <v>0</v>
      </c>
      <c r="R54" s="88">
        <v>0</v>
      </c>
      <c r="S54" s="88">
        <v>0</v>
      </c>
      <c r="T54" s="88">
        <v>0</v>
      </c>
      <c r="U54" s="88">
        <v>0</v>
      </c>
      <c r="V54" s="88">
        <v>15792629.880000001</v>
      </c>
      <c r="W54" s="88">
        <v>0</v>
      </c>
      <c r="X54" s="89">
        <f t="shared" si="18"/>
        <v>103030385.17999999</v>
      </c>
      <c r="Y54" s="88">
        <v>0</v>
      </c>
      <c r="Z54" s="89">
        <f t="shared" si="17"/>
        <v>103030385.17999999</v>
      </c>
    </row>
    <row r="55" spans="1:26" x14ac:dyDescent="0.25">
      <c r="A55" s="215" t="s">
        <v>425</v>
      </c>
      <c r="B55" s="215"/>
      <c r="C55" s="215"/>
      <c r="D55" s="215"/>
      <c r="E55" s="215"/>
      <c r="F55" s="215"/>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5">
      <c r="A56" s="215" t="s">
        <v>415</v>
      </c>
      <c r="B56" s="215"/>
      <c r="C56" s="215"/>
      <c r="D56" s="215"/>
      <c r="E56" s="215"/>
      <c r="F56" s="215"/>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15" t="s">
        <v>426</v>
      </c>
      <c r="B57" s="215"/>
      <c r="C57" s="215"/>
      <c r="D57" s="215"/>
      <c r="E57" s="215"/>
      <c r="F57" s="215"/>
      <c r="G57" s="85">
        <v>49</v>
      </c>
      <c r="H57" s="88">
        <v>0</v>
      </c>
      <c r="I57" s="88">
        <v>0</v>
      </c>
      <c r="J57" s="88">
        <v>0</v>
      </c>
      <c r="K57" s="88">
        <v>0</v>
      </c>
      <c r="L57" s="88">
        <v>0</v>
      </c>
      <c r="M57" s="88">
        <v>0</v>
      </c>
      <c r="N57" s="88">
        <v>0</v>
      </c>
      <c r="O57" s="88">
        <v>0</v>
      </c>
      <c r="P57" s="88">
        <v>0</v>
      </c>
      <c r="Q57" s="88">
        <v>0</v>
      </c>
      <c r="R57" s="88">
        <v>0</v>
      </c>
      <c r="S57" s="88">
        <v>0</v>
      </c>
      <c r="T57" s="88">
        <v>0</v>
      </c>
      <c r="U57" s="88">
        <v>0</v>
      </c>
      <c r="V57" s="88">
        <v>39082967.409999996</v>
      </c>
      <c r="W57" s="88">
        <v>-39082967.409999996</v>
      </c>
      <c r="X57" s="89">
        <f>H57+I57+J57+K57-L57+M57+N57+O57+P57+Q57+R57+V57+W57+S57+T57+U57</f>
        <v>0</v>
      </c>
      <c r="Y57" s="88">
        <v>0</v>
      </c>
      <c r="Z57" s="89">
        <f t="shared" si="17"/>
        <v>0</v>
      </c>
    </row>
    <row r="58" spans="1:26" ht="24" customHeight="1" x14ac:dyDescent="0.25">
      <c r="A58" s="215" t="s">
        <v>417</v>
      </c>
      <c r="B58" s="215"/>
      <c r="C58" s="215"/>
      <c r="D58" s="215"/>
      <c r="E58" s="215"/>
      <c r="F58" s="215"/>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H58+I58+J58+K58-L58+M58+N58+O58+P58+Q58+R58+V58+W58+S58+T58+U58</f>
        <v>0</v>
      </c>
      <c r="Y58" s="88">
        <v>0</v>
      </c>
      <c r="Z58" s="89">
        <f t="shared" si="17"/>
        <v>0</v>
      </c>
    </row>
    <row r="59" spans="1:26" ht="24" customHeight="1" x14ac:dyDescent="0.25">
      <c r="A59" s="216" t="s">
        <v>427</v>
      </c>
      <c r="B59" s="216"/>
      <c r="C59" s="216"/>
      <c r="D59" s="216"/>
      <c r="E59" s="216"/>
      <c r="F59" s="216"/>
      <c r="G59" s="86">
        <v>51</v>
      </c>
      <c r="H59" s="90">
        <f>SUM(H39:H58)</f>
        <v>25607675</v>
      </c>
      <c r="I59" s="90">
        <f t="shared" ref="I59:Z59" si="19">SUM(I39:I58)</f>
        <v>82866220.299999997</v>
      </c>
      <c r="J59" s="90">
        <f t="shared" si="19"/>
        <v>0</v>
      </c>
      <c r="K59" s="90">
        <f t="shared" si="19"/>
        <v>5207370.1199999992</v>
      </c>
      <c r="L59" s="90">
        <f t="shared" si="19"/>
        <v>5207370.1199999992</v>
      </c>
      <c r="M59" s="90">
        <f t="shared" si="19"/>
        <v>0</v>
      </c>
      <c r="N59" s="90">
        <f t="shared" si="19"/>
        <v>-1207124.73</v>
      </c>
      <c r="O59" s="90">
        <f t="shared" si="19"/>
        <v>0</v>
      </c>
      <c r="P59" s="90">
        <f t="shared" si="19"/>
        <v>0</v>
      </c>
      <c r="Q59" s="90">
        <f t="shared" si="19"/>
        <v>0</v>
      </c>
      <c r="R59" s="90">
        <f t="shared" si="19"/>
        <v>0</v>
      </c>
      <c r="S59" s="90">
        <f t="shared" si="19"/>
        <v>0</v>
      </c>
      <c r="T59" s="90">
        <f t="shared" si="19"/>
        <v>0</v>
      </c>
      <c r="U59" s="90">
        <f t="shared" si="19"/>
        <v>0</v>
      </c>
      <c r="V59" s="90">
        <f>SUM(V39:V58)</f>
        <v>130787990.67999999</v>
      </c>
      <c r="W59" s="90">
        <f t="shared" si="19"/>
        <v>19948802.340000004</v>
      </c>
      <c r="X59" s="90">
        <f>SUM(X39:X58)</f>
        <v>258003563.58999997</v>
      </c>
      <c r="Y59" s="90">
        <f t="shared" si="19"/>
        <v>0</v>
      </c>
      <c r="Z59" s="90">
        <f t="shared" si="19"/>
        <v>258003563.58999997</v>
      </c>
    </row>
    <row r="60" spans="1:26" x14ac:dyDescent="0.25">
      <c r="A60" s="223" t="s">
        <v>419</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row>
    <row r="61" spans="1:26" ht="31.5" customHeight="1" x14ac:dyDescent="0.25">
      <c r="A61" s="227" t="s">
        <v>428</v>
      </c>
      <c r="B61" s="227"/>
      <c r="C61" s="227"/>
      <c r="D61" s="227"/>
      <c r="E61" s="227"/>
      <c r="F61" s="227"/>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5">
      <c r="A62" s="227" t="s">
        <v>429</v>
      </c>
      <c r="B62" s="227"/>
      <c r="C62" s="227"/>
      <c r="D62" s="227"/>
      <c r="E62" s="227"/>
      <c r="F62" s="227"/>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19948802.34</v>
      </c>
      <c r="X62" s="90">
        <f>X40+X61</f>
        <v>19948802.34</v>
      </c>
      <c r="Y62" s="90">
        <f t="shared" si="22"/>
        <v>0</v>
      </c>
      <c r="Z62" s="90">
        <f t="shared" si="22"/>
        <v>19948802.34</v>
      </c>
    </row>
    <row r="63" spans="1:26" ht="29.25" customHeight="1" x14ac:dyDescent="0.25">
      <c r="A63" s="227" t="s">
        <v>430</v>
      </c>
      <c r="B63" s="227"/>
      <c r="C63" s="227"/>
      <c r="D63" s="227"/>
      <c r="E63" s="227"/>
      <c r="F63" s="227"/>
      <c r="G63" s="86">
        <v>54</v>
      </c>
      <c r="H63" s="90">
        <f>SUM(H50:H58)</f>
        <v>4371535</v>
      </c>
      <c r="I63" s="90">
        <f t="shared" ref="I63:Z63" si="24">SUM(I50:I58)</f>
        <v>82866220.299999997</v>
      </c>
      <c r="J63" s="90">
        <f t="shared" si="24"/>
        <v>0</v>
      </c>
      <c r="K63" s="90">
        <f t="shared" si="24"/>
        <v>5207370.1199999992</v>
      </c>
      <c r="L63" s="90">
        <f t="shared" si="24"/>
        <v>5207370.1199999992</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SUM(V50:V58)</f>
        <v>33875597.289999999</v>
      </c>
      <c r="W63" s="90">
        <f t="shared" si="24"/>
        <v>-39082967.409999996</v>
      </c>
      <c r="X63" s="90">
        <f>SUM(X50:X58)</f>
        <v>82030385.179999992</v>
      </c>
      <c r="Y63" s="90">
        <f t="shared" si="24"/>
        <v>0</v>
      </c>
      <c r="Z63" s="90">
        <f t="shared" si="24"/>
        <v>82030385.179999992</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2"/>
  <sheetViews>
    <sheetView topLeftCell="A57" zoomScale="64" zoomScaleNormal="64" workbookViewId="0">
      <selection activeCell="A79" sqref="A79:J79"/>
    </sheetView>
  </sheetViews>
  <sheetFormatPr defaultRowHeight="14" x14ac:dyDescent="0.3"/>
  <cols>
    <col min="1" max="9" width="9.1796875" style="95"/>
    <col min="10" max="10" width="128.1796875" style="95" customWidth="1"/>
  </cols>
  <sheetData>
    <row r="1" spans="1:10" ht="12.5" x14ac:dyDescent="0.25">
      <c r="A1" s="229" t="s">
        <v>431</v>
      </c>
      <c r="B1" s="230"/>
      <c r="C1" s="230"/>
      <c r="D1" s="230"/>
      <c r="E1" s="230"/>
      <c r="F1" s="230"/>
      <c r="G1" s="230"/>
      <c r="H1" s="230"/>
      <c r="I1" s="230"/>
      <c r="J1" s="230"/>
    </row>
    <row r="2" spans="1:10" ht="12.5" x14ac:dyDescent="0.25">
      <c r="A2" s="230"/>
      <c r="B2" s="230"/>
      <c r="C2" s="230"/>
      <c r="D2" s="230"/>
      <c r="E2" s="230"/>
      <c r="F2" s="230"/>
      <c r="G2" s="230"/>
      <c r="H2" s="230"/>
      <c r="I2" s="230"/>
      <c r="J2" s="230"/>
    </row>
    <row r="3" spans="1:10" ht="12.5" x14ac:dyDescent="0.25">
      <c r="A3" s="230"/>
      <c r="B3" s="230"/>
      <c r="C3" s="230"/>
      <c r="D3" s="230"/>
      <c r="E3" s="230"/>
      <c r="F3" s="230"/>
      <c r="G3" s="230"/>
      <c r="H3" s="230"/>
      <c r="I3" s="230"/>
      <c r="J3" s="230"/>
    </row>
    <row r="4" spans="1:10" ht="12.5" x14ac:dyDescent="0.25">
      <c r="A4" s="230"/>
      <c r="B4" s="230"/>
      <c r="C4" s="230"/>
      <c r="D4" s="230"/>
      <c r="E4" s="230"/>
      <c r="F4" s="230"/>
      <c r="G4" s="230"/>
      <c r="H4" s="230"/>
      <c r="I4" s="230"/>
      <c r="J4" s="230"/>
    </row>
    <row r="5" spans="1:10" ht="12.5" x14ac:dyDescent="0.25">
      <c r="A5" s="230"/>
      <c r="B5" s="230"/>
      <c r="C5" s="230"/>
      <c r="D5" s="230"/>
      <c r="E5" s="230"/>
      <c r="F5" s="230"/>
      <c r="G5" s="230"/>
      <c r="H5" s="230"/>
      <c r="I5" s="230"/>
      <c r="J5" s="230"/>
    </row>
    <row r="6" spans="1:10" ht="12.5" x14ac:dyDescent="0.25">
      <c r="A6" s="230"/>
      <c r="B6" s="230"/>
      <c r="C6" s="230"/>
      <c r="D6" s="230"/>
      <c r="E6" s="230"/>
      <c r="F6" s="230"/>
      <c r="G6" s="230"/>
      <c r="H6" s="230"/>
      <c r="I6" s="230"/>
      <c r="J6" s="230"/>
    </row>
    <row r="7" spans="1:10" ht="12.5" x14ac:dyDescent="0.25">
      <c r="A7" s="230"/>
      <c r="B7" s="230"/>
      <c r="C7" s="230"/>
      <c r="D7" s="230"/>
      <c r="E7" s="230"/>
      <c r="F7" s="230"/>
      <c r="G7" s="230"/>
      <c r="H7" s="230"/>
      <c r="I7" s="230"/>
      <c r="J7" s="230"/>
    </row>
    <row r="8" spans="1:10" ht="12.5" x14ac:dyDescent="0.25">
      <c r="A8" s="230"/>
      <c r="B8" s="230"/>
      <c r="C8" s="230"/>
      <c r="D8" s="230"/>
      <c r="E8" s="230"/>
      <c r="F8" s="230"/>
      <c r="G8" s="230"/>
      <c r="H8" s="230"/>
      <c r="I8" s="230"/>
      <c r="J8" s="230"/>
    </row>
    <row r="9" spans="1:10" ht="12.5" x14ac:dyDescent="0.25">
      <c r="A9" s="230"/>
      <c r="B9" s="230"/>
      <c r="C9" s="230"/>
      <c r="D9" s="230"/>
      <c r="E9" s="230"/>
      <c r="F9" s="230"/>
      <c r="G9" s="230"/>
      <c r="H9" s="230"/>
      <c r="I9" s="230"/>
      <c r="J9" s="230"/>
    </row>
    <row r="10" spans="1:10" ht="12.5" x14ac:dyDescent="0.25">
      <c r="A10" s="230"/>
      <c r="B10" s="230"/>
      <c r="C10" s="230"/>
      <c r="D10" s="230"/>
      <c r="E10" s="230"/>
      <c r="F10" s="230"/>
      <c r="G10" s="230"/>
      <c r="H10" s="230"/>
      <c r="I10" s="230"/>
      <c r="J10" s="230"/>
    </row>
    <row r="11" spans="1:10" ht="12.5" x14ac:dyDescent="0.25">
      <c r="A11" s="230"/>
      <c r="B11" s="230"/>
      <c r="C11" s="230"/>
      <c r="D11" s="230"/>
      <c r="E11" s="230"/>
      <c r="F11" s="230"/>
      <c r="G11" s="230"/>
      <c r="H11" s="230"/>
      <c r="I11" s="230"/>
      <c r="J11" s="230"/>
    </row>
    <row r="12" spans="1:10" ht="12.5" x14ac:dyDescent="0.25">
      <c r="A12" s="230"/>
      <c r="B12" s="230"/>
      <c r="C12" s="230"/>
      <c r="D12" s="230"/>
      <c r="E12" s="230"/>
      <c r="F12" s="230"/>
      <c r="G12" s="230"/>
      <c r="H12" s="230"/>
      <c r="I12" s="230"/>
      <c r="J12" s="230"/>
    </row>
    <row r="13" spans="1:10" ht="12.5" x14ac:dyDescent="0.25">
      <c r="A13" s="230"/>
      <c r="B13" s="230"/>
      <c r="C13" s="230"/>
      <c r="D13" s="230"/>
      <c r="E13" s="230"/>
      <c r="F13" s="230"/>
      <c r="G13" s="230"/>
      <c r="H13" s="230"/>
      <c r="I13" s="230"/>
      <c r="J13" s="230"/>
    </row>
    <row r="14" spans="1:10" ht="12.5" x14ac:dyDescent="0.25">
      <c r="A14" s="230"/>
      <c r="B14" s="230"/>
      <c r="C14" s="230"/>
      <c r="D14" s="230"/>
      <c r="E14" s="230"/>
      <c r="F14" s="230"/>
      <c r="G14" s="230"/>
      <c r="H14" s="230"/>
      <c r="I14" s="230"/>
      <c r="J14" s="230"/>
    </row>
    <row r="15" spans="1:10" ht="12.5" x14ac:dyDescent="0.25">
      <c r="A15" s="230"/>
      <c r="B15" s="230"/>
      <c r="C15" s="230"/>
      <c r="D15" s="230"/>
      <c r="E15" s="230"/>
      <c r="F15" s="230"/>
      <c r="G15" s="230"/>
      <c r="H15" s="230"/>
      <c r="I15" s="230"/>
      <c r="J15" s="230"/>
    </row>
    <row r="16" spans="1:10" ht="12.5" x14ac:dyDescent="0.25">
      <c r="A16" s="230"/>
      <c r="B16" s="230"/>
      <c r="C16" s="230"/>
      <c r="D16" s="230"/>
      <c r="E16" s="230"/>
      <c r="F16" s="230"/>
      <c r="G16" s="230"/>
      <c r="H16" s="230"/>
      <c r="I16" s="230"/>
      <c r="J16" s="230"/>
    </row>
    <row r="17" spans="1:10" ht="12.5" x14ac:dyDescent="0.25">
      <c r="A17" s="230"/>
      <c r="B17" s="230"/>
      <c r="C17" s="230"/>
      <c r="D17" s="230"/>
      <c r="E17" s="230"/>
      <c r="F17" s="230"/>
      <c r="G17" s="230"/>
      <c r="H17" s="230"/>
      <c r="I17" s="230"/>
      <c r="J17" s="230"/>
    </row>
    <row r="18" spans="1:10" ht="12.5" x14ac:dyDescent="0.25">
      <c r="A18" s="230"/>
      <c r="B18" s="230"/>
      <c r="C18" s="230"/>
      <c r="D18" s="230"/>
      <c r="E18" s="230"/>
      <c r="F18" s="230"/>
      <c r="G18" s="230"/>
      <c r="H18" s="230"/>
      <c r="I18" s="230"/>
      <c r="J18" s="230"/>
    </row>
    <row r="19" spans="1:10" ht="12.5" x14ac:dyDescent="0.25">
      <c r="A19" s="230"/>
      <c r="B19" s="230"/>
      <c r="C19" s="230"/>
      <c r="D19" s="230"/>
      <c r="E19" s="230"/>
      <c r="F19" s="230"/>
      <c r="G19" s="230"/>
      <c r="H19" s="230"/>
      <c r="I19" s="230"/>
      <c r="J19" s="230"/>
    </row>
    <row r="20" spans="1:10" ht="12.5" x14ac:dyDescent="0.25">
      <c r="A20" s="230"/>
      <c r="B20" s="230"/>
      <c r="C20" s="230"/>
      <c r="D20" s="230"/>
      <c r="E20" s="230"/>
      <c r="F20" s="230"/>
      <c r="G20" s="230"/>
      <c r="H20" s="230"/>
      <c r="I20" s="230"/>
      <c r="J20" s="230"/>
    </row>
    <row r="21" spans="1:10" ht="12.5" x14ac:dyDescent="0.25">
      <c r="A21" s="230"/>
      <c r="B21" s="230"/>
      <c r="C21" s="230"/>
      <c r="D21" s="230"/>
      <c r="E21" s="230"/>
      <c r="F21" s="230"/>
      <c r="G21" s="230"/>
      <c r="H21" s="230"/>
      <c r="I21" s="230"/>
      <c r="J21" s="230"/>
    </row>
    <row r="22" spans="1:10" ht="12.5" x14ac:dyDescent="0.25">
      <c r="A22" s="230"/>
      <c r="B22" s="230"/>
      <c r="C22" s="230"/>
      <c r="D22" s="230"/>
      <c r="E22" s="230"/>
      <c r="F22" s="230"/>
      <c r="G22" s="230"/>
      <c r="H22" s="230"/>
      <c r="I22" s="230"/>
      <c r="J22" s="230"/>
    </row>
    <row r="23" spans="1:10" ht="12.5" x14ac:dyDescent="0.25">
      <c r="A23" s="230"/>
      <c r="B23" s="230"/>
      <c r="C23" s="230"/>
      <c r="D23" s="230"/>
      <c r="E23" s="230"/>
      <c r="F23" s="230"/>
      <c r="G23" s="230"/>
      <c r="H23" s="230"/>
      <c r="I23" s="230"/>
      <c r="J23" s="230"/>
    </row>
    <row r="24" spans="1:10" ht="12.5" x14ac:dyDescent="0.25">
      <c r="A24" s="230"/>
      <c r="B24" s="230"/>
      <c r="C24" s="230"/>
      <c r="D24" s="230"/>
      <c r="E24" s="230"/>
      <c r="F24" s="230"/>
      <c r="G24" s="230"/>
      <c r="H24" s="230"/>
      <c r="I24" s="230"/>
      <c r="J24" s="230"/>
    </row>
    <row r="25" spans="1:10" ht="102.75" customHeight="1" x14ac:dyDescent="0.25">
      <c r="A25" s="230"/>
      <c r="B25" s="230"/>
      <c r="C25" s="230"/>
      <c r="D25" s="230"/>
      <c r="E25" s="230"/>
      <c r="F25" s="230"/>
      <c r="G25" s="230"/>
      <c r="H25" s="230"/>
      <c r="I25" s="230"/>
      <c r="J25" s="230"/>
    </row>
    <row r="26" spans="1:10" ht="104.25" customHeight="1" x14ac:dyDescent="0.25">
      <c r="A26" s="230"/>
      <c r="B26" s="230"/>
      <c r="C26" s="230"/>
      <c r="D26" s="230"/>
      <c r="E26" s="230"/>
      <c r="F26" s="230"/>
      <c r="G26" s="230"/>
      <c r="H26" s="230"/>
      <c r="I26" s="230"/>
      <c r="J26" s="230"/>
    </row>
    <row r="27" spans="1:10" ht="75" customHeight="1" x14ac:dyDescent="0.25">
      <c r="A27" s="230"/>
      <c r="B27" s="230"/>
      <c r="C27" s="230"/>
      <c r="D27" s="230"/>
      <c r="E27" s="230"/>
      <c r="F27" s="230"/>
      <c r="G27" s="230"/>
      <c r="H27" s="230"/>
      <c r="I27" s="230"/>
      <c r="J27" s="230"/>
    </row>
    <row r="28" spans="1:10" ht="87.75" customHeight="1" x14ac:dyDescent="0.25">
      <c r="A28" s="230"/>
      <c r="B28" s="230"/>
      <c r="C28" s="230"/>
      <c r="D28" s="230"/>
      <c r="E28" s="230"/>
      <c r="F28" s="230"/>
      <c r="G28" s="230"/>
      <c r="H28" s="230"/>
      <c r="I28" s="230"/>
      <c r="J28" s="230"/>
    </row>
    <row r="29" spans="1:10" ht="85.5" customHeight="1" x14ac:dyDescent="0.25">
      <c r="A29" s="230"/>
      <c r="B29" s="230"/>
      <c r="C29" s="230"/>
      <c r="D29" s="230"/>
      <c r="E29" s="230"/>
      <c r="F29" s="230"/>
      <c r="G29" s="230"/>
      <c r="H29" s="230"/>
      <c r="I29" s="230"/>
      <c r="J29" s="230"/>
    </row>
    <row r="30" spans="1:10" ht="266.25" customHeight="1" x14ac:dyDescent="0.25">
      <c r="A30" s="230"/>
      <c r="B30" s="230"/>
      <c r="C30" s="230"/>
      <c r="D30" s="230"/>
      <c r="E30" s="230"/>
      <c r="F30" s="230"/>
      <c r="G30" s="230"/>
      <c r="H30" s="230"/>
      <c r="I30" s="230"/>
      <c r="J30" s="230"/>
    </row>
    <row r="32" spans="1:10" x14ac:dyDescent="0.3">
      <c r="A32" s="95" t="s">
        <v>485</v>
      </c>
    </row>
    <row r="34" spans="1:12" ht="46.5" customHeight="1" x14ac:dyDescent="0.25">
      <c r="A34" s="229" t="s">
        <v>506</v>
      </c>
      <c r="B34" s="229"/>
      <c r="C34" s="229"/>
      <c r="D34" s="229"/>
      <c r="E34" s="229"/>
      <c r="F34" s="229"/>
      <c r="G34" s="229"/>
      <c r="H34" s="229"/>
      <c r="I34" s="229"/>
      <c r="J34" s="229"/>
      <c r="K34" s="93"/>
      <c r="L34" s="93"/>
    </row>
    <row r="35" spans="1:12" ht="27" customHeight="1" x14ac:dyDescent="0.25">
      <c r="A35" s="229" t="s">
        <v>486</v>
      </c>
      <c r="B35" s="229"/>
      <c r="C35" s="229"/>
      <c r="D35" s="229"/>
      <c r="E35" s="229"/>
      <c r="F35" s="229"/>
      <c r="G35" s="229"/>
      <c r="H35" s="229"/>
      <c r="I35" s="229"/>
      <c r="J35" s="229"/>
      <c r="K35" s="229"/>
      <c r="L35" s="229"/>
    </row>
    <row r="36" spans="1:12" x14ac:dyDescent="0.3">
      <c r="A36" s="95" t="s">
        <v>487</v>
      </c>
    </row>
    <row r="37" spans="1:12" x14ac:dyDescent="0.3">
      <c r="A37" s="95" t="s">
        <v>488</v>
      </c>
    </row>
    <row r="38" spans="1:12" x14ac:dyDescent="0.3">
      <c r="A38" s="95" t="s">
        <v>489</v>
      </c>
    </row>
    <row r="39" spans="1:12" x14ac:dyDescent="0.3">
      <c r="A39" s="95" t="s">
        <v>490</v>
      </c>
    </row>
    <row r="40" spans="1:12" x14ac:dyDescent="0.3">
      <c r="A40" s="95" t="s">
        <v>493</v>
      </c>
    </row>
    <row r="41" spans="1:12" x14ac:dyDescent="0.3">
      <c r="A41" s="95" t="s">
        <v>491</v>
      </c>
    </row>
    <row r="42" spans="1:12" x14ac:dyDescent="0.3">
      <c r="A42" s="95" t="s">
        <v>492</v>
      </c>
    </row>
    <row r="43" spans="1:12" ht="14.25" customHeight="1" x14ac:dyDescent="0.25">
      <c r="A43" s="229" t="s">
        <v>507</v>
      </c>
      <c r="B43" s="229"/>
      <c r="C43" s="229"/>
      <c r="D43" s="229"/>
      <c r="E43" s="229"/>
      <c r="F43" s="229"/>
      <c r="G43" s="229"/>
      <c r="H43" s="229"/>
      <c r="I43" s="229"/>
      <c r="J43" s="229"/>
      <c r="K43" s="229"/>
    </row>
    <row r="44" spans="1:12" ht="14.25" customHeight="1" x14ac:dyDescent="0.25">
      <c r="A44" s="229"/>
      <c r="B44" s="229"/>
      <c r="C44" s="229"/>
      <c r="D44" s="229"/>
      <c r="E44" s="229"/>
      <c r="F44" s="229"/>
      <c r="G44" s="229"/>
      <c r="H44" s="229"/>
      <c r="I44" s="229"/>
      <c r="J44" s="229"/>
      <c r="K44" s="229"/>
    </row>
    <row r="45" spans="1:12" ht="14.25" customHeight="1" x14ac:dyDescent="0.25">
      <c r="A45" s="229" t="s">
        <v>494</v>
      </c>
      <c r="B45" s="229"/>
      <c r="C45" s="229"/>
      <c r="D45" s="229"/>
      <c r="E45" s="229"/>
      <c r="F45" s="229"/>
      <c r="G45" s="229"/>
      <c r="H45" s="229"/>
      <c r="I45" s="229"/>
      <c r="J45" s="229"/>
      <c r="K45" s="94"/>
    </row>
    <row r="46" spans="1:12" ht="14.25" customHeight="1" x14ac:dyDescent="0.25">
      <c r="A46" s="229" t="s">
        <v>516</v>
      </c>
      <c r="B46" s="229"/>
      <c r="C46" s="229"/>
      <c r="D46" s="229"/>
      <c r="E46" s="229"/>
      <c r="F46" s="229"/>
      <c r="G46" s="229"/>
      <c r="H46" s="229"/>
      <c r="I46" s="229"/>
      <c r="J46" s="229"/>
      <c r="K46" s="94"/>
    </row>
    <row r="47" spans="1:12" ht="128.25" customHeight="1" x14ac:dyDescent="0.25">
      <c r="A47" s="228" t="s">
        <v>508</v>
      </c>
      <c r="B47" s="228"/>
      <c r="C47" s="228"/>
      <c r="D47" s="228"/>
      <c r="E47" s="228"/>
      <c r="F47" s="228"/>
      <c r="G47" s="228"/>
      <c r="H47" s="228"/>
      <c r="I47" s="228"/>
      <c r="J47"/>
    </row>
    <row r="48" spans="1:12" ht="14.25" customHeight="1" x14ac:dyDescent="0.25">
      <c r="A48" s="229" t="s">
        <v>509</v>
      </c>
      <c r="B48" s="229"/>
      <c r="C48" s="229"/>
      <c r="D48" s="229"/>
      <c r="E48" s="229"/>
      <c r="F48" s="229"/>
      <c r="G48" s="229"/>
      <c r="H48" s="229"/>
      <c r="I48" s="229"/>
      <c r="J48" s="229"/>
      <c r="K48" s="94"/>
    </row>
    <row r="49" spans="1:11" ht="14.25" customHeight="1" x14ac:dyDescent="0.25">
      <c r="A49" s="229" t="s">
        <v>510</v>
      </c>
      <c r="B49" s="229"/>
      <c r="C49" s="229"/>
      <c r="D49" s="229"/>
      <c r="E49" s="229"/>
      <c r="F49" s="229"/>
      <c r="G49" s="229"/>
      <c r="H49" s="229"/>
      <c r="I49" s="229"/>
      <c r="J49" s="229"/>
      <c r="K49" s="94"/>
    </row>
    <row r="50" spans="1:11" ht="14.25" customHeight="1" x14ac:dyDescent="0.25">
      <c r="A50" s="229" t="s">
        <v>495</v>
      </c>
      <c r="B50" s="229"/>
      <c r="C50" s="229"/>
      <c r="D50" s="229"/>
      <c r="E50" s="229"/>
      <c r="F50" s="229"/>
      <c r="G50" s="229"/>
      <c r="H50" s="229"/>
      <c r="I50" s="229"/>
      <c r="J50" s="229"/>
      <c r="K50" s="94"/>
    </row>
    <row r="51" spans="1:11" ht="14.25" customHeight="1" x14ac:dyDescent="0.25">
      <c r="A51" s="229" t="s">
        <v>517</v>
      </c>
      <c r="B51" s="229"/>
      <c r="C51" s="229"/>
      <c r="D51" s="229"/>
      <c r="E51" s="229"/>
      <c r="F51" s="229"/>
      <c r="G51" s="229"/>
      <c r="H51" s="229"/>
      <c r="I51" s="229"/>
      <c r="J51" s="229"/>
      <c r="K51" s="94"/>
    </row>
    <row r="52" spans="1:11" ht="14.25" customHeight="1" x14ac:dyDescent="0.25">
      <c r="A52" s="229"/>
      <c r="B52" s="229"/>
      <c r="C52" s="229"/>
      <c r="D52" s="229"/>
      <c r="E52" s="229"/>
      <c r="F52" s="229"/>
      <c r="G52" s="229"/>
      <c r="H52" s="229"/>
      <c r="I52" s="229"/>
      <c r="J52" s="229"/>
      <c r="K52" s="94"/>
    </row>
    <row r="53" spans="1:11" ht="14.25" customHeight="1" x14ac:dyDescent="0.25">
      <c r="A53" s="229" t="s">
        <v>511</v>
      </c>
      <c r="B53" s="229"/>
      <c r="C53" s="229"/>
      <c r="D53" s="229"/>
      <c r="E53" s="229"/>
      <c r="F53" s="229"/>
      <c r="G53" s="229"/>
      <c r="H53" s="229"/>
      <c r="I53" s="229"/>
      <c r="J53" s="229"/>
      <c r="K53" s="94"/>
    </row>
    <row r="54" spans="1:11" ht="14.25" customHeight="1" x14ac:dyDescent="0.25">
      <c r="A54" s="229"/>
      <c r="B54" s="229"/>
      <c r="C54" s="229"/>
      <c r="D54" s="229"/>
      <c r="E54" s="229"/>
      <c r="F54" s="229"/>
      <c r="G54" s="229"/>
      <c r="H54" s="229"/>
      <c r="I54" s="229"/>
      <c r="J54" s="229"/>
      <c r="K54" s="94"/>
    </row>
    <row r="55" spans="1:11" ht="14.25" customHeight="1" x14ac:dyDescent="0.25">
      <c r="A55" s="229" t="s">
        <v>512</v>
      </c>
      <c r="B55" s="229"/>
      <c r="C55" s="229"/>
      <c r="D55" s="229"/>
      <c r="E55" s="229"/>
      <c r="F55" s="229"/>
      <c r="G55" s="229"/>
      <c r="H55" s="229"/>
      <c r="I55" s="229"/>
      <c r="J55" s="229"/>
      <c r="K55" s="94"/>
    </row>
    <row r="56" spans="1:11" ht="14.25" customHeight="1" x14ac:dyDescent="0.25">
      <c r="A56" s="229"/>
      <c r="B56" s="229"/>
      <c r="C56" s="229"/>
      <c r="D56" s="229"/>
      <c r="E56" s="229"/>
      <c r="F56" s="229"/>
      <c r="G56" s="229"/>
      <c r="H56" s="229"/>
      <c r="I56" s="229"/>
      <c r="J56" s="229"/>
      <c r="K56" s="94"/>
    </row>
    <row r="57" spans="1:11" ht="14.25" customHeight="1" x14ac:dyDescent="0.25">
      <c r="A57" s="229" t="s">
        <v>521</v>
      </c>
      <c r="B57" s="229"/>
      <c r="C57" s="229"/>
      <c r="D57" s="229"/>
      <c r="E57" s="229"/>
      <c r="F57" s="229"/>
      <c r="G57" s="229"/>
      <c r="H57" s="229"/>
      <c r="I57" s="229"/>
      <c r="J57" s="229"/>
      <c r="K57" s="94"/>
    </row>
    <row r="58" spans="1:11" ht="14.25" customHeight="1" x14ac:dyDescent="0.25">
      <c r="A58" s="229"/>
      <c r="B58" s="229"/>
      <c r="C58" s="229"/>
      <c r="D58" s="229"/>
      <c r="E58" s="229"/>
      <c r="F58" s="229"/>
      <c r="G58" s="229"/>
      <c r="H58" s="229"/>
      <c r="I58" s="229"/>
      <c r="J58" s="229"/>
      <c r="K58" s="94"/>
    </row>
    <row r="59" spans="1:11" ht="14.25" customHeight="1" x14ac:dyDescent="0.25">
      <c r="A59" s="229" t="s">
        <v>496</v>
      </c>
      <c r="B59" s="229"/>
      <c r="C59" s="229"/>
      <c r="D59" s="229"/>
      <c r="E59" s="229"/>
      <c r="F59" s="229"/>
      <c r="G59" s="229"/>
      <c r="H59" s="229"/>
      <c r="I59" s="229"/>
      <c r="J59" s="229"/>
      <c r="K59" s="94"/>
    </row>
    <row r="60" spans="1:11" ht="14.25" customHeight="1" x14ac:dyDescent="0.25">
      <c r="A60" s="229" t="s">
        <v>497</v>
      </c>
      <c r="B60" s="229"/>
      <c r="C60" s="229"/>
      <c r="D60" s="229"/>
      <c r="E60" s="229"/>
      <c r="F60" s="229"/>
      <c r="G60" s="229"/>
      <c r="H60" s="229"/>
      <c r="I60" s="229"/>
      <c r="J60" s="229"/>
      <c r="K60" s="94"/>
    </row>
    <row r="61" spans="1:11" ht="14.25" customHeight="1" x14ac:dyDescent="0.25">
      <c r="A61" s="229" t="s">
        <v>513</v>
      </c>
      <c r="B61" s="229"/>
      <c r="C61" s="229"/>
      <c r="D61" s="229"/>
      <c r="E61" s="229"/>
      <c r="F61" s="229"/>
      <c r="G61" s="229"/>
      <c r="H61" s="229"/>
      <c r="I61" s="229"/>
      <c r="J61" s="229"/>
      <c r="K61" s="94"/>
    </row>
    <row r="62" spans="1:11" ht="14.25" customHeight="1" x14ac:dyDescent="0.25">
      <c r="A62" s="229" t="s">
        <v>514</v>
      </c>
      <c r="B62" s="229"/>
      <c r="C62" s="229"/>
      <c r="D62" s="229"/>
      <c r="E62" s="229"/>
      <c r="F62" s="229"/>
      <c r="G62" s="229"/>
      <c r="H62" s="229"/>
      <c r="I62" s="229"/>
      <c r="J62" s="229"/>
      <c r="K62" s="94"/>
    </row>
    <row r="63" spans="1:11" ht="14.25" customHeight="1" x14ac:dyDescent="0.25">
      <c r="A63" s="229" t="s">
        <v>498</v>
      </c>
      <c r="B63" s="229"/>
      <c r="C63" s="229"/>
      <c r="D63" s="229"/>
      <c r="E63" s="229"/>
      <c r="F63" s="229"/>
      <c r="G63" s="229"/>
      <c r="H63" s="229"/>
      <c r="I63" s="229"/>
      <c r="J63" s="229"/>
      <c r="K63" s="94"/>
    </row>
    <row r="64" spans="1:11" ht="14.25" customHeight="1" x14ac:dyDescent="0.25">
      <c r="A64" s="229" t="s">
        <v>499</v>
      </c>
      <c r="B64" s="229"/>
      <c r="C64" s="229"/>
      <c r="D64" s="229"/>
      <c r="E64" s="229"/>
      <c r="F64" s="229"/>
      <c r="G64" s="229"/>
      <c r="H64" s="229"/>
      <c r="I64" s="229"/>
      <c r="J64" s="229"/>
      <c r="K64" s="94"/>
    </row>
    <row r="65" spans="1:11" ht="14.25" customHeight="1" x14ac:dyDescent="0.25">
      <c r="A65" s="229" t="s">
        <v>500</v>
      </c>
      <c r="B65" s="229"/>
      <c r="C65" s="229"/>
      <c r="D65" s="229"/>
      <c r="E65" s="229"/>
      <c r="F65" s="229"/>
      <c r="G65" s="229"/>
      <c r="H65" s="229"/>
      <c r="I65" s="229"/>
      <c r="J65" s="229"/>
      <c r="K65" s="94"/>
    </row>
    <row r="66" spans="1:11" ht="14.25" customHeight="1" x14ac:dyDescent="0.25">
      <c r="A66" s="229" t="s">
        <v>522</v>
      </c>
      <c r="B66" s="229"/>
      <c r="C66" s="229"/>
      <c r="D66" s="229"/>
      <c r="E66" s="229"/>
      <c r="F66" s="229"/>
      <c r="G66" s="229"/>
      <c r="H66" s="229"/>
      <c r="I66" s="229"/>
      <c r="J66" s="229"/>
      <c r="K66" s="94"/>
    </row>
    <row r="67" spans="1:11" ht="14.25" customHeight="1" x14ac:dyDescent="0.25">
      <c r="A67" s="229" t="s">
        <v>501</v>
      </c>
      <c r="B67" s="229"/>
      <c r="C67" s="229"/>
      <c r="D67" s="229"/>
      <c r="E67" s="229"/>
      <c r="F67" s="229"/>
      <c r="G67" s="229"/>
      <c r="H67" s="229"/>
      <c r="I67" s="229"/>
      <c r="J67" s="229"/>
      <c r="K67" s="94"/>
    </row>
    <row r="68" spans="1:11" ht="14.25" customHeight="1" x14ac:dyDescent="0.25">
      <c r="A68" s="229" t="s">
        <v>515</v>
      </c>
      <c r="B68" s="229"/>
      <c r="C68" s="229"/>
      <c r="D68" s="229"/>
      <c r="E68" s="229"/>
      <c r="F68" s="229"/>
      <c r="G68" s="229"/>
      <c r="H68" s="229"/>
      <c r="I68" s="229"/>
      <c r="J68" s="229"/>
      <c r="K68" s="94"/>
    </row>
    <row r="69" spans="1:11" ht="6" customHeight="1" x14ac:dyDescent="0.25">
      <c r="A69" s="229"/>
      <c r="B69" s="229"/>
      <c r="C69" s="229"/>
      <c r="D69" s="229"/>
      <c r="E69" s="229"/>
      <c r="F69" s="229"/>
      <c r="G69" s="229"/>
      <c r="H69" s="229"/>
      <c r="I69" s="229"/>
      <c r="J69" s="229"/>
      <c r="K69" s="94"/>
    </row>
    <row r="70" spans="1:11" ht="14.25" customHeight="1" x14ac:dyDescent="0.25">
      <c r="A70" s="229" t="s">
        <v>502</v>
      </c>
      <c r="B70" s="229"/>
      <c r="C70" s="229"/>
      <c r="D70" s="229"/>
      <c r="E70" s="229"/>
      <c r="F70" s="229"/>
      <c r="G70" s="229"/>
      <c r="H70" s="229"/>
      <c r="I70" s="229"/>
      <c r="J70" s="229"/>
      <c r="K70" s="94"/>
    </row>
    <row r="71" spans="1:11" ht="14.25" customHeight="1" x14ac:dyDescent="0.25">
      <c r="A71" s="229"/>
      <c r="B71" s="229"/>
      <c r="C71" s="229"/>
      <c r="D71" s="229"/>
      <c r="E71" s="229"/>
      <c r="F71" s="229"/>
      <c r="G71" s="229"/>
      <c r="H71" s="229"/>
      <c r="I71" s="229"/>
      <c r="J71" s="229"/>
      <c r="K71" s="94"/>
    </row>
    <row r="72" spans="1:11" ht="14.25" customHeight="1" x14ac:dyDescent="0.25">
      <c r="A72" s="229" t="s">
        <v>520</v>
      </c>
      <c r="B72" s="229"/>
      <c r="C72" s="229"/>
      <c r="D72" s="229"/>
      <c r="E72" s="229"/>
      <c r="F72" s="229"/>
      <c r="G72" s="229"/>
      <c r="H72" s="229"/>
      <c r="I72" s="229"/>
      <c r="J72" s="229"/>
      <c r="K72" s="94"/>
    </row>
    <row r="73" spans="1:11" ht="14.25" customHeight="1" x14ac:dyDescent="0.25">
      <c r="A73" s="229"/>
      <c r="B73" s="229"/>
      <c r="C73" s="229"/>
      <c r="D73" s="229"/>
      <c r="E73" s="229"/>
      <c r="F73" s="229"/>
      <c r="G73" s="229"/>
      <c r="H73" s="229"/>
      <c r="I73" s="229"/>
      <c r="J73" s="229"/>
      <c r="K73" s="94"/>
    </row>
    <row r="74" spans="1:11" ht="14.25" customHeight="1" x14ac:dyDescent="0.25">
      <c r="A74" s="229"/>
      <c r="B74" s="229"/>
      <c r="C74" s="229"/>
      <c r="D74" s="229"/>
      <c r="E74" s="229"/>
      <c r="F74" s="229"/>
      <c r="G74" s="229"/>
      <c r="H74" s="229"/>
      <c r="I74" s="229"/>
      <c r="J74" s="229"/>
      <c r="K74" s="94"/>
    </row>
    <row r="75" spans="1:11" ht="14.25" customHeight="1" x14ac:dyDescent="0.25">
      <c r="A75" s="229"/>
      <c r="B75" s="229"/>
      <c r="C75" s="229"/>
      <c r="D75" s="229"/>
      <c r="E75" s="229"/>
      <c r="F75" s="229"/>
      <c r="G75" s="229"/>
      <c r="H75" s="229"/>
      <c r="I75" s="229"/>
      <c r="J75" s="229"/>
      <c r="K75" s="94"/>
    </row>
    <row r="76" spans="1:11" ht="14.25" customHeight="1" x14ac:dyDescent="0.25">
      <c r="A76" s="229"/>
      <c r="B76" s="229"/>
      <c r="C76" s="229"/>
      <c r="D76" s="229"/>
      <c r="E76" s="229"/>
      <c r="F76" s="229"/>
      <c r="G76" s="229"/>
      <c r="H76" s="229"/>
      <c r="I76" s="229"/>
      <c r="J76" s="229"/>
      <c r="K76" s="94"/>
    </row>
    <row r="77" spans="1:11" ht="14.25" customHeight="1" x14ac:dyDescent="0.25">
      <c r="A77" s="229"/>
      <c r="B77" s="229"/>
      <c r="C77" s="229"/>
      <c r="D77" s="229"/>
      <c r="E77" s="229"/>
      <c r="F77" s="229"/>
      <c r="G77" s="229"/>
      <c r="H77" s="229"/>
      <c r="I77" s="229"/>
      <c r="J77" s="229"/>
      <c r="K77" s="94"/>
    </row>
    <row r="78" spans="1:11" ht="14.25" customHeight="1" x14ac:dyDescent="0.25">
      <c r="A78" s="229"/>
      <c r="B78" s="229"/>
      <c r="C78" s="229"/>
      <c r="D78" s="229"/>
      <c r="E78" s="229"/>
      <c r="F78" s="229"/>
      <c r="G78" s="229"/>
      <c r="H78" s="229"/>
      <c r="I78" s="229"/>
      <c r="J78" s="229"/>
      <c r="K78" s="94"/>
    </row>
    <row r="79" spans="1:11" ht="14.25" customHeight="1" x14ac:dyDescent="0.25">
      <c r="A79" s="229"/>
      <c r="B79" s="229"/>
      <c r="C79" s="229"/>
      <c r="D79" s="229"/>
      <c r="E79" s="229"/>
      <c r="F79" s="229"/>
      <c r="G79" s="229"/>
      <c r="H79" s="229"/>
      <c r="I79" s="229"/>
      <c r="J79" s="229"/>
      <c r="K79" s="94"/>
    </row>
    <row r="80" spans="1:11" ht="14.25" customHeight="1" x14ac:dyDescent="0.25">
      <c r="A80" s="229"/>
      <c r="B80" s="229"/>
      <c r="C80" s="229"/>
      <c r="D80" s="229"/>
      <c r="E80" s="229"/>
      <c r="F80" s="229"/>
      <c r="G80" s="229"/>
      <c r="H80" s="229"/>
      <c r="I80" s="229"/>
      <c r="J80" s="229"/>
      <c r="K80" s="94"/>
    </row>
    <row r="81" spans="1:11" ht="14.25" customHeight="1" x14ac:dyDescent="0.25">
      <c r="A81" s="229"/>
      <c r="B81" s="229"/>
      <c r="C81" s="229"/>
      <c r="D81" s="229"/>
      <c r="E81" s="229"/>
      <c r="F81" s="229"/>
      <c r="G81" s="229"/>
      <c r="H81" s="229"/>
      <c r="I81" s="229"/>
      <c r="J81" s="229"/>
      <c r="K81" s="94"/>
    </row>
    <row r="82" spans="1:11" ht="14.25" customHeight="1" x14ac:dyDescent="0.25">
      <c r="A82" s="229"/>
      <c r="B82" s="229"/>
      <c r="C82" s="229"/>
      <c r="D82" s="229"/>
      <c r="E82" s="229"/>
      <c r="F82" s="229"/>
      <c r="G82" s="229"/>
      <c r="H82" s="229"/>
      <c r="I82" s="229"/>
      <c r="J82" s="229"/>
      <c r="K82" s="94"/>
    </row>
  </sheetData>
  <mergeCells count="36">
    <mergeCell ref="A78:J78"/>
    <mergeCell ref="A79:J79"/>
    <mergeCell ref="A80:J80"/>
    <mergeCell ref="A81:J81"/>
    <mergeCell ref="A82:J82"/>
    <mergeCell ref="A73:J73"/>
    <mergeCell ref="A74:J74"/>
    <mergeCell ref="A75:J75"/>
    <mergeCell ref="A76:J76"/>
    <mergeCell ref="A77:J77"/>
    <mergeCell ref="A72:J72"/>
    <mergeCell ref="A68:J69"/>
    <mergeCell ref="A70:J71"/>
    <mergeCell ref="A63:J63"/>
    <mergeCell ref="A64:J64"/>
    <mergeCell ref="A65:J65"/>
    <mergeCell ref="A66:J66"/>
    <mergeCell ref="A67:J67"/>
    <mergeCell ref="A59:J59"/>
    <mergeCell ref="A60:J60"/>
    <mergeCell ref="A61:J61"/>
    <mergeCell ref="A62:J62"/>
    <mergeCell ref="A57:J58"/>
    <mergeCell ref="A53:J54"/>
    <mergeCell ref="A55:J56"/>
    <mergeCell ref="A48:J48"/>
    <mergeCell ref="A49:J49"/>
    <mergeCell ref="A50:J50"/>
    <mergeCell ref="A51:J52"/>
    <mergeCell ref="A47:I47"/>
    <mergeCell ref="A43:K44"/>
    <mergeCell ref="A45:J45"/>
    <mergeCell ref="A46:J46"/>
    <mergeCell ref="A1:J30"/>
    <mergeCell ref="A34:J34"/>
    <mergeCell ref="A35:L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2018-04-25T06:49:36Z</cp:lastPrinted>
  <dcterms:created xsi:type="dcterms:W3CDTF">2008-10-17T11:51:54Z</dcterms:created>
  <dcterms:modified xsi:type="dcterms:W3CDTF">2026-04-25T08:20:00Z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