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24.10.2023. Financijski izvještaji - 3Q 2023\XLS\"/>
    </mc:Choice>
  </mc:AlternateContent>
  <xr:revisionPtr revIDLastSave="0" documentId="13_ncr:1_{785388D4-70A5-4284-A9D1-83B7B9B42549}"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15" i="20" l="1"/>
  <c r="I15" i="20"/>
  <c r="H21" i="20"/>
  <c r="I21" i="20"/>
  <c r="H28" i="20"/>
  <c r="I28" i="20"/>
  <c r="H32" i="20"/>
  <c r="I32" i="20"/>
  <c r="H37" i="20"/>
  <c r="I37" i="20"/>
  <c r="H43" i="20"/>
  <c r="I43" i="20"/>
  <c r="H47" i="20"/>
  <c r="I47" i="20"/>
  <c r="H26" i="22"/>
  <c r="I26" i="22"/>
  <c r="I22" i="22"/>
  <c r="H13" i="22"/>
  <c r="I13" i="22"/>
  <c r="H9" i="22"/>
  <c r="I9" i="22"/>
  <c r="H9" i="19"/>
  <c r="H40" i="18"/>
  <c r="I18" i="22" l="1"/>
  <c r="I31" i="22"/>
  <c r="H18" i="22"/>
  <c r="I51" i="18"/>
  <c r="H51" i="18"/>
  <c r="I28" i="18"/>
  <c r="H28" i="18"/>
  <c r="I22" i="18"/>
  <c r="H22" i="18"/>
  <c r="I16" i="18"/>
  <c r="H16" i="18"/>
  <c r="I10" i="18"/>
  <c r="H10" i="18"/>
  <c r="H8" i="18" l="1"/>
  <c r="I8" i="18"/>
  <c r="H21" i="18"/>
  <c r="I21" i="18"/>
  <c r="I59" i="19"/>
  <c r="J59" i="19"/>
  <c r="K59" i="19"/>
  <c r="H59" i="19"/>
  <c r="I34" i="18" l="1"/>
  <c r="H34" i="18"/>
  <c r="M28" i="22"/>
  <c r="C26" i="22"/>
  <c r="C22" i="22"/>
  <c r="C13" i="22"/>
  <c r="C9" i="22"/>
  <c r="H49" i="21"/>
  <c r="H45" i="21"/>
  <c r="H39" i="21"/>
  <c r="H31" i="21"/>
  <c r="H34" i="21" s="1"/>
  <c r="H25" i="21"/>
  <c r="H28" i="21" s="1"/>
  <c r="I19" i="21"/>
  <c r="H12" i="21"/>
  <c r="C18" i="22" l="1"/>
  <c r="C31" i="22"/>
  <c r="H41" i="19" l="1"/>
  <c r="H34" i="19"/>
  <c r="H23" i="19"/>
  <c r="H20" i="19"/>
  <c r="H15" i="19"/>
  <c r="H8" i="19" s="1"/>
  <c r="H19" i="19" l="1"/>
  <c r="H48" i="19" s="1"/>
  <c r="H47" i="19"/>
  <c r="M6" i="22"/>
  <c r="M7" i="22"/>
  <c r="M8" i="22"/>
  <c r="D9" i="22"/>
  <c r="E9" i="22"/>
  <c r="F9" i="22"/>
  <c r="G9" i="22"/>
  <c r="J9" i="22"/>
  <c r="K9" i="22"/>
  <c r="L9" i="22"/>
  <c r="M10" i="22"/>
  <c r="M11" i="22"/>
  <c r="M12" i="22"/>
  <c r="D13" i="22"/>
  <c r="E13" i="22"/>
  <c r="F13" i="22"/>
  <c r="G13" i="22"/>
  <c r="G18" i="22" s="1"/>
  <c r="J13" i="22"/>
  <c r="K13" i="22"/>
  <c r="L13" i="22"/>
  <c r="M14" i="22"/>
  <c r="M29" i="22"/>
  <c r="M27" i="22"/>
  <c r="L26" i="22"/>
  <c r="K26" i="22"/>
  <c r="J26" i="22"/>
  <c r="G26" i="22"/>
  <c r="F26" i="22"/>
  <c r="E26" i="22"/>
  <c r="D26" i="22"/>
  <c r="M25" i="22"/>
  <c r="M24" i="22"/>
  <c r="M23" i="22"/>
  <c r="L22" i="22"/>
  <c r="K22" i="22"/>
  <c r="J22" i="22"/>
  <c r="G22" i="22"/>
  <c r="F22" i="22"/>
  <c r="E22" i="22"/>
  <c r="D22" i="22"/>
  <c r="M21" i="22"/>
  <c r="M20" i="22"/>
  <c r="M17" i="22"/>
  <c r="M16" i="22"/>
  <c r="M15" i="22"/>
  <c r="I49" i="21"/>
  <c r="I45" i="21"/>
  <c r="I39" i="21"/>
  <c r="I31" i="21"/>
  <c r="I34" i="21" s="1"/>
  <c r="I25" i="21"/>
  <c r="I28" i="21" s="1"/>
  <c r="H19" i="21"/>
  <c r="I12" i="21"/>
  <c r="K41" i="19"/>
  <c r="K34" i="19"/>
  <c r="K23" i="19"/>
  <c r="K20" i="19"/>
  <c r="K15" i="19"/>
  <c r="K9" i="19"/>
  <c r="J41" i="19"/>
  <c r="J34" i="19"/>
  <c r="J23" i="19"/>
  <c r="J20" i="19"/>
  <c r="J15" i="19"/>
  <c r="J9" i="19"/>
  <c r="I41" i="19"/>
  <c r="I34" i="19"/>
  <c r="I23" i="19"/>
  <c r="I20" i="19"/>
  <c r="I15" i="19"/>
  <c r="I9" i="19"/>
  <c r="I40" i="18"/>
  <c r="E18" i="22" l="1"/>
  <c r="J18" i="22"/>
  <c r="G31" i="22"/>
  <c r="L18" i="22"/>
  <c r="D18" i="22"/>
  <c r="K18" i="22"/>
  <c r="M9" i="22"/>
  <c r="F18" i="22"/>
  <c r="M13" i="22"/>
  <c r="L31" i="22"/>
  <c r="D31" i="22"/>
  <c r="E31" i="22"/>
  <c r="F31" i="22"/>
  <c r="J8" i="19"/>
  <c r="J47" i="19" s="1"/>
  <c r="K8" i="19"/>
  <c r="K47" i="19" s="1"/>
  <c r="H50" i="19"/>
  <c r="I19" i="19"/>
  <c r="I48" i="19" s="1"/>
  <c r="J19" i="19"/>
  <c r="J48" i="19" s="1"/>
  <c r="I8" i="19"/>
  <c r="I47" i="19" s="1"/>
  <c r="K19" i="19"/>
  <c r="K48" i="19" s="1"/>
  <c r="M26" i="22"/>
  <c r="H52" i="19" l="1"/>
  <c r="H60" i="19" s="1"/>
  <c r="H63" i="19" s="1"/>
  <c r="M18" i="22"/>
  <c r="K50" i="19"/>
  <c r="K52" i="19" s="1"/>
  <c r="K60" i="19" s="1"/>
  <c r="K63" i="19" s="1"/>
  <c r="J50" i="19"/>
  <c r="I50" i="19"/>
  <c r="I52" i="19" s="1"/>
  <c r="I60" i="19" s="1"/>
  <c r="I63" i="19" s="1"/>
  <c r="J52" i="19" l="1"/>
  <c r="J60" i="19" s="1"/>
  <c r="J63" i="19" s="1"/>
  <c r="H22" i="22" l="1"/>
  <c r="M19" i="22"/>
  <c r="H31" i="22" l="1"/>
  <c r="M22" i="22"/>
  <c r="H37" i="18" l="1"/>
  <c r="H65" i="18" l="1"/>
  <c r="H64" i="18" s="1"/>
  <c r="H61" i="18"/>
  <c r="K31" i="22" l="1"/>
  <c r="M30" i="22" l="1"/>
  <c r="J31" i="22"/>
  <c r="M31" i="22" s="1"/>
  <c r="I37" i="18" l="1"/>
  <c r="I65" i="18" s="1"/>
  <c r="I64" i="18" s="1"/>
  <c r="I61" i="18"/>
</calcChain>
</file>

<file path=xl/sharedStrings.xml><?xml version="1.0" encoding="utf-8"?>
<sst xmlns="http://schemas.openxmlformats.org/spreadsheetml/2006/main" count="349" uniqueCount="293">
  <si>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</si>
  <si>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</si>
  <si>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</si>
  <si>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</si>
  <si>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</si>
  <si>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</si>
  <si>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</si>
  <si>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</si>
  <si>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</si>
  <si>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</si>
  <si>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</si>
  <si>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</si>
  <si>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</si>
  <si>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</si>
  <si>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</si>
  <si>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</si>
  <si>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</si>
  <si>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</si>
  <si>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</si>
  <si>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</si>
  <si>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</si>
  <si>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</si>
  <si>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</si>
  <si>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</si>
  <si>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</si>
  <si>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</si>
  <si>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</si>
  <si>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</si>
  <si>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</si>
  <si>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</si>
  <si>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</si>
  <si>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</si>
  <si>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</si>
  <si>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</si>
  <si>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</si>
  <si>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</si>
  <si>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</si>
  <si>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</si>
  <si>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</si>
  <si>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</si>
  <si>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</si>
  <si>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</si>
  <si>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</si>
  <si>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</si>
  <si>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</si>
  <si>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</si>
  <si>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</si>
  <si>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</si>
  <si>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</si>
  <si>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</si>
  <si>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</si>
  <si>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</si>
  <si>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</si>
  <si>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</si>
  <si>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</si>
  <si>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</si>
  <si>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</si>
  <si>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</si>
  <si>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</si>
  <si>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</si>
  <si>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</si>
  <si>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</si>
  <si>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</si>
  <si>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</si>
  <si>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</si>
  <si>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</si>
  <si>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</si>
  <si>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</si>
  <si>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</si>
  <si>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</si>
  <si>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</si>
  <si>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</si>
  <si>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</si>
  <si>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</si>
  <si>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</si>
  <si>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</si>
  <si>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</si>
  <si>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</si>
  <si>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</si>
  <si>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</si>
  <si>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</si>
  <si>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</si>
  <si>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</si>
  <si>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</si>
  <si>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</si>
  <si>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</si>
  <si>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</si>
  <si>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</si>
  <si>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</si>
  <si>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</si>
  <si>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</si>
  <si>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</si>
  <si>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</si>
  <si>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</si>
  <si>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</si>
  <si>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</si>
  <si>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</si>
  <si>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</si>
  <si>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</si>
  <si>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</si>
  <si>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</si>
  <si>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</si>
  <si>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</si>
  <si>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</si>
  <si>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</si>
  <si>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</si>
  <si>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</si>
  <si>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</si>
  <si>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</si>
  <si>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</si>
  <si>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</si>
  <si>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</si>
  <si>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</si>
  <si>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</si>
  <si>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</si>
  <si>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</si>
  <si>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</si>
  <si>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</si>
  <si>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</si>
  <si>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</si>
  <si>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</si>
  <si>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</si>
  <si>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</si>
  <si>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</si>
  <si>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</si>
  <si>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</si>
  <si>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</si>
  <si>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</si>
  <si>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</si>
  <si>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</si>
  <si>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</si>
  <si>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</si>
  <si>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</si>
  <si>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</si>
  <si>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</si>
  <si>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</si>
  <si>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</si>
  <si>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</si>
  <si>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</si>
  <si>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</si>
  <si>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</si>
  <si>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</si>
  <si>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</si>
  <si>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</si>
  <si>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</si>
  <si>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</si>
  <si>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</si>
  <si>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</si>
  <si>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</si>
  <si>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</si>
  <si>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</si>
  <si>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</si>
  <si>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</si>
  <si>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</si>
  <si>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</si>
  <si>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</si>
  <si>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</si>
  <si>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</si>
  <si>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</si>
  <si>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</si>
  <si>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</si>
  <si>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</si>
  <si>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</si>
  <si>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</si>
  <si>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</si>
  <si>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</si>
  <si>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</si>
  <si>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</si>
  <si>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</si>
  <si>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</si>
  <si>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</si>
  <si>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</si>
  <si>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</si>
  <si>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</si>
  <si>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</si>
  <si>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</si>
  <si>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</si>
  <si>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</si>
  <si>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</si>
  <si>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</si>
  <si>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</si>
  <si>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</si>
  <si>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</si>
  <si>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</si>
  <si>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</si>
  <si>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</si>
  <si>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</si>
  <si>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</si>
  <si>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</si>
  <si>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</si>
  <si>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</si>
  <si>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</si>
  <si>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</si>
  <si>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</si>
  <si>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</si>
  <si>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</si>
  <si>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</si>
  <si>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</si>
  <si>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</si>
  <si>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</si>
  <si>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</si>
  <si>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</si>
  <si>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</si>
  <si>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</si>
  <si>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</si>
  <si>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</si>
  <si>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</si>
  <si>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</si>
  <si>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</si>
  <si>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</si>
  <si>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</si>
  <si>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</si>
  <si>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</si>
  <si>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</si>
  <si>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</si>
  <si>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</si>
  <si>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</si>
  <si>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</si>
  <si>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</si>
  <si>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</si>
  <si>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</si>
  <si>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</si>
  <si>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</si>
  <si>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</si>
  <si>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</si>
  <si>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</si>
  <si>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</si>
  <si>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</si>
  <si>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</si>
  <si>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</si>
  <si>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</si>
  <si>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</si>
  <si>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</si>
  <si>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</si>
  <si>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</si>
  <si>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</si>
  <si>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</si>
  <si>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</si>
  <si>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</si>
  <si>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</si>
  <si>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</si>
  <si>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</si>
  <si>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</si>
  <si>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</si>
  <si>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</si>
  <si>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</si>
  <si>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</si>
  <si>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</si>
  <si>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</si>
  <si>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</si>
  <si>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</si>
  <si>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</si>
  <si>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</si>
  <si>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</si>
  <si>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</si>
  <si>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</si>
  <si>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</si>
  <si>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</si>
  <si>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</si>
  <si>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</si>
  <si>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</si>
  <si>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</si>
  <si>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</si>
  <si>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</si>
  <si>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</si>
  <si>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</si>
  <si>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</si>
  <si>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</si>
  <si>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</si>
  <si>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</si>
  <si>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</si>
  <si>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</si>
  <si>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</si>
  <si>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</si>
  <si>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</si>
  <si>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</si>
  <si>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</si>
  <si>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</si>
  <si>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</si>
  <si>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</si>
  <si>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</si>
  <si>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</si>
  <si>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</si>
  <si>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</si>
  <si>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</si>
  <si>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</si>
  <si>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</si>
  <si>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stanje na dan 30.9.2023</t>
  </si>
  <si>
    <t>Obveznik: Zagrebačka burza d.d.</t>
  </si>
  <si>
    <t>u razdoblju 1.1. do 30.9.2023.</t>
  </si>
  <si>
    <t>Ljubljanska borza vrednostnih papirjev d.d.</t>
  </si>
  <si>
    <t>Ljubljana, Slovenija</t>
  </si>
  <si>
    <t xml:space="preserve">BILJEŠKE UZ FINANCIJSKE IZVJEŠTAJE - TFI
(koji se sastavljaju za tromjesečna razdoblja)
Naziv izdavatelja:   Zagrebačka burza d.d.
OIB:   84368186611
Izvještajno razdoblje: 1.1.2023.-30.9.2023.
Vrste izvještaja: 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vrijednosti.
Detaljne informacije o osnovi za sastavljanje financijskih izvještaja nalaze se u bilješci uz konsolidirane financijske izvještaje  broj 2 objavljenoj u Godišnjem izvješću o stanju Grupe i poslovanju u 2022. godini koje je raspoloživo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Konsolidirani nerevidirani financijski rezultat za period od 1.1. do 30.9.2023. godine (u nastavku: Konsolidirani rezultat za period od 1. siječnja do 30. rujna 2023. godine koje je objavljeno na internet stranici www.zse.hr.
Promjena funkcionalne valute
Temeljem Odluke Vlade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tečajna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12 tisuća kuna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Grupa nema financijskih obveza, jamstava ili nepredviđenih izdataka koji nisu uključeni u bilancu na dan 30. rujna  2023. godine niti ima dano uspostavljeno jamstvo.
4.	Iznos predujmova i odobrenih kredita članovima administrativnih, upravljačkih i nadzornih tijela
Grupa nije davala predujmove niti odobravala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Konsolidiranom rezultatu za tromjesečje (www.zse.hr). 
6.	Obveze koje dospijevaju nakon više od pet godina i dugovanja pokrivena vrijednim osiguranjem koje je dala Grupa
Na dan 30. rujna 2023. godine Grupa ima obveze koje dospijevaju nakon više od pet godina u iznosu od 5.707,08 eura. Grupa na datum bilance nema dugovanja koja su pokrivena vrijednim osiguranjem koje je izdala Grupa.
7.	Prosječan broj zaposlenih tijekom izvještajnog razdoblja 
Grupa je tijekom izvještajnog razdoblja 2023. godine imala prosječno zaposleno 38 zaposlenika.
8.	Kapitalizirani trošak plaće tijekom izvještajnog razdoblja
Grupa tijekom izvještajnog razdoblja nije kapitalizirala trošak plaća.
9.	Odgođeni porezi
Rezerviranje za odgođene poreze, stanje odgođenih poreza na početku i na kraju izvještajnog razdoblja  i kretanja u tim pozicijama tijekom izvještajnog razdoblja:
	1.1.2023.	Povećanje	Smanjenje	30.9.2023.
	eur'000	eur'000	eur'000	eur'000
Odgođena porezna imovina	37	-	-	37
Odgođene porezne obveze	(19)	-	-	(19)
	18	-	-	18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Grupa je u travnju 2023. godine stekla 24% udjela u novoosnovanom društvu Adria Digital Exchange, Hrvatska po nominalnoj vrijednosti u iznosu od 1.200,00 EUR. Tijekom perioda izvještavanja nije bilo drugih promjena u sudjelujućim interesima.
11.	 Broj i nominalna vrijednost dionica upisanih tijekom izvještajnog razdoblja u okviru odobrenog kapitala
Odlukom Glavne Skupštine Društva od 12. lipnja 2023. godine, 2.317.850 redovnih dionica koje glase na ime, pojedinačnog nominalnog iznosa od 10,00 kuna i ukupnog iznosa od 23.178.500,00 kuna, u svrhu usklađenja temeljenog kapitala sa odredbama čl. 21. Zakona o izmjenama Zakona o trgovačkim društvima („Narodne novine“ broj 114/22), zamijenjene su u dionice bez nominalnog iznosa. Postojeća prava koja pripadaju dioničarima Društva na osnovi zakona i Statuta Društva ostala su neizmijenjena. 
12.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13.	Naziv, sjedište te pravni oblik svakog društva u kojemu izdavatelj ima neograničenu odgovornost
Grupa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godišnje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
Rekapitulacija usporedbe konsolidirane TFI-POD bilance i bilance pripremljene po MSFI-jevima za treće tromjesečje  2023. godine
Stavka bilance u MSFI	Iznos (EUR)	 	Stavka bilance stanja u TFI	AOP	Iznos (EUR)
AKTIVA					
Dugotrajna imovina	3.233.132		A. Dugotrajna imovina	1	3.233.132
	 	467.610	 	I. Nematerijalna imovina	2	467.610
	Nematerijalna imovina	310.175		I NEMATERIJALNA IMOVINA	2	467.610
	Goodwill	157.435				
	 	467.610	 	 	 	467.610
	 	1.388.349	 	II. Materijalna imovina	3	1.388.349
	Nekretnine i oprema	1.110.175		1. Zemljište i zgrade	4	1.050.224
	Imovina s pravom uporabe	278.174		2. Računalni oprema	5	139.413
				3. Ostala materijalna imovina	6	180.124
				4. Ulaganja u tuđu imovinu	7	18.588
	 	1.388.349	 	 	 	1.388.349
		1.340.230		III. Dugotrajna financijska imovina		1.340.230
	Ulaganja u ovisna društva			1 Ulaganja u pridružena društva, ovisna društva i zajedničke pothvate	10	1.240.739
	Ulaganja  pridružena društva i zajednički pothvat	1.240.739				
		1.240.739				1.240.739
	Dugoročni depozit	33.166	 	2. Financijska imovina koja se vodi po amortiziranom trošku	12	60.547
	Pozajmice dane pridruženom društvu	27.381				
		60.547				60.547
	Financijska imovina po fer vrijednosti kroz ostalu sveobuhvatnu dobit	38.944	 	3 Financijska imovina koja se vodi po fer vrijednosti kroz ostalu sveobuhvatnu dobit	11	38.944
		38.944		 		38.944
		1.340.230				1.340.230
	Odgođena porezna imovina	36.943	 	Odgođena porezna imovina	13	36.943
Kratkotrajna imovina	3.760.579		B Kratkotrajna imovina	14	3.760.579
		 		I. Potraživanja	15	337.536
	Potraživanja od kupaca i ostala imovina	337.536		1. Potraživanja od kupaca	16	224.531
				2. Potraživanje od zaposlenika i članova poduzetnika	17	1.290
				3. Potraživanje od države i drugih institucija	18	24.335
				4. Potraživanje od povezanih poduzetnika	19	
				5. Ostala potraživanja	20	87.380
		337.536				337.536
	 	3.042.304	 	II. Kratkotrajna financijska imovina	20	3.042.304
	Kratkoročni depoziti	1.419.749		1. Financijska imovina koja se mjeri po amortiziranom trošku	21	1.419.749
	Financijska imovina po fer vrijednosti kroz račun dobiti i gubitka	1.622.555		3. Financijska imovina po fer vrijednosti kroz račun dobiti i gubitka	23	1.622.555
	 	3.042.304	 	 	 	3.042.304
	Novac i novčani ekvivalenti	380.739		III. Novac i novčani ekvivalenti	24	380.739
		174.205		C PLAĆENI TROŠKOVI BUDUĆEG RAZDOBLJA I OBRAČUNATI PRIHODI	25	174.205
	Troškovi budućih razdoblja	124.447		C PLAĆENI TROŠKOVI BUDUĆEG RAZDOBLJA I OBRAČUNATI PRIHODI		174.205
	Ugovorna imovina	49.758				
 	 	174.205	 	 	 	174.205
 	Ukupno aktiva	7.167.916	 	D Ukupno aktiva	27	7.167.916
PASIVA					
Kapital i rezerve	5.865.108		A Kapital i rezerve	29	5.865.108
	Izdani dionički kapital	3.076.315		I TEMELJNI KAPITAL	30	3.076.315
	Premije na emitirane dionice	1.840.833		II KAPITALNE REZERVE	31	1.840.833
		949.329		III REZERVE IZ DOBITI 	32	870.368
	Zakonske rezerve	18.714		1 Zakonske rezerve	33	18.714
	Vlastite dionice	(30.483)		2 Rezerve za vlastite dionice	34	(30.483)
	Rezerve fer vrijednost	70.169		3 Rezerve fer vrijednosti	35	70.169
	Ostale rezerve	815.878		4 Ostale rezerve	36	811.968
	Aktuarski dobici/gubici 	(3.910)				
		811.968				811.968
	Revalorizacijske rezerve	101.095		IV REVALORIZACIJSKE REZERVE	37	101.095
	Translacijske rezerve	(22.134)		V REZERVE OD TEČAJNIH RAZLIKA IZ PRERAČUNA INOZEMNOG POSLOVANJA	38	(22.134)
	Akumulirana dobit (gubitak)	(1.369)		IV Zadržana dobit ili preneseni gubitak	39	(30.799)
				V Dobit ili gubitak poslovne godine	40	29.430
		(1.369)				(1.369)
 	 	5.865.108	 	 	 	5.865.108
Dugoročne obveze	306.899		Dugoročne obveze i rezeviranja	47	306.899
	Obveze za primanja zaposlenih	12.703		B Rezerviranja	42	36.308
	Dugoročna ugovorna obveza	23.605				
		36.308				36.308
	Dugoročne obveze za poslovni najam	251.402		D Dugoročne obveze	50	251.402
	Odgođena porezna obveza	19.189		E Odgođena porezna obveza	52	19.189
	 	306.899	 	 	 	306.899
Kratkoročne obveze	399.165		C KRATKOROČNE OBVEZE 	43	284.221
	Obveze prema dobavljačima i ostale obveze	370.854		1 Obveze za predujmove	44	7.359
	Kratkoročne obveze za poslovni najam	24.345		2 Obveze prema dobavljačima 	45	63.197
	Obveza za porez na dobit	3.966		3 Obveze prema zaposlenima	46	97.226
				4 Obveze za poreze, doprinose i slična davanja	47	53.966
				5 Obveze prema povezanim poduzetnicima	48	
				6 Ostale kratkoročne obveze	49	62.473
 	 	399.165	 	 	 	284.221
Ugovorne obveze	596.744		F Odgođeno plaćanje troškova i prihod budućeg razdoblja	52	711.688
	Ugovorne obveze	596.744				
	Ukalkulirani troškovi					
 	 	596.744	 	 	 	711.688
 	Ukupno pasiva	7.167.916	 	Ukupno pasiva	 	7.167.916
Rekapitulacija usporedbe konsolidiranog TFI-POD računa dobiti i gubitka i ostale sveobuhvatne dobiti pripremljene po MSFI-jevima za treće tromjesečje 2023. godine
 	Stavka RDG-a u MSFI	Iznos (EUR)	 	Stavka RDG-a u TFI	 	Iznos (EUR)
Poslovni prihodi	2.601.138		A POSLOVNI PRIHODI	1	2.601.138
	Prihodi od prodaje	1.703.013		I Prihodi od prodaje 	2	1.703.013
	Ostali poslovni prihodi	898.125		II Ostali poslovni prihodi	9	898.125
 		2.601.138	 	 	 	2.601.138
Poslovni rashodi	2.628.475	 	B POSLOVNI RASHODI	13	2.628.475
	Troškovi osoblja	1.315.076	 	II Troškovi osoblja	17	1.223.932
	Ostali troškovi osoblja (u GFI na AOP 22)	(1.301.981)				
	 	13.095	 	 	 	1.223.932
		1.083.923				1.175.067
	Ostali troškovi poslovanja	1.083.923		I Materijalni troškovi 	14	799.004
	Troškovi iskazani u troškovima osoblja	1.301.981		IV Ostali troškovi	22	364.492
				V Vrijednosno usklađivanje 024+025	23	
				VII Ostali poslovni rashodi	27	11.571
	 	2.385.904	 	 	 	1.175.067
	Amortizacija	229.476		III Amortizacija	21	229.476
Financijski rezultat	58.537		Financijski rezultat		58.537
	Financijski prihodi	17.370		C FINANCIJSKI PRIHODI	28	67.050
	Financijski rashodi	(8.308)		D FINANCIJSKI RASHODI 	35	(8.513)
	Prihodi od dividende 	32.593				
	Neto dobici/(gubici) od financijske imovine po fer vrijednosti kroz račun dobiti i gubitka	16.989				
	Neto gubitak od tečajnih razlika	(107)	 	 	 	 
	Udio u Dobiti (gubitku) u zajedničkom pothvatu i pridruženim društvima	2.099		G Udio u dobiti/gubitku pridruženog i ovisnog društva		2.099
 		2.099	 	 	 	2.099
Dobit prije poreza	33.299	 	H DOBIT ILI GUBITAK PRIJE OPOREZIVANJA	44	33.299
Porez na dobit	3.869	 	I POREZ NA DOBIT	45	3.869
Dobit razdoblja	29.430	 	J DOBIT ILI GUBITAK RAZDOBLJA	46	29.430
Ostala sveobuhvatna dobit	47		K OSTALA SVEOBUHVATNA DOBIT 	53	47
Ukupno sveobuhvatna dobit za godinu	29.477	 	L UKUPNA SVEOBUHVATNA DOBIT	54	29.477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</si>
</sst>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11">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vertical="center" wrapText="1"/>
      <protection locked="0"/>
    </xf>
    <xf numFmtId="3" fontId="16" fillId="7" borderId="1" xfId="0" applyNumberFormat="1" applyFont="1" applyFill="1" applyBorder="1" applyAlignment="1">
      <alignment vertical="center" wrapText="1"/>
    </xf>
    <xf numFmtId="0" fontId="22" fillId="8" borderId="13" xfId="4" applyFont="1" applyFill="1" applyBorder="1" applyAlignment="1">
      <alignment horizontal="right" vertical="center" wrapText="1"/>
    </xf>
    <xf numFmtId="0" fontId="22" fillId="8" borderId="0" xfId="4" applyFont="1" applyFill="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xf numFmtId="0" fontId="28"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7" fillId="8" borderId="0" xfId="4" applyFont="1" applyFill="1" applyAlignment="1">
      <alignment vertical="top"/>
    </xf>
    <xf numFmtId="0" fontId="22" fillId="8" borderId="0" xfId="4" applyFont="1" applyFill="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Protection="1">
      <protection locked="0"/>
    </xf>
    <xf numFmtId="0" fontId="7" fillId="8" borderId="0" xfId="4" applyFont="1" applyFill="1" applyAlignment="1">
      <alignment vertical="top" wrapText="1"/>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Alignment="1">
      <alignment horizontal="right" vertical="center"/>
    </xf>
    <xf numFmtId="0" fontId="23"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7" fillId="8" borderId="13" xfId="4" applyFont="1" applyFill="1" applyBorder="1" applyAlignment="1">
      <alignment wrapText="1"/>
    </xf>
    <xf numFmtId="0" fontId="2" fillId="0" borderId="1" xfId="0" applyFont="1" applyBorder="1" applyAlignment="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2" fillId="6" borderId="1" xfId="0" applyFont="1" applyFill="1" applyBorder="1" applyAlignment="1">
      <alignment vertical="center" wrapText="1"/>
    </xf>
    <xf numFmtId="0" fontId="2" fillId="0" borderId="1" xfId="0" applyFont="1" applyBorder="1"/>
    <xf numFmtId="0" fontId="26" fillId="0" borderId="1" xfId="0" applyFont="1" applyBorder="1" applyAlignment="1">
      <alignment vertical="center" wrapText="1"/>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4" fillId="0" borderId="0" xfId="3" applyFont="1" applyAlignment="1" applyProtection="1">
      <alignment horizontal="center" vertical="top" wrapText="1"/>
      <protection locked="0"/>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2" fillId="0" borderId="2" xfId="0" applyFont="1" applyBorder="1" applyAlignment="1">
      <alignment horizontal="right"/>
    </xf>
    <xf numFmtId="0" fontId="0" fillId="0" borderId="1" xfId="0" applyBorder="1"/>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sqref="A1:J61"/>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144" t="s">
        <v>183</v>
      </c>
      <c r="B1" s="145"/>
      <c r="C1" s="145"/>
      <c r="D1" s="42"/>
      <c r="E1" s="42"/>
      <c r="F1" s="42"/>
      <c r="G1" s="42"/>
      <c r="H1" s="42"/>
      <c r="I1" s="42"/>
      <c r="J1" s="43"/>
    </row>
    <row r="2" spans="1:10" ht="14.45" customHeight="1" x14ac:dyDescent="0.25">
      <c r="A2" s="146" t="s">
        <v>199</v>
      </c>
      <c r="B2" s="147"/>
      <c r="C2" s="147"/>
      <c r="D2" s="147"/>
      <c r="E2" s="147"/>
      <c r="F2" s="147"/>
      <c r="G2" s="147"/>
      <c r="H2" s="147"/>
      <c r="I2" s="147"/>
      <c r="J2" s="148"/>
    </row>
    <row r="3" spans="1:10" x14ac:dyDescent="0.25">
      <c r="A3" s="45"/>
      <c r="B3" s="46"/>
      <c r="C3" s="46"/>
      <c r="D3" s="46"/>
      <c r="E3" s="46"/>
      <c r="F3" s="46"/>
      <c r="G3" s="46"/>
      <c r="H3" s="46"/>
      <c r="I3" s="46"/>
      <c r="J3" s="47"/>
    </row>
    <row r="4" spans="1:10" ht="33.6" customHeight="1" x14ac:dyDescent="0.25">
      <c r="A4" s="149" t="s">
        <v>184</v>
      </c>
      <c r="B4" s="150"/>
      <c r="C4" s="150"/>
      <c r="D4" s="150"/>
      <c r="E4" s="151">
        <v>44927</v>
      </c>
      <c r="F4" s="152"/>
      <c r="G4" s="48" t="s">
        <v>0</v>
      </c>
      <c r="H4" s="151">
        <v>45199</v>
      </c>
      <c r="I4" s="152"/>
      <c r="J4" s="49"/>
    </row>
    <row r="5" spans="1:10" s="50" customFormat="1" ht="10.15" customHeight="1" x14ac:dyDescent="0.25">
      <c r="A5" s="153"/>
      <c r="B5" s="154"/>
      <c r="C5" s="154"/>
      <c r="D5" s="154"/>
      <c r="E5" s="154"/>
      <c r="F5" s="154"/>
      <c r="G5" s="154"/>
      <c r="H5" s="154"/>
      <c r="I5" s="154"/>
      <c r="J5" s="155"/>
    </row>
    <row r="6" spans="1:10" ht="20.45" customHeight="1" x14ac:dyDescent="0.25">
      <c r="A6" s="51"/>
      <c r="B6" s="52" t="s">
        <v>206</v>
      </c>
      <c r="C6" s="53"/>
      <c r="D6" s="53"/>
      <c r="E6" s="59">
        <v>2023</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207</v>
      </c>
      <c r="C8" s="53"/>
      <c r="D8" s="53"/>
      <c r="E8" s="59">
        <v>3</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40" t="s">
        <v>208</v>
      </c>
      <c r="B10" s="141"/>
      <c r="C10" s="141"/>
      <c r="D10" s="141"/>
      <c r="E10" s="141"/>
      <c r="F10" s="141"/>
      <c r="G10" s="141"/>
      <c r="H10" s="141"/>
      <c r="I10" s="141"/>
      <c r="J10" s="61"/>
    </row>
    <row r="11" spans="1:10" ht="24.6" customHeight="1" x14ac:dyDescent="0.25">
      <c r="A11" s="128" t="s">
        <v>185</v>
      </c>
      <c r="B11" s="142"/>
      <c r="C11" s="134" t="s">
        <v>273</v>
      </c>
      <c r="D11" s="135"/>
      <c r="E11" s="62"/>
      <c r="F11" s="99" t="s">
        <v>209</v>
      </c>
      <c r="G11" s="138"/>
      <c r="H11" s="116" t="s">
        <v>274</v>
      </c>
      <c r="I11" s="117"/>
      <c r="J11" s="63"/>
    </row>
    <row r="12" spans="1:10" ht="14.45" customHeight="1" x14ac:dyDescent="0.25">
      <c r="A12" s="64"/>
      <c r="B12" s="65"/>
      <c r="C12" s="65"/>
      <c r="D12" s="65"/>
      <c r="E12" s="143"/>
      <c r="F12" s="143"/>
      <c r="G12" s="143"/>
      <c r="H12" s="143"/>
      <c r="I12" s="66"/>
      <c r="J12" s="63"/>
    </row>
    <row r="13" spans="1:10" ht="21" customHeight="1" x14ac:dyDescent="0.25">
      <c r="A13" s="98" t="s">
        <v>200</v>
      </c>
      <c r="B13" s="138"/>
      <c r="C13" s="134" t="s">
        <v>275</v>
      </c>
      <c r="D13" s="135"/>
      <c r="E13" s="156"/>
      <c r="F13" s="143"/>
      <c r="G13" s="143"/>
      <c r="H13" s="143"/>
      <c r="I13" s="66"/>
      <c r="J13" s="63"/>
    </row>
    <row r="14" spans="1:10" ht="10.9" customHeight="1" x14ac:dyDescent="0.25">
      <c r="A14" s="62"/>
      <c r="B14" s="66"/>
      <c r="C14" s="65"/>
      <c r="D14" s="65"/>
      <c r="E14" s="105"/>
      <c r="F14" s="105"/>
      <c r="G14" s="105"/>
      <c r="H14" s="105"/>
      <c r="I14" s="65"/>
      <c r="J14" s="67"/>
    </row>
    <row r="15" spans="1:10" ht="22.9" customHeight="1" x14ac:dyDescent="0.25">
      <c r="A15" s="98" t="s">
        <v>186</v>
      </c>
      <c r="B15" s="138"/>
      <c r="C15" s="134" t="s">
        <v>276</v>
      </c>
      <c r="D15" s="135"/>
      <c r="E15" s="139"/>
      <c r="F15" s="130"/>
      <c r="G15" s="68" t="s">
        <v>210</v>
      </c>
      <c r="H15" s="116" t="s">
        <v>286</v>
      </c>
      <c r="I15" s="117"/>
      <c r="J15" s="69"/>
    </row>
    <row r="16" spans="1:10" ht="10.9" customHeight="1" x14ac:dyDescent="0.25">
      <c r="A16" s="62"/>
      <c r="B16" s="66"/>
      <c r="C16" s="65"/>
      <c r="D16" s="65"/>
      <c r="E16" s="105"/>
      <c r="F16" s="105"/>
      <c r="G16" s="105"/>
      <c r="H16" s="105"/>
      <c r="I16" s="65"/>
      <c r="J16" s="67"/>
    </row>
    <row r="17" spans="1:10" ht="22.9" customHeight="1" x14ac:dyDescent="0.25">
      <c r="A17" s="70"/>
      <c r="B17" s="68" t="s">
        <v>211</v>
      </c>
      <c r="C17" s="134" t="s">
        <v>9</v>
      </c>
      <c r="D17" s="135"/>
      <c r="E17" s="71"/>
      <c r="F17" s="71"/>
      <c r="G17" s="71"/>
      <c r="H17" s="71"/>
      <c r="I17" s="71"/>
      <c r="J17" s="69"/>
    </row>
    <row r="18" spans="1:10" x14ac:dyDescent="0.25">
      <c r="A18" s="136"/>
      <c r="B18" s="137"/>
      <c r="C18" s="105"/>
      <c r="D18" s="105"/>
      <c r="E18" s="105"/>
      <c r="F18" s="105"/>
      <c r="G18" s="105"/>
      <c r="H18" s="105"/>
      <c r="I18" s="65"/>
      <c r="J18" s="67"/>
    </row>
    <row r="19" spans="1:10" x14ac:dyDescent="0.25">
      <c r="A19" s="128" t="s">
        <v>187</v>
      </c>
      <c r="B19" s="129"/>
      <c r="C19" s="107" t="s">
        <v>277</v>
      </c>
      <c r="D19" s="108"/>
      <c r="E19" s="108"/>
      <c r="F19" s="108"/>
      <c r="G19" s="108"/>
      <c r="H19" s="108"/>
      <c r="I19" s="108"/>
      <c r="J19" s="109"/>
    </row>
    <row r="20" spans="1:10" x14ac:dyDescent="0.25">
      <c r="A20" s="64"/>
      <c r="B20" s="65"/>
      <c r="C20" s="72"/>
      <c r="D20" s="65"/>
      <c r="E20" s="105"/>
      <c r="F20" s="105"/>
      <c r="G20" s="105"/>
      <c r="H20" s="105"/>
      <c r="I20" s="65"/>
      <c r="J20" s="67"/>
    </row>
    <row r="21" spans="1:10" x14ac:dyDescent="0.25">
      <c r="A21" s="128" t="s">
        <v>188</v>
      </c>
      <c r="B21" s="129"/>
      <c r="C21" s="116">
        <v>10000</v>
      </c>
      <c r="D21" s="117"/>
      <c r="E21" s="105"/>
      <c r="F21" s="105"/>
      <c r="G21" s="107" t="s">
        <v>278</v>
      </c>
      <c r="H21" s="108"/>
      <c r="I21" s="108"/>
      <c r="J21" s="109"/>
    </row>
    <row r="22" spans="1:10" x14ac:dyDescent="0.25">
      <c r="A22" s="64"/>
      <c r="B22" s="65"/>
      <c r="C22" s="65"/>
      <c r="D22" s="65"/>
      <c r="E22" s="105"/>
      <c r="F22" s="105"/>
      <c r="G22" s="105"/>
      <c r="H22" s="105"/>
      <c r="I22" s="65"/>
      <c r="J22" s="67"/>
    </row>
    <row r="23" spans="1:10" x14ac:dyDescent="0.25">
      <c r="A23" s="128" t="s">
        <v>189</v>
      </c>
      <c r="B23" s="129"/>
      <c r="C23" s="107" t="s">
        <v>279</v>
      </c>
      <c r="D23" s="108"/>
      <c r="E23" s="108"/>
      <c r="F23" s="108"/>
      <c r="G23" s="108"/>
      <c r="H23" s="108"/>
      <c r="I23" s="108"/>
      <c r="J23" s="109"/>
    </row>
    <row r="24" spans="1:10" x14ac:dyDescent="0.25">
      <c r="A24" s="64"/>
      <c r="B24" s="65"/>
      <c r="C24" s="65"/>
      <c r="D24" s="65"/>
      <c r="E24" s="105"/>
      <c r="F24" s="105"/>
      <c r="G24" s="105"/>
      <c r="H24" s="105"/>
      <c r="I24" s="65"/>
      <c r="J24" s="67"/>
    </row>
    <row r="25" spans="1:10" x14ac:dyDescent="0.25">
      <c r="A25" s="128" t="s">
        <v>190</v>
      </c>
      <c r="B25" s="129"/>
      <c r="C25" s="131" t="s">
        <v>280</v>
      </c>
      <c r="D25" s="132"/>
      <c r="E25" s="132"/>
      <c r="F25" s="132"/>
      <c r="G25" s="132"/>
      <c r="H25" s="132"/>
      <c r="I25" s="132"/>
      <c r="J25" s="133"/>
    </row>
    <row r="26" spans="1:10" x14ac:dyDescent="0.25">
      <c r="A26" s="64"/>
      <c r="B26" s="65"/>
      <c r="C26" s="72"/>
      <c r="D26" s="65"/>
      <c r="E26" s="105"/>
      <c r="F26" s="105"/>
      <c r="G26" s="105"/>
      <c r="H26" s="105"/>
      <c r="I26" s="65"/>
      <c r="J26" s="67"/>
    </row>
    <row r="27" spans="1:10" x14ac:dyDescent="0.25">
      <c r="A27" s="128" t="s">
        <v>191</v>
      </c>
      <c r="B27" s="129"/>
      <c r="C27" s="131" t="s">
        <v>281</v>
      </c>
      <c r="D27" s="132"/>
      <c r="E27" s="132"/>
      <c r="F27" s="132"/>
      <c r="G27" s="132"/>
      <c r="H27" s="132"/>
      <c r="I27" s="132"/>
      <c r="J27" s="133"/>
    </row>
    <row r="28" spans="1:10" ht="13.9" customHeight="1" x14ac:dyDescent="0.25">
      <c r="A28" s="64"/>
      <c r="B28" s="65"/>
      <c r="C28" s="72"/>
      <c r="D28" s="65"/>
      <c r="E28" s="105"/>
      <c r="F28" s="105"/>
      <c r="G28" s="105"/>
      <c r="H28" s="105"/>
      <c r="I28" s="65"/>
      <c r="J28" s="67"/>
    </row>
    <row r="29" spans="1:10" ht="22.9" customHeight="1" x14ac:dyDescent="0.25">
      <c r="A29" s="98" t="s">
        <v>201</v>
      </c>
      <c r="B29" s="129"/>
      <c r="C29" s="73">
        <v>38</v>
      </c>
      <c r="D29" s="74"/>
      <c r="E29" s="110"/>
      <c r="F29" s="110"/>
      <c r="G29" s="110"/>
      <c r="H29" s="110"/>
      <c r="I29" s="75"/>
      <c r="J29" s="76"/>
    </row>
    <row r="30" spans="1:10" x14ac:dyDescent="0.25">
      <c r="A30" s="64"/>
      <c r="B30" s="65"/>
      <c r="C30" s="65"/>
      <c r="D30" s="65"/>
      <c r="E30" s="105"/>
      <c r="F30" s="105"/>
      <c r="G30" s="105"/>
      <c r="H30" s="105"/>
      <c r="I30" s="75"/>
      <c r="J30" s="76"/>
    </row>
    <row r="31" spans="1:10" x14ac:dyDescent="0.25">
      <c r="A31" s="128" t="s">
        <v>192</v>
      </c>
      <c r="B31" s="129"/>
      <c r="C31" s="88" t="s">
        <v>214</v>
      </c>
      <c r="D31" s="127" t="s">
        <v>212</v>
      </c>
      <c r="E31" s="114"/>
      <c r="F31" s="114"/>
      <c r="G31" s="114"/>
      <c r="H31" s="65"/>
      <c r="I31" s="77" t="s">
        <v>213</v>
      </c>
      <c r="J31" s="78" t="s">
        <v>214</v>
      </c>
    </row>
    <row r="32" spans="1:10" x14ac:dyDescent="0.25">
      <c r="A32" s="128"/>
      <c r="B32" s="129"/>
      <c r="C32" s="79"/>
      <c r="D32" s="48"/>
      <c r="E32" s="130"/>
      <c r="F32" s="130"/>
      <c r="G32" s="130"/>
      <c r="H32" s="130"/>
      <c r="I32" s="75"/>
      <c r="J32" s="76"/>
    </row>
    <row r="33" spans="1:10" x14ac:dyDescent="0.25">
      <c r="A33" s="128" t="s">
        <v>202</v>
      </c>
      <c r="B33" s="129"/>
      <c r="C33" s="73" t="s">
        <v>216</v>
      </c>
      <c r="D33" s="127" t="s">
        <v>215</v>
      </c>
      <c r="E33" s="114"/>
      <c r="F33" s="114"/>
      <c r="G33" s="114"/>
      <c r="H33" s="71"/>
      <c r="I33" s="77" t="s">
        <v>216</v>
      </c>
      <c r="J33" s="78" t="s">
        <v>217</v>
      </c>
    </row>
    <row r="34" spans="1:10" x14ac:dyDescent="0.25">
      <c r="A34" s="64"/>
      <c r="B34" s="65"/>
      <c r="C34" s="65"/>
      <c r="D34" s="65"/>
      <c r="E34" s="105"/>
      <c r="F34" s="105"/>
      <c r="G34" s="105"/>
      <c r="H34" s="105"/>
      <c r="I34" s="65"/>
      <c r="J34" s="67"/>
    </row>
    <row r="35" spans="1:10" x14ac:dyDescent="0.25">
      <c r="A35" s="127" t="s">
        <v>203</v>
      </c>
      <c r="B35" s="114"/>
      <c r="C35" s="114"/>
      <c r="D35" s="114"/>
      <c r="E35" s="114" t="s">
        <v>193</v>
      </c>
      <c r="F35" s="114"/>
      <c r="G35" s="114"/>
      <c r="H35" s="114"/>
      <c r="I35" s="114"/>
      <c r="J35" s="80" t="s">
        <v>194</v>
      </c>
    </row>
    <row r="36" spans="1:10" x14ac:dyDescent="0.25">
      <c r="A36" s="64"/>
      <c r="B36" s="65"/>
      <c r="C36" s="65"/>
      <c r="D36" s="65"/>
      <c r="E36" s="105"/>
      <c r="F36" s="105"/>
      <c r="G36" s="105"/>
      <c r="H36" s="105"/>
      <c r="I36" s="65"/>
      <c r="J36" s="76"/>
    </row>
    <row r="37" spans="1:10" x14ac:dyDescent="0.25">
      <c r="A37" s="122" t="s">
        <v>290</v>
      </c>
      <c r="B37" s="123"/>
      <c r="C37" s="123"/>
      <c r="D37" s="123"/>
      <c r="E37" s="122" t="s">
        <v>291</v>
      </c>
      <c r="F37" s="123"/>
      <c r="G37" s="123"/>
      <c r="H37" s="123"/>
      <c r="I37" s="124"/>
      <c r="J37" s="81">
        <v>5316081</v>
      </c>
    </row>
    <row r="38" spans="1:10" x14ac:dyDescent="0.25">
      <c r="A38" s="64"/>
      <c r="B38" s="65"/>
      <c r="C38" s="72"/>
      <c r="D38" s="126"/>
      <c r="E38" s="126"/>
      <c r="F38" s="126"/>
      <c r="G38" s="126"/>
      <c r="H38" s="126"/>
      <c r="I38" s="126"/>
      <c r="J38" s="67"/>
    </row>
    <row r="39" spans="1:10" x14ac:dyDescent="0.25">
      <c r="A39" s="122"/>
      <c r="B39" s="123"/>
      <c r="C39" s="123"/>
      <c r="D39" s="124"/>
      <c r="E39" s="122"/>
      <c r="F39" s="123"/>
      <c r="G39" s="123"/>
      <c r="H39" s="123"/>
      <c r="I39" s="124"/>
      <c r="J39" s="73"/>
    </row>
    <row r="40" spans="1:10" x14ac:dyDescent="0.25">
      <c r="A40" s="64"/>
      <c r="B40" s="65"/>
      <c r="C40" s="72"/>
      <c r="D40" s="82"/>
      <c r="E40" s="126"/>
      <c r="F40" s="126"/>
      <c r="G40" s="126"/>
      <c r="H40" s="126"/>
      <c r="I40" s="66"/>
      <c r="J40" s="67"/>
    </row>
    <row r="41" spans="1:10" x14ac:dyDescent="0.25">
      <c r="A41" s="122"/>
      <c r="B41" s="123"/>
      <c r="C41" s="123"/>
      <c r="D41" s="124"/>
      <c r="E41" s="122"/>
      <c r="F41" s="123"/>
      <c r="G41" s="123"/>
      <c r="H41" s="123"/>
      <c r="I41" s="124"/>
      <c r="J41" s="73"/>
    </row>
    <row r="42" spans="1:10" x14ac:dyDescent="0.25">
      <c r="A42" s="64"/>
      <c r="B42" s="65"/>
      <c r="C42" s="72"/>
      <c r="D42" s="82"/>
      <c r="E42" s="126"/>
      <c r="F42" s="126"/>
      <c r="G42" s="126"/>
      <c r="H42" s="126"/>
      <c r="I42" s="66"/>
      <c r="J42" s="67"/>
    </row>
    <row r="43" spans="1:10" x14ac:dyDescent="0.25">
      <c r="A43" s="122"/>
      <c r="B43" s="123"/>
      <c r="C43" s="123"/>
      <c r="D43" s="124"/>
      <c r="E43" s="122"/>
      <c r="F43" s="123"/>
      <c r="G43" s="123"/>
      <c r="H43" s="123"/>
      <c r="I43" s="124"/>
      <c r="J43" s="73"/>
    </row>
    <row r="44" spans="1:10" x14ac:dyDescent="0.25">
      <c r="A44" s="83"/>
      <c r="B44" s="72"/>
      <c r="C44" s="120"/>
      <c r="D44" s="120"/>
      <c r="E44" s="105"/>
      <c r="F44" s="105"/>
      <c r="G44" s="120"/>
      <c r="H44" s="120"/>
      <c r="I44" s="120"/>
      <c r="J44" s="67"/>
    </row>
    <row r="45" spans="1:10" x14ac:dyDescent="0.25">
      <c r="A45" s="122"/>
      <c r="B45" s="123"/>
      <c r="C45" s="123"/>
      <c r="D45" s="124"/>
      <c r="E45" s="122"/>
      <c r="F45" s="123"/>
      <c r="G45" s="123"/>
      <c r="H45" s="123"/>
      <c r="I45" s="124"/>
      <c r="J45" s="73"/>
    </row>
    <row r="46" spans="1:10" x14ac:dyDescent="0.25">
      <c r="A46" s="83"/>
      <c r="B46" s="72"/>
      <c r="C46" s="72"/>
      <c r="D46" s="65"/>
      <c r="E46" s="125"/>
      <c r="F46" s="125"/>
      <c r="G46" s="120"/>
      <c r="H46" s="120"/>
      <c r="I46" s="65"/>
      <c r="J46" s="67"/>
    </row>
    <row r="47" spans="1:10" x14ac:dyDescent="0.25">
      <c r="A47" s="122"/>
      <c r="B47" s="123"/>
      <c r="C47" s="123"/>
      <c r="D47" s="124"/>
      <c r="E47" s="122"/>
      <c r="F47" s="123"/>
      <c r="G47" s="123"/>
      <c r="H47" s="123"/>
      <c r="I47" s="124"/>
      <c r="J47" s="73"/>
    </row>
    <row r="48" spans="1:10" x14ac:dyDescent="0.25">
      <c r="A48" s="83"/>
      <c r="B48" s="72"/>
      <c r="C48" s="72"/>
      <c r="D48" s="65"/>
      <c r="E48" s="105"/>
      <c r="F48" s="105"/>
      <c r="G48" s="120"/>
      <c r="H48" s="120"/>
      <c r="I48" s="65"/>
      <c r="J48" s="84" t="s">
        <v>218</v>
      </c>
    </row>
    <row r="49" spans="1:10" x14ac:dyDescent="0.25">
      <c r="A49" s="83"/>
      <c r="B49" s="72"/>
      <c r="C49" s="72"/>
      <c r="D49" s="65"/>
      <c r="E49" s="105"/>
      <c r="F49" s="105"/>
      <c r="G49" s="120"/>
      <c r="H49" s="120"/>
      <c r="I49" s="65"/>
      <c r="J49" s="84" t="s">
        <v>219</v>
      </c>
    </row>
    <row r="50" spans="1:10" ht="14.45" customHeight="1" x14ac:dyDescent="0.25">
      <c r="A50" s="98" t="s">
        <v>195</v>
      </c>
      <c r="B50" s="99"/>
      <c r="C50" s="116" t="s">
        <v>218</v>
      </c>
      <c r="D50" s="117"/>
      <c r="E50" s="118" t="s">
        <v>220</v>
      </c>
      <c r="F50" s="119"/>
      <c r="G50" s="107" t="s">
        <v>282</v>
      </c>
      <c r="H50" s="108"/>
      <c r="I50" s="108"/>
      <c r="J50" s="109"/>
    </row>
    <row r="51" spans="1:10" x14ac:dyDescent="0.25">
      <c r="A51" s="83"/>
      <c r="B51" s="72"/>
      <c r="C51" s="120"/>
      <c r="D51" s="120"/>
      <c r="E51" s="105"/>
      <c r="F51" s="105"/>
      <c r="G51" s="121" t="s">
        <v>221</v>
      </c>
      <c r="H51" s="121"/>
      <c r="I51" s="121"/>
      <c r="J51" s="56"/>
    </row>
    <row r="52" spans="1:10" ht="13.9" customHeight="1" x14ac:dyDescent="0.25">
      <c r="A52" s="98" t="s">
        <v>196</v>
      </c>
      <c r="B52" s="99"/>
      <c r="C52" s="107" t="s">
        <v>283</v>
      </c>
      <c r="D52" s="108"/>
      <c r="E52" s="108"/>
      <c r="F52" s="108"/>
      <c r="G52" s="108"/>
      <c r="H52" s="108"/>
      <c r="I52" s="108"/>
      <c r="J52" s="109"/>
    </row>
    <row r="53" spans="1:10" x14ac:dyDescent="0.25">
      <c r="A53" s="64"/>
      <c r="B53" s="65"/>
      <c r="C53" s="110" t="s">
        <v>197</v>
      </c>
      <c r="D53" s="110"/>
      <c r="E53" s="110"/>
      <c r="F53" s="110"/>
      <c r="G53" s="110"/>
      <c r="H53" s="110"/>
      <c r="I53" s="110"/>
      <c r="J53" s="67"/>
    </row>
    <row r="54" spans="1:10" x14ac:dyDescent="0.25">
      <c r="A54" s="98" t="s">
        <v>198</v>
      </c>
      <c r="B54" s="99"/>
      <c r="C54" s="111" t="s">
        <v>284</v>
      </c>
      <c r="D54" s="112"/>
      <c r="E54" s="113"/>
      <c r="F54" s="105"/>
      <c r="G54" s="105"/>
      <c r="H54" s="114"/>
      <c r="I54" s="114"/>
      <c r="J54" s="115"/>
    </row>
    <row r="55" spans="1:10" x14ac:dyDescent="0.25">
      <c r="A55" s="64"/>
      <c r="B55" s="65"/>
      <c r="C55" s="72"/>
      <c r="D55" s="65"/>
      <c r="E55" s="105"/>
      <c r="F55" s="105"/>
      <c r="G55" s="105"/>
      <c r="H55" s="105"/>
      <c r="I55" s="65"/>
      <c r="J55" s="67"/>
    </row>
    <row r="56" spans="1:10" ht="14.45" customHeight="1" x14ac:dyDescent="0.25">
      <c r="A56" s="98" t="s">
        <v>190</v>
      </c>
      <c r="B56" s="99"/>
      <c r="C56" s="106" t="s">
        <v>285</v>
      </c>
      <c r="D56" s="101"/>
      <c r="E56" s="101"/>
      <c r="F56" s="101"/>
      <c r="G56" s="101"/>
      <c r="H56" s="101"/>
      <c r="I56" s="101"/>
      <c r="J56" s="102"/>
    </row>
    <row r="57" spans="1:10" x14ac:dyDescent="0.25">
      <c r="A57" s="64"/>
      <c r="B57" s="65"/>
      <c r="C57" s="65"/>
      <c r="D57" s="65"/>
      <c r="E57" s="105"/>
      <c r="F57" s="105"/>
      <c r="G57" s="105"/>
      <c r="H57" s="105"/>
      <c r="I57" s="65"/>
      <c r="J57" s="67"/>
    </row>
    <row r="58" spans="1:10" x14ac:dyDescent="0.25">
      <c r="A58" s="98" t="s">
        <v>222</v>
      </c>
      <c r="B58" s="99"/>
      <c r="C58" s="100"/>
      <c r="D58" s="101"/>
      <c r="E58" s="101"/>
      <c r="F58" s="101"/>
      <c r="G58" s="101"/>
      <c r="H58" s="101"/>
      <c r="I58" s="101"/>
      <c r="J58" s="102"/>
    </row>
    <row r="59" spans="1:10" ht="14.45" customHeight="1" x14ac:dyDescent="0.25">
      <c r="A59" s="64"/>
      <c r="B59" s="65"/>
      <c r="C59" s="103" t="s">
        <v>223</v>
      </c>
      <c r="D59" s="103"/>
      <c r="E59" s="103"/>
      <c r="F59" s="103"/>
      <c r="G59" s="65"/>
      <c r="H59" s="65"/>
      <c r="I59" s="65"/>
      <c r="J59" s="67"/>
    </row>
    <row r="60" spans="1:10" x14ac:dyDescent="0.25">
      <c r="A60" s="98" t="s">
        <v>224</v>
      </c>
      <c r="B60" s="99"/>
      <c r="C60" s="100"/>
      <c r="D60" s="101"/>
      <c r="E60" s="101"/>
      <c r="F60" s="101"/>
      <c r="G60" s="101"/>
      <c r="H60" s="101"/>
      <c r="I60" s="101"/>
      <c r="J60" s="102"/>
    </row>
    <row r="61" spans="1:10" ht="14.45" customHeight="1" x14ac:dyDescent="0.25">
      <c r="A61" s="85"/>
      <c r="B61" s="86"/>
      <c r="C61" s="104" t="s">
        <v>225</v>
      </c>
      <c r="D61" s="104"/>
      <c r="E61" s="104"/>
      <c r="F61" s="104"/>
      <c r="G61" s="104"/>
      <c r="H61" s="86"/>
      <c r="I61" s="86"/>
      <c r="J61" s="87"/>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topLeftCell="A20" zoomScaleNormal="100" zoomScaleSheetLayoutView="100" workbookViewId="0">
      <selection sqref="A1:I66"/>
    </sheetView>
  </sheetViews>
  <sheetFormatPr defaultColWidth="8.85546875" defaultRowHeight="12.75" x14ac:dyDescent="0.2"/>
  <cols>
    <col min="8" max="9" width="9.85546875" style="27" customWidth="1"/>
    <col min="10" max="10" width="10.28515625" bestFit="1" customWidth="1"/>
  </cols>
  <sheetData>
    <row r="1" spans="1:9" x14ac:dyDescent="0.2">
      <c r="A1" s="170" t="s">
        <v>1</v>
      </c>
      <c r="B1" s="171"/>
      <c r="C1" s="171"/>
      <c r="D1" s="171"/>
      <c r="E1" s="171"/>
      <c r="F1" s="171"/>
      <c r="G1" s="171"/>
      <c r="H1" s="171"/>
      <c r="I1" s="171"/>
    </row>
    <row r="2" spans="1:9" x14ac:dyDescent="0.2">
      <c r="A2" s="172" t="s">
        <v>287</v>
      </c>
      <c r="B2" s="173"/>
      <c r="C2" s="173"/>
      <c r="D2" s="173"/>
      <c r="E2" s="173"/>
      <c r="F2" s="173"/>
      <c r="G2" s="173"/>
      <c r="H2" s="173"/>
      <c r="I2" s="173"/>
    </row>
    <row r="3" spans="1:9" x14ac:dyDescent="0.2">
      <c r="A3" s="174" t="s">
        <v>226</v>
      </c>
      <c r="B3" s="174"/>
      <c r="C3" s="174"/>
      <c r="D3" s="174"/>
      <c r="E3" s="174"/>
      <c r="F3" s="174"/>
      <c r="G3" s="174"/>
      <c r="H3" s="174"/>
      <c r="I3" s="174"/>
    </row>
    <row r="4" spans="1:9" x14ac:dyDescent="0.2">
      <c r="A4" s="158" t="s">
        <v>288</v>
      </c>
      <c r="B4" s="159"/>
      <c r="C4" s="159"/>
      <c r="D4" s="159"/>
      <c r="E4" s="159"/>
      <c r="F4" s="159"/>
      <c r="G4" s="159"/>
      <c r="H4" s="159"/>
      <c r="I4" s="160"/>
    </row>
    <row r="5" spans="1:9" ht="67.5" x14ac:dyDescent="0.2">
      <c r="A5" s="164" t="s">
        <v>2</v>
      </c>
      <c r="B5" s="165"/>
      <c r="C5" s="165"/>
      <c r="D5" s="165"/>
      <c r="E5" s="165"/>
      <c r="F5" s="165"/>
      <c r="G5" s="1" t="s">
        <v>4</v>
      </c>
      <c r="H5" s="3" t="s">
        <v>177</v>
      </c>
      <c r="I5" s="3" t="s">
        <v>178</v>
      </c>
    </row>
    <row r="6" spans="1:9" x14ac:dyDescent="0.2">
      <c r="A6" s="168">
        <v>1</v>
      </c>
      <c r="B6" s="169"/>
      <c r="C6" s="169"/>
      <c r="D6" s="169"/>
      <c r="E6" s="169"/>
      <c r="F6" s="169"/>
      <c r="G6" s="2">
        <v>2</v>
      </c>
      <c r="H6" s="3">
        <v>3</v>
      </c>
      <c r="I6" s="3">
        <v>4</v>
      </c>
    </row>
    <row r="7" spans="1:9" x14ac:dyDescent="0.2">
      <c r="A7" s="166" t="s">
        <v>36</v>
      </c>
      <c r="B7" s="167"/>
      <c r="C7" s="167"/>
      <c r="D7" s="167"/>
      <c r="E7" s="167"/>
      <c r="F7" s="167"/>
      <c r="G7" s="167"/>
      <c r="H7" s="167"/>
      <c r="I7" s="167"/>
    </row>
    <row r="8" spans="1:9" x14ac:dyDescent="0.2">
      <c r="A8" s="161" t="s">
        <v>227</v>
      </c>
      <c r="B8" s="162"/>
      <c r="C8" s="162"/>
      <c r="D8" s="162"/>
      <c r="E8" s="162"/>
      <c r="F8" s="162"/>
      <c r="G8" s="4">
        <v>1</v>
      </c>
      <c r="H8" s="23">
        <f>H9+H10+H16+H20</f>
        <v>3405908</v>
      </c>
      <c r="I8" s="23">
        <f>I9+I10+I16+I20</f>
        <v>3233132</v>
      </c>
    </row>
    <row r="9" spans="1:9" x14ac:dyDescent="0.2">
      <c r="A9" s="163" t="s">
        <v>15</v>
      </c>
      <c r="B9" s="157"/>
      <c r="C9" s="157"/>
      <c r="D9" s="157"/>
      <c r="E9" s="157"/>
      <c r="F9" s="157"/>
      <c r="G9" s="5">
        <v>2</v>
      </c>
      <c r="H9" s="24">
        <v>495494</v>
      </c>
      <c r="I9" s="24">
        <v>467610</v>
      </c>
    </row>
    <row r="10" spans="1:9" x14ac:dyDescent="0.2">
      <c r="A10" s="161" t="s">
        <v>16</v>
      </c>
      <c r="B10" s="162"/>
      <c r="C10" s="162"/>
      <c r="D10" s="162"/>
      <c r="E10" s="162"/>
      <c r="F10" s="162"/>
      <c r="G10" s="4">
        <v>3</v>
      </c>
      <c r="H10" s="23">
        <f>H11+H12+H13+H14+H15</f>
        <v>1547963</v>
      </c>
      <c r="I10" s="23">
        <f>I11+I12+I13+I14+I15</f>
        <v>1388349</v>
      </c>
    </row>
    <row r="11" spans="1:9" x14ac:dyDescent="0.2">
      <c r="A11" s="157" t="s">
        <v>17</v>
      </c>
      <c r="B11" s="157"/>
      <c r="C11" s="157"/>
      <c r="D11" s="157"/>
      <c r="E11" s="157"/>
      <c r="F11" s="157"/>
      <c r="G11" s="89">
        <v>4</v>
      </c>
      <c r="H11" s="25">
        <v>1152922</v>
      </c>
      <c r="I11" s="25">
        <v>1050224</v>
      </c>
    </row>
    <row r="12" spans="1:9" x14ac:dyDescent="0.2">
      <c r="A12" s="157" t="s">
        <v>18</v>
      </c>
      <c r="B12" s="157"/>
      <c r="C12" s="157"/>
      <c r="D12" s="157"/>
      <c r="E12" s="157"/>
      <c r="F12" s="157"/>
      <c r="G12" s="89">
        <v>5</v>
      </c>
      <c r="H12" s="25">
        <v>172554</v>
      </c>
      <c r="I12" s="25">
        <v>139413</v>
      </c>
    </row>
    <row r="13" spans="1:9" x14ac:dyDescent="0.2">
      <c r="A13" s="157" t="s">
        <v>19</v>
      </c>
      <c r="B13" s="157"/>
      <c r="C13" s="157"/>
      <c r="D13" s="157"/>
      <c r="E13" s="157"/>
      <c r="F13" s="157"/>
      <c r="G13" s="89">
        <v>6</v>
      </c>
      <c r="H13" s="25">
        <v>198794</v>
      </c>
      <c r="I13" s="25">
        <v>180124</v>
      </c>
    </row>
    <row r="14" spans="1:9" x14ac:dyDescent="0.2">
      <c r="A14" s="157" t="s">
        <v>20</v>
      </c>
      <c r="B14" s="157"/>
      <c r="C14" s="157"/>
      <c r="D14" s="157"/>
      <c r="E14" s="157"/>
      <c r="F14" s="157"/>
      <c r="G14" s="89">
        <v>7</v>
      </c>
      <c r="H14" s="25">
        <v>23693</v>
      </c>
      <c r="I14" s="25">
        <v>18588</v>
      </c>
    </row>
    <row r="15" spans="1:9" x14ac:dyDescent="0.2">
      <c r="A15" s="157" t="s">
        <v>21</v>
      </c>
      <c r="B15" s="157"/>
      <c r="C15" s="157"/>
      <c r="D15" s="157"/>
      <c r="E15" s="157"/>
      <c r="F15" s="157"/>
      <c r="G15" s="89">
        <v>8</v>
      </c>
      <c r="H15" s="25">
        <v>0</v>
      </c>
      <c r="I15" s="25">
        <v>0</v>
      </c>
    </row>
    <row r="16" spans="1:9" x14ac:dyDescent="0.2">
      <c r="A16" s="161" t="s">
        <v>243</v>
      </c>
      <c r="B16" s="162"/>
      <c r="C16" s="162"/>
      <c r="D16" s="162"/>
      <c r="E16" s="162"/>
      <c r="F16" s="162"/>
      <c r="G16" s="4">
        <v>9</v>
      </c>
      <c r="H16" s="23">
        <f>H17+H18+H19</f>
        <v>1325605</v>
      </c>
      <c r="I16" s="23">
        <f>I17+I18+I19</f>
        <v>1340230</v>
      </c>
    </row>
    <row r="17" spans="1:9" x14ac:dyDescent="0.2">
      <c r="A17" s="175" t="s">
        <v>22</v>
      </c>
      <c r="B17" s="157"/>
      <c r="C17" s="157"/>
      <c r="D17" s="157"/>
      <c r="E17" s="157"/>
      <c r="F17" s="157"/>
      <c r="G17" s="89">
        <v>10</v>
      </c>
      <c r="H17" s="25">
        <v>1237395</v>
      </c>
      <c r="I17" s="25">
        <v>1240739</v>
      </c>
    </row>
    <row r="18" spans="1:9" x14ac:dyDescent="0.2">
      <c r="A18" s="175" t="s">
        <v>23</v>
      </c>
      <c r="B18" s="157"/>
      <c r="C18" s="157"/>
      <c r="D18" s="157"/>
      <c r="E18" s="157"/>
      <c r="F18" s="157"/>
      <c r="G18" s="89">
        <v>11</v>
      </c>
      <c r="H18" s="25">
        <v>62047</v>
      </c>
      <c r="I18" s="25">
        <v>60547</v>
      </c>
    </row>
    <row r="19" spans="1:9" ht="27.6" customHeight="1" x14ac:dyDescent="0.2">
      <c r="A19" s="175" t="s">
        <v>228</v>
      </c>
      <c r="B19" s="157"/>
      <c r="C19" s="157"/>
      <c r="D19" s="157"/>
      <c r="E19" s="157"/>
      <c r="F19" s="157"/>
      <c r="G19" s="89">
        <v>12</v>
      </c>
      <c r="H19" s="25">
        <v>26163</v>
      </c>
      <c r="I19" s="25">
        <v>38944</v>
      </c>
    </row>
    <row r="20" spans="1:9" x14ac:dyDescent="0.2">
      <c r="A20" s="163" t="s">
        <v>14</v>
      </c>
      <c r="B20" s="157"/>
      <c r="C20" s="157"/>
      <c r="D20" s="157"/>
      <c r="E20" s="157"/>
      <c r="F20" s="157"/>
      <c r="G20" s="90">
        <v>13</v>
      </c>
      <c r="H20" s="25">
        <v>36846</v>
      </c>
      <c r="I20" s="25">
        <v>36943</v>
      </c>
    </row>
    <row r="21" spans="1:9" x14ac:dyDescent="0.2">
      <c r="A21" s="161" t="s">
        <v>229</v>
      </c>
      <c r="B21" s="162"/>
      <c r="C21" s="162"/>
      <c r="D21" s="162"/>
      <c r="E21" s="162"/>
      <c r="F21" s="162"/>
      <c r="G21" s="4">
        <v>14</v>
      </c>
      <c r="H21" s="23">
        <f>H22+H28+H32</f>
        <v>3689444</v>
      </c>
      <c r="I21" s="23">
        <f>I22+I28+I32</f>
        <v>3760579</v>
      </c>
    </row>
    <row r="22" spans="1:9" x14ac:dyDescent="0.2">
      <c r="A22" s="161" t="s">
        <v>230</v>
      </c>
      <c r="B22" s="162"/>
      <c r="C22" s="162"/>
      <c r="D22" s="162"/>
      <c r="E22" s="162"/>
      <c r="F22" s="162"/>
      <c r="G22" s="4">
        <v>15</v>
      </c>
      <c r="H22" s="23">
        <f>H23+H24+H25+H26+H27</f>
        <v>467054</v>
      </c>
      <c r="I22" s="23">
        <f>I23+I24+I25+I26+I27</f>
        <v>337536</v>
      </c>
    </row>
    <row r="23" spans="1:9" x14ac:dyDescent="0.2">
      <c r="A23" s="157" t="s">
        <v>24</v>
      </c>
      <c r="B23" s="157"/>
      <c r="C23" s="157"/>
      <c r="D23" s="157"/>
      <c r="E23" s="157"/>
      <c r="F23" s="157"/>
      <c r="G23" s="89">
        <v>16</v>
      </c>
      <c r="H23" s="25">
        <v>367904</v>
      </c>
      <c r="I23" s="25">
        <v>224531</v>
      </c>
    </row>
    <row r="24" spans="1:9" x14ac:dyDescent="0.2">
      <c r="A24" s="157" t="s">
        <v>25</v>
      </c>
      <c r="B24" s="157"/>
      <c r="C24" s="157"/>
      <c r="D24" s="157"/>
      <c r="E24" s="157"/>
      <c r="F24" s="157"/>
      <c r="G24" s="89">
        <v>17</v>
      </c>
      <c r="H24" s="25">
        <v>35</v>
      </c>
      <c r="I24" s="25">
        <v>1290</v>
      </c>
    </row>
    <row r="25" spans="1:9" x14ac:dyDescent="0.2">
      <c r="A25" s="157" t="s">
        <v>26</v>
      </c>
      <c r="B25" s="157"/>
      <c r="C25" s="157"/>
      <c r="D25" s="157"/>
      <c r="E25" s="157"/>
      <c r="F25" s="157"/>
      <c r="G25" s="89">
        <v>18</v>
      </c>
      <c r="H25" s="25">
        <v>17062</v>
      </c>
      <c r="I25" s="25">
        <v>24335</v>
      </c>
    </row>
    <row r="26" spans="1:9" x14ac:dyDescent="0.2">
      <c r="A26" s="157" t="s">
        <v>27</v>
      </c>
      <c r="B26" s="157"/>
      <c r="C26" s="157"/>
      <c r="D26" s="157"/>
      <c r="E26" s="157"/>
      <c r="F26" s="157"/>
      <c r="G26" s="89">
        <v>19</v>
      </c>
      <c r="H26" s="25">
        <v>0</v>
      </c>
      <c r="I26" s="25">
        <v>0</v>
      </c>
    </row>
    <row r="27" spans="1:9" x14ac:dyDescent="0.2">
      <c r="A27" s="157" t="s">
        <v>28</v>
      </c>
      <c r="B27" s="157"/>
      <c r="C27" s="157"/>
      <c r="D27" s="157"/>
      <c r="E27" s="157"/>
      <c r="F27" s="157"/>
      <c r="G27" s="89">
        <v>20</v>
      </c>
      <c r="H27" s="25">
        <v>82053</v>
      </c>
      <c r="I27" s="25">
        <v>87380</v>
      </c>
    </row>
    <row r="28" spans="1:9" x14ac:dyDescent="0.2">
      <c r="A28" s="161" t="s">
        <v>231</v>
      </c>
      <c r="B28" s="161"/>
      <c r="C28" s="161"/>
      <c r="D28" s="161"/>
      <c r="E28" s="161"/>
      <c r="F28" s="161"/>
      <c r="G28" s="4">
        <v>21</v>
      </c>
      <c r="H28" s="23">
        <f>H29+H30+H31</f>
        <v>1399917</v>
      </c>
      <c r="I28" s="23">
        <f>I29+I30+I31</f>
        <v>3042304</v>
      </c>
    </row>
    <row r="29" spans="1:9" x14ac:dyDescent="0.2">
      <c r="A29" s="157" t="s">
        <v>29</v>
      </c>
      <c r="B29" s="157"/>
      <c r="C29" s="157"/>
      <c r="D29" s="157"/>
      <c r="E29" s="157"/>
      <c r="F29" s="157"/>
      <c r="G29" s="89">
        <v>22</v>
      </c>
      <c r="H29" s="25">
        <v>208519</v>
      </c>
      <c r="I29" s="25">
        <v>1419749</v>
      </c>
    </row>
    <row r="30" spans="1:9" x14ac:dyDescent="0.2">
      <c r="A30" s="157" t="s">
        <v>30</v>
      </c>
      <c r="B30" s="157"/>
      <c r="C30" s="157"/>
      <c r="D30" s="157"/>
      <c r="E30" s="157"/>
      <c r="F30" s="157"/>
      <c r="G30" s="89">
        <v>23</v>
      </c>
      <c r="H30" s="25">
        <v>0</v>
      </c>
      <c r="I30" s="25">
        <v>0</v>
      </c>
    </row>
    <row r="31" spans="1:9" x14ac:dyDescent="0.2">
      <c r="A31" s="157" t="s">
        <v>31</v>
      </c>
      <c r="B31" s="157"/>
      <c r="C31" s="157"/>
      <c r="D31" s="157"/>
      <c r="E31" s="157"/>
      <c r="F31" s="157"/>
      <c r="G31" s="89">
        <v>24</v>
      </c>
      <c r="H31" s="25">
        <v>1191398</v>
      </c>
      <c r="I31" s="25">
        <v>1622555</v>
      </c>
    </row>
    <row r="32" spans="1:9" x14ac:dyDescent="0.2">
      <c r="A32" s="163" t="s">
        <v>32</v>
      </c>
      <c r="B32" s="157"/>
      <c r="C32" s="157"/>
      <c r="D32" s="157"/>
      <c r="E32" s="157"/>
      <c r="F32" s="157"/>
      <c r="G32" s="5">
        <v>25</v>
      </c>
      <c r="H32" s="24">
        <v>1822473</v>
      </c>
      <c r="I32" s="24">
        <v>380739</v>
      </c>
    </row>
    <row r="33" spans="1:9" ht="25.9" customHeight="1" x14ac:dyDescent="0.2">
      <c r="A33" s="163" t="s">
        <v>33</v>
      </c>
      <c r="B33" s="157"/>
      <c r="C33" s="157"/>
      <c r="D33" s="157"/>
      <c r="E33" s="157"/>
      <c r="F33" s="157"/>
      <c r="G33" s="5">
        <v>26</v>
      </c>
      <c r="H33" s="24">
        <v>103732</v>
      </c>
      <c r="I33" s="24">
        <v>174205</v>
      </c>
    </row>
    <row r="34" spans="1:9" x14ac:dyDescent="0.2">
      <c r="A34" s="161" t="s">
        <v>232</v>
      </c>
      <c r="B34" s="162"/>
      <c r="C34" s="162"/>
      <c r="D34" s="162"/>
      <c r="E34" s="162"/>
      <c r="F34" s="162"/>
      <c r="G34" s="4">
        <v>27</v>
      </c>
      <c r="H34" s="23">
        <f>H8+H21+H33</f>
        <v>7199084</v>
      </c>
      <c r="I34" s="23">
        <f>I8+I21+I33</f>
        <v>7167916</v>
      </c>
    </row>
    <row r="35" spans="1:9" x14ac:dyDescent="0.2">
      <c r="A35" s="163" t="s">
        <v>34</v>
      </c>
      <c r="B35" s="157"/>
      <c r="C35" s="157"/>
      <c r="D35" s="157"/>
      <c r="E35" s="157"/>
      <c r="F35" s="157"/>
      <c r="G35" s="5">
        <v>28</v>
      </c>
      <c r="H35" s="24">
        <v>0</v>
      </c>
      <c r="I35" s="24">
        <v>0</v>
      </c>
    </row>
    <row r="36" spans="1:9" x14ac:dyDescent="0.2">
      <c r="A36" s="166" t="s">
        <v>3</v>
      </c>
      <c r="B36" s="166"/>
      <c r="C36" s="166"/>
      <c r="D36" s="166"/>
      <c r="E36" s="166"/>
      <c r="F36" s="166"/>
      <c r="G36" s="166"/>
      <c r="H36" s="166"/>
      <c r="I36" s="166"/>
    </row>
    <row r="37" spans="1:9" x14ac:dyDescent="0.2">
      <c r="A37" s="161" t="s">
        <v>233</v>
      </c>
      <c r="B37" s="162"/>
      <c r="C37" s="162"/>
      <c r="D37" s="162"/>
      <c r="E37" s="162"/>
      <c r="F37" s="162"/>
      <c r="G37" s="4">
        <v>29</v>
      </c>
      <c r="H37" s="23">
        <f>H38+H39+H40+H45+H46+H47+H48+H49</f>
        <v>5854882</v>
      </c>
      <c r="I37" s="23">
        <f>I38+I39+I40+I45+I46+I47+I48+I49</f>
        <v>5865108</v>
      </c>
    </row>
    <row r="38" spans="1:9" x14ac:dyDescent="0.2">
      <c r="A38" s="157" t="s">
        <v>37</v>
      </c>
      <c r="B38" s="157"/>
      <c r="C38" s="157"/>
      <c r="D38" s="157"/>
      <c r="E38" s="157"/>
      <c r="F38" s="157"/>
      <c r="G38" s="89">
        <v>30</v>
      </c>
      <c r="H38" s="25">
        <v>3076316</v>
      </c>
      <c r="I38" s="25">
        <v>3076315</v>
      </c>
    </row>
    <row r="39" spans="1:9" x14ac:dyDescent="0.2">
      <c r="A39" s="157" t="s">
        <v>38</v>
      </c>
      <c r="B39" s="157"/>
      <c r="C39" s="157"/>
      <c r="D39" s="157"/>
      <c r="E39" s="157"/>
      <c r="F39" s="157"/>
      <c r="G39" s="89">
        <v>31</v>
      </c>
      <c r="H39" s="25">
        <v>1839562</v>
      </c>
      <c r="I39" s="25">
        <v>1840833</v>
      </c>
    </row>
    <row r="40" spans="1:9" x14ac:dyDescent="0.2">
      <c r="A40" s="162" t="s">
        <v>234</v>
      </c>
      <c r="B40" s="162"/>
      <c r="C40" s="162"/>
      <c r="D40" s="162"/>
      <c r="E40" s="162"/>
      <c r="F40" s="162"/>
      <c r="G40" s="91">
        <v>32</v>
      </c>
      <c r="H40" s="26">
        <f>H41+H42+H43+H44</f>
        <v>882442</v>
      </c>
      <c r="I40" s="26">
        <f>I41+I42+I43+I44</f>
        <v>870368</v>
      </c>
    </row>
    <row r="41" spans="1:9" x14ac:dyDescent="0.2">
      <c r="A41" s="157" t="s">
        <v>39</v>
      </c>
      <c r="B41" s="157"/>
      <c r="C41" s="157"/>
      <c r="D41" s="157"/>
      <c r="E41" s="157"/>
      <c r="F41" s="157"/>
      <c r="G41" s="89">
        <v>33</v>
      </c>
      <c r="H41" s="25">
        <v>18714</v>
      </c>
      <c r="I41" s="25">
        <v>18714</v>
      </c>
    </row>
    <row r="42" spans="1:9" x14ac:dyDescent="0.2">
      <c r="A42" s="157" t="s">
        <v>40</v>
      </c>
      <c r="B42" s="157"/>
      <c r="C42" s="157"/>
      <c r="D42" s="157"/>
      <c r="E42" s="157"/>
      <c r="F42" s="157"/>
      <c r="G42" s="89">
        <v>34</v>
      </c>
      <c r="H42" s="25">
        <v>-18409</v>
      </c>
      <c r="I42" s="25">
        <v>-30483</v>
      </c>
    </row>
    <row r="43" spans="1:9" x14ac:dyDescent="0.2">
      <c r="A43" s="157" t="s">
        <v>41</v>
      </c>
      <c r="B43" s="157"/>
      <c r="C43" s="157"/>
      <c r="D43" s="157"/>
      <c r="E43" s="157"/>
      <c r="F43" s="157"/>
      <c r="G43" s="89">
        <v>35</v>
      </c>
      <c r="H43" s="25">
        <v>70169</v>
      </c>
      <c r="I43" s="25">
        <v>70169</v>
      </c>
    </row>
    <row r="44" spans="1:9" x14ac:dyDescent="0.2">
      <c r="A44" s="157" t="s">
        <v>42</v>
      </c>
      <c r="B44" s="157"/>
      <c r="C44" s="157"/>
      <c r="D44" s="157"/>
      <c r="E44" s="157"/>
      <c r="F44" s="157"/>
      <c r="G44" s="89">
        <v>36</v>
      </c>
      <c r="H44" s="25">
        <v>811968</v>
      </c>
      <c r="I44" s="25">
        <v>811968</v>
      </c>
    </row>
    <row r="45" spans="1:9" x14ac:dyDescent="0.2">
      <c r="A45" s="157" t="s">
        <v>235</v>
      </c>
      <c r="B45" s="157"/>
      <c r="C45" s="157"/>
      <c r="D45" s="157"/>
      <c r="E45" s="157"/>
      <c r="F45" s="157"/>
      <c r="G45" s="89">
        <v>37</v>
      </c>
      <c r="H45" s="25">
        <v>101095</v>
      </c>
      <c r="I45" s="25">
        <v>101095</v>
      </c>
    </row>
    <row r="46" spans="1:9" x14ac:dyDescent="0.2">
      <c r="A46" s="157" t="s">
        <v>236</v>
      </c>
      <c r="B46" s="157"/>
      <c r="C46" s="157"/>
      <c r="D46" s="157"/>
      <c r="E46" s="157"/>
      <c r="F46" s="157"/>
      <c r="G46" s="89">
        <v>38</v>
      </c>
      <c r="H46" s="25">
        <v>-22181</v>
      </c>
      <c r="I46" s="25">
        <v>-22134</v>
      </c>
    </row>
    <row r="47" spans="1:9" x14ac:dyDescent="0.2">
      <c r="A47" s="157" t="s">
        <v>237</v>
      </c>
      <c r="B47" s="157"/>
      <c r="C47" s="157"/>
      <c r="D47" s="157"/>
      <c r="E47" s="157"/>
      <c r="F47" s="157"/>
      <c r="G47" s="89">
        <v>39</v>
      </c>
      <c r="H47" s="25">
        <v>-107857</v>
      </c>
      <c r="I47" s="25">
        <v>-30799</v>
      </c>
    </row>
    <row r="48" spans="1:9" x14ac:dyDescent="0.2">
      <c r="A48" s="157" t="s">
        <v>238</v>
      </c>
      <c r="B48" s="157"/>
      <c r="C48" s="157"/>
      <c r="D48" s="157"/>
      <c r="E48" s="157"/>
      <c r="F48" s="157"/>
      <c r="G48" s="89">
        <v>40</v>
      </c>
      <c r="H48" s="25">
        <v>85505</v>
      </c>
      <c r="I48" s="25">
        <v>29430</v>
      </c>
    </row>
    <row r="49" spans="1:9" x14ac:dyDescent="0.2">
      <c r="A49" s="177" t="s">
        <v>239</v>
      </c>
      <c r="B49" s="177"/>
      <c r="C49" s="177"/>
      <c r="D49" s="177"/>
      <c r="E49" s="177"/>
      <c r="F49" s="177"/>
      <c r="G49" s="89">
        <v>41</v>
      </c>
      <c r="H49" s="25">
        <v>0</v>
      </c>
      <c r="I49" s="25">
        <v>0</v>
      </c>
    </row>
    <row r="50" spans="1:9" x14ac:dyDescent="0.2">
      <c r="A50" s="163" t="s">
        <v>43</v>
      </c>
      <c r="B50" s="157"/>
      <c r="C50" s="157"/>
      <c r="D50" s="157"/>
      <c r="E50" s="157"/>
      <c r="F50" s="157"/>
      <c r="G50" s="90">
        <v>42</v>
      </c>
      <c r="H50" s="24">
        <v>36308</v>
      </c>
      <c r="I50" s="24">
        <v>36308</v>
      </c>
    </row>
    <row r="51" spans="1:9" x14ac:dyDescent="0.2">
      <c r="A51" s="161" t="s">
        <v>240</v>
      </c>
      <c r="B51" s="162"/>
      <c r="C51" s="162"/>
      <c r="D51" s="162"/>
      <c r="E51" s="162"/>
      <c r="F51" s="162"/>
      <c r="G51" s="4">
        <v>43</v>
      </c>
      <c r="H51" s="23">
        <f>H52+H53+H54+H55+H56+H57</f>
        <v>408143</v>
      </c>
      <c r="I51" s="23">
        <f>I52+I53+I54+I55+I56+I57</f>
        <v>284221</v>
      </c>
    </row>
    <row r="52" spans="1:9" x14ac:dyDescent="0.2">
      <c r="A52" s="157" t="s">
        <v>44</v>
      </c>
      <c r="B52" s="157"/>
      <c r="C52" s="157"/>
      <c r="D52" s="157"/>
      <c r="E52" s="157"/>
      <c r="F52" s="157"/>
      <c r="G52" s="89">
        <v>44</v>
      </c>
      <c r="H52" s="25">
        <v>1678</v>
      </c>
      <c r="I52" s="25">
        <v>7359</v>
      </c>
    </row>
    <row r="53" spans="1:9" x14ac:dyDescent="0.2">
      <c r="A53" s="157" t="s">
        <v>45</v>
      </c>
      <c r="B53" s="157"/>
      <c r="C53" s="157"/>
      <c r="D53" s="157"/>
      <c r="E53" s="157"/>
      <c r="F53" s="157"/>
      <c r="G53" s="89">
        <v>45</v>
      </c>
      <c r="H53" s="25">
        <v>115287</v>
      </c>
      <c r="I53" s="25">
        <v>63197</v>
      </c>
    </row>
    <row r="54" spans="1:9" x14ac:dyDescent="0.2">
      <c r="A54" s="157" t="s">
        <v>46</v>
      </c>
      <c r="B54" s="157"/>
      <c r="C54" s="157"/>
      <c r="D54" s="157"/>
      <c r="E54" s="157"/>
      <c r="F54" s="157"/>
      <c r="G54" s="89">
        <v>46</v>
      </c>
      <c r="H54" s="25">
        <v>105130</v>
      </c>
      <c r="I54" s="25">
        <v>97226</v>
      </c>
    </row>
    <row r="55" spans="1:9" x14ac:dyDescent="0.2">
      <c r="A55" s="157" t="s">
        <v>47</v>
      </c>
      <c r="B55" s="157"/>
      <c r="C55" s="157"/>
      <c r="D55" s="157"/>
      <c r="E55" s="157"/>
      <c r="F55" s="157"/>
      <c r="G55" s="89">
        <v>47</v>
      </c>
      <c r="H55" s="25">
        <v>50640</v>
      </c>
      <c r="I55" s="25">
        <v>53966</v>
      </c>
    </row>
    <row r="56" spans="1:9" x14ac:dyDescent="0.2">
      <c r="A56" s="157" t="s">
        <v>48</v>
      </c>
      <c r="B56" s="157"/>
      <c r="C56" s="157"/>
      <c r="D56" s="157"/>
      <c r="E56" s="157"/>
      <c r="F56" s="157"/>
      <c r="G56" s="89">
        <v>48</v>
      </c>
      <c r="H56" s="25">
        <v>263</v>
      </c>
      <c r="I56" s="25">
        <v>0</v>
      </c>
    </row>
    <row r="57" spans="1:9" x14ac:dyDescent="0.2">
      <c r="A57" s="157" t="s">
        <v>49</v>
      </c>
      <c r="B57" s="157"/>
      <c r="C57" s="157"/>
      <c r="D57" s="157"/>
      <c r="E57" s="157"/>
      <c r="F57" s="157"/>
      <c r="G57" s="89">
        <v>49</v>
      </c>
      <c r="H57" s="25">
        <v>135145</v>
      </c>
      <c r="I57" s="25">
        <v>62473</v>
      </c>
    </row>
    <row r="58" spans="1:9" x14ac:dyDescent="0.2">
      <c r="A58" s="163" t="s">
        <v>50</v>
      </c>
      <c r="B58" s="157"/>
      <c r="C58" s="157"/>
      <c r="D58" s="157"/>
      <c r="E58" s="157"/>
      <c r="F58" s="157"/>
      <c r="G58" s="5">
        <v>50</v>
      </c>
      <c r="H58" s="24">
        <v>251402</v>
      </c>
      <c r="I58" s="24">
        <v>251402</v>
      </c>
    </row>
    <row r="59" spans="1:9" x14ac:dyDescent="0.2">
      <c r="A59" s="163" t="s">
        <v>51</v>
      </c>
      <c r="B59" s="157"/>
      <c r="C59" s="157"/>
      <c r="D59" s="157"/>
      <c r="E59" s="157"/>
      <c r="F59" s="157"/>
      <c r="G59" s="5">
        <v>51</v>
      </c>
      <c r="H59" s="24">
        <v>19189</v>
      </c>
      <c r="I59" s="24">
        <v>19189</v>
      </c>
    </row>
    <row r="60" spans="1:9" x14ac:dyDescent="0.2">
      <c r="A60" s="163" t="s">
        <v>52</v>
      </c>
      <c r="B60" s="157"/>
      <c r="C60" s="157"/>
      <c r="D60" s="157"/>
      <c r="E60" s="157"/>
      <c r="F60" s="157"/>
      <c r="G60" s="90">
        <v>52</v>
      </c>
      <c r="H60" s="24">
        <v>629160</v>
      </c>
      <c r="I60" s="24">
        <v>711688</v>
      </c>
    </row>
    <row r="61" spans="1:9" x14ac:dyDescent="0.2">
      <c r="A61" s="161" t="s">
        <v>241</v>
      </c>
      <c r="B61" s="162"/>
      <c r="C61" s="162"/>
      <c r="D61" s="162"/>
      <c r="E61" s="162"/>
      <c r="F61" s="162"/>
      <c r="G61" s="4">
        <v>53</v>
      </c>
      <c r="H61" s="23">
        <f>H37+H50+H51+H58+H59+H60</f>
        <v>7199084</v>
      </c>
      <c r="I61" s="23">
        <f>I37+I50+I51+I58+I59+I60</f>
        <v>7167916</v>
      </c>
    </row>
    <row r="62" spans="1:9" x14ac:dyDescent="0.2">
      <c r="A62" s="163" t="s">
        <v>53</v>
      </c>
      <c r="B62" s="157"/>
      <c r="C62" s="157"/>
      <c r="D62" s="157"/>
      <c r="E62" s="157"/>
      <c r="F62" s="157"/>
      <c r="G62" s="90">
        <v>54</v>
      </c>
      <c r="H62" s="24">
        <v>0</v>
      </c>
      <c r="I62" s="24">
        <v>0</v>
      </c>
    </row>
    <row r="63" spans="1:9" ht="25.5" customHeight="1" x14ac:dyDescent="0.2">
      <c r="A63" s="163" t="s">
        <v>35</v>
      </c>
      <c r="B63" s="163"/>
      <c r="C63" s="163"/>
      <c r="D63" s="163"/>
      <c r="E63" s="163"/>
      <c r="F63" s="163"/>
      <c r="G63" s="176"/>
      <c r="H63" s="176"/>
      <c r="I63" s="176"/>
    </row>
    <row r="64" spans="1:9" x14ac:dyDescent="0.2">
      <c r="A64" s="161" t="s">
        <v>242</v>
      </c>
      <c r="B64" s="162"/>
      <c r="C64" s="162"/>
      <c r="D64" s="162"/>
      <c r="E64" s="162"/>
      <c r="F64" s="162"/>
      <c r="G64" s="4">
        <v>55</v>
      </c>
      <c r="H64" s="23">
        <f>H65+H66</f>
        <v>5854882</v>
      </c>
      <c r="I64" s="23">
        <f>I65+I66</f>
        <v>5865108</v>
      </c>
    </row>
    <row r="65" spans="1:9" x14ac:dyDescent="0.2">
      <c r="A65" s="163" t="s">
        <v>54</v>
      </c>
      <c r="B65" s="157"/>
      <c r="C65" s="157"/>
      <c r="D65" s="157"/>
      <c r="E65" s="157"/>
      <c r="F65" s="157"/>
      <c r="G65" s="5">
        <v>56</v>
      </c>
      <c r="H65" s="24">
        <f>+H37</f>
        <v>5854882</v>
      </c>
      <c r="I65" s="24">
        <f>+I37</f>
        <v>5865108</v>
      </c>
    </row>
    <row r="66" spans="1:9" x14ac:dyDescent="0.2">
      <c r="A66" s="163" t="s">
        <v>55</v>
      </c>
      <c r="B66" s="157"/>
      <c r="C66" s="157"/>
      <c r="D66" s="157"/>
      <c r="E66" s="157"/>
      <c r="F66" s="157"/>
      <c r="G66" s="5">
        <v>57</v>
      </c>
      <c r="H66" s="24">
        <v>0</v>
      </c>
      <c r="I66" s="24">
        <v>0</v>
      </c>
    </row>
  </sheetData>
  <mergeCells count="66">
    <mergeCell ref="A45:F45"/>
    <mergeCell ref="A29:F29"/>
    <mergeCell ref="A30:F30"/>
    <mergeCell ref="A31:F31"/>
    <mergeCell ref="A44:F44"/>
    <mergeCell ref="A40:F40"/>
    <mergeCell ref="A41:F41"/>
    <mergeCell ref="A42:F42"/>
    <mergeCell ref="A43:F43"/>
    <mergeCell ref="A18:F18"/>
    <mergeCell ref="A28:F28"/>
    <mergeCell ref="A33:F33"/>
    <mergeCell ref="A19:F19"/>
    <mergeCell ref="A39:F39"/>
    <mergeCell ref="A32:F32"/>
    <mergeCell ref="A34:F34"/>
    <mergeCell ref="A35:F35"/>
    <mergeCell ref="A37:F37"/>
    <mergeCell ref="A38:F38"/>
    <mergeCell ref="A36:I36"/>
    <mergeCell ref="A49:F49"/>
    <mergeCell ref="A50:F50"/>
    <mergeCell ref="A51:F51"/>
    <mergeCell ref="A52:F52"/>
    <mergeCell ref="A46:F46"/>
    <mergeCell ref="A47:F47"/>
    <mergeCell ref="A48:F48"/>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12:F12"/>
    <mergeCell ref="A4:I4"/>
    <mergeCell ref="A8:F8"/>
    <mergeCell ref="A9:F9"/>
    <mergeCell ref="A10:F10"/>
    <mergeCell ref="A11:F11"/>
    <mergeCell ref="A5:F5"/>
    <mergeCell ref="A7:I7"/>
    <mergeCell ref="A6:F6"/>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zoomScaleNormal="100" zoomScaleSheetLayoutView="100" workbookViewId="0">
      <selection sqref="A1: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88" t="s">
        <v>5</v>
      </c>
      <c r="B1" s="171"/>
      <c r="C1" s="171"/>
      <c r="D1" s="171"/>
      <c r="E1" s="171"/>
      <c r="F1" s="171"/>
      <c r="G1" s="171"/>
      <c r="H1" s="171"/>
      <c r="I1" s="171"/>
    </row>
    <row r="2" spans="1:11" x14ac:dyDescent="0.2">
      <c r="A2" s="191" t="s">
        <v>289</v>
      </c>
      <c r="B2" s="173"/>
      <c r="C2" s="173"/>
      <c r="D2" s="173"/>
      <c r="E2" s="173"/>
      <c r="F2" s="173"/>
      <c r="G2" s="173"/>
      <c r="H2" s="173"/>
      <c r="I2" s="173"/>
    </row>
    <row r="3" spans="1:11" x14ac:dyDescent="0.2">
      <c r="A3" s="178" t="s">
        <v>226</v>
      </c>
      <c r="B3" s="179"/>
      <c r="C3" s="179"/>
      <c r="D3" s="179"/>
      <c r="E3" s="179"/>
      <c r="F3" s="179"/>
      <c r="G3" s="179"/>
      <c r="H3" s="179"/>
      <c r="I3" s="179"/>
      <c r="J3" s="180"/>
      <c r="K3" s="180"/>
    </row>
    <row r="4" spans="1:11" x14ac:dyDescent="0.2">
      <c r="A4" s="181" t="s">
        <v>288</v>
      </c>
      <c r="B4" s="182"/>
      <c r="C4" s="182"/>
      <c r="D4" s="182"/>
      <c r="E4" s="182"/>
      <c r="F4" s="182"/>
      <c r="G4" s="182"/>
      <c r="H4" s="182"/>
      <c r="I4" s="182"/>
      <c r="J4" s="183"/>
      <c r="K4" s="183"/>
    </row>
    <row r="5" spans="1:11" ht="27.75" customHeight="1" x14ac:dyDescent="0.2">
      <c r="A5" s="184" t="s">
        <v>2</v>
      </c>
      <c r="B5" s="185"/>
      <c r="C5" s="185"/>
      <c r="D5" s="185"/>
      <c r="E5" s="185"/>
      <c r="F5" s="185"/>
      <c r="G5" s="184" t="s">
        <v>6</v>
      </c>
      <c r="H5" s="186" t="s">
        <v>179</v>
      </c>
      <c r="I5" s="187"/>
      <c r="J5" s="186" t="s">
        <v>176</v>
      </c>
      <c r="K5" s="187"/>
    </row>
    <row r="6" spans="1:11" x14ac:dyDescent="0.2">
      <c r="A6" s="185"/>
      <c r="B6" s="185"/>
      <c r="C6" s="185"/>
      <c r="D6" s="185"/>
      <c r="E6" s="185"/>
      <c r="F6" s="185"/>
      <c r="G6" s="185"/>
      <c r="H6" s="29" t="s">
        <v>174</v>
      </c>
      <c r="I6" s="29" t="s">
        <v>175</v>
      </c>
      <c r="J6" s="29" t="s">
        <v>174</v>
      </c>
      <c r="K6" s="29" t="s">
        <v>175</v>
      </c>
    </row>
    <row r="7" spans="1:11" x14ac:dyDescent="0.2">
      <c r="A7" s="189">
        <v>1</v>
      </c>
      <c r="B7" s="190"/>
      <c r="C7" s="190"/>
      <c r="D7" s="190"/>
      <c r="E7" s="190"/>
      <c r="F7" s="190"/>
      <c r="G7" s="9">
        <v>2</v>
      </c>
      <c r="H7" s="29">
        <v>3</v>
      </c>
      <c r="I7" s="29">
        <v>4</v>
      </c>
      <c r="J7" s="29">
        <v>5</v>
      </c>
      <c r="K7" s="29">
        <v>6</v>
      </c>
    </row>
    <row r="8" spans="1:11" x14ac:dyDescent="0.2">
      <c r="A8" s="161" t="s">
        <v>244</v>
      </c>
      <c r="B8" s="162"/>
      <c r="C8" s="162"/>
      <c r="D8" s="162"/>
      <c r="E8" s="162"/>
      <c r="F8" s="162"/>
      <c r="G8" s="4">
        <v>1</v>
      </c>
      <c r="H8" s="23">
        <f>H9+H15</f>
        <v>2805952</v>
      </c>
      <c r="I8" s="23">
        <f>I9+I15</f>
        <v>882903</v>
      </c>
      <c r="J8" s="23">
        <f>J9+J15</f>
        <v>2601138</v>
      </c>
      <c r="K8" s="23">
        <f>K9+K15</f>
        <v>888165</v>
      </c>
    </row>
    <row r="9" spans="1:11" x14ac:dyDescent="0.2">
      <c r="A9" s="162" t="s">
        <v>245</v>
      </c>
      <c r="B9" s="162"/>
      <c r="C9" s="162"/>
      <c r="D9" s="162"/>
      <c r="E9" s="162"/>
      <c r="F9" s="162"/>
      <c r="G9" s="7">
        <v>2</v>
      </c>
      <c r="H9" s="26">
        <f>SUM(H10:H14)</f>
        <v>1911765</v>
      </c>
      <c r="I9" s="26">
        <f>SUM(I10:I14)</f>
        <v>587394</v>
      </c>
      <c r="J9" s="26">
        <f>SUM(J10:J14)</f>
        <v>1703013</v>
      </c>
      <c r="K9" s="26">
        <f>SUM(K10:K14)</f>
        <v>608684</v>
      </c>
    </row>
    <row r="10" spans="1:11" x14ac:dyDescent="0.2">
      <c r="A10" s="157" t="s">
        <v>59</v>
      </c>
      <c r="B10" s="157"/>
      <c r="C10" s="157"/>
      <c r="D10" s="157"/>
      <c r="E10" s="157"/>
      <c r="F10" s="157"/>
      <c r="G10" s="89">
        <v>3</v>
      </c>
      <c r="H10" s="25">
        <v>911559</v>
      </c>
      <c r="I10" s="25">
        <v>239415</v>
      </c>
      <c r="J10" s="25">
        <v>761163</v>
      </c>
      <c r="K10" s="25">
        <v>292486</v>
      </c>
    </row>
    <row r="11" spans="1:11" x14ac:dyDescent="0.2">
      <c r="A11" s="157" t="s">
        <v>60</v>
      </c>
      <c r="B11" s="157"/>
      <c r="C11" s="157"/>
      <c r="D11" s="157"/>
      <c r="E11" s="157"/>
      <c r="F11" s="157"/>
      <c r="G11" s="89">
        <v>4</v>
      </c>
      <c r="H11" s="25">
        <v>792626</v>
      </c>
      <c r="I11" s="25">
        <v>272533</v>
      </c>
      <c r="J11" s="25">
        <v>815874</v>
      </c>
      <c r="K11" s="25">
        <v>281039</v>
      </c>
    </row>
    <row r="12" spans="1:11" x14ac:dyDescent="0.2">
      <c r="A12" s="157" t="s">
        <v>61</v>
      </c>
      <c r="B12" s="157"/>
      <c r="C12" s="157"/>
      <c r="D12" s="157"/>
      <c r="E12" s="157"/>
      <c r="F12" s="157"/>
      <c r="G12" s="89">
        <v>5</v>
      </c>
      <c r="H12" s="25">
        <v>207580</v>
      </c>
      <c r="I12" s="25">
        <v>75446</v>
      </c>
      <c r="J12" s="25">
        <v>125976</v>
      </c>
      <c r="K12" s="25">
        <v>35159</v>
      </c>
    </row>
    <row r="13" spans="1:11" x14ac:dyDescent="0.2">
      <c r="A13" s="157" t="s">
        <v>62</v>
      </c>
      <c r="B13" s="157"/>
      <c r="C13" s="157"/>
      <c r="D13" s="157"/>
      <c r="E13" s="157"/>
      <c r="F13" s="157"/>
      <c r="G13" s="89">
        <v>6</v>
      </c>
      <c r="H13" s="25">
        <v>0</v>
      </c>
      <c r="I13" s="25">
        <v>0</v>
      </c>
      <c r="J13" s="25">
        <v>0</v>
      </c>
      <c r="K13" s="25">
        <v>0</v>
      </c>
    </row>
    <row r="14" spans="1:11" x14ac:dyDescent="0.2">
      <c r="A14" s="157" t="s">
        <v>63</v>
      </c>
      <c r="B14" s="157"/>
      <c r="C14" s="157"/>
      <c r="D14" s="157"/>
      <c r="E14" s="157"/>
      <c r="F14" s="157"/>
      <c r="G14" s="89">
        <v>7</v>
      </c>
      <c r="H14" s="25">
        <v>0</v>
      </c>
      <c r="I14" s="25">
        <v>0</v>
      </c>
      <c r="J14" s="25">
        <v>0</v>
      </c>
      <c r="K14" s="25">
        <v>0</v>
      </c>
    </row>
    <row r="15" spans="1:11" x14ac:dyDescent="0.2">
      <c r="A15" s="162" t="s">
        <v>246</v>
      </c>
      <c r="B15" s="162"/>
      <c r="C15" s="162"/>
      <c r="D15" s="162"/>
      <c r="E15" s="162"/>
      <c r="F15" s="162"/>
      <c r="G15" s="7">
        <v>8</v>
      </c>
      <c r="H15" s="26">
        <f>H16+H17+H18</f>
        <v>894187</v>
      </c>
      <c r="I15" s="26">
        <f>I16+I17+I18</f>
        <v>295509</v>
      </c>
      <c r="J15" s="26">
        <f>J16+J17+J18</f>
        <v>898125</v>
      </c>
      <c r="K15" s="26">
        <f>K16+K17+K18</f>
        <v>279481</v>
      </c>
    </row>
    <row r="16" spans="1:11" x14ac:dyDescent="0.2">
      <c r="A16" s="157" t="s">
        <v>64</v>
      </c>
      <c r="B16" s="157"/>
      <c r="C16" s="157"/>
      <c r="D16" s="157"/>
      <c r="E16" s="157"/>
      <c r="F16" s="157"/>
      <c r="G16" s="89">
        <v>9</v>
      </c>
      <c r="H16" s="25">
        <v>0</v>
      </c>
      <c r="I16" s="25">
        <v>0</v>
      </c>
      <c r="J16" s="25">
        <v>0</v>
      </c>
      <c r="K16" s="25">
        <v>0</v>
      </c>
    </row>
    <row r="17" spans="1:11" x14ac:dyDescent="0.2">
      <c r="A17" s="157" t="s">
        <v>65</v>
      </c>
      <c r="B17" s="157"/>
      <c r="C17" s="157"/>
      <c r="D17" s="157"/>
      <c r="E17" s="157"/>
      <c r="F17" s="157"/>
      <c r="G17" s="89">
        <v>10</v>
      </c>
      <c r="H17" s="25">
        <v>588480</v>
      </c>
      <c r="I17" s="25">
        <v>194228</v>
      </c>
      <c r="J17" s="25">
        <v>648440</v>
      </c>
      <c r="K17" s="25">
        <v>215759</v>
      </c>
    </row>
    <row r="18" spans="1:11" x14ac:dyDescent="0.2">
      <c r="A18" s="157" t="s">
        <v>66</v>
      </c>
      <c r="B18" s="157"/>
      <c r="C18" s="157"/>
      <c r="D18" s="157"/>
      <c r="E18" s="157"/>
      <c r="F18" s="157"/>
      <c r="G18" s="89">
        <v>11</v>
      </c>
      <c r="H18" s="25">
        <v>305707</v>
      </c>
      <c r="I18" s="25">
        <v>101281</v>
      </c>
      <c r="J18" s="25">
        <v>249685</v>
      </c>
      <c r="K18" s="25">
        <v>63722</v>
      </c>
    </row>
    <row r="19" spans="1:11" x14ac:dyDescent="0.2">
      <c r="A19" s="161" t="s">
        <v>247</v>
      </c>
      <c r="B19" s="162"/>
      <c r="C19" s="162"/>
      <c r="D19" s="162"/>
      <c r="E19" s="162"/>
      <c r="F19" s="162"/>
      <c r="G19" s="92">
        <v>12</v>
      </c>
      <c r="H19" s="23">
        <f>H20+H23+H27+H28+H29+H32+H33</f>
        <v>2683950</v>
      </c>
      <c r="I19" s="23">
        <f>I20+I23+I27+I28+I29+I32+I33</f>
        <v>872294</v>
      </c>
      <c r="J19" s="23">
        <f>J20+J23+J27+J28+J29+J32+J33</f>
        <v>2628475</v>
      </c>
      <c r="K19" s="23">
        <f>K20+K23+K27+K28+K29+K32+K33</f>
        <v>833592</v>
      </c>
    </row>
    <row r="20" spans="1:11" x14ac:dyDescent="0.2">
      <c r="A20" s="162" t="s">
        <v>248</v>
      </c>
      <c r="B20" s="162"/>
      <c r="C20" s="162"/>
      <c r="D20" s="162"/>
      <c r="E20" s="162"/>
      <c r="F20" s="162"/>
      <c r="G20" s="91">
        <v>13</v>
      </c>
      <c r="H20" s="26">
        <f>H21+H22</f>
        <v>804819</v>
      </c>
      <c r="I20" s="26">
        <f>I21+I22</f>
        <v>272430</v>
      </c>
      <c r="J20" s="26">
        <f>J21+J22</f>
        <v>799004</v>
      </c>
      <c r="K20" s="26">
        <f>K21+K22</f>
        <v>260277</v>
      </c>
    </row>
    <row r="21" spans="1:11" x14ac:dyDescent="0.2">
      <c r="A21" s="157" t="s">
        <v>67</v>
      </c>
      <c r="B21" s="157"/>
      <c r="C21" s="157"/>
      <c r="D21" s="157"/>
      <c r="E21" s="157"/>
      <c r="F21" s="157"/>
      <c r="G21" s="89">
        <v>14</v>
      </c>
      <c r="H21" s="25">
        <v>60159</v>
      </c>
      <c r="I21" s="25">
        <v>39422</v>
      </c>
      <c r="J21" s="25">
        <v>30007</v>
      </c>
      <c r="K21" s="25">
        <v>12775</v>
      </c>
    </row>
    <row r="22" spans="1:11" x14ac:dyDescent="0.2">
      <c r="A22" s="157" t="s">
        <v>68</v>
      </c>
      <c r="B22" s="157"/>
      <c r="C22" s="157"/>
      <c r="D22" s="157"/>
      <c r="E22" s="157"/>
      <c r="F22" s="157"/>
      <c r="G22" s="89">
        <v>15</v>
      </c>
      <c r="H22" s="25">
        <v>744660</v>
      </c>
      <c r="I22" s="25">
        <v>233008</v>
      </c>
      <c r="J22" s="25">
        <v>768997</v>
      </c>
      <c r="K22" s="25">
        <v>247502</v>
      </c>
    </row>
    <row r="23" spans="1:11" x14ac:dyDescent="0.2">
      <c r="A23" s="162" t="s">
        <v>249</v>
      </c>
      <c r="B23" s="162"/>
      <c r="C23" s="162"/>
      <c r="D23" s="162"/>
      <c r="E23" s="162"/>
      <c r="F23" s="162"/>
      <c r="G23" s="91">
        <v>16</v>
      </c>
      <c r="H23" s="26">
        <f>H24+H25+H26</f>
        <v>1316606</v>
      </c>
      <c r="I23" s="26">
        <f>I24+I25+I26</f>
        <v>411095</v>
      </c>
      <c r="J23" s="26">
        <f>J24+J25+J26</f>
        <v>1223932</v>
      </c>
      <c r="K23" s="26">
        <f>K24+K25+K26</f>
        <v>389868</v>
      </c>
    </row>
    <row r="24" spans="1:11" x14ac:dyDescent="0.2">
      <c r="A24" s="157" t="s">
        <v>69</v>
      </c>
      <c r="B24" s="157"/>
      <c r="C24" s="157"/>
      <c r="D24" s="157"/>
      <c r="E24" s="157"/>
      <c r="F24" s="157"/>
      <c r="G24" s="89">
        <v>17</v>
      </c>
      <c r="H24" s="25">
        <v>927155</v>
      </c>
      <c r="I24" s="25">
        <v>287202</v>
      </c>
      <c r="J24" s="25">
        <v>846707</v>
      </c>
      <c r="K24" s="25">
        <v>282683</v>
      </c>
    </row>
    <row r="25" spans="1:11" x14ac:dyDescent="0.2">
      <c r="A25" s="157" t="s">
        <v>70</v>
      </c>
      <c r="B25" s="157"/>
      <c r="C25" s="157"/>
      <c r="D25" s="157"/>
      <c r="E25" s="157"/>
      <c r="F25" s="157"/>
      <c r="G25" s="89">
        <v>18</v>
      </c>
      <c r="H25" s="25">
        <v>289163</v>
      </c>
      <c r="I25" s="25">
        <v>91657</v>
      </c>
      <c r="J25" s="25">
        <v>277615</v>
      </c>
      <c r="K25" s="25">
        <v>75089</v>
      </c>
    </row>
    <row r="26" spans="1:11" x14ac:dyDescent="0.2">
      <c r="A26" s="157" t="s">
        <v>71</v>
      </c>
      <c r="B26" s="157"/>
      <c r="C26" s="157"/>
      <c r="D26" s="157"/>
      <c r="E26" s="157"/>
      <c r="F26" s="157"/>
      <c r="G26" s="89">
        <v>19</v>
      </c>
      <c r="H26" s="25">
        <v>100288</v>
      </c>
      <c r="I26" s="25">
        <v>32236</v>
      </c>
      <c r="J26" s="25">
        <v>99610</v>
      </c>
      <c r="K26" s="25">
        <v>32096</v>
      </c>
    </row>
    <row r="27" spans="1:11" x14ac:dyDescent="0.2">
      <c r="A27" s="157" t="s">
        <v>72</v>
      </c>
      <c r="B27" s="157"/>
      <c r="C27" s="157"/>
      <c r="D27" s="157"/>
      <c r="E27" s="157"/>
      <c r="F27" s="157"/>
      <c r="G27" s="89">
        <v>20</v>
      </c>
      <c r="H27" s="25">
        <v>211763</v>
      </c>
      <c r="I27" s="25">
        <v>70926</v>
      </c>
      <c r="J27" s="25">
        <v>229476</v>
      </c>
      <c r="K27" s="25">
        <v>76153</v>
      </c>
    </row>
    <row r="28" spans="1:11" x14ac:dyDescent="0.2">
      <c r="A28" s="157" t="s">
        <v>73</v>
      </c>
      <c r="B28" s="157"/>
      <c r="C28" s="157"/>
      <c r="D28" s="157"/>
      <c r="E28" s="157"/>
      <c r="F28" s="157"/>
      <c r="G28" s="89">
        <v>21</v>
      </c>
      <c r="H28" s="25">
        <v>342778</v>
      </c>
      <c r="I28" s="25">
        <v>120271</v>
      </c>
      <c r="J28" s="25">
        <v>364492</v>
      </c>
      <c r="K28" s="25">
        <v>103914</v>
      </c>
    </row>
    <row r="29" spans="1:11" x14ac:dyDescent="0.2">
      <c r="A29" s="162" t="s">
        <v>250</v>
      </c>
      <c r="B29" s="162"/>
      <c r="C29" s="162"/>
      <c r="D29" s="162"/>
      <c r="E29" s="162"/>
      <c r="F29" s="162"/>
      <c r="G29" s="7">
        <v>22</v>
      </c>
      <c r="H29" s="25">
        <v>2655</v>
      </c>
      <c r="I29" s="25">
        <v>-3984</v>
      </c>
      <c r="J29" s="25">
        <v>0</v>
      </c>
      <c r="K29" s="25">
        <v>0</v>
      </c>
    </row>
    <row r="30" spans="1:11" x14ac:dyDescent="0.2">
      <c r="A30" s="157" t="s">
        <v>74</v>
      </c>
      <c r="B30" s="157"/>
      <c r="C30" s="157"/>
      <c r="D30" s="157"/>
      <c r="E30" s="157"/>
      <c r="F30" s="157"/>
      <c r="G30" s="89">
        <v>23</v>
      </c>
      <c r="H30" s="25">
        <v>0</v>
      </c>
      <c r="I30" s="25">
        <v>0</v>
      </c>
      <c r="J30" s="25">
        <v>0</v>
      </c>
      <c r="K30" s="25">
        <v>0</v>
      </c>
    </row>
    <row r="31" spans="1:11" x14ac:dyDescent="0.2">
      <c r="A31" s="157" t="s">
        <v>75</v>
      </c>
      <c r="B31" s="157"/>
      <c r="C31" s="157"/>
      <c r="D31" s="157"/>
      <c r="E31" s="157"/>
      <c r="F31" s="157"/>
      <c r="G31" s="89">
        <v>24</v>
      </c>
      <c r="H31" s="25">
        <v>2655</v>
      </c>
      <c r="I31" s="25">
        <v>-3984</v>
      </c>
      <c r="J31" s="25">
        <v>0</v>
      </c>
      <c r="K31" s="25">
        <v>0</v>
      </c>
    </row>
    <row r="32" spans="1:11" x14ac:dyDescent="0.2">
      <c r="A32" s="157" t="s">
        <v>76</v>
      </c>
      <c r="B32" s="157"/>
      <c r="C32" s="157"/>
      <c r="D32" s="157"/>
      <c r="E32" s="157"/>
      <c r="F32" s="157"/>
      <c r="G32" s="89">
        <v>25</v>
      </c>
      <c r="H32" s="25">
        <v>0</v>
      </c>
      <c r="I32" s="25">
        <v>0</v>
      </c>
      <c r="J32" s="25">
        <v>0</v>
      </c>
      <c r="K32" s="25">
        <v>0</v>
      </c>
    </row>
    <row r="33" spans="1:11" x14ac:dyDescent="0.2">
      <c r="A33" s="157" t="s">
        <v>77</v>
      </c>
      <c r="B33" s="157"/>
      <c r="C33" s="157"/>
      <c r="D33" s="157"/>
      <c r="E33" s="157"/>
      <c r="F33" s="157"/>
      <c r="G33" s="89">
        <v>26</v>
      </c>
      <c r="H33" s="25">
        <v>5329</v>
      </c>
      <c r="I33" s="25">
        <v>1556</v>
      </c>
      <c r="J33" s="25">
        <v>11571</v>
      </c>
      <c r="K33" s="25">
        <v>3380</v>
      </c>
    </row>
    <row r="34" spans="1:11" x14ac:dyDescent="0.2">
      <c r="A34" s="161" t="s">
        <v>251</v>
      </c>
      <c r="B34" s="162"/>
      <c r="C34" s="162"/>
      <c r="D34" s="162"/>
      <c r="E34" s="162"/>
      <c r="F34" s="162"/>
      <c r="G34" s="4">
        <v>27</v>
      </c>
      <c r="H34" s="23">
        <f>H35+H36+H37+H38+H39+H40</f>
        <v>22343</v>
      </c>
      <c r="I34" s="23">
        <f>I35+I36+I37+I38+I39+I40</f>
        <v>14975</v>
      </c>
      <c r="J34" s="23">
        <f>J35+J36+J37+J38+J39+J40</f>
        <v>67050</v>
      </c>
      <c r="K34" s="23">
        <f>K35+K36+K37+K38+K39+K40</f>
        <v>45042</v>
      </c>
    </row>
    <row r="35" spans="1:11" x14ac:dyDescent="0.2">
      <c r="A35" s="157" t="s">
        <v>78</v>
      </c>
      <c r="B35" s="157"/>
      <c r="C35" s="157"/>
      <c r="D35" s="157"/>
      <c r="E35" s="157"/>
      <c r="F35" s="157"/>
      <c r="G35" s="89">
        <v>28</v>
      </c>
      <c r="H35" s="25">
        <v>13507</v>
      </c>
      <c r="I35" s="25">
        <v>13484</v>
      </c>
      <c r="J35" s="25">
        <v>62</v>
      </c>
      <c r="K35" s="25">
        <v>62</v>
      </c>
    </row>
    <row r="36" spans="1:11" x14ac:dyDescent="0.2">
      <c r="A36" s="157" t="s">
        <v>79</v>
      </c>
      <c r="B36" s="157"/>
      <c r="C36" s="157"/>
      <c r="D36" s="157"/>
      <c r="E36" s="157"/>
      <c r="F36" s="157"/>
      <c r="G36" s="89">
        <v>29</v>
      </c>
      <c r="H36" s="25">
        <v>8488</v>
      </c>
      <c r="I36" s="25">
        <v>1459</v>
      </c>
      <c r="J36" s="25">
        <v>49900</v>
      </c>
      <c r="K36" s="25">
        <v>38285</v>
      </c>
    </row>
    <row r="37" spans="1:11" x14ac:dyDescent="0.2">
      <c r="A37" s="157" t="s">
        <v>80</v>
      </c>
      <c r="B37" s="157"/>
      <c r="C37" s="157"/>
      <c r="D37" s="157"/>
      <c r="E37" s="157"/>
      <c r="F37" s="157"/>
      <c r="G37" s="89">
        <v>30</v>
      </c>
      <c r="H37" s="25">
        <v>0</v>
      </c>
      <c r="I37" s="25">
        <v>0</v>
      </c>
      <c r="J37" s="25">
        <v>0</v>
      </c>
      <c r="K37" s="25">
        <v>0</v>
      </c>
    </row>
    <row r="38" spans="1:11" x14ac:dyDescent="0.2">
      <c r="A38" s="157" t="s">
        <v>81</v>
      </c>
      <c r="B38" s="157"/>
      <c r="C38" s="157"/>
      <c r="D38" s="157"/>
      <c r="E38" s="157"/>
      <c r="F38" s="157"/>
      <c r="G38" s="89">
        <v>31</v>
      </c>
      <c r="H38" s="25">
        <v>0</v>
      </c>
      <c r="I38" s="25">
        <v>0</v>
      </c>
      <c r="J38" s="25">
        <v>11580</v>
      </c>
      <c r="K38" s="25">
        <v>6648</v>
      </c>
    </row>
    <row r="39" spans="1:11" x14ac:dyDescent="0.2">
      <c r="A39" s="157" t="s">
        <v>82</v>
      </c>
      <c r="B39" s="157"/>
      <c r="C39" s="157"/>
      <c r="D39" s="157"/>
      <c r="E39" s="157"/>
      <c r="F39" s="157"/>
      <c r="G39" s="89">
        <v>32</v>
      </c>
      <c r="H39" s="25">
        <v>0</v>
      </c>
      <c r="I39" s="25">
        <v>0</v>
      </c>
      <c r="J39" s="25">
        <v>0</v>
      </c>
      <c r="K39" s="25">
        <v>0</v>
      </c>
    </row>
    <row r="40" spans="1:11" x14ac:dyDescent="0.2">
      <c r="A40" s="157" t="s">
        <v>83</v>
      </c>
      <c r="B40" s="157"/>
      <c r="C40" s="157"/>
      <c r="D40" s="157"/>
      <c r="E40" s="157"/>
      <c r="F40" s="157"/>
      <c r="G40" s="89">
        <v>33</v>
      </c>
      <c r="H40" s="25">
        <v>348</v>
      </c>
      <c r="I40" s="25">
        <v>32</v>
      </c>
      <c r="J40" s="25">
        <v>5508</v>
      </c>
      <c r="K40" s="25">
        <v>47</v>
      </c>
    </row>
    <row r="41" spans="1:11" x14ac:dyDescent="0.2">
      <c r="A41" s="161" t="s">
        <v>252</v>
      </c>
      <c r="B41" s="162"/>
      <c r="C41" s="162"/>
      <c r="D41" s="162"/>
      <c r="E41" s="162"/>
      <c r="F41" s="162"/>
      <c r="G41" s="92">
        <v>34</v>
      </c>
      <c r="H41" s="23">
        <f>H42+H43+H44+H45+H46</f>
        <v>113980</v>
      </c>
      <c r="I41" s="23">
        <f>I42+I43+I44+I45+I46</f>
        <v>23611</v>
      </c>
      <c r="J41" s="23">
        <f>J42+J43+J44+J45+J46</f>
        <v>8513</v>
      </c>
      <c r="K41" s="23">
        <f>K42+K43+K44+K45+K46</f>
        <v>2820</v>
      </c>
    </row>
    <row r="42" spans="1:11" x14ac:dyDescent="0.2">
      <c r="A42" s="157" t="s">
        <v>84</v>
      </c>
      <c r="B42" s="157"/>
      <c r="C42" s="157"/>
      <c r="D42" s="157"/>
      <c r="E42" s="157"/>
      <c r="F42" s="157"/>
      <c r="G42" s="89">
        <v>35</v>
      </c>
      <c r="H42" s="25">
        <v>583</v>
      </c>
      <c r="I42" s="25">
        <v>202</v>
      </c>
      <c r="J42" s="25">
        <v>481</v>
      </c>
      <c r="K42" s="25">
        <v>152</v>
      </c>
    </row>
    <row r="43" spans="1:11" ht="12.75" customHeight="1" x14ac:dyDescent="0.2">
      <c r="A43" s="157" t="s">
        <v>85</v>
      </c>
      <c r="B43" s="157"/>
      <c r="C43" s="157"/>
      <c r="D43" s="157"/>
      <c r="E43" s="157"/>
      <c r="F43" s="157"/>
      <c r="G43" s="89">
        <v>36</v>
      </c>
      <c r="H43" s="25">
        <v>19268</v>
      </c>
      <c r="I43" s="25">
        <v>5247</v>
      </c>
      <c r="J43" s="25">
        <v>8032</v>
      </c>
      <c r="K43" s="25">
        <v>2668</v>
      </c>
    </row>
    <row r="44" spans="1:11" ht="13.15" customHeight="1" x14ac:dyDescent="0.2">
      <c r="A44" s="157" t="s">
        <v>86</v>
      </c>
      <c r="B44" s="157"/>
      <c r="C44" s="157"/>
      <c r="D44" s="157"/>
      <c r="E44" s="157"/>
      <c r="F44" s="157"/>
      <c r="G44" s="89">
        <v>37</v>
      </c>
      <c r="H44" s="25">
        <v>94129</v>
      </c>
      <c r="I44" s="25">
        <v>18162</v>
      </c>
      <c r="J44" s="25">
        <v>0</v>
      </c>
      <c r="K44" s="25">
        <v>0</v>
      </c>
    </row>
    <row r="45" spans="1:11" x14ac:dyDescent="0.2">
      <c r="A45" s="157" t="s">
        <v>87</v>
      </c>
      <c r="B45" s="157"/>
      <c r="C45" s="157"/>
      <c r="D45" s="157"/>
      <c r="E45" s="157"/>
      <c r="F45" s="157"/>
      <c r="G45" s="89">
        <v>38</v>
      </c>
      <c r="H45" s="25">
        <v>0</v>
      </c>
      <c r="I45" s="25">
        <v>0</v>
      </c>
      <c r="J45" s="25">
        <v>0</v>
      </c>
      <c r="K45" s="25">
        <v>0</v>
      </c>
    </row>
    <row r="46" spans="1:11" x14ac:dyDescent="0.2">
      <c r="A46" s="157" t="s">
        <v>88</v>
      </c>
      <c r="B46" s="157"/>
      <c r="C46" s="157"/>
      <c r="D46" s="157"/>
      <c r="E46" s="157"/>
      <c r="F46" s="157"/>
      <c r="G46" s="89">
        <v>39</v>
      </c>
      <c r="H46" s="25">
        <v>0</v>
      </c>
      <c r="I46" s="25">
        <v>0</v>
      </c>
      <c r="J46" s="25">
        <v>0</v>
      </c>
      <c r="K46" s="25">
        <v>0</v>
      </c>
    </row>
    <row r="47" spans="1:11" x14ac:dyDescent="0.2">
      <c r="A47" s="161" t="s">
        <v>253</v>
      </c>
      <c r="B47" s="162"/>
      <c r="C47" s="162"/>
      <c r="D47" s="162"/>
      <c r="E47" s="162"/>
      <c r="F47" s="162"/>
      <c r="G47" s="92">
        <v>40</v>
      </c>
      <c r="H47" s="23">
        <f>H8+H34</f>
        <v>2828295</v>
      </c>
      <c r="I47" s="23">
        <f>I8+I34</f>
        <v>897878</v>
      </c>
      <c r="J47" s="23">
        <f>J8+J34</f>
        <v>2668188</v>
      </c>
      <c r="K47" s="23">
        <f>K8+K34</f>
        <v>933207</v>
      </c>
    </row>
    <row r="48" spans="1:11" x14ac:dyDescent="0.2">
      <c r="A48" s="161" t="s">
        <v>254</v>
      </c>
      <c r="B48" s="162"/>
      <c r="C48" s="162"/>
      <c r="D48" s="162"/>
      <c r="E48" s="162"/>
      <c r="F48" s="162"/>
      <c r="G48" s="4">
        <v>41</v>
      </c>
      <c r="H48" s="23">
        <f>H41+H19</f>
        <v>2797930</v>
      </c>
      <c r="I48" s="23">
        <f>I41+I19</f>
        <v>895905</v>
      </c>
      <c r="J48" s="23">
        <f>J41+J19</f>
        <v>2636988</v>
      </c>
      <c r="K48" s="23">
        <f>K41+K19</f>
        <v>836412</v>
      </c>
    </row>
    <row r="49" spans="1:11" x14ac:dyDescent="0.2">
      <c r="A49" s="163" t="s">
        <v>89</v>
      </c>
      <c r="B49" s="157"/>
      <c r="C49" s="157"/>
      <c r="D49" s="157"/>
      <c r="E49" s="157"/>
      <c r="F49" s="157"/>
      <c r="G49" s="5">
        <v>42</v>
      </c>
      <c r="H49" s="24">
        <v>-5285</v>
      </c>
      <c r="I49" s="24">
        <v>-7411</v>
      </c>
      <c r="J49" s="24">
        <v>2099</v>
      </c>
      <c r="K49" s="24">
        <v>8117</v>
      </c>
    </row>
    <row r="50" spans="1:11" x14ac:dyDescent="0.2">
      <c r="A50" s="161" t="s">
        <v>255</v>
      </c>
      <c r="B50" s="162"/>
      <c r="C50" s="162"/>
      <c r="D50" s="162"/>
      <c r="E50" s="162"/>
      <c r="F50" s="162"/>
      <c r="G50" s="4">
        <v>43</v>
      </c>
      <c r="H50" s="23">
        <f>H47-H48+H49</f>
        <v>25080</v>
      </c>
      <c r="I50" s="23">
        <f>I47-I48+I49</f>
        <v>-5438</v>
      </c>
      <c r="J50" s="23">
        <f>J47-J48+J49</f>
        <v>33299</v>
      </c>
      <c r="K50" s="23">
        <f>K47-K48+K49</f>
        <v>104912</v>
      </c>
    </row>
    <row r="51" spans="1:11" x14ac:dyDescent="0.2">
      <c r="A51" s="163" t="s">
        <v>90</v>
      </c>
      <c r="B51" s="157"/>
      <c r="C51" s="157"/>
      <c r="D51" s="157"/>
      <c r="E51" s="157"/>
      <c r="F51" s="157"/>
      <c r="G51" s="5">
        <v>44</v>
      </c>
      <c r="H51" s="24">
        <v>17660</v>
      </c>
      <c r="I51" s="24">
        <v>-2376</v>
      </c>
      <c r="J51" s="24">
        <v>3869</v>
      </c>
      <c r="K51" s="24">
        <v>4525</v>
      </c>
    </row>
    <row r="52" spans="1:11" x14ac:dyDescent="0.2">
      <c r="A52" s="161" t="s">
        <v>256</v>
      </c>
      <c r="B52" s="162"/>
      <c r="C52" s="162"/>
      <c r="D52" s="162"/>
      <c r="E52" s="162"/>
      <c r="F52" s="162"/>
      <c r="G52" s="4">
        <v>45</v>
      </c>
      <c r="H52" s="23">
        <f>H50-H51</f>
        <v>7420</v>
      </c>
      <c r="I52" s="23">
        <f>I50-I51</f>
        <v>-3062</v>
      </c>
      <c r="J52" s="23">
        <f>J50-J51</f>
        <v>29430</v>
      </c>
      <c r="K52" s="23">
        <f>K50-K51</f>
        <v>100387</v>
      </c>
    </row>
    <row r="53" spans="1:11" ht="12.75" customHeight="1" x14ac:dyDescent="0.2">
      <c r="A53" s="163" t="s">
        <v>91</v>
      </c>
      <c r="B53" s="157"/>
      <c r="C53" s="157"/>
      <c r="D53" s="157"/>
      <c r="E53" s="157"/>
      <c r="F53" s="157"/>
      <c r="G53" s="5">
        <v>46</v>
      </c>
      <c r="H53" s="24">
        <v>0</v>
      </c>
      <c r="I53" s="24">
        <v>0</v>
      </c>
      <c r="J53" s="24">
        <v>0</v>
      </c>
      <c r="K53" s="24">
        <v>0</v>
      </c>
    </row>
    <row r="54" spans="1:11" ht="12.75" customHeight="1" x14ac:dyDescent="0.2">
      <c r="A54" s="163" t="s">
        <v>92</v>
      </c>
      <c r="B54" s="157"/>
      <c r="C54" s="157"/>
      <c r="D54" s="157"/>
      <c r="E54" s="157"/>
      <c r="F54" s="157"/>
      <c r="G54" s="5">
        <v>47</v>
      </c>
      <c r="H54" s="24">
        <v>0</v>
      </c>
      <c r="I54" s="24">
        <v>0</v>
      </c>
      <c r="J54" s="24">
        <v>0</v>
      </c>
      <c r="K54" s="24">
        <v>0</v>
      </c>
    </row>
    <row r="55" spans="1:11" ht="27" customHeight="1" x14ac:dyDescent="0.2">
      <c r="A55" s="163" t="s">
        <v>93</v>
      </c>
      <c r="B55" s="157"/>
      <c r="C55" s="157"/>
      <c r="D55" s="157"/>
      <c r="E55" s="157"/>
      <c r="F55" s="157"/>
      <c r="G55" s="5">
        <v>48</v>
      </c>
      <c r="H55" s="24">
        <v>0</v>
      </c>
      <c r="I55" s="24">
        <v>0</v>
      </c>
      <c r="J55" s="24">
        <v>0</v>
      </c>
      <c r="K55" s="24">
        <v>0</v>
      </c>
    </row>
    <row r="56" spans="1:11" ht="18.600000000000001" customHeight="1" x14ac:dyDescent="0.2">
      <c r="A56" s="163" t="s">
        <v>94</v>
      </c>
      <c r="B56" s="157"/>
      <c r="C56" s="157"/>
      <c r="D56" s="157"/>
      <c r="E56" s="157"/>
      <c r="F56" s="157"/>
      <c r="G56" s="5">
        <v>49</v>
      </c>
      <c r="H56" s="24">
        <v>70196</v>
      </c>
      <c r="I56" s="24">
        <v>951</v>
      </c>
      <c r="J56" s="24">
        <v>0</v>
      </c>
      <c r="K56" s="24">
        <v>0</v>
      </c>
    </row>
    <row r="57" spans="1:11" ht="13.15" customHeight="1" x14ac:dyDescent="0.2">
      <c r="A57" s="163" t="s">
        <v>95</v>
      </c>
      <c r="B57" s="157"/>
      <c r="C57" s="157"/>
      <c r="D57" s="157"/>
      <c r="E57" s="157"/>
      <c r="F57" s="157"/>
      <c r="G57" s="5">
        <v>50</v>
      </c>
      <c r="H57" s="24">
        <v>3207</v>
      </c>
      <c r="I57" s="24">
        <v>-336</v>
      </c>
      <c r="J57" s="24">
        <v>47</v>
      </c>
      <c r="K57" s="24">
        <v>28</v>
      </c>
    </row>
    <row r="58" spans="1:11" x14ac:dyDescent="0.2">
      <c r="A58" s="163" t="s">
        <v>96</v>
      </c>
      <c r="B58" s="157"/>
      <c r="C58" s="157"/>
      <c r="D58" s="157"/>
      <c r="E58" s="157"/>
      <c r="F58" s="157"/>
      <c r="G58" s="5">
        <v>51</v>
      </c>
      <c r="H58" s="24">
        <v>0</v>
      </c>
      <c r="I58" s="24">
        <v>-13653</v>
      </c>
      <c r="J58" s="24">
        <v>0</v>
      </c>
      <c r="K58" s="24">
        <v>0</v>
      </c>
    </row>
    <row r="59" spans="1:11" x14ac:dyDescent="0.2">
      <c r="A59" s="161" t="s">
        <v>257</v>
      </c>
      <c r="B59" s="162"/>
      <c r="C59" s="162"/>
      <c r="D59" s="162"/>
      <c r="E59" s="162"/>
      <c r="F59" s="162"/>
      <c r="G59" s="92">
        <v>52</v>
      </c>
      <c r="H59" s="23">
        <f>H53+H54+H55+H56+H57-H58</f>
        <v>73403</v>
      </c>
      <c r="I59" s="23">
        <f t="shared" ref="I59:K59" si="0">I53+I54+I55+I56+I57-I58</f>
        <v>14268</v>
      </c>
      <c r="J59" s="23">
        <f t="shared" si="0"/>
        <v>47</v>
      </c>
      <c r="K59" s="23">
        <f t="shared" si="0"/>
        <v>28</v>
      </c>
    </row>
    <row r="60" spans="1:11" x14ac:dyDescent="0.2">
      <c r="A60" s="161" t="s">
        <v>258</v>
      </c>
      <c r="B60" s="162"/>
      <c r="C60" s="162"/>
      <c r="D60" s="162"/>
      <c r="E60" s="162"/>
      <c r="F60" s="162"/>
      <c r="G60" s="92">
        <v>53</v>
      </c>
      <c r="H60" s="23">
        <f>H52+H59</f>
        <v>80823</v>
      </c>
      <c r="I60" s="23">
        <f>I52+I59</f>
        <v>11206</v>
      </c>
      <c r="J60" s="23">
        <f t="shared" ref="J60" si="1">J52+J59</f>
        <v>29477</v>
      </c>
      <c r="K60" s="23">
        <f>K52+K59</f>
        <v>100415</v>
      </c>
    </row>
    <row r="61" spans="1:11" x14ac:dyDescent="0.2">
      <c r="A61" s="163" t="s">
        <v>97</v>
      </c>
      <c r="B61" s="157"/>
      <c r="C61" s="157"/>
      <c r="D61" s="157"/>
      <c r="E61" s="157"/>
      <c r="F61" s="157"/>
      <c r="G61" s="5">
        <v>54</v>
      </c>
      <c r="H61" s="24">
        <v>0</v>
      </c>
      <c r="I61" s="24">
        <v>0</v>
      </c>
      <c r="J61" s="24">
        <v>0</v>
      </c>
      <c r="K61" s="24">
        <v>0</v>
      </c>
    </row>
    <row r="62" spans="1:11" x14ac:dyDescent="0.2">
      <c r="A62" s="163" t="s">
        <v>56</v>
      </c>
      <c r="B62" s="157"/>
      <c r="C62" s="157"/>
      <c r="D62" s="157"/>
      <c r="E62" s="157"/>
      <c r="F62" s="157"/>
      <c r="G62" s="157"/>
      <c r="H62" s="157"/>
      <c r="I62" s="157"/>
      <c r="J62" s="30"/>
      <c r="K62" s="30"/>
    </row>
    <row r="63" spans="1:11" x14ac:dyDescent="0.2">
      <c r="A63" s="163" t="s">
        <v>57</v>
      </c>
      <c r="B63" s="157"/>
      <c r="C63" s="157"/>
      <c r="D63" s="157"/>
      <c r="E63" s="157"/>
      <c r="F63" s="157"/>
      <c r="G63" s="5">
        <v>55</v>
      </c>
      <c r="H63" s="24">
        <f>+H60</f>
        <v>80823</v>
      </c>
      <c r="I63" s="24">
        <f>+I60</f>
        <v>11206</v>
      </c>
      <c r="J63" s="24">
        <f>+J60</f>
        <v>29477</v>
      </c>
      <c r="K63" s="24">
        <f>+K60</f>
        <v>100415</v>
      </c>
    </row>
    <row r="64" spans="1:11" x14ac:dyDescent="0.2">
      <c r="A64" s="163" t="s">
        <v>58</v>
      </c>
      <c r="B64" s="157"/>
      <c r="C64" s="157"/>
      <c r="D64" s="157"/>
      <c r="E64" s="157"/>
      <c r="F64" s="157"/>
      <c r="G64" s="5">
        <v>56</v>
      </c>
      <c r="H64" s="24">
        <v>0</v>
      </c>
      <c r="I64" s="24">
        <v>0</v>
      </c>
      <c r="J64" s="24">
        <v>0</v>
      </c>
      <c r="K64" s="24">
        <v>0</v>
      </c>
    </row>
  </sheetData>
  <mergeCells count="66">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64:F64"/>
    <mergeCell ref="A50:F50"/>
    <mergeCell ref="A51:F51"/>
    <mergeCell ref="A52:F52"/>
    <mergeCell ref="A53:F53"/>
    <mergeCell ref="A54:F54"/>
    <mergeCell ref="A55:F55"/>
    <mergeCell ref="A56:F56"/>
    <mergeCell ref="A57:F57"/>
    <mergeCell ref="A58:F58"/>
    <mergeCell ref="A59:F59"/>
    <mergeCell ref="A60:F60"/>
    <mergeCell ref="A61:F61"/>
    <mergeCell ref="A3:K3"/>
    <mergeCell ref="A4:K4"/>
    <mergeCell ref="A5:F6"/>
    <mergeCell ref="G5:G6"/>
    <mergeCell ref="H5:I5"/>
    <mergeCell ref="J5:K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view="pageBreakPreview" topLeftCell="A10" zoomScaleNormal="100" zoomScaleSheetLayoutView="100" workbookViewId="0">
      <selection sqref="A1:I47"/>
    </sheetView>
  </sheetViews>
  <sheetFormatPr defaultColWidth="9.140625" defaultRowHeight="12.75" x14ac:dyDescent="0.2"/>
  <cols>
    <col min="1" max="7" width="9.140625" style="8"/>
    <col min="8" max="9" width="13" style="28" customWidth="1"/>
    <col min="10" max="16384" width="9.140625" style="8"/>
  </cols>
  <sheetData>
    <row r="1" spans="1:11" x14ac:dyDescent="0.2">
      <c r="A1" s="188" t="s">
        <v>7</v>
      </c>
      <c r="B1" s="193"/>
      <c r="C1" s="193"/>
      <c r="D1" s="193"/>
      <c r="E1" s="193"/>
      <c r="F1" s="193"/>
      <c r="G1" s="193"/>
      <c r="H1" s="193"/>
      <c r="I1" s="193"/>
    </row>
    <row r="2" spans="1:11" x14ac:dyDescent="0.2">
      <c r="A2" s="191" t="s">
        <v>289</v>
      </c>
      <c r="B2" s="173"/>
      <c r="C2" s="173"/>
      <c r="D2" s="173"/>
      <c r="E2" s="173"/>
      <c r="F2" s="173"/>
      <c r="G2" s="173"/>
      <c r="H2" s="173"/>
      <c r="I2" s="173"/>
    </row>
    <row r="3" spans="1:11" x14ac:dyDescent="0.2">
      <c r="A3" s="195" t="s">
        <v>226</v>
      </c>
      <c r="B3" s="196"/>
      <c r="C3" s="196"/>
      <c r="D3" s="196"/>
      <c r="E3" s="196"/>
      <c r="F3" s="196"/>
      <c r="G3" s="196"/>
      <c r="H3" s="196"/>
      <c r="I3" s="196"/>
    </row>
    <row r="4" spans="1:11" x14ac:dyDescent="0.2">
      <c r="A4" s="194" t="s">
        <v>288</v>
      </c>
      <c r="B4" s="159"/>
      <c r="C4" s="159"/>
      <c r="D4" s="159"/>
      <c r="E4" s="159"/>
      <c r="F4" s="159"/>
      <c r="G4" s="159"/>
      <c r="H4" s="159"/>
      <c r="I4" s="160"/>
    </row>
    <row r="5" spans="1:11" ht="33.75" x14ac:dyDescent="0.2">
      <c r="A5" s="184" t="s">
        <v>2</v>
      </c>
      <c r="B5" s="185"/>
      <c r="C5" s="185"/>
      <c r="D5" s="185"/>
      <c r="E5" s="185"/>
      <c r="F5" s="185"/>
      <c r="G5" s="11" t="s">
        <v>6</v>
      </c>
      <c r="H5" s="29" t="s">
        <v>179</v>
      </c>
      <c r="I5" s="29" t="s">
        <v>176</v>
      </c>
    </row>
    <row r="6" spans="1:11" x14ac:dyDescent="0.2">
      <c r="A6" s="192">
        <v>1</v>
      </c>
      <c r="B6" s="185"/>
      <c r="C6" s="185"/>
      <c r="D6" s="185"/>
      <c r="E6" s="185"/>
      <c r="F6" s="185"/>
      <c r="G6" s="9">
        <v>2</v>
      </c>
      <c r="H6" s="29" t="s">
        <v>8</v>
      </c>
      <c r="I6" s="29" t="s">
        <v>9</v>
      </c>
    </row>
    <row r="7" spans="1:11" x14ac:dyDescent="0.2">
      <c r="A7" s="163" t="s">
        <v>98</v>
      </c>
      <c r="B7" s="163"/>
      <c r="C7" s="163"/>
      <c r="D7" s="163"/>
      <c r="E7" s="163"/>
      <c r="F7" s="163"/>
      <c r="G7" s="176"/>
      <c r="H7" s="176"/>
      <c r="I7" s="176"/>
    </row>
    <row r="8" spans="1:11" x14ac:dyDescent="0.2">
      <c r="A8" s="157" t="s">
        <v>101</v>
      </c>
      <c r="B8" s="157"/>
      <c r="C8" s="157"/>
      <c r="D8" s="157"/>
      <c r="E8" s="157"/>
      <c r="F8" s="157"/>
      <c r="G8" s="6">
        <v>1</v>
      </c>
      <c r="H8" s="25">
        <v>25080</v>
      </c>
      <c r="I8" s="25">
        <v>33299</v>
      </c>
      <c r="J8" s="32"/>
      <c r="K8" s="32"/>
    </row>
    <row r="9" spans="1:11" x14ac:dyDescent="0.2">
      <c r="A9" s="157" t="s">
        <v>102</v>
      </c>
      <c r="B9" s="157"/>
      <c r="C9" s="157"/>
      <c r="D9" s="157"/>
      <c r="E9" s="157"/>
      <c r="F9" s="157"/>
      <c r="G9" s="6">
        <v>2</v>
      </c>
      <c r="H9" s="25">
        <v>211763</v>
      </c>
      <c r="I9" s="25">
        <v>229476</v>
      </c>
      <c r="J9" s="32"/>
      <c r="K9" s="32"/>
    </row>
    <row r="10" spans="1:11" x14ac:dyDescent="0.2">
      <c r="A10" s="157" t="s">
        <v>103</v>
      </c>
      <c r="B10" s="157"/>
      <c r="C10" s="157"/>
      <c r="D10" s="157"/>
      <c r="E10" s="157"/>
      <c r="F10" s="157"/>
      <c r="G10" s="6">
        <v>3</v>
      </c>
      <c r="H10" s="25">
        <v>0</v>
      </c>
      <c r="I10" s="25">
        <v>0</v>
      </c>
    </row>
    <row r="11" spans="1:11" x14ac:dyDescent="0.2">
      <c r="A11" s="157" t="s">
        <v>181</v>
      </c>
      <c r="B11" s="157"/>
      <c r="C11" s="157"/>
      <c r="D11" s="157"/>
      <c r="E11" s="157"/>
      <c r="F11" s="157"/>
      <c r="G11" s="6">
        <v>4</v>
      </c>
      <c r="H11" s="25">
        <v>144530</v>
      </c>
      <c r="I11" s="25">
        <v>129517</v>
      </c>
    </row>
    <row r="12" spans="1:11" x14ac:dyDescent="0.2">
      <c r="A12" s="157" t="s">
        <v>104</v>
      </c>
      <c r="B12" s="157"/>
      <c r="C12" s="157"/>
      <c r="D12" s="157"/>
      <c r="E12" s="157"/>
      <c r="F12" s="157"/>
      <c r="G12" s="6">
        <v>5</v>
      </c>
      <c r="H12" s="25">
        <v>0</v>
      </c>
      <c r="I12" s="25">
        <v>0</v>
      </c>
    </row>
    <row r="13" spans="1:11" x14ac:dyDescent="0.2">
      <c r="A13" s="157" t="s">
        <v>105</v>
      </c>
      <c r="B13" s="157"/>
      <c r="C13" s="157"/>
      <c r="D13" s="157"/>
      <c r="E13" s="157"/>
      <c r="F13" s="157"/>
      <c r="G13" s="6">
        <v>6</v>
      </c>
      <c r="H13" s="25">
        <v>0</v>
      </c>
      <c r="I13" s="25">
        <v>0</v>
      </c>
    </row>
    <row r="14" spans="1:11" x14ac:dyDescent="0.2">
      <c r="A14" s="157" t="s">
        <v>182</v>
      </c>
      <c r="B14" s="157"/>
      <c r="C14" s="157"/>
      <c r="D14" s="157"/>
      <c r="E14" s="157"/>
      <c r="F14" s="157"/>
      <c r="G14" s="6">
        <v>7</v>
      </c>
      <c r="H14" s="25">
        <v>98755</v>
      </c>
      <c r="I14" s="25">
        <v>6364</v>
      </c>
    </row>
    <row r="15" spans="1:11" ht="30" customHeight="1" x14ac:dyDescent="0.2">
      <c r="A15" s="161" t="s">
        <v>106</v>
      </c>
      <c r="B15" s="162"/>
      <c r="C15" s="162"/>
      <c r="D15" s="162"/>
      <c r="E15" s="162"/>
      <c r="F15" s="162"/>
      <c r="G15" s="4">
        <v>8</v>
      </c>
      <c r="H15" s="23">
        <f>SUM(H8:H14)</f>
        <v>480128</v>
      </c>
      <c r="I15" s="23">
        <f>SUM(I8:I14)</f>
        <v>398656</v>
      </c>
    </row>
    <row r="16" spans="1:11" x14ac:dyDescent="0.2">
      <c r="A16" s="157" t="s">
        <v>107</v>
      </c>
      <c r="B16" s="157"/>
      <c r="C16" s="157"/>
      <c r="D16" s="157"/>
      <c r="E16" s="157"/>
      <c r="F16" s="157"/>
      <c r="G16" s="6">
        <v>9</v>
      </c>
      <c r="H16" s="25">
        <v>17509</v>
      </c>
      <c r="I16" s="25">
        <v>51341</v>
      </c>
    </row>
    <row r="17" spans="1:9" x14ac:dyDescent="0.2">
      <c r="A17" s="157" t="s">
        <v>108</v>
      </c>
      <c r="B17" s="157"/>
      <c r="C17" s="157"/>
      <c r="D17" s="157"/>
      <c r="E17" s="157"/>
      <c r="F17" s="157"/>
      <c r="G17" s="6">
        <v>10</v>
      </c>
      <c r="H17" s="25">
        <v>0</v>
      </c>
      <c r="I17" s="25">
        <v>0</v>
      </c>
    </row>
    <row r="18" spans="1:9" x14ac:dyDescent="0.2">
      <c r="A18" s="157" t="s">
        <v>109</v>
      </c>
      <c r="B18" s="157"/>
      <c r="C18" s="157"/>
      <c r="D18" s="157"/>
      <c r="E18" s="157"/>
      <c r="F18" s="157"/>
      <c r="G18" s="6">
        <v>11</v>
      </c>
      <c r="H18" s="25">
        <v>0</v>
      </c>
      <c r="I18" s="25">
        <v>0</v>
      </c>
    </row>
    <row r="19" spans="1:9" x14ac:dyDescent="0.2">
      <c r="A19" s="157" t="s">
        <v>110</v>
      </c>
      <c r="B19" s="157"/>
      <c r="C19" s="157"/>
      <c r="D19" s="157"/>
      <c r="E19" s="157"/>
      <c r="F19" s="157"/>
      <c r="G19" s="6">
        <v>12</v>
      </c>
      <c r="H19" s="25">
        <v>0</v>
      </c>
      <c r="I19" s="25">
        <v>0</v>
      </c>
    </row>
    <row r="20" spans="1:9" x14ac:dyDescent="0.2">
      <c r="A20" s="157" t="s">
        <v>111</v>
      </c>
      <c r="B20" s="157"/>
      <c r="C20" s="157"/>
      <c r="D20" s="157"/>
      <c r="E20" s="157"/>
      <c r="F20" s="157"/>
      <c r="G20" s="6">
        <v>13</v>
      </c>
      <c r="H20" s="25">
        <v>64017</v>
      </c>
      <c r="I20" s="25">
        <v>72177</v>
      </c>
    </row>
    <row r="21" spans="1:9" ht="28.9" customHeight="1" x14ac:dyDescent="0.2">
      <c r="A21" s="161" t="s">
        <v>112</v>
      </c>
      <c r="B21" s="162"/>
      <c r="C21" s="162"/>
      <c r="D21" s="162"/>
      <c r="E21" s="162"/>
      <c r="F21" s="162"/>
      <c r="G21" s="4">
        <v>14</v>
      </c>
      <c r="H21" s="23">
        <f>SUM(H16:H20)</f>
        <v>81526</v>
      </c>
      <c r="I21" s="23">
        <f>SUM(I16:I20)</f>
        <v>123518</v>
      </c>
    </row>
    <row r="22" spans="1:9" x14ac:dyDescent="0.2">
      <c r="A22" s="163" t="s">
        <v>99</v>
      </c>
      <c r="B22" s="163"/>
      <c r="C22" s="163"/>
      <c r="D22" s="163"/>
      <c r="E22" s="163"/>
      <c r="F22" s="163"/>
      <c r="G22" s="176"/>
      <c r="H22" s="176"/>
      <c r="I22" s="176"/>
    </row>
    <row r="23" spans="1:9" x14ac:dyDescent="0.2">
      <c r="A23" s="157" t="s">
        <v>147</v>
      </c>
      <c r="B23" s="157"/>
      <c r="C23" s="157"/>
      <c r="D23" s="157"/>
      <c r="E23" s="157"/>
      <c r="F23" s="157"/>
      <c r="G23" s="6">
        <v>15</v>
      </c>
      <c r="H23" s="25">
        <v>0</v>
      </c>
      <c r="I23" s="25">
        <v>0</v>
      </c>
    </row>
    <row r="24" spans="1:9" x14ac:dyDescent="0.2">
      <c r="A24" s="157" t="s">
        <v>148</v>
      </c>
      <c r="B24" s="157"/>
      <c r="C24" s="157"/>
      <c r="D24" s="157"/>
      <c r="E24" s="157"/>
      <c r="F24" s="157"/>
      <c r="G24" s="6">
        <v>16</v>
      </c>
      <c r="H24" s="25">
        <v>0</v>
      </c>
      <c r="I24" s="25">
        <v>0</v>
      </c>
    </row>
    <row r="25" spans="1:9" x14ac:dyDescent="0.2">
      <c r="A25" s="157" t="s">
        <v>113</v>
      </c>
      <c r="B25" s="157"/>
      <c r="C25" s="157"/>
      <c r="D25" s="157"/>
      <c r="E25" s="157"/>
      <c r="F25" s="157"/>
      <c r="G25" s="6">
        <v>17</v>
      </c>
      <c r="H25" s="25">
        <v>0</v>
      </c>
      <c r="I25" s="25">
        <v>17271</v>
      </c>
    </row>
    <row r="26" spans="1:9" x14ac:dyDescent="0.2">
      <c r="A26" s="157" t="s">
        <v>114</v>
      </c>
      <c r="B26" s="157"/>
      <c r="C26" s="157"/>
      <c r="D26" s="157"/>
      <c r="E26" s="157"/>
      <c r="F26" s="157"/>
      <c r="G26" s="6">
        <v>18</v>
      </c>
      <c r="H26" s="25">
        <v>0</v>
      </c>
      <c r="I26" s="25">
        <v>32593</v>
      </c>
    </row>
    <row r="27" spans="1:9" x14ac:dyDescent="0.2">
      <c r="A27" s="157" t="s">
        <v>115</v>
      </c>
      <c r="B27" s="157"/>
      <c r="C27" s="157"/>
      <c r="D27" s="157"/>
      <c r="E27" s="157"/>
      <c r="F27" s="157"/>
      <c r="G27" s="6">
        <v>19</v>
      </c>
      <c r="H27" s="25">
        <v>737931</v>
      </c>
      <c r="I27" s="25">
        <v>80000</v>
      </c>
    </row>
    <row r="28" spans="1:9" ht="25.9" customHeight="1" x14ac:dyDescent="0.2">
      <c r="A28" s="161" t="s">
        <v>116</v>
      </c>
      <c r="B28" s="162"/>
      <c r="C28" s="162"/>
      <c r="D28" s="162"/>
      <c r="E28" s="162"/>
      <c r="F28" s="162"/>
      <c r="G28" s="4">
        <v>20</v>
      </c>
      <c r="H28" s="23">
        <f>H23+H24+H25+H26+H27</f>
        <v>737931</v>
      </c>
      <c r="I28" s="23">
        <f>I23+I24+I25+I26+I27</f>
        <v>129864</v>
      </c>
    </row>
    <row r="29" spans="1:9" x14ac:dyDescent="0.2">
      <c r="A29" s="157" t="s">
        <v>117</v>
      </c>
      <c r="B29" s="157"/>
      <c r="C29" s="157"/>
      <c r="D29" s="157"/>
      <c r="E29" s="157"/>
      <c r="F29" s="157"/>
      <c r="G29" s="6">
        <v>21</v>
      </c>
      <c r="H29" s="25">
        <v>294801</v>
      </c>
      <c r="I29" s="25">
        <v>41972</v>
      </c>
    </row>
    <row r="30" spans="1:9" x14ac:dyDescent="0.2">
      <c r="A30" s="157" t="s">
        <v>118</v>
      </c>
      <c r="B30" s="157"/>
      <c r="C30" s="157"/>
      <c r="D30" s="157"/>
      <c r="E30" s="157"/>
      <c r="F30" s="157"/>
      <c r="G30" s="6">
        <v>22</v>
      </c>
      <c r="H30" s="25">
        <v>958195</v>
      </c>
      <c r="I30" s="25">
        <v>30036</v>
      </c>
    </row>
    <row r="31" spans="1:9" x14ac:dyDescent="0.2">
      <c r="A31" s="157" t="s">
        <v>119</v>
      </c>
      <c r="B31" s="157"/>
      <c r="C31" s="157"/>
      <c r="D31" s="157"/>
      <c r="E31" s="157"/>
      <c r="F31" s="157"/>
      <c r="G31" s="6">
        <v>23</v>
      </c>
      <c r="H31" s="25">
        <v>32941</v>
      </c>
      <c r="I31" s="25">
        <v>1705398</v>
      </c>
    </row>
    <row r="32" spans="1:9" ht="30.6" customHeight="1" x14ac:dyDescent="0.2">
      <c r="A32" s="161" t="s">
        <v>120</v>
      </c>
      <c r="B32" s="162"/>
      <c r="C32" s="162"/>
      <c r="D32" s="162"/>
      <c r="E32" s="162"/>
      <c r="F32" s="162"/>
      <c r="G32" s="4">
        <v>24</v>
      </c>
      <c r="H32" s="23">
        <f>H29+H30+H31</f>
        <v>1285937</v>
      </c>
      <c r="I32" s="23">
        <f>I29+I30+I31</f>
        <v>1777406</v>
      </c>
    </row>
    <row r="33" spans="1:9" x14ac:dyDescent="0.2">
      <c r="A33" s="163" t="s">
        <v>100</v>
      </c>
      <c r="B33" s="163"/>
      <c r="C33" s="163"/>
      <c r="D33" s="163"/>
      <c r="E33" s="163"/>
      <c r="F33" s="163"/>
      <c r="G33" s="176"/>
      <c r="H33" s="176"/>
      <c r="I33" s="176"/>
    </row>
    <row r="34" spans="1:9" ht="29.25" customHeight="1" x14ac:dyDescent="0.2">
      <c r="A34" s="157" t="s">
        <v>121</v>
      </c>
      <c r="B34" s="157"/>
      <c r="C34" s="157"/>
      <c r="D34" s="157"/>
      <c r="E34" s="157"/>
      <c r="F34" s="157"/>
      <c r="G34" s="6">
        <v>25</v>
      </c>
      <c r="H34" s="25">
        <v>0</v>
      </c>
      <c r="I34" s="25">
        <v>0</v>
      </c>
    </row>
    <row r="35" spans="1:9" ht="27.75" customHeight="1" x14ac:dyDescent="0.2">
      <c r="A35" s="157" t="s">
        <v>122</v>
      </c>
      <c r="B35" s="157"/>
      <c r="C35" s="157"/>
      <c r="D35" s="157"/>
      <c r="E35" s="157"/>
      <c r="F35" s="157"/>
      <c r="G35" s="6">
        <v>26</v>
      </c>
      <c r="H35" s="25">
        <v>0</v>
      </c>
      <c r="I35" s="25">
        <v>0</v>
      </c>
    </row>
    <row r="36" spans="1:9" ht="13.5" customHeight="1" x14ac:dyDescent="0.2">
      <c r="A36" s="157" t="s">
        <v>123</v>
      </c>
      <c r="B36" s="157"/>
      <c r="C36" s="157"/>
      <c r="D36" s="157"/>
      <c r="E36" s="157"/>
      <c r="F36" s="157"/>
      <c r="G36" s="6">
        <v>27</v>
      </c>
      <c r="H36" s="25">
        <v>0</v>
      </c>
      <c r="I36" s="25">
        <v>0</v>
      </c>
    </row>
    <row r="37" spans="1:9" ht="27.6" customHeight="1" x14ac:dyDescent="0.2">
      <c r="A37" s="161" t="s">
        <v>124</v>
      </c>
      <c r="B37" s="162"/>
      <c r="C37" s="162"/>
      <c r="D37" s="162"/>
      <c r="E37" s="162"/>
      <c r="F37" s="162"/>
      <c r="G37" s="4">
        <v>28</v>
      </c>
      <c r="H37" s="23">
        <f>H34+H35+H36</f>
        <v>0</v>
      </c>
      <c r="I37" s="23">
        <f>I34+I35+I36</f>
        <v>0</v>
      </c>
    </row>
    <row r="38" spans="1:9" ht="14.45" customHeight="1" x14ac:dyDescent="0.2">
      <c r="A38" s="157" t="s">
        <v>125</v>
      </c>
      <c r="B38" s="157"/>
      <c r="C38" s="157"/>
      <c r="D38" s="157"/>
      <c r="E38" s="157"/>
      <c r="F38" s="157"/>
      <c r="G38" s="6">
        <v>29</v>
      </c>
      <c r="H38" s="25">
        <v>0</v>
      </c>
      <c r="I38" s="25">
        <v>0</v>
      </c>
    </row>
    <row r="39" spans="1:9" ht="14.45" customHeight="1" x14ac:dyDescent="0.2">
      <c r="A39" s="157" t="s">
        <v>126</v>
      </c>
      <c r="B39" s="157"/>
      <c r="C39" s="157"/>
      <c r="D39" s="157"/>
      <c r="E39" s="157"/>
      <c r="F39" s="157"/>
      <c r="G39" s="6">
        <v>30</v>
      </c>
      <c r="H39" s="25">
        <v>0</v>
      </c>
      <c r="I39" s="25">
        <v>0</v>
      </c>
    </row>
    <row r="40" spans="1:9" ht="14.45" customHeight="1" x14ac:dyDescent="0.2">
      <c r="A40" s="157" t="s">
        <v>127</v>
      </c>
      <c r="B40" s="157"/>
      <c r="C40" s="157"/>
      <c r="D40" s="157"/>
      <c r="E40" s="157"/>
      <c r="F40" s="157"/>
      <c r="G40" s="6">
        <v>31</v>
      </c>
      <c r="H40" s="25">
        <v>0</v>
      </c>
      <c r="I40" s="25">
        <v>0</v>
      </c>
    </row>
    <row r="41" spans="1:9" ht="14.45" customHeight="1" x14ac:dyDescent="0.2">
      <c r="A41" s="157" t="s">
        <v>128</v>
      </c>
      <c r="B41" s="157"/>
      <c r="C41" s="157"/>
      <c r="D41" s="157"/>
      <c r="E41" s="157"/>
      <c r="F41" s="157"/>
      <c r="G41" s="6">
        <v>32</v>
      </c>
      <c r="H41" s="25">
        <v>0</v>
      </c>
      <c r="I41" s="25">
        <v>0</v>
      </c>
    </row>
    <row r="42" spans="1:9" ht="14.45" customHeight="1" x14ac:dyDescent="0.2">
      <c r="A42" s="157" t="s">
        <v>129</v>
      </c>
      <c r="B42" s="157"/>
      <c r="C42" s="157"/>
      <c r="D42" s="157"/>
      <c r="E42" s="157"/>
      <c r="F42" s="157"/>
      <c r="G42" s="6">
        <v>33</v>
      </c>
      <c r="H42" s="25">
        <v>78075</v>
      </c>
      <c r="I42" s="25">
        <v>69330</v>
      </c>
    </row>
    <row r="43" spans="1:9" ht="25.5" customHeight="1" x14ac:dyDescent="0.2">
      <c r="A43" s="161" t="s">
        <v>130</v>
      </c>
      <c r="B43" s="162"/>
      <c r="C43" s="162"/>
      <c r="D43" s="162"/>
      <c r="E43" s="162"/>
      <c r="F43" s="162"/>
      <c r="G43" s="4">
        <v>34</v>
      </c>
      <c r="H43" s="23">
        <f>H38+H39+H40+H41+H42</f>
        <v>78075</v>
      </c>
      <c r="I43" s="23">
        <f>I38+I39+I40+I41+I42</f>
        <v>69330</v>
      </c>
    </row>
    <row r="44" spans="1:9" x14ac:dyDescent="0.2">
      <c r="A44" s="163" t="s">
        <v>131</v>
      </c>
      <c r="B44" s="157"/>
      <c r="C44" s="157"/>
      <c r="D44" s="157"/>
      <c r="E44" s="157"/>
      <c r="F44" s="157"/>
      <c r="G44" s="5">
        <v>35</v>
      </c>
      <c r="H44" s="24">
        <v>1541476</v>
      </c>
      <c r="I44" s="24">
        <v>1822473</v>
      </c>
    </row>
    <row r="45" spans="1:9" x14ac:dyDescent="0.2">
      <c r="A45" s="163" t="s">
        <v>132</v>
      </c>
      <c r="B45" s="157"/>
      <c r="C45" s="157"/>
      <c r="D45" s="157"/>
      <c r="E45" s="157"/>
      <c r="F45" s="157"/>
      <c r="G45" s="5">
        <v>36</v>
      </c>
      <c r="H45" s="24">
        <v>0</v>
      </c>
      <c r="I45" s="24">
        <v>0</v>
      </c>
    </row>
    <row r="46" spans="1:9" x14ac:dyDescent="0.2">
      <c r="A46" s="163" t="s">
        <v>133</v>
      </c>
      <c r="B46" s="157"/>
      <c r="C46" s="157"/>
      <c r="D46" s="157"/>
      <c r="E46" s="157"/>
      <c r="F46" s="157"/>
      <c r="G46" s="5">
        <v>37</v>
      </c>
      <c r="H46" s="24">
        <v>227479</v>
      </c>
      <c r="I46" s="24">
        <v>1441734</v>
      </c>
    </row>
    <row r="47" spans="1:9" ht="20.45" customHeight="1" x14ac:dyDescent="0.2">
      <c r="A47" s="161" t="s">
        <v>134</v>
      </c>
      <c r="B47" s="162"/>
      <c r="C47" s="162"/>
      <c r="D47" s="162"/>
      <c r="E47" s="162"/>
      <c r="F47" s="162"/>
      <c r="G47" s="4">
        <v>38</v>
      </c>
      <c r="H47" s="23">
        <f>H44+H45-H46</f>
        <v>1313997</v>
      </c>
      <c r="I47" s="23">
        <f>I44+I45-I46</f>
        <v>380739</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18" zoomScale="110" zoomScaleNormal="100" workbookViewId="0">
      <selection activeCell="H36" sqref="H36:I49"/>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88" t="s">
        <v>10</v>
      </c>
      <c r="B1" s="193"/>
      <c r="C1" s="193"/>
      <c r="D1" s="193"/>
      <c r="E1" s="193"/>
      <c r="F1" s="193"/>
      <c r="G1" s="193"/>
      <c r="H1" s="193"/>
      <c r="I1" s="193"/>
    </row>
    <row r="2" spans="1:9" ht="12.75" customHeight="1" x14ac:dyDescent="0.2">
      <c r="A2" s="191" t="s">
        <v>204</v>
      </c>
      <c r="B2" s="173"/>
      <c r="C2" s="173"/>
      <c r="D2" s="173"/>
      <c r="E2" s="173"/>
      <c r="F2" s="173"/>
      <c r="G2" s="173"/>
      <c r="H2" s="173"/>
      <c r="I2" s="173"/>
    </row>
    <row r="3" spans="1:9" x14ac:dyDescent="0.2">
      <c r="A3" s="195" t="s">
        <v>226</v>
      </c>
      <c r="B3" s="199"/>
      <c r="C3" s="199"/>
      <c r="D3" s="199"/>
      <c r="E3" s="199"/>
      <c r="F3" s="199"/>
      <c r="G3" s="199"/>
      <c r="H3" s="199"/>
      <c r="I3" s="199"/>
    </row>
    <row r="4" spans="1:9" x14ac:dyDescent="0.2">
      <c r="A4" s="194" t="s">
        <v>205</v>
      </c>
      <c r="B4" s="159"/>
      <c r="C4" s="159"/>
      <c r="D4" s="159"/>
      <c r="E4" s="159"/>
      <c r="F4" s="159"/>
      <c r="G4" s="159"/>
      <c r="H4" s="159"/>
      <c r="I4" s="160"/>
    </row>
    <row r="5" spans="1:9" ht="57" thickBot="1" x14ac:dyDescent="0.25">
      <c r="A5" s="184" t="s">
        <v>2</v>
      </c>
      <c r="B5" s="165"/>
      <c r="C5" s="165"/>
      <c r="D5" s="165"/>
      <c r="E5" s="165"/>
      <c r="F5" s="165"/>
      <c r="G5" s="11" t="s">
        <v>6</v>
      </c>
      <c r="H5" s="31" t="s">
        <v>179</v>
      </c>
      <c r="I5" s="31" t="s">
        <v>180</v>
      </c>
    </row>
    <row r="6" spans="1:9" x14ac:dyDescent="0.2">
      <c r="A6" s="192">
        <v>1</v>
      </c>
      <c r="B6" s="165"/>
      <c r="C6" s="165"/>
      <c r="D6" s="165"/>
      <c r="E6" s="165"/>
      <c r="F6" s="165"/>
      <c r="G6" s="9">
        <v>2</v>
      </c>
      <c r="H6" s="29" t="s">
        <v>8</v>
      </c>
      <c r="I6" s="29" t="s">
        <v>9</v>
      </c>
    </row>
    <row r="7" spans="1:9" x14ac:dyDescent="0.2">
      <c r="A7" s="163" t="s">
        <v>98</v>
      </c>
      <c r="B7" s="163"/>
      <c r="C7" s="163"/>
      <c r="D7" s="163"/>
      <c r="E7" s="163"/>
      <c r="F7" s="163"/>
      <c r="G7" s="200"/>
      <c r="H7" s="200"/>
      <c r="I7" s="200"/>
    </row>
    <row r="8" spans="1:9" x14ac:dyDescent="0.2">
      <c r="A8" s="157" t="s">
        <v>135</v>
      </c>
      <c r="B8" s="197"/>
      <c r="C8" s="197"/>
      <c r="D8" s="197"/>
      <c r="E8" s="197"/>
      <c r="F8" s="197"/>
      <c r="G8" s="6">
        <v>1</v>
      </c>
      <c r="H8" s="25">
        <v>0</v>
      </c>
      <c r="I8" s="25">
        <v>0</v>
      </c>
    </row>
    <row r="9" spans="1:9" x14ac:dyDescent="0.2">
      <c r="A9" s="157" t="s">
        <v>136</v>
      </c>
      <c r="B9" s="197"/>
      <c r="C9" s="197"/>
      <c r="D9" s="197"/>
      <c r="E9" s="197"/>
      <c r="F9" s="197"/>
      <c r="G9" s="6">
        <v>2</v>
      </c>
      <c r="H9" s="25">
        <v>0</v>
      </c>
      <c r="I9" s="25">
        <v>0</v>
      </c>
    </row>
    <row r="10" spans="1:9" x14ac:dyDescent="0.2">
      <c r="A10" s="157" t="s">
        <v>137</v>
      </c>
      <c r="B10" s="197"/>
      <c r="C10" s="197"/>
      <c r="D10" s="197"/>
      <c r="E10" s="197"/>
      <c r="F10" s="197"/>
      <c r="G10" s="6">
        <v>3</v>
      </c>
      <c r="H10" s="25">
        <v>0</v>
      </c>
      <c r="I10" s="25">
        <v>0</v>
      </c>
    </row>
    <row r="11" spans="1:9" x14ac:dyDescent="0.2">
      <c r="A11" s="157" t="s">
        <v>138</v>
      </c>
      <c r="B11" s="197"/>
      <c r="C11" s="197"/>
      <c r="D11" s="197"/>
      <c r="E11" s="197"/>
      <c r="F11" s="197"/>
      <c r="G11" s="6">
        <v>4</v>
      </c>
      <c r="H11" s="25">
        <v>0</v>
      </c>
      <c r="I11" s="25">
        <v>0</v>
      </c>
    </row>
    <row r="12" spans="1:9" ht="19.899999999999999" customHeight="1" x14ac:dyDescent="0.2">
      <c r="A12" s="161" t="s">
        <v>139</v>
      </c>
      <c r="B12" s="198"/>
      <c r="C12" s="198"/>
      <c r="D12" s="198"/>
      <c r="E12" s="198"/>
      <c r="F12" s="198"/>
      <c r="G12" s="4">
        <v>5</v>
      </c>
      <c r="H12" s="23">
        <f>SUM(H8:H11)</f>
        <v>0</v>
      </c>
      <c r="I12" s="23">
        <f>SUM(I8:I11)</f>
        <v>0</v>
      </c>
    </row>
    <row r="13" spans="1:9" x14ac:dyDescent="0.2">
      <c r="A13" s="157" t="s">
        <v>140</v>
      </c>
      <c r="B13" s="197"/>
      <c r="C13" s="197"/>
      <c r="D13" s="197"/>
      <c r="E13" s="197"/>
      <c r="F13" s="197"/>
      <c r="G13" s="6">
        <v>6</v>
      </c>
      <c r="H13" s="25">
        <v>0</v>
      </c>
      <c r="I13" s="25">
        <v>0</v>
      </c>
    </row>
    <row r="14" spans="1:9" x14ac:dyDescent="0.2">
      <c r="A14" s="157" t="s">
        <v>141</v>
      </c>
      <c r="B14" s="197"/>
      <c r="C14" s="197"/>
      <c r="D14" s="197"/>
      <c r="E14" s="197"/>
      <c r="F14" s="197"/>
      <c r="G14" s="6">
        <v>7</v>
      </c>
      <c r="H14" s="25">
        <v>0</v>
      </c>
      <c r="I14" s="25">
        <v>0</v>
      </c>
    </row>
    <row r="15" spans="1:9" x14ac:dyDescent="0.2">
      <c r="A15" s="157" t="s">
        <v>142</v>
      </c>
      <c r="B15" s="197"/>
      <c r="C15" s="197"/>
      <c r="D15" s="197"/>
      <c r="E15" s="197"/>
      <c r="F15" s="197"/>
      <c r="G15" s="6">
        <v>8</v>
      </c>
      <c r="H15" s="25">
        <v>0</v>
      </c>
      <c r="I15" s="25">
        <v>0</v>
      </c>
    </row>
    <row r="16" spans="1:9" x14ac:dyDescent="0.2">
      <c r="A16" s="157" t="s">
        <v>143</v>
      </c>
      <c r="B16" s="197"/>
      <c r="C16" s="197"/>
      <c r="D16" s="197"/>
      <c r="E16" s="197"/>
      <c r="F16" s="197"/>
      <c r="G16" s="6">
        <v>9</v>
      </c>
      <c r="H16" s="25">
        <v>0</v>
      </c>
      <c r="I16" s="25">
        <v>0</v>
      </c>
    </row>
    <row r="17" spans="1:9" x14ac:dyDescent="0.2">
      <c r="A17" s="157" t="s">
        <v>144</v>
      </c>
      <c r="B17" s="197"/>
      <c r="C17" s="197"/>
      <c r="D17" s="197"/>
      <c r="E17" s="197"/>
      <c r="F17" s="197"/>
      <c r="G17" s="6">
        <v>10</v>
      </c>
      <c r="H17" s="25">
        <v>0</v>
      </c>
      <c r="I17" s="25">
        <v>0</v>
      </c>
    </row>
    <row r="18" spans="1:9" x14ac:dyDescent="0.2">
      <c r="A18" s="157" t="s">
        <v>145</v>
      </c>
      <c r="B18" s="197"/>
      <c r="C18" s="197"/>
      <c r="D18" s="197"/>
      <c r="E18" s="197"/>
      <c r="F18" s="197"/>
      <c r="G18" s="6">
        <v>11</v>
      </c>
      <c r="H18" s="25">
        <v>0</v>
      </c>
      <c r="I18" s="25">
        <v>0</v>
      </c>
    </row>
    <row r="19" spans="1:9" x14ac:dyDescent="0.2">
      <c r="A19" s="161" t="s">
        <v>146</v>
      </c>
      <c r="B19" s="198"/>
      <c r="C19" s="198"/>
      <c r="D19" s="198"/>
      <c r="E19" s="198"/>
      <c r="F19" s="198"/>
      <c r="G19" s="4">
        <v>12</v>
      </c>
      <c r="H19" s="23">
        <f>SUM(H13:H18)</f>
        <v>0</v>
      </c>
      <c r="I19" s="23">
        <f>SUM(I13:I18)</f>
        <v>0</v>
      </c>
    </row>
    <row r="20" spans="1:9" x14ac:dyDescent="0.2">
      <c r="A20" s="163" t="s">
        <v>99</v>
      </c>
      <c r="B20" s="163"/>
      <c r="C20" s="163"/>
      <c r="D20" s="163"/>
      <c r="E20" s="163"/>
      <c r="F20" s="163"/>
      <c r="G20" s="200"/>
      <c r="H20" s="200"/>
      <c r="I20" s="200"/>
    </row>
    <row r="21" spans="1:9" x14ac:dyDescent="0.2">
      <c r="A21" s="157" t="s">
        <v>147</v>
      </c>
      <c r="B21" s="197"/>
      <c r="C21" s="197"/>
      <c r="D21" s="197"/>
      <c r="E21" s="197"/>
      <c r="F21" s="197"/>
      <c r="G21" s="6">
        <v>13</v>
      </c>
      <c r="H21" s="25">
        <v>0</v>
      </c>
      <c r="I21" s="25">
        <v>0</v>
      </c>
    </row>
    <row r="22" spans="1:9" x14ac:dyDescent="0.2">
      <c r="A22" s="157" t="s">
        <v>148</v>
      </c>
      <c r="B22" s="197"/>
      <c r="C22" s="197"/>
      <c r="D22" s="197"/>
      <c r="E22" s="197"/>
      <c r="F22" s="197"/>
      <c r="G22" s="6">
        <v>14</v>
      </c>
      <c r="H22" s="25">
        <v>0</v>
      </c>
      <c r="I22" s="25">
        <v>0</v>
      </c>
    </row>
    <row r="23" spans="1:9" x14ac:dyDescent="0.2">
      <c r="A23" s="157" t="s">
        <v>113</v>
      </c>
      <c r="B23" s="197"/>
      <c r="C23" s="197"/>
      <c r="D23" s="197"/>
      <c r="E23" s="197"/>
      <c r="F23" s="197"/>
      <c r="G23" s="6">
        <v>15</v>
      </c>
      <c r="H23" s="25">
        <v>0</v>
      </c>
      <c r="I23" s="25">
        <v>0</v>
      </c>
    </row>
    <row r="24" spans="1:9" x14ac:dyDescent="0.2">
      <c r="A24" s="157" t="s">
        <v>114</v>
      </c>
      <c r="B24" s="197"/>
      <c r="C24" s="197"/>
      <c r="D24" s="197"/>
      <c r="E24" s="197"/>
      <c r="F24" s="197"/>
      <c r="G24" s="6">
        <v>16</v>
      </c>
      <c r="H24" s="25">
        <v>0</v>
      </c>
      <c r="I24" s="25">
        <v>0</v>
      </c>
    </row>
    <row r="25" spans="1:9" x14ac:dyDescent="0.2">
      <c r="A25" s="162" t="s">
        <v>149</v>
      </c>
      <c r="B25" s="198"/>
      <c r="C25" s="198"/>
      <c r="D25" s="198"/>
      <c r="E25" s="198"/>
      <c r="F25" s="198"/>
      <c r="G25" s="7">
        <v>17</v>
      </c>
      <c r="H25" s="26">
        <f>H26+H27</f>
        <v>0</v>
      </c>
      <c r="I25" s="26">
        <f>I26+I27</f>
        <v>0</v>
      </c>
    </row>
    <row r="26" spans="1:9" x14ac:dyDescent="0.2">
      <c r="A26" s="157" t="s">
        <v>150</v>
      </c>
      <c r="B26" s="197"/>
      <c r="C26" s="197"/>
      <c r="D26" s="197"/>
      <c r="E26" s="197"/>
      <c r="F26" s="197"/>
      <c r="G26" s="6">
        <v>18</v>
      </c>
      <c r="H26" s="25">
        <v>0</v>
      </c>
      <c r="I26" s="25">
        <v>0</v>
      </c>
    </row>
    <row r="27" spans="1:9" x14ac:dyDescent="0.2">
      <c r="A27" s="157" t="s">
        <v>151</v>
      </c>
      <c r="B27" s="197"/>
      <c r="C27" s="197"/>
      <c r="D27" s="197"/>
      <c r="E27" s="197"/>
      <c r="F27" s="197"/>
      <c r="G27" s="6">
        <v>19</v>
      </c>
      <c r="H27" s="25">
        <v>0</v>
      </c>
      <c r="I27" s="25">
        <v>0</v>
      </c>
    </row>
    <row r="28" spans="1:9" ht="27.6" customHeight="1" x14ac:dyDescent="0.2">
      <c r="A28" s="161" t="s">
        <v>152</v>
      </c>
      <c r="B28" s="198"/>
      <c r="C28" s="198"/>
      <c r="D28" s="198"/>
      <c r="E28" s="198"/>
      <c r="F28" s="198"/>
      <c r="G28" s="4">
        <v>20</v>
      </c>
      <c r="H28" s="23">
        <f>SUM(H21:H25)</f>
        <v>0</v>
      </c>
      <c r="I28" s="23">
        <f>SUM(I21:I25)</f>
        <v>0</v>
      </c>
    </row>
    <row r="29" spans="1:9" x14ac:dyDescent="0.2">
      <c r="A29" s="157" t="s">
        <v>117</v>
      </c>
      <c r="B29" s="197"/>
      <c r="C29" s="197"/>
      <c r="D29" s="197"/>
      <c r="E29" s="197"/>
      <c r="F29" s="197"/>
      <c r="G29" s="6">
        <v>21</v>
      </c>
      <c r="H29" s="25">
        <v>0</v>
      </c>
      <c r="I29" s="25">
        <v>0</v>
      </c>
    </row>
    <row r="30" spans="1:9" x14ac:dyDescent="0.2">
      <c r="A30" s="157" t="s">
        <v>118</v>
      </c>
      <c r="B30" s="197"/>
      <c r="C30" s="197"/>
      <c r="D30" s="197"/>
      <c r="E30" s="197"/>
      <c r="F30" s="197"/>
      <c r="G30" s="6">
        <v>22</v>
      </c>
      <c r="H30" s="25">
        <v>0</v>
      </c>
      <c r="I30" s="25">
        <v>0</v>
      </c>
    </row>
    <row r="31" spans="1:9" x14ac:dyDescent="0.2">
      <c r="A31" s="162" t="s">
        <v>153</v>
      </c>
      <c r="B31" s="198"/>
      <c r="C31" s="198"/>
      <c r="D31" s="198"/>
      <c r="E31" s="198"/>
      <c r="F31" s="198"/>
      <c r="G31" s="7">
        <v>23</v>
      </c>
      <c r="H31" s="26">
        <f>H32+H33</f>
        <v>0</v>
      </c>
      <c r="I31" s="26">
        <f>I32+I33</f>
        <v>0</v>
      </c>
    </row>
    <row r="32" spans="1:9" x14ac:dyDescent="0.2">
      <c r="A32" s="157" t="s">
        <v>154</v>
      </c>
      <c r="B32" s="197"/>
      <c r="C32" s="197"/>
      <c r="D32" s="197"/>
      <c r="E32" s="197"/>
      <c r="F32" s="197"/>
      <c r="G32" s="6">
        <v>24</v>
      </c>
      <c r="H32" s="25">
        <v>0</v>
      </c>
      <c r="I32" s="25">
        <v>0</v>
      </c>
    </row>
    <row r="33" spans="1:9" x14ac:dyDescent="0.2">
      <c r="A33" s="157" t="s">
        <v>155</v>
      </c>
      <c r="B33" s="197"/>
      <c r="C33" s="197"/>
      <c r="D33" s="197"/>
      <c r="E33" s="197"/>
      <c r="F33" s="197"/>
      <c r="G33" s="6">
        <v>25</v>
      </c>
      <c r="H33" s="25">
        <v>0</v>
      </c>
      <c r="I33" s="25">
        <v>0</v>
      </c>
    </row>
    <row r="34" spans="1:9" ht="26.45" customHeight="1" x14ac:dyDescent="0.2">
      <c r="A34" s="161" t="s">
        <v>120</v>
      </c>
      <c r="B34" s="198"/>
      <c r="C34" s="198"/>
      <c r="D34" s="198"/>
      <c r="E34" s="198"/>
      <c r="F34" s="198"/>
      <c r="G34" s="4">
        <v>26</v>
      </c>
      <c r="H34" s="23">
        <f>H29+H30+H31</f>
        <v>0</v>
      </c>
      <c r="I34" s="23">
        <f>I29+I30+I31</f>
        <v>0</v>
      </c>
    </row>
    <row r="35" spans="1:9" x14ac:dyDescent="0.2">
      <c r="A35" s="163" t="s">
        <v>100</v>
      </c>
      <c r="B35" s="163"/>
      <c r="C35" s="163"/>
      <c r="D35" s="163"/>
      <c r="E35" s="163"/>
      <c r="F35" s="163"/>
      <c r="G35" s="200"/>
      <c r="H35" s="200"/>
      <c r="I35" s="200"/>
    </row>
    <row r="36" spans="1:9" x14ac:dyDescent="0.2">
      <c r="A36" s="157" t="s">
        <v>121</v>
      </c>
      <c r="B36" s="197"/>
      <c r="C36" s="197"/>
      <c r="D36" s="197"/>
      <c r="E36" s="197"/>
      <c r="F36" s="197"/>
      <c r="G36" s="6">
        <v>27</v>
      </c>
      <c r="H36" s="96">
        <v>0</v>
      </c>
      <c r="I36" s="96">
        <v>0</v>
      </c>
    </row>
    <row r="37" spans="1:9" x14ac:dyDescent="0.2">
      <c r="A37" s="157" t="s">
        <v>122</v>
      </c>
      <c r="B37" s="197"/>
      <c r="C37" s="197"/>
      <c r="D37" s="197"/>
      <c r="E37" s="197"/>
      <c r="F37" s="197"/>
      <c r="G37" s="6">
        <v>28</v>
      </c>
      <c r="H37" s="96">
        <v>0</v>
      </c>
      <c r="I37" s="96">
        <v>0</v>
      </c>
    </row>
    <row r="38" spans="1:9" x14ac:dyDescent="0.2">
      <c r="A38" s="157" t="s">
        <v>123</v>
      </c>
      <c r="B38" s="197"/>
      <c r="C38" s="197"/>
      <c r="D38" s="197"/>
      <c r="E38" s="197"/>
      <c r="F38" s="197"/>
      <c r="G38" s="6">
        <v>29</v>
      </c>
      <c r="H38" s="96">
        <v>0</v>
      </c>
      <c r="I38" s="96">
        <v>0</v>
      </c>
    </row>
    <row r="39" spans="1:9" ht="27" customHeight="1" x14ac:dyDescent="0.2">
      <c r="A39" s="161" t="s">
        <v>156</v>
      </c>
      <c r="B39" s="198"/>
      <c r="C39" s="198"/>
      <c r="D39" s="198"/>
      <c r="E39" s="198"/>
      <c r="F39" s="198"/>
      <c r="G39" s="4">
        <v>30</v>
      </c>
      <c r="H39" s="97">
        <f>H36+H37+H38</f>
        <v>0</v>
      </c>
      <c r="I39" s="97">
        <f>I36+I37+I38</f>
        <v>0</v>
      </c>
    </row>
    <row r="40" spans="1:9" x14ac:dyDescent="0.2">
      <c r="A40" s="157" t="s">
        <v>125</v>
      </c>
      <c r="B40" s="197"/>
      <c r="C40" s="197"/>
      <c r="D40" s="197"/>
      <c r="E40" s="197"/>
      <c r="F40" s="197"/>
      <c r="G40" s="6">
        <v>31</v>
      </c>
      <c r="H40" s="96">
        <v>0</v>
      </c>
      <c r="I40" s="96">
        <v>0</v>
      </c>
    </row>
    <row r="41" spans="1:9" x14ac:dyDescent="0.2">
      <c r="A41" s="157" t="s">
        <v>126</v>
      </c>
      <c r="B41" s="197"/>
      <c r="C41" s="197"/>
      <c r="D41" s="197"/>
      <c r="E41" s="197"/>
      <c r="F41" s="197"/>
      <c r="G41" s="6">
        <v>32</v>
      </c>
      <c r="H41" s="96">
        <v>0</v>
      </c>
      <c r="I41" s="96">
        <v>0</v>
      </c>
    </row>
    <row r="42" spans="1:9" x14ac:dyDescent="0.2">
      <c r="A42" s="157" t="s">
        <v>127</v>
      </c>
      <c r="B42" s="197"/>
      <c r="C42" s="197"/>
      <c r="D42" s="197"/>
      <c r="E42" s="197"/>
      <c r="F42" s="197"/>
      <c r="G42" s="6">
        <v>33</v>
      </c>
      <c r="H42" s="96">
        <v>0</v>
      </c>
      <c r="I42" s="96">
        <v>0</v>
      </c>
    </row>
    <row r="43" spans="1:9" x14ac:dyDescent="0.2">
      <c r="A43" s="157" t="s">
        <v>128</v>
      </c>
      <c r="B43" s="197"/>
      <c r="C43" s="197"/>
      <c r="D43" s="197"/>
      <c r="E43" s="197"/>
      <c r="F43" s="197"/>
      <c r="G43" s="6">
        <v>34</v>
      </c>
      <c r="H43" s="96">
        <v>0</v>
      </c>
      <c r="I43" s="96">
        <v>0</v>
      </c>
    </row>
    <row r="44" spans="1:9" x14ac:dyDescent="0.2">
      <c r="A44" s="157" t="s">
        <v>129</v>
      </c>
      <c r="B44" s="197"/>
      <c r="C44" s="197"/>
      <c r="D44" s="197"/>
      <c r="E44" s="197"/>
      <c r="F44" s="197"/>
      <c r="G44" s="6">
        <v>35</v>
      </c>
      <c r="H44" s="96">
        <v>0</v>
      </c>
      <c r="I44" s="96">
        <v>0</v>
      </c>
    </row>
    <row r="45" spans="1:9" ht="27.6" customHeight="1" x14ac:dyDescent="0.2">
      <c r="A45" s="161" t="s">
        <v>157</v>
      </c>
      <c r="B45" s="198"/>
      <c r="C45" s="198"/>
      <c r="D45" s="198"/>
      <c r="E45" s="198"/>
      <c r="F45" s="198"/>
      <c r="G45" s="4">
        <v>36</v>
      </c>
      <c r="H45" s="97">
        <f>H40+H41+H42+H43+H44</f>
        <v>0</v>
      </c>
      <c r="I45" s="97">
        <f>I40+I41+I42+I43+I44</f>
        <v>0</v>
      </c>
    </row>
    <row r="46" spans="1:9" x14ac:dyDescent="0.2">
      <c r="A46" s="163" t="s">
        <v>131</v>
      </c>
      <c r="B46" s="197"/>
      <c r="C46" s="197"/>
      <c r="D46" s="197"/>
      <c r="E46" s="197"/>
      <c r="F46" s="197"/>
      <c r="G46" s="5">
        <v>37</v>
      </c>
      <c r="H46" s="96">
        <v>0</v>
      </c>
      <c r="I46" s="96">
        <v>0</v>
      </c>
    </row>
    <row r="47" spans="1:9" x14ac:dyDescent="0.2">
      <c r="A47" s="163" t="s">
        <v>132</v>
      </c>
      <c r="B47" s="197"/>
      <c r="C47" s="197"/>
      <c r="D47" s="197"/>
      <c r="E47" s="197"/>
      <c r="F47" s="197"/>
      <c r="G47" s="5">
        <v>38</v>
      </c>
      <c r="H47" s="96">
        <v>0</v>
      </c>
      <c r="I47" s="96">
        <v>0</v>
      </c>
    </row>
    <row r="48" spans="1:9" x14ac:dyDescent="0.2">
      <c r="A48" s="163" t="s">
        <v>133</v>
      </c>
      <c r="B48" s="197"/>
      <c r="C48" s="197"/>
      <c r="D48" s="197"/>
      <c r="E48" s="197"/>
      <c r="F48" s="197"/>
      <c r="G48" s="5">
        <v>39</v>
      </c>
      <c r="H48" s="96">
        <v>0</v>
      </c>
      <c r="I48" s="96">
        <v>0</v>
      </c>
    </row>
    <row r="49" spans="1:9" ht="15.6" customHeight="1" x14ac:dyDescent="0.2">
      <c r="A49" s="161" t="s">
        <v>134</v>
      </c>
      <c r="B49" s="198"/>
      <c r="C49" s="198"/>
      <c r="D49" s="198"/>
      <c r="E49" s="198"/>
      <c r="F49" s="198"/>
      <c r="G49" s="4">
        <v>40</v>
      </c>
      <c r="H49" s="97">
        <f>H46+H47-H48</f>
        <v>0</v>
      </c>
      <c r="I49" s="97">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topLeftCell="A3" zoomScale="90" zoomScaleNormal="100" zoomScaleSheetLayoutView="90" workbookViewId="0">
      <selection sqref="A1:M31"/>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0.4257812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4" t="s">
        <v>11</v>
      </c>
      <c r="B1" s="204"/>
      <c r="C1" s="205"/>
      <c r="D1" s="205"/>
      <c r="E1" s="205"/>
      <c r="F1" s="205"/>
      <c r="G1" s="205"/>
      <c r="H1" s="205"/>
      <c r="I1" s="205"/>
      <c r="J1" s="205"/>
      <c r="K1" s="205"/>
      <c r="L1" s="205"/>
      <c r="M1" s="205"/>
      <c r="N1" s="12"/>
    </row>
    <row r="2" spans="1:25" ht="15.75" x14ac:dyDescent="0.2">
      <c r="A2" s="13"/>
      <c r="B2" s="13"/>
      <c r="C2" s="33"/>
      <c r="D2" s="206" t="s">
        <v>12</v>
      </c>
      <c r="E2" s="206"/>
      <c r="F2" s="41">
        <v>44927</v>
      </c>
      <c r="G2" s="34" t="s">
        <v>0</v>
      </c>
      <c r="H2" s="34"/>
      <c r="I2" s="34"/>
      <c r="J2" s="41">
        <v>45199</v>
      </c>
      <c r="K2" s="33"/>
      <c r="L2" s="33"/>
      <c r="M2" s="35" t="s">
        <v>226</v>
      </c>
      <c r="N2" s="12"/>
      <c r="Y2" s="10"/>
    </row>
    <row r="3" spans="1:25" ht="15.75" customHeight="1" x14ac:dyDescent="0.2">
      <c r="A3" s="201" t="s">
        <v>13</v>
      </c>
      <c r="B3" s="203" t="s">
        <v>172</v>
      </c>
      <c r="C3" s="202" t="s">
        <v>158</v>
      </c>
      <c r="D3" s="202"/>
      <c r="E3" s="202"/>
      <c r="F3" s="202"/>
      <c r="G3" s="202"/>
      <c r="H3" s="202"/>
      <c r="I3" s="202"/>
      <c r="J3" s="202"/>
      <c r="K3" s="202"/>
      <c r="L3" s="202" t="s">
        <v>159</v>
      </c>
      <c r="M3" s="207" t="s">
        <v>173</v>
      </c>
    </row>
    <row r="4" spans="1:25" ht="142.5" x14ac:dyDescent="0.2">
      <c r="A4" s="201"/>
      <c r="B4" s="185"/>
      <c r="C4" s="36" t="s">
        <v>160</v>
      </c>
      <c r="D4" s="36" t="s">
        <v>259</v>
      </c>
      <c r="E4" s="37" t="s">
        <v>260</v>
      </c>
      <c r="F4" s="37" t="s">
        <v>261</v>
      </c>
      <c r="G4" s="37" t="s">
        <v>262</v>
      </c>
      <c r="H4" s="37" t="s">
        <v>263</v>
      </c>
      <c r="I4" s="37" t="s">
        <v>264</v>
      </c>
      <c r="J4" s="37" t="s">
        <v>265</v>
      </c>
      <c r="K4" s="37" t="s">
        <v>266</v>
      </c>
      <c r="L4" s="202"/>
      <c r="M4" s="208"/>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267</v>
      </c>
      <c r="B6" s="16">
        <v>1</v>
      </c>
      <c r="C6" s="39">
        <v>6164128</v>
      </c>
      <c r="D6" s="39">
        <v>1843000</v>
      </c>
      <c r="E6" s="39">
        <v>18749</v>
      </c>
      <c r="F6" s="39">
        <v>0</v>
      </c>
      <c r="G6" s="39">
        <v>-1914</v>
      </c>
      <c r="H6" s="39">
        <v>125832</v>
      </c>
      <c r="I6" s="39">
        <v>-29255</v>
      </c>
      <c r="J6" s="39">
        <v>-2420979</v>
      </c>
      <c r="K6" s="39">
        <v>48342</v>
      </c>
      <c r="L6" s="39">
        <v>0</v>
      </c>
      <c r="M6" s="40">
        <f>SUM(C6:L6)</f>
        <v>5747903</v>
      </c>
    </row>
    <row r="7" spans="1:25" ht="15" x14ac:dyDescent="0.2">
      <c r="A7" s="94" t="s">
        <v>161</v>
      </c>
      <c r="B7" s="17">
        <v>2</v>
      </c>
      <c r="C7" s="39">
        <v>0</v>
      </c>
      <c r="D7" s="39">
        <v>0</v>
      </c>
      <c r="E7" s="39">
        <v>0</v>
      </c>
      <c r="F7" s="39">
        <v>0</v>
      </c>
      <c r="G7" s="39">
        <v>0</v>
      </c>
      <c r="H7" s="39">
        <v>0</v>
      </c>
      <c r="I7" s="39">
        <v>0</v>
      </c>
      <c r="J7" s="39">
        <v>0</v>
      </c>
      <c r="K7" s="39">
        <v>0</v>
      </c>
      <c r="L7" s="39">
        <v>0</v>
      </c>
      <c r="M7" s="40">
        <f t="shared" ref="M7:M31" si="0">SUM(C7:L7)</f>
        <v>0</v>
      </c>
    </row>
    <row r="8" spans="1:25" ht="15" x14ac:dyDescent="0.2">
      <c r="A8" s="94" t="s">
        <v>162</v>
      </c>
      <c r="B8" s="17">
        <v>3</v>
      </c>
      <c r="C8" s="39">
        <v>0</v>
      </c>
      <c r="D8" s="39">
        <v>0</v>
      </c>
      <c r="E8" s="39">
        <v>0</v>
      </c>
      <c r="F8" s="39">
        <v>0</v>
      </c>
      <c r="G8" s="39">
        <v>0</v>
      </c>
      <c r="H8" s="39">
        <v>0</v>
      </c>
      <c r="I8" s="39">
        <v>0</v>
      </c>
      <c r="J8" s="39">
        <v>0</v>
      </c>
      <c r="K8" s="39">
        <v>0</v>
      </c>
      <c r="L8" s="39">
        <v>0</v>
      </c>
      <c r="M8" s="40">
        <f t="shared" si="0"/>
        <v>0</v>
      </c>
    </row>
    <row r="9" spans="1:25" ht="30" x14ac:dyDescent="0.2">
      <c r="A9" s="95" t="s">
        <v>268</v>
      </c>
      <c r="B9" s="18">
        <v>4</v>
      </c>
      <c r="C9" s="40">
        <f>C6+C7+C8</f>
        <v>6164128</v>
      </c>
      <c r="D9" s="40">
        <f t="shared" ref="D9:L9" si="1">D6+D7+D8</f>
        <v>1843000</v>
      </c>
      <c r="E9" s="40">
        <f t="shared" si="1"/>
        <v>18749</v>
      </c>
      <c r="F9" s="40">
        <f t="shared" si="1"/>
        <v>0</v>
      </c>
      <c r="G9" s="40">
        <f t="shared" si="1"/>
        <v>-1914</v>
      </c>
      <c r="H9" s="40">
        <f t="shared" si="1"/>
        <v>125832</v>
      </c>
      <c r="I9" s="40">
        <f t="shared" si="1"/>
        <v>-29255</v>
      </c>
      <c r="J9" s="40">
        <f t="shared" si="1"/>
        <v>-2420979</v>
      </c>
      <c r="K9" s="40">
        <f t="shared" si="1"/>
        <v>48342</v>
      </c>
      <c r="L9" s="40">
        <f t="shared" si="1"/>
        <v>0</v>
      </c>
      <c r="M9" s="40">
        <f t="shared" si="0"/>
        <v>5747903</v>
      </c>
    </row>
    <row r="10" spans="1:25" ht="15" x14ac:dyDescent="0.2">
      <c r="A10" s="94" t="s">
        <v>163</v>
      </c>
      <c r="B10" s="17">
        <v>5</v>
      </c>
      <c r="C10" s="39">
        <v>0</v>
      </c>
      <c r="D10" s="39">
        <v>0</v>
      </c>
      <c r="E10" s="39">
        <v>0</v>
      </c>
      <c r="F10" s="39">
        <v>0</v>
      </c>
      <c r="G10" s="39">
        <v>0</v>
      </c>
      <c r="H10" s="39">
        <v>0</v>
      </c>
      <c r="I10" s="39">
        <v>0</v>
      </c>
      <c r="J10" s="39">
        <v>0</v>
      </c>
      <c r="K10" s="39">
        <v>85538</v>
      </c>
      <c r="L10" s="39">
        <v>0</v>
      </c>
      <c r="M10" s="40">
        <f t="shared" si="0"/>
        <v>85538</v>
      </c>
    </row>
    <row r="11" spans="1:25" ht="42.75" x14ac:dyDescent="0.2">
      <c r="A11" s="94" t="s">
        <v>164</v>
      </c>
      <c r="B11" s="17">
        <v>6</v>
      </c>
      <c r="C11" s="39">
        <v>0</v>
      </c>
      <c r="D11" s="39">
        <v>0</v>
      </c>
      <c r="E11" s="39">
        <v>0</v>
      </c>
      <c r="F11" s="39">
        <v>70196</v>
      </c>
      <c r="G11" s="39">
        <v>0</v>
      </c>
      <c r="H11" s="39">
        <v>0</v>
      </c>
      <c r="I11" s="39">
        <v>0</v>
      </c>
      <c r="J11" s="39">
        <v>0</v>
      </c>
      <c r="K11" s="39">
        <v>0</v>
      </c>
      <c r="L11" s="39">
        <v>0</v>
      </c>
      <c r="M11" s="40">
        <f t="shared" si="0"/>
        <v>70196</v>
      </c>
    </row>
    <row r="12" spans="1:25" ht="15" x14ac:dyDescent="0.2">
      <c r="A12" s="94" t="s">
        <v>165</v>
      </c>
      <c r="B12" s="17">
        <v>7</v>
      </c>
      <c r="C12" s="39">
        <v>0</v>
      </c>
      <c r="D12" s="39">
        <v>0</v>
      </c>
      <c r="E12" s="39">
        <v>0</v>
      </c>
      <c r="F12" s="39">
        <v>0</v>
      </c>
      <c r="G12" s="39">
        <v>-2204</v>
      </c>
      <c r="H12" s="39">
        <v>-24147</v>
      </c>
      <c r="I12" s="39">
        <v>7611</v>
      </c>
      <c r="J12" s="39">
        <v>0</v>
      </c>
      <c r="K12" s="39">
        <v>0</v>
      </c>
      <c r="L12" s="39">
        <v>0</v>
      </c>
      <c r="M12" s="40">
        <f t="shared" si="0"/>
        <v>-18740</v>
      </c>
    </row>
    <row r="13" spans="1:25" ht="45" x14ac:dyDescent="0.2">
      <c r="A13" s="95" t="s">
        <v>166</v>
      </c>
      <c r="B13" s="18">
        <v>8</v>
      </c>
      <c r="C13" s="40">
        <f>C10+C11+C12</f>
        <v>0</v>
      </c>
      <c r="D13" s="40">
        <f t="shared" ref="D13:L13" si="2">D10+D11+D12</f>
        <v>0</v>
      </c>
      <c r="E13" s="40">
        <f t="shared" si="2"/>
        <v>0</v>
      </c>
      <c r="F13" s="40">
        <f t="shared" si="2"/>
        <v>70196</v>
      </c>
      <c r="G13" s="40">
        <f t="shared" si="2"/>
        <v>-2204</v>
      </c>
      <c r="H13" s="40">
        <f t="shared" si="2"/>
        <v>-24147</v>
      </c>
      <c r="I13" s="40">
        <f t="shared" si="2"/>
        <v>7611</v>
      </c>
      <c r="J13" s="40">
        <f t="shared" si="2"/>
        <v>0</v>
      </c>
      <c r="K13" s="40">
        <f t="shared" si="2"/>
        <v>85538</v>
      </c>
      <c r="L13" s="40">
        <f t="shared" si="2"/>
        <v>0</v>
      </c>
      <c r="M13" s="40">
        <f t="shared" si="0"/>
        <v>136994</v>
      </c>
    </row>
    <row r="14" spans="1:25" ht="15" x14ac:dyDescent="0.2">
      <c r="A14" s="94" t="s">
        <v>167</v>
      </c>
      <c r="B14" s="17">
        <v>9</v>
      </c>
      <c r="C14" s="39">
        <v>-3076316</v>
      </c>
      <c r="D14" s="39">
        <v>0</v>
      </c>
      <c r="E14" s="39">
        <v>0</v>
      </c>
      <c r="F14" s="39">
        <v>0</v>
      </c>
      <c r="G14" s="39">
        <v>815960</v>
      </c>
      <c r="H14" s="39">
        <v>0</v>
      </c>
      <c r="I14" s="39">
        <v>0</v>
      </c>
      <c r="J14" s="39">
        <v>2260355</v>
      </c>
      <c r="K14" s="39">
        <v>0</v>
      </c>
      <c r="L14" s="39">
        <v>0</v>
      </c>
      <c r="M14" s="40">
        <f t="shared" si="0"/>
        <v>-1</v>
      </c>
    </row>
    <row r="15" spans="1:25" ht="15" x14ac:dyDescent="0.2">
      <c r="A15" s="94" t="s">
        <v>168</v>
      </c>
      <c r="B15" s="19">
        <v>10</v>
      </c>
      <c r="C15" s="39">
        <v>0</v>
      </c>
      <c r="D15" s="39">
        <v>0</v>
      </c>
      <c r="E15" s="39">
        <v>0</v>
      </c>
      <c r="F15" s="39">
        <v>0</v>
      </c>
      <c r="G15" s="39">
        <v>0</v>
      </c>
      <c r="H15" s="39">
        <v>0</v>
      </c>
      <c r="I15" s="39">
        <v>0</v>
      </c>
      <c r="J15" s="39">
        <v>0</v>
      </c>
      <c r="K15" s="39">
        <v>0</v>
      </c>
      <c r="L15" s="39">
        <v>0</v>
      </c>
      <c r="M15" s="40">
        <f t="shared" si="0"/>
        <v>0</v>
      </c>
    </row>
    <row r="16" spans="1:25" ht="15" x14ac:dyDescent="0.2">
      <c r="A16" s="94" t="s">
        <v>169</v>
      </c>
      <c r="B16" s="19">
        <v>11</v>
      </c>
      <c r="C16" s="39">
        <v>0</v>
      </c>
      <c r="D16" s="39">
        <v>0</v>
      </c>
      <c r="E16" s="39">
        <v>0</v>
      </c>
      <c r="F16" s="39">
        <v>0</v>
      </c>
      <c r="G16" s="39">
        <v>0</v>
      </c>
      <c r="H16" s="39">
        <v>0</v>
      </c>
      <c r="I16" s="39">
        <v>0</v>
      </c>
      <c r="J16" s="39">
        <v>0</v>
      </c>
      <c r="K16" s="39">
        <v>0</v>
      </c>
      <c r="L16" s="39">
        <v>0</v>
      </c>
      <c r="M16" s="40">
        <f t="shared" si="0"/>
        <v>0</v>
      </c>
    </row>
    <row r="17" spans="1:13" ht="15" x14ac:dyDescent="0.2">
      <c r="A17" s="94" t="s">
        <v>170</v>
      </c>
      <c r="B17" s="19">
        <v>12</v>
      </c>
      <c r="C17" s="39">
        <v>0</v>
      </c>
      <c r="D17" s="39">
        <v>0</v>
      </c>
      <c r="E17" s="39">
        <v>-18409</v>
      </c>
      <c r="F17" s="39">
        <v>0</v>
      </c>
      <c r="G17" s="39">
        <v>-82</v>
      </c>
      <c r="H17" s="39">
        <v>0</v>
      </c>
      <c r="I17" s="39">
        <v>-11523</v>
      </c>
      <c r="J17" s="39">
        <v>48252</v>
      </c>
      <c r="K17" s="39">
        <v>-48252</v>
      </c>
      <c r="L17" s="39">
        <v>0</v>
      </c>
      <c r="M17" s="40">
        <f t="shared" si="0"/>
        <v>-30014</v>
      </c>
    </row>
    <row r="18" spans="1:13" ht="15" x14ac:dyDescent="0.2">
      <c r="A18" s="95" t="s">
        <v>269</v>
      </c>
      <c r="B18" s="20">
        <v>13</v>
      </c>
      <c r="C18" s="40">
        <f>C17+C16+C15+C14+C13+C9</f>
        <v>3087812</v>
      </c>
      <c r="D18" s="40">
        <f t="shared" ref="D18:L18" si="3">D17+D16+D15+D14+D13+D9</f>
        <v>1843000</v>
      </c>
      <c r="E18" s="40">
        <f t="shared" si="3"/>
        <v>340</v>
      </c>
      <c r="F18" s="40">
        <f t="shared" si="3"/>
        <v>70196</v>
      </c>
      <c r="G18" s="40">
        <f t="shared" si="3"/>
        <v>811760</v>
      </c>
      <c r="H18" s="40">
        <f t="shared" si="3"/>
        <v>101685</v>
      </c>
      <c r="I18" s="40">
        <f t="shared" si="3"/>
        <v>-33167</v>
      </c>
      <c r="J18" s="40">
        <f t="shared" si="3"/>
        <v>-112372</v>
      </c>
      <c r="K18" s="40">
        <f t="shared" si="3"/>
        <v>85628</v>
      </c>
      <c r="L18" s="40">
        <f t="shared" si="3"/>
        <v>0</v>
      </c>
      <c r="M18" s="40">
        <f t="shared" si="0"/>
        <v>5854882</v>
      </c>
    </row>
    <row r="19" spans="1:13" ht="15" x14ac:dyDescent="0.2">
      <c r="A19" s="93" t="s">
        <v>270</v>
      </c>
      <c r="B19" s="21">
        <v>14</v>
      </c>
      <c r="C19" s="39">
        <v>3087812</v>
      </c>
      <c r="D19" s="39">
        <v>1843000</v>
      </c>
      <c r="E19" s="39">
        <v>340</v>
      </c>
      <c r="F19" s="39">
        <v>70196</v>
      </c>
      <c r="G19" s="39">
        <v>811760</v>
      </c>
      <c r="H19" s="39">
        <v>101685</v>
      </c>
      <c r="I19" s="39">
        <v>-33167</v>
      </c>
      <c r="J19" s="39">
        <v>-112372</v>
      </c>
      <c r="K19" s="39">
        <v>85628</v>
      </c>
      <c r="L19" s="39">
        <v>0</v>
      </c>
      <c r="M19" s="40">
        <f t="shared" si="0"/>
        <v>5854882</v>
      </c>
    </row>
    <row r="20" spans="1:13" ht="15" x14ac:dyDescent="0.2">
      <c r="A20" s="94" t="s">
        <v>161</v>
      </c>
      <c r="B20" s="14">
        <v>15</v>
      </c>
      <c r="C20" s="39">
        <v>-11496</v>
      </c>
      <c r="D20" s="39">
        <v>-3438</v>
      </c>
      <c r="E20" s="39">
        <v>-35</v>
      </c>
      <c r="F20" s="39">
        <v>-27</v>
      </c>
      <c r="G20" s="39">
        <v>208</v>
      </c>
      <c r="H20" s="39">
        <v>-590</v>
      </c>
      <c r="I20" s="39">
        <v>10986</v>
      </c>
      <c r="J20" s="39">
        <v>4515</v>
      </c>
      <c r="K20" s="39">
        <v>-123</v>
      </c>
      <c r="L20" s="39">
        <v>0</v>
      </c>
      <c r="M20" s="40">
        <f t="shared" si="0"/>
        <v>0</v>
      </c>
    </row>
    <row r="21" spans="1:13" ht="15" x14ac:dyDescent="0.2">
      <c r="A21" s="94" t="s">
        <v>162</v>
      </c>
      <c r="B21" s="14">
        <v>16</v>
      </c>
      <c r="C21" s="39">
        <v>0</v>
      </c>
      <c r="D21" s="39">
        <v>0</v>
      </c>
      <c r="E21" s="39">
        <v>0</v>
      </c>
      <c r="F21" s="39">
        <v>0</v>
      </c>
      <c r="G21" s="39">
        <v>0</v>
      </c>
      <c r="H21" s="39">
        <v>0</v>
      </c>
      <c r="I21" s="39">
        <v>0</v>
      </c>
      <c r="J21" s="39">
        <v>0</v>
      </c>
      <c r="K21" s="39">
        <v>0</v>
      </c>
      <c r="L21" s="39">
        <v>0</v>
      </c>
      <c r="M21" s="40">
        <f t="shared" si="0"/>
        <v>0</v>
      </c>
    </row>
    <row r="22" spans="1:13" ht="30" x14ac:dyDescent="0.2">
      <c r="A22" s="95" t="s">
        <v>271</v>
      </c>
      <c r="B22" s="22">
        <v>17</v>
      </c>
      <c r="C22" s="40">
        <f>C19+C20+C21</f>
        <v>3076316</v>
      </c>
      <c r="D22" s="40">
        <f t="shared" ref="D22:L22" si="4">D19+D20+D21</f>
        <v>1839562</v>
      </c>
      <c r="E22" s="40">
        <f t="shared" si="4"/>
        <v>305</v>
      </c>
      <c r="F22" s="40">
        <f t="shared" si="4"/>
        <v>70169</v>
      </c>
      <c r="G22" s="40">
        <f t="shared" si="4"/>
        <v>811968</v>
      </c>
      <c r="H22" s="40">
        <f t="shared" si="4"/>
        <v>101095</v>
      </c>
      <c r="I22" s="40">
        <f t="shared" si="4"/>
        <v>-22181</v>
      </c>
      <c r="J22" s="40">
        <f t="shared" si="4"/>
        <v>-107857</v>
      </c>
      <c r="K22" s="40">
        <f t="shared" si="4"/>
        <v>85505</v>
      </c>
      <c r="L22" s="40">
        <f t="shared" si="4"/>
        <v>0</v>
      </c>
      <c r="M22" s="40">
        <f t="shared" si="0"/>
        <v>5854882</v>
      </c>
    </row>
    <row r="23" spans="1:13" ht="15" x14ac:dyDescent="0.2">
      <c r="A23" s="94" t="s">
        <v>163</v>
      </c>
      <c r="B23" s="14">
        <v>18</v>
      </c>
      <c r="C23" s="39">
        <v>0</v>
      </c>
      <c r="D23" s="39">
        <v>0</v>
      </c>
      <c r="E23" s="39">
        <v>0</v>
      </c>
      <c r="F23" s="39">
        <v>0</v>
      </c>
      <c r="G23" s="39">
        <v>0</v>
      </c>
      <c r="H23" s="39">
        <v>0</v>
      </c>
      <c r="I23" s="39">
        <v>0</v>
      </c>
      <c r="J23" s="39">
        <v>0</v>
      </c>
      <c r="K23" s="39">
        <v>29430</v>
      </c>
      <c r="L23" s="39">
        <v>0</v>
      </c>
      <c r="M23" s="40">
        <f t="shared" si="0"/>
        <v>29430</v>
      </c>
    </row>
    <row r="24" spans="1:13" ht="42.75" x14ac:dyDescent="0.2">
      <c r="A24" s="94" t="s">
        <v>164</v>
      </c>
      <c r="B24" s="14">
        <v>19</v>
      </c>
      <c r="C24" s="39">
        <v>0</v>
      </c>
      <c r="D24" s="39">
        <v>0</v>
      </c>
      <c r="E24" s="39">
        <v>0</v>
      </c>
      <c r="F24" s="39">
        <v>0</v>
      </c>
      <c r="G24" s="39">
        <v>0</v>
      </c>
      <c r="H24" s="39">
        <v>0</v>
      </c>
      <c r="I24" s="39">
        <v>0</v>
      </c>
      <c r="J24" s="39">
        <v>0</v>
      </c>
      <c r="K24" s="39">
        <v>0</v>
      </c>
      <c r="L24" s="39">
        <v>0</v>
      </c>
      <c r="M24" s="40">
        <f t="shared" si="0"/>
        <v>0</v>
      </c>
    </row>
    <row r="25" spans="1:13" ht="15" x14ac:dyDescent="0.2">
      <c r="A25" s="94" t="s">
        <v>165</v>
      </c>
      <c r="B25" s="14">
        <v>20</v>
      </c>
      <c r="C25" s="39">
        <v>0</v>
      </c>
      <c r="D25" s="39">
        <v>0</v>
      </c>
      <c r="E25" s="39">
        <v>0</v>
      </c>
      <c r="F25" s="39">
        <v>0</v>
      </c>
      <c r="G25" s="39">
        <v>0</v>
      </c>
      <c r="H25" s="39">
        <v>0</v>
      </c>
      <c r="I25" s="39">
        <v>47</v>
      </c>
      <c r="J25" s="39">
        <v>0</v>
      </c>
      <c r="K25" s="39">
        <v>0</v>
      </c>
      <c r="L25" s="39">
        <v>0</v>
      </c>
      <c r="M25" s="40">
        <f t="shared" si="0"/>
        <v>47</v>
      </c>
    </row>
    <row r="26" spans="1:13" ht="30" x14ac:dyDescent="0.2">
      <c r="A26" s="95" t="s">
        <v>171</v>
      </c>
      <c r="B26" s="22">
        <v>21</v>
      </c>
      <c r="C26" s="40">
        <f>C23+C24+C25</f>
        <v>0</v>
      </c>
      <c r="D26" s="40">
        <f t="shared" ref="D26:L26" si="5">D23+D24+D25</f>
        <v>0</v>
      </c>
      <c r="E26" s="40">
        <f t="shared" si="5"/>
        <v>0</v>
      </c>
      <c r="F26" s="40">
        <f t="shared" si="5"/>
        <v>0</v>
      </c>
      <c r="G26" s="40">
        <f t="shared" si="5"/>
        <v>0</v>
      </c>
      <c r="H26" s="40">
        <f t="shared" si="5"/>
        <v>0</v>
      </c>
      <c r="I26" s="40">
        <f t="shared" si="5"/>
        <v>47</v>
      </c>
      <c r="J26" s="40">
        <f t="shared" si="5"/>
        <v>0</v>
      </c>
      <c r="K26" s="40">
        <f t="shared" si="5"/>
        <v>29430</v>
      </c>
      <c r="L26" s="40">
        <f t="shared" si="5"/>
        <v>0</v>
      </c>
      <c r="M26" s="40">
        <f t="shared" si="0"/>
        <v>29477</v>
      </c>
    </row>
    <row r="27" spans="1:13" ht="15" x14ac:dyDescent="0.2">
      <c r="A27" s="94" t="s">
        <v>167</v>
      </c>
      <c r="B27" s="14">
        <v>22</v>
      </c>
      <c r="C27" s="39">
        <v>-1</v>
      </c>
      <c r="D27" s="39">
        <v>1</v>
      </c>
      <c r="E27" s="39">
        <v>0</v>
      </c>
      <c r="F27" s="39">
        <v>0</v>
      </c>
      <c r="G27" s="39">
        <v>0</v>
      </c>
      <c r="H27" s="39">
        <v>0</v>
      </c>
      <c r="I27" s="39">
        <v>0</v>
      </c>
      <c r="J27" s="39">
        <v>0</v>
      </c>
      <c r="K27" s="39">
        <v>0</v>
      </c>
      <c r="L27" s="39">
        <v>0</v>
      </c>
      <c r="M27" s="40">
        <f t="shared" si="0"/>
        <v>0</v>
      </c>
    </row>
    <row r="28" spans="1:13" ht="15" x14ac:dyDescent="0.2">
      <c r="A28" s="94" t="s">
        <v>168</v>
      </c>
      <c r="B28" s="14">
        <v>23</v>
      </c>
      <c r="C28" s="39">
        <v>0</v>
      </c>
      <c r="D28" s="39">
        <v>0</v>
      </c>
      <c r="E28" s="39">
        <v>0</v>
      </c>
      <c r="F28" s="39">
        <v>0</v>
      </c>
      <c r="G28" s="39">
        <v>0</v>
      </c>
      <c r="H28" s="39">
        <v>0</v>
      </c>
      <c r="I28" s="39">
        <v>0</v>
      </c>
      <c r="J28" s="39">
        <v>0</v>
      </c>
      <c r="K28" s="39">
        <v>0</v>
      </c>
      <c r="L28" s="39">
        <v>0</v>
      </c>
      <c r="M28" s="40">
        <f>SUM(C28:L28)</f>
        <v>0</v>
      </c>
    </row>
    <row r="29" spans="1:13" ht="15" x14ac:dyDescent="0.2">
      <c r="A29" s="94" t="s">
        <v>169</v>
      </c>
      <c r="B29" s="14">
        <v>24</v>
      </c>
      <c r="C29" s="39">
        <v>0</v>
      </c>
      <c r="D29" s="39">
        <v>1270</v>
      </c>
      <c r="E29" s="39">
        <v>5182</v>
      </c>
      <c r="F29" s="39">
        <v>0</v>
      </c>
      <c r="G29" s="39">
        <v>0</v>
      </c>
      <c r="H29" s="39">
        <v>0</v>
      </c>
      <c r="I29" s="39">
        <v>0</v>
      </c>
      <c r="J29" s="39">
        <v>-8447</v>
      </c>
      <c r="K29" s="39">
        <v>0</v>
      </c>
      <c r="L29" s="39">
        <v>0</v>
      </c>
      <c r="M29" s="40">
        <f t="shared" si="0"/>
        <v>-1995</v>
      </c>
    </row>
    <row r="30" spans="1:13" ht="15" x14ac:dyDescent="0.2">
      <c r="A30" s="94" t="s">
        <v>170</v>
      </c>
      <c r="B30" s="14">
        <v>25</v>
      </c>
      <c r="C30" s="39">
        <v>0</v>
      </c>
      <c r="D30" s="39">
        <v>0</v>
      </c>
      <c r="E30" s="39">
        <v>-17256</v>
      </c>
      <c r="F30" s="39">
        <v>0</v>
      </c>
      <c r="G30" s="39">
        <v>0</v>
      </c>
      <c r="H30" s="39">
        <v>0</v>
      </c>
      <c r="I30" s="39">
        <v>0</v>
      </c>
      <c r="J30" s="39">
        <v>85505</v>
      </c>
      <c r="K30" s="39">
        <v>-85505</v>
      </c>
      <c r="L30" s="39">
        <v>0</v>
      </c>
      <c r="M30" s="40">
        <f t="shared" si="0"/>
        <v>-17256</v>
      </c>
    </row>
    <row r="31" spans="1:13" ht="15" x14ac:dyDescent="0.2">
      <c r="A31" s="95" t="s">
        <v>272</v>
      </c>
      <c r="B31" s="22">
        <v>26</v>
      </c>
      <c r="C31" s="40">
        <f>C30+C29+C28+C27+C26+C22</f>
        <v>3076315</v>
      </c>
      <c r="D31" s="40">
        <f t="shared" ref="D31:L31" si="6">D30+D29+D28+D27+D26+D22</f>
        <v>1840833</v>
      </c>
      <c r="E31" s="40">
        <f t="shared" si="6"/>
        <v>-11769</v>
      </c>
      <c r="F31" s="40">
        <f t="shared" si="6"/>
        <v>70169</v>
      </c>
      <c r="G31" s="40">
        <f t="shared" si="6"/>
        <v>811968</v>
      </c>
      <c r="H31" s="40">
        <f t="shared" si="6"/>
        <v>101095</v>
      </c>
      <c r="I31" s="40">
        <f t="shared" si="6"/>
        <v>-22134</v>
      </c>
      <c r="J31" s="40">
        <f t="shared" si="6"/>
        <v>-30799</v>
      </c>
      <c r="K31" s="40">
        <f t="shared" si="6"/>
        <v>29430</v>
      </c>
      <c r="L31" s="40">
        <f t="shared" si="6"/>
        <v>0</v>
      </c>
      <c r="M31" s="40">
        <f t="shared" si="0"/>
        <v>5865108</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100.42578125" customWidth="1"/>
  </cols>
  <sheetData>
    <row r="1" spans="1:9" x14ac:dyDescent="0.2">
      <c r="A1" s="209" t="s">
        <v>292</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ht="141.75" customHeight="1" x14ac:dyDescent="0.2">
      <c r="A39" s="210"/>
      <c r="B39" s="210"/>
      <c r="C39" s="210"/>
      <c r="D39" s="210"/>
      <c r="E39" s="210"/>
      <c r="F39" s="210"/>
      <c r="G39" s="210"/>
      <c r="H39" s="210"/>
      <c r="I39" s="210"/>
    </row>
    <row r="40" spans="1:9" ht="260.25" customHeight="1" x14ac:dyDescent="0.2">
      <c r="A40" s="210"/>
      <c r="B40" s="210"/>
      <c r="C40" s="210"/>
      <c r="D40" s="210"/>
      <c r="E40" s="210"/>
      <c r="F40" s="210"/>
      <c r="G40" s="210"/>
      <c r="H40" s="210"/>
      <c r="I40" s="210"/>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2018-04-25T06:49:36Z</cp:lastPrinted>
  <dcterms:created xsi:type="dcterms:W3CDTF">2008-10-17T11:51:54Z</dcterms:created>
  <dcterms:modified xsi:type="dcterms:W3CDTF">2023-10-16T14:06:53Z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