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vlovric\Desktop\1H 2023\XLS\"/>
    </mc:Choice>
  </mc:AlternateContent>
  <xr:revisionPtr revIDLastSave="0" documentId="13_ncr:1_{ACAFD520-6C6D-4463-B25B-2E7B43507C6E}" xr6:coauthVersionLast="47" xr6:coauthVersionMax="47" xr10:uidLastSave="{00000000-0000-0000-0000-000000000000}"/>
  <workbookProtection workbookPassword="CA29" lockStructure="1"/>
  <bookViews>
    <workbookView xWindow="38280" yWindow="2220" windowWidth="29040" windowHeight="17520" firstSheet="1"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Hlk140062031" localSheetId="6">Bilješke!$A$19</definedName>
    <definedName name="_Hlk70021452" localSheetId="6">Bilješke!$A$42</definedName>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I26" i="22"/>
  <c r="H22" i="22"/>
  <c r="I22" i="22"/>
  <c r="H13" i="22"/>
  <c r="I13" i="22"/>
  <c r="H9" i="22"/>
  <c r="I9" i="22"/>
  <c r="H9" i="19"/>
  <c r="H40" i="18"/>
  <c r="H37" i="18" s="1"/>
  <c r="H31" i="22" l="1"/>
  <c r="I18" i="22"/>
  <c r="I31" i="22"/>
  <c r="H18" i="22"/>
  <c r="I51" i="18"/>
  <c r="H51" i="18"/>
  <c r="H61" i="18" s="1"/>
  <c r="I28" i="18"/>
  <c r="H28" i="18"/>
  <c r="I22" i="18"/>
  <c r="H22" i="18"/>
  <c r="I16" i="18"/>
  <c r="H16" i="18"/>
  <c r="I10" i="18"/>
  <c r="H10" i="18"/>
  <c r="H8" i="18" l="1"/>
  <c r="I8" i="18"/>
  <c r="H21" i="18"/>
  <c r="I21" i="18"/>
  <c r="I59" i="19"/>
  <c r="J59" i="19"/>
  <c r="K59" i="19"/>
  <c r="H59" i="19"/>
  <c r="I34" i="18" l="1"/>
  <c r="H34" i="18"/>
  <c r="M28" i="22"/>
  <c r="C26" i="22"/>
  <c r="C22" i="22"/>
  <c r="C13" i="22"/>
  <c r="C9" i="22"/>
  <c r="H49" i="21"/>
  <c r="H45" i="21"/>
  <c r="H39" i="21"/>
  <c r="H31" i="21"/>
  <c r="H34" i="21" s="1"/>
  <c r="H25" i="21"/>
  <c r="H28" i="21" s="1"/>
  <c r="I19" i="21"/>
  <c r="H12" i="21"/>
  <c r="H47" i="20"/>
  <c r="H43" i="20"/>
  <c r="H37" i="20"/>
  <c r="H32" i="20"/>
  <c r="H28" i="20"/>
  <c r="H21" i="20"/>
  <c r="H15" i="20"/>
  <c r="C18" i="22" l="1"/>
  <c r="C31" i="22"/>
  <c r="I43" i="20"/>
  <c r="I37" i="20"/>
  <c r="H41" i="19" l="1"/>
  <c r="H34" i="19"/>
  <c r="H23" i="19"/>
  <c r="H20" i="19"/>
  <c r="H15" i="19"/>
  <c r="H8" i="19" s="1"/>
  <c r="H64" i="18"/>
  <c r="H19" i="19" l="1"/>
  <c r="H48" i="19" s="1"/>
  <c r="H47" i="19"/>
  <c r="M6" i="22"/>
  <c r="M7" i="22"/>
  <c r="M8" i="22"/>
  <c r="D9" i="22"/>
  <c r="E9" i="22"/>
  <c r="E18" i="22" s="1"/>
  <c r="F9" i="22"/>
  <c r="G9" i="22"/>
  <c r="J9" i="22"/>
  <c r="K9" i="22"/>
  <c r="L9" i="22"/>
  <c r="M10" i="22"/>
  <c r="M11" i="22"/>
  <c r="M12" i="22"/>
  <c r="D13" i="22"/>
  <c r="E13" i="22"/>
  <c r="F13" i="22"/>
  <c r="G13" i="22"/>
  <c r="G18" i="22" s="1"/>
  <c r="J13" i="22"/>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47" i="20"/>
  <c r="I32" i="20"/>
  <c r="I28" i="20"/>
  <c r="I21" i="20"/>
  <c r="I15" i="20"/>
  <c r="K41" i="19"/>
  <c r="K34" i="19"/>
  <c r="K23" i="19"/>
  <c r="K20" i="19"/>
  <c r="K15" i="19"/>
  <c r="K9" i="19"/>
  <c r="J41" i="19"/>
  <c r="J34" i="19"/>
  <c r="J23" i="19"/>
  <c r="J20" i="19"/>
  <c r="J15" i="19"/>
  <c r="J9" i="19"/>
  <c r="I41" i="19"/>
  <c r="I34" i="19"/>
  <c r="I23" i="19"/>
  <c r="I20" i="19"/>
  <c r="I15" i="19"/>
  <c r="I9" i="19"/>
  <c r="I64" i="18"/>
  <c r="I40" i="18"/>
  <c r="I37" i="18" s="1"/>
  <c r="I61" i="18" s="1"/>
  <c r="J18" i="22" l="1"/>
  <c r="M22" i="22"/>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alcChain>
</file>

<file path=xl/sharedStrings.xml><?xml version="1.0" encoding="utf-8"?>
<sst xmlns="http://schemas.openxmlformats.org/spreadsheetml/2006/main" count="347" uniqueCount="293">
  <si>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</si>
  <si>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</si>
  <si>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</si>
  <si>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</si>
  <si>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</si>
  <si>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</si>
  <si>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</si>
  <si>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</si>
  <si>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Obveznik: _____________________________________________________________</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</si>
  <si>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</si>
  <si>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</si>
  <si>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</si>
  <si>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</si>
  <si>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</si>
  <si>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</si>
  <si>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</si>
  <si>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</si>
  <si>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</si>
  <si>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</si>
  <si>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</si>
  <si>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</si>
  <si>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</si>
  <si>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</si>
  <si>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</si>
  <si>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</si>
  <si>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</si>
  <si>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</si>
  <si>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</si>
  <si>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</si>
  <si>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</si>
  <si>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</si>
  <si>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</si>
  <si>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</si>
  <si>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</si>
  <si>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</si>
  <si>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</si>
  <si>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</si>
  <si>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</si>
  <si>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</si>
  <si>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</si>
  <si>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</si>
  <si>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</si>
  <si>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</si>
  <si>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</si>
  <si>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</si>
  <si>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</si>
  <si>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</si>
  <si>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</si>
  <si>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</si>
  <si>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</si>
  <si>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</si>
  <si>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</si>
  <si>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</si>
  <si>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</si>
  <si>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</si>
  <si>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</si>
  <si>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</si>
  <si>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</si>
  <si>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</si>
  <si>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</si>
  <si>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</si>
  <si>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</si>
  <si>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</si>
  <si>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</si>
  <si>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</si>
  <si>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</si>
  <si>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</si>
  <si>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</si>
  <si>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</si>
  <si>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</si>
  <si>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</si>
  <si>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</si>
  <si>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</si>
  <si>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</si>
  <si>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</si>
  <si>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</si>
  <si>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</si>
  <si>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</si>
  <si>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</si>
  <si>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</si>
  <si>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</si>
  <si>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</si>
  <si>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</si>
  <si>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</si>
  <si>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</si>
  <si>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</si>
  <si>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</si>
  <si>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</si>
  <si>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</si>
  <si>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</si>
  <si>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</si>
  <si>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</si>
  <si>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</si>
  <si>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</si>
  <si>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</si>
  <si>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</si>
  <si>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</si>
  <si>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</si>
  <si>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</si>
  <si>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</si>
  <si>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</si>
  <si>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</si>
  <si>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</si>
  <si>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</si>
  <si>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</si>
  <si>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</si>
  <si>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</si>
  <si>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</si>
  <si>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</si>
  <si>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</si>
  <si>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</si>
  <si>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</si>
  <si>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</si>
  <si>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</si>
  <si>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</si>
  <si>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</si>
  <si>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</si>
  <si>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</si>
  <si>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</si>
  <si>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</si>
  <si>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</si>
  <si>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</si>
  <si>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</si>
  <si>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</si>
  <si>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</si>
  <si>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</si>
  <si>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</si>
  <si>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</si>
  <si>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</si>
  <si>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</si>
  <si>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</si>
  <si>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</si>
  <si>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</si>
  <si>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</si>
  <si>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</si>
  <si>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</si>
  <si>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</si>
  <si>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</si>
  <si>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</si>
  <si>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</si>
  <si>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</si>
  <si>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</si>
  <si>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</si>
  <si>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</si>
  <si>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</si>
  <si>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</si>
  <si>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</si>
  <si>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</si>
  <si>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</si>
  <si>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</si>
  <si>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</si>
  <si>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</si>
  <si>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</si>
  <si>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</si>
  <si>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</si>
  <si>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</si>
  <si>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</si>
  <si>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</si>
  <si>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</si>
  <si>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</si>
  <si>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</si>
  <si>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</si>
  <si>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</si>
  <si>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</si>
  <si>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</si>
  <si>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</si>
  <si>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</si>
  <si>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</si>
  <si>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</si>
  <si>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</si>
  <si>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</si>
  <si>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</si>
  <si>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</si>
  <si>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</si>
  <si>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</si>
  <si>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</si>
  <si>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</si>
  <si>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</si>
  <si>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</si>
  <si>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</si>
  <si>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</si>
  <si>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</si>
  <si>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</si>
  <si>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</si>
  <si>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</si>
  <si>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</si>
  <si>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</si>
  <si>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</si>
  <si>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</si>
  <si>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</si>
  <si>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</si>
  <si>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</si>
  <si>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</si>
  <si>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</si>
  <si>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</si>
  <si>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</si>
  <si>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</si>
  <si>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</si>
  <si>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</si>
  <si>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</si>
  <si>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</si>
  <si>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</si>
  <si>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</si>
  <si>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</si>
  <si>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</si>
  <si>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</si>
  <si>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</si>
  <si>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</si>
  <si>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</si>
  <si>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</si>
  <si>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</si>
  <si>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</si>
  <si>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</si>
  <si>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</si>
  <si>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</si>
  <si>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</si>
  <si>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</si>
  <si>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</si>
  <si>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</si>
  <si>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</si>
  <si>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</si>
  <si>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</si>
  <si>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</si>
  <si>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</si>
  <si>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</si>
  <si>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</si>
  <si>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</si>
  <si>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</si>
  <si>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</si>
  <si>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</si>
  <si>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</si>
  <si>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</si>
  <si>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</si>
  <si>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</si>
  <si>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</si>
  <si>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</si>
  <si>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</si>
  <si>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</si>
  <si>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</si>
  <si>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</si>
  <si>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</si>
  <si>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</si>
  <si>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</si>
  <si>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</si>
  <si>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</si>
  <si>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</si>
  <si>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</si>
  <si>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</si>
  <si>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</si>
  <si>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</si>
  <si>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</si>
  <si>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</si>
  <si>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</si>
  <si>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</si>
  <si>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</si>
  <si>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</si>
  <si>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</si>
  <si>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</si>
  <si>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</si>
  <si>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</si>
  <si>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</si>
  <si>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</si>
  <si>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</si>
  <si>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</si>
  <si>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</si>
  <si>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</si>
  <si>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</si>
  <si>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</si>
  <si>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</si>
  <si>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</si>
  <si>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</si>
  <si>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</si>
  <si>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</si>
  <si>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</si>
  <si>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</si>
  <si>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</si>
  <si>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</si>
  <si>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</si>
  <si>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</si>
  <si>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</si>
  <si>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</si>
  <si>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</si>
  <si>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</si>
  <si>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</si>
  <si>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</si>
  <si>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</si>
  <si>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</si>
  <si>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</si>
  <si>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</si>
  <si>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</si>
  <si>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stanje na dan 30.6.2023</t>
  </si>
  <si>
    <t>u razdoblju 1.1. do 30.6.2023.</t>
  </si>
  <si>
    <t xml:space="preserve">BILJEŠKE UZ FINANCIJSKE IZVJEŠTAJE - TFI
(koji se sastavljaju za tromjesečna razdoblja)
Naziv izdavatelja:   Zagrebačka burza d.d.
OIB:   84368186611
Izvještajno razdoblje: 1.1.2023.-30.6.2023.
Vrste izvještaja: Nekonsolidirani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tromjesečni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2022. godini koje je raspoloživo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Nekonsolidirani nerevidirani financijski rezultat za period od 1.1. do 30.6.2023. godine (u nastavku: Nekonsolidirani rezultat za tromjesečje) koji je objavljen na internet stranici www.zse.hr.
Promjena funkcionalne valute
Temeljem Odluke Vlade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12 tisuća kuna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Društvo nema financijskih obveza, jamstava ili nepredviđenih izdataka koji nisu uključeni u bilancu na dan 30. lipnja 2023. godine niti ima dano uspostavljeno jamstvo.
4.	Iznos predujmova i odobrenih kredita članovima administrativnih, upravljačkih i nadzornih tijela
Društvo nije davalo predujmove niti odobravalo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Nekonsolidiranom rezultatu za tromjesečje (www.zse.hr). 
6.	Obveze koje dospijevaju nakon više od pet godina i dugovanja pokrivena vrijednim osiguranjem koje je dala Grupa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2023. godine imala prosječno zaposleno 24 zaposlenika.
8.	Kapitalizirani trošak plaće tijekom izvještajnog razdoblja
Društvo tijekom izvještajnog razdoblja nije kapitaliziralo trošak plaća.
9.	Odgođeni porezi
Rezerviranje za odgođene poreze, stanje odgođenih poreza na početku i na kraju izvještajnog razdoblja  i kretanja u tim pozicijama tijekom izvještajnog razdoblja:
	1.1.2023.	Povećanje	Smanjenje	30.6.2023.
	eur'000	eur'000	eur'000	eur'000
Odgođena porezna imovina	15	-	-	15
Odgođene porezne obveze	-	-	-	-
	15	-	-	15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Tijekom perioda izvještavanja nije bilo promjena u sudjelujućim interesima.
11.	 Broj i nominalna vrijednost dionica upisanih tijekom izvještajnog razdoblja u okviru odobrenog kapitala
Odlukom Glavne Skupštine Društva od 12. lipnja 2023. godine, 2.317.850 redovnih dionica koje glase na ime, pojedinačnog nominalnog iznosa od 10,00 kuna i ukupnog iznosa od 23.178.500,00 kuna, u svrhu usklađenja temeljenog kapitala sa odredbama čl. 21. Zakona o izmjenama Zakona o trgovačkim društvima („Narodne novine“ broj 114/22), zamijenjene su u dionice bez nominalnog iznosa. Postojeća prava koja pripadaju dioničarima Društva na osnovi zakona i Statuta Društva ostala su neizmijenjena. 
12.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13.	Naziv, sjedište te pravni oblik svakog društva u kojemu izdavatelj ima neograničenu odgovornost
Društvo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
Rekapitulacija usporedbe TFI-POD bilance i bilance pripremljene po MSFI-jevima za drugo tromjesečje  2023. godine
Stavka bilance u MSFI	Iznos ('000 EUR)	 	Stavka bilance stanja u TFI	AOP	Iznos 
(000 EUR)
AKTIVA					
Dugotrajna imovina	4.590		A. Dugotrajna imovina	1	4.589
	 	218	 	I. Nematerijalna imovina	2	218
	Nematerijalna imovina	218		I NEMATERIJALNA IMOVINA	2	218
	 	218	 	 	 	218
	 	465	 	II. Materijalna imovina	3	464
	Nekretnine i oprema	182		1. Zemljište i zgrade	4	246
	Imovina s pravom uporabe	283		2. Računalni oprema	5	151
				3. Ostala materijalna imovina	6	47
				4. Ulaganja u tuđu imovinu	7	20
	 	465	 	 	 	464
		3.892		III. Dugotrajna financijska imovina		3.892
	Ulaganja u ovisna društva	2.538		1 Ulaganja u pridružena društva, ovisna društva i zajedničke pothvate	10	3.801
	Ulaganja  pridružena društva i zajednički pothvat	1.263				
		3.801				3.801
	Financijska imovina po fer vrijednosti kroz ostalu sveobuhvatnu dobit	31	 	2. Financijska imovina koja se vodi po amortiziranom trošku	11	61
	Dugoročni depozit	33	 	3. Financijska imovina koja se vodi po fer vrijednosti kroz ostalu sveobuhvatnu dobit	12	30
	Pozajmice dane pridruženom društvu	27				
		91				91
		3.892				3.892
	Odgođena porezna imovina	15	 	Odgođena porezna imovina	13	15
Kratkotrajna imovina	2.114		B Kratkotrajna imovina	14	2.114
		274		I. Potraživanja	15	274
	Potraživanja od kupaca i ostala imovina	274		1. Potraživanja od kupaca	16	131
				2. Potraživanje od zaposlenika i članova poduzetnika	17	3
				3. Potraživanje od države i drugih institucija	18	24
				4. Potraživanje od povezanih poduzetnika	19	4
				5. Ostala potraživanja	20	112
		274				274
	 	1.737	 	II. Kratkotrajna financijska imovina	21	1.737
	Kratkoročni depoziti	615		1. Financijska imovina koja se mjeri po amortiziranom trošku	22	615
	Financijska imovina po fer vrijednosti kroz račun dobiti i gubitka	1.122		3. Financijska imovina po fer vrijednosti kroz račun dobiti i gubitka	24	1.122
	 	1.737	 	 	 	1.737
	Novac i novčani ekvivalenti	103		III. Novac i novčani ekvivalenti	25	103
		159		C PLAĆENI TROŠKOVI BUDUĆEG RAZDOBLJA I OBRAČUNATI PRIHODI	26	159
	Troškovi budućih razdoblja	159		C PLAĆENI TROŠKOVI BUDUĆEG RAZDOBLJA I OBRAČUNATI PRIHODI	26	159
	Ugovorna imovina					
 	 	159	 	 	 	159
 	Ukupno aktiva	6.863	 	D Ukupno aktiva	27	6.862
PASIVA					
Kapital i rezerve	5.878		A Kapital i rezerve	29	5.877
	Izdani dionički kapital	3.076		I TEMELJNI KAPITAL	30	3.076
	Premije na emitirane dionice	1.841		II KAPITALNE REZERVE	31	1.841
		875		III REZERVE IZ DOBITI 	32	875
	Zakonske rezerve	19		1 Zakonske rezerve	33	19
	Vlastite dionice	(30)		2 Rezerve za vlastite dionice	34	(30)
	Ostale rezerve	816		3 Rezerve fer vrijednosti	35	70
	Rezerve fer vrijednost	70		4 Ostale rezerve	36	816
	Revalorizacijske rezerve	-				
	Aktuarski dobici/gubici 	-				
	Translacijske rezerve	-		IV REVALORIZACIJSKE REZERVE	37	-
				V REZERVE OD TEČAJNIH RAZLIKA IZ PRERAČUNA INOZEMNOG POSLOVANJA	38	-
	Akumulirana dobit (gubitak)	86		IV Zadržana dobit ili preneseni gubitak	39	8
				V Dobit ili gubitak poslovne godine	40	77
		86				85
 	 	5.878	 	 	 	5.877
Dugoročne obveze	231		Dugoročne obveze i rezerviranja	47	231
	Dugoročne obveze za poslovni najam	231		B Rezerviranja	42	-
	 			D Dugoročne obveze	50	231
				E Odgođena porezna obveza	52	-
	 	231	 	 	 	231
Kratkoročne obveze	357		C KRATKOROČNE OBVEZE 	43	357
	Obveze prema dobavljačima i ostale obveze	310		1 Obveze za predujmove	44	-
	Kratkoročne obveze za poslovni najam	47		2 Obveze prema dobavljačima 	45	159
				3 Obveze prema zaposlenima	46	44
				4 Obveze za poreze, doprinose i slična davanja	47	68
				5 Obveze prema povezanim poduzetnicima	48	-
				6 Ostale kratkoročne obveze	49	86
 	 	357	 	 	 	357
	397		F Odgođeno plaćanje troškova i prihod budućeg razdoblja		397
	Ugovorne obveze	397				
	Ukalkulirani troškovi	-				
 	 	397	 	 	 	397
 	Ukupno pasiva	6.863	 	Ukupno pasiva	 	6.862
Rekapitulacija usporedbe TFI-POD računa dobiti i gubitka i izvještaja o sveobuhvatnoj dobiti pripremljenog po MSFI-jevima za drugo tromjesečje  2023. godine
 	Stavka RDG-a u MSFI	Iznos ('000 EUR)	 	Stavka RDG-a u TFI	 AOP
	Iznos    ('000 EUR)
Poslovni prihodi	936		A POSLOVNI PRIHODI	1	935
	Prihodi od prodaje	615		I Prihodi od prodaje 	2	615
	Ostali poslovni prihodi	321		II Ostali poslovni prihodi	9	320
 		936	 	 	 	935
Poslovni rashodi
 	1.007	 	B POSLOVNI RASHODI	13	1.005
	Troškovi osoblja	506	 	II Troškovi osoblja	17	482
	Ostali troškovi osoblja (u GFI na AOP 22)	(24)				
	 	482	 	 	 	482
		399				421
	Ostali troškovi poslovanja	399		I Materijalni troškovi 	14	277
	Troškovi iskazani u troškovima osoblja	24		IV Ostali troškovi	22	136
				V Vrijednosno usklađivanje 024+025	23	-
				VII Ostali poslovni rashodi	27	8
	 	423	 	 	 	421
	Amortizacija	102		III Amortizacija	21	102
Financijski rezultat	150		Financijski rezultat		149
	Financijski prihodi	144		C FINANCIJSKI PRIHODI	28	154
	Prihodi od dividende 	11		D FINANCIJSKI RASHODI 	35	(5)
	Financijski rashodi	(5)				
Dobit prije poreza	79	 	H DOBIT ILI GUBITAK PRIJE OPOREZIVANJA	44	79
Porez na dobit	0	 	I POREZ NA DOBIT	45	0
Dobit razdoblja	79	 	J DOBIT ILI GUBITAK RAZDOBLJA	46	79
Ostala sveobuhvatna dobit	0		K OSTALA SVEOBUHVATNA DOBIT 	53	0
Ukupno sveobuhvatna dobit	79	 	L UKUPNA SVEOBUHVATNA DOBIT	54	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</si>
</sst>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11">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vertical="center" wrapText="1"/>
      <protection locked="0"/>
    </xf>
    <xf numFmtId="3" fontId="16" fillId="7" borderId="1" xfId="0" applyNumberFormat="1" applyFont="1" applyFill="1" applyBorder="1" applyAlignment="1">
      <alignment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A5" sqref="A5:J5"/>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98" t="s">
        <v>184</v>
      </c>
      <c r="B1" s="99"/>
      <c r="C1" s="99"/>
      <c r="D1" s="42"/>
      <c r="E1" s="42"/>
      <c r="F1" s="42"/>
      <c r="G1" s="42"/>
      <c r="H1" s="42"/>
      <c r="I1" s="42"/>
      <c r="J1" s="43"/>
    </row>
    <row r="2" spans="1:10" ht="14.45" customHeight="1" x14ac:dyDescent="0.25">
      <c r="A2" s="100" t="s">
        <v>200</v>
      </c>
      <c r="B2" s="101"/>
      <c r="C2" s="101"/>
      <c r="D2" s="101"/>
      <c r="E2" s="101"/>
      <c r="F2" s="101"/>
      <c r="G2" s="101"/>
      <c r="H2" s="101"/>
      <c r="I2" s="101"/>
      <c r="J2" s="102"/>
    </row>
    <row r="3" spans="1:10" x14ac:dyDescent="0.25">
      <c r="A3" s="45"/>
      <c r="B3" s="46"/>
      <c r="C3" s="46"/>
      <c r="D3" s="46"/>
      <c r="E3" s="46"/>
      <c r="F3" s="46"/>
      <c r="G3" s="46"/>
      <c r="H3" s="46"/>
      <c r="I3" s="46"/>
      <c r="J3" s="47"/>
    </row>
    <row r="4" spans="1:10" ht="33.6" customHeight="1" x14ac:dyDescent="0.25">
      <c r="A4" s="103" t="s">
        <v>185</v>
      </c>
      <c r="B4" s="104"/>
      <c r="C4" s="104"/>
      <c r="D4" s="104"/>
      <c r="E4" s="105">
        <v>44927</v>
      </c>
      <c r="F4" s="106"/>
      <c r="G4" s="48" t="s">
        <v>0</v>
      </c>
      <c r="H4" s="105">
        <v>45107</v>
      </c>
      <c r="I4" s="106"/>
      <c r="J4" s="49"/>
    </row>
    <row r="5" spans="1:10" s="50" customFormat="1" ht="10.15" customHeight="1" x14ac:dyDescent="0.25">
      <c r="A5" s="107"/>
      <c r="B5" s="108"/>
      <c r="C5" s="108"/>
      <c r="D5" s="108"/>
      <c r="E5" s="108"/>
      <c r="F5" s="108"/>
      <c r="G5" s="108"/>
      <c r="H5" s="108"/>
      <c r="I5" s="108"/>
      <c r="J5" s="109"/>
    </row>
    <row r="6" spans="1:10" ht="20.45" customHeight="1" x14ac:dyDescent="0.25">
      <c r="A6" s="51"/>
      <c r="B6" s="52" t="s">
        <v>209</v>
      </c>
      <c r="C6" s="53"/>
      <c r="D6" s="53"/>
      <c r="E6" s="59">
        <v>2023</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210</v>
      </c>
      <c r="C8" s="53"/>
      <c r="D8" s="53"/>
      <c r="E8" s="59">
        <v>2</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17" t="s">
        <v>211</v>
      </c>
      <c r="B10" s="118"/>
      <c r="C10" s="118"/>
      <c r="D10" s="118"/>
      <c r="E10" s="118"/>
      <c r="F10" s="118"/>
      <c r="G10" s="118"/>
      <c r="H10" s="118"/>
      <c r="I10" s="118"/>
      <c r="J10" s="61"/>
    </row>
    <row r="11" spans="1:10" ht="24.6" customHeight="1" x14ac:dyDescent="0.25">
      <c r="A11" s="119" t="s">
        <v>186</v>
      </c>
      <c r="B11" s="120"/>
      <c r="C11" s="112" t="s">
        <v>276</v>
      </c>
      <c r="D11" s="113"/>
      <c r="E11" s="62"/>
      <c r="F11" s="121" t="s">
        <v>212</v>
      </c>
      <c r="G11" s="111"/>
      <c r="H11" s="122" t="s">
        <v>277</v>
      </c>
      <c r="I11" s="123"/>
      <c r="J11" s="63"/>
    </row>
    <row r="12" spans="1:10" ht="14.45" customHeight="1" x14ac:dyDescent="0.25">
      <c r="A12" s="64"/>
      <c r="B12" s="65"/>
      <c r="C12" s="65"/>
      <c r="D12" s="65"/>
      <c r="E12" s="115"/>
      <c r="F12" s="115"/>
      <c r="G12" s="115"/>
      <c r="H12" s="115"/>
      <c r="I12" s="66"/>
      <c r="J12" s="63"/>
    </row>
    <row r="13" spans="1:10" ht="21" customHeight="1" x14ac:dyDescent="0.25">
      <c r="A13" s="110" t="s">
        <v>201</v>
      </c>
      <c r="B13" s="111"/>
      <c r="C13" s="112" t="s">
        <v>278</v>
      </c>
      <c r="D13" s="113"/>
      <c r="E13" s="114"/>
      <c r="F13" s="115"/>
      <c r="G13" s="115"/>
      <c r="H13" s="115"/>
      <c r="I13" s="66"/>
      <c r="J13" s="63"/>
    </row>
    <row r="14" spans="1:10" ht="10.9" customHeight="1" x14ac:dyDescent="0.25">
      <c r="A14" s="62"/>
      <c r="B14" s="66"/>
      <c r="C14" s="65"/>
      <c r="D14" s="65"/>
      <c r="E14" s="116"/>
      <c r="F14" s="116"/>
      <c r="G14" s="116"/>
      <c r="H14" s="116"/>
      <c r="I14" s="65"/>
      <c r="J14" s="67"/>
    </row>
    <row r="15" spans="1:10" ht="22.9" customHeight="1" x14ac:dyDescent="0.25">
      <c r="A15" s="110" t="s">
        <v>187</v>
      </c>
      <c r="B15" s="111"/>
      <c r="C15" s="112" t="s">
        <v>279</v>
      </c>
      <c r="D15" s="113"/>
      <c r="E15" s="130"/>
      <c r="F15" s="131"/>
      <c r="G15" s="68" t="s">
        <v>213</v>
      </c>
      <c r="H15" s="122" t="s">
        <v>289</v>
      </c>
      <c r="I15" s="123"/>
      <c r="J15" s="69"/>
    </row>
    <row r="16" spans="1:10" ht="10.9" customHeight="1" x14ac:dyDescent="0.25">
      <c r="A16" s="62"/>
      <c r="B16" s="66"/>
      <c r="C16" s="65"/>
      <c r="D16" s="65"/>
      <c r="E16" s="116"/>
      <c r="F16" s="116"/>
      <c r="G16" s="116"/>
      <c r="H16" s="116"/>
      <c r="I16" s="65"/>
      <c r="J16" s="67"/>
    </row>
    <row r="17" spans="1:10" ht="22.9" customHeight="1" x14ac:dyDescent="0.25">
      <c r="A17" s="70"/>
      <c r="B17" s="68" t="s">
        <v>214</v>
      </c>
      <c r="C17" s="112" t="s">
        <v>10</v>
      </c>
      <c r="D17" s="113"/>
      <c r="E17" s="71"/>
      <c r="F17" s="71"/>
      <c r="G17" s="71"/>
      <c r="H17" s="71"/>
      <c r="I17" s="71"/>
      <c r="J17" s="69"/>
    </row>
    <row r="18" spans="1:10" x14ac:dyDescent="0.25">
      <c r="A18" s="124"/>
      <c r="B18" s="125"/>
      <c r="C18" s="116"/>
      <c r="D18" s="116"/>
      <c r="E18" s="116"/>
      <c r="F18" s="116"/>
      <c r="G18" s="116"/>
      <c r="H18" s="116"/>
      <c r="I18" s="65"/>
      <c r="J18" s="67"/>
    </row>
    <row r="19" spans="1:10" x14ac:dyDescent="0.25">
      <c r="A19" s="119" t="s">
        <v>188</v>
      </c>
      <c r="B19" s="126"/>
      <c r="C19" s="127" t="s">
        <v>280</v>
      </c>
      <c r="D19" s="128"/>
      <c r="E19" s="128"/>
      <c r="F19" s="128"/>
      <c r="G19" s="128"/>
      <c r="H19" s="128"/>
      <c r="I19" s="128"/>
      <c r="J19" s="129"/>
    </row>
    <row r="20" spans="1:10" x14ac:dyDescent="0.25">
      <c r="A20" s="64"/>
      <c r="B20" s="65"/>
      <c r="C20" s="72"/>
      <c r="D20" s="65"/>
      <c r="E20" s="116"/>
      <c r="F20" s="116"/>
      <c r="G20" s="116"/>
      <c r="H20" s="116"/>
      <c r="I20" s="65"/>
      <c r="J20" s="67"/>
    </row>
    <row r="21" spans="1:10" x14ac:dyDescent="0.25">
      <c r="A21" s="119" t="s">
        <v>189</v>
      </c>
      <c r="B21" s="126"/>
      <c r="C21" s="122">
        <v>10000</v>
      </c>
      <c r="D21" s="123"/>
      <c r="E21" s="116"/>
      <c r="F21" s="116"/>
      <c r="G21" s="127" t="s">
        <v>281</v>
      </c>
      <c r="H21" s="128"/>
      <c r="I21" s="128"/>
      <c r="J21" s="129"/>
    </row>
    <row r="22" spans="1:10" x14ac:dyDescent="0.25">
      <c r="A22" s="64"/>
      <c r="B22" s="65"/>
      <c r="C22" s="65"/>
      <c r="D22" s="65"/>
      <c r="E22" s="116"/>
      <c r="F22" s="116"/>
      <c r="G22" s="116"/>
      <c r="H22" s="116"/>
      <c r="I22" s="65"/>
      <c r="J22" s="67"/>
    </row>
    <row r="23" spans="1:10" x14ac:dyDescent="0.25">
      <c r="A23" s="119" t="s">
        <v>190</v>
      </c>
      <c r="B23" s="126"/>
      <c r="C23" s="127" t="s">
        <v>282</v>
      </c>
      <c r="D23" s="128"/>
      <c r="E23" s="128"/>
      <c r="F23" s="128"/>
      <c r="G23" s="128"/>
      <c r="H23" s="128"/>
      <c r="I23" s="128"/>
      <c r="J23" s="129"/>
    </row>
    <row r="24" spans="1:10" x14ac:dyDescent="0.25">
      <c r="A24" s="64"/>
      <c r="B24" s="65"/>
      <c r="C24" s="65"/>
      <c r="D24" s="65"/>
      <c r="E24" s="116"/>
      <c r="F24" s="116"/>
      <c r="G24" s="116"/>
      <c r="H24" s="116"/>
      <c r="I24" s="65"/>
      <c r="J24" s="67"/>
    </row>
    <row r="25" spans="1:10" x14ac:dyDescent="0.25">
      <c r="A25" s="119" t="s">
        <v>191</v>
      </c>
      <c r="B25" s="126"/>
      <c r="C25" s="133" t="s">
        <v>283</v>
      </c>
      <c r="D25" s="134"/>
      <c r="E25" s="134"/>
      <c r="F25" s="134"/>
      <c r="G25" s="134"/>
      <c r="H25" s="134"/>
      <c r="I25" s="134"/>
      <c r="J25" s="135"/>
    </row>
    <row r="26" spans="1:10" x14ac:dyDescent="0.25">
      <c r="A26" s="64"/>
      <c r="B26" s="65"/>
      <c r="C26" s="72"/>
      <c r="D26" s="65"/>
      <c r="E26" s="116"/>
      <c r="F26" s="116"/>
      <c r="G26" s="116"/>
      <c r="H26" s="116"/>
      <c r="I26" s="65"/>
      <c r="J26" s="67"/>
    </row>
    <row r="27" spans="1:10" x14ac:dyDescent="0.25">
      <c r="A27" s="119" t="s">
        <v>192</v>
      </c>
      <c r="B27" s="126"/>
      <c r="C27" s="133" t="s">
        <v>284</v>
      </c>
      <c r="D27" s="134"/>
      <c r="E27" s="134"/>
      <c r="F27" s="134"/>
      <c r="G27" s="134"/>
      <c r="H27" s="134"/>
      <c r="I27" s="134"/>
      <c r="J27" s="135"/>
    </row>
    <row r="28" spans="1:10" ht="13.9" customHeight="1" x14ac:dyDescent="0.25">
      <c r="A28" s="64"/>
      <c r="B28" s="65"/>
      <c r="C28" s="72"/>
      <c r="D28" s="65"/>
      <c r="E28" s="116"/>
      <c r="F28" s="116"/>
      <c r="G28" s="116"/>
      <c r="H28" s="116"/>
      <c r="I28" s="65"/>
      <c r="J28" s="67"/>
    </row>
    <row r="29" spans="1:10" ht="22.9" customHeight="1" x14ac:dyDescent="0.25">
      <c r="A29" s="110" t="s">
        <v>202</v>
      </c>
      <c r="B29" s="126"/>
      <c r="C29" s="73">
        <v>24</v>
      </c>
      <c r="D29" s="74"/>
      <c r="E29" s="132"/>
      <c r="F29" s="132"/>
      <c r="G29" s="132"/>
      <c r="H29" s="132"/>
      <c r="I29" s="75"/>
      <c r="J29" s="76"/>
    </row>
    <row r="30" spans="1:10" x14ac:dyDescent="0.25">
      <c r="A30" s="64"/>
      <c r="B30" s="65"/>
      <c r="C30" s="65"/>
      <c r="D30" s="65"/>
      <c r="E30" s="116"/>
      <c r="F30" s="116"/>
      <c r="G30" s="116"/>
      <c r="H30" s="116"/>
      <c r="I30" s="75"/>
      <c r="J30" s="76"/>
    </row>
    <row r="31" spans="1:10" x14ac:dyDescent="0.25">
      <c r="A31" s="119" t="s">
        <v>193</v>
      </c>
      <c r="B31" s="126"/>
      <c r="C31" s="88" t="s">
        <v>216</v>
      </c>
      <c r="D31" s="136" t="s">
        <v>215</v>
      </c>
      <c r="E31" s="137"/>
      <c r="F31" s="137"/>
      <c r="G31" s="137"/>
      <c r="H31" s="65"/>
      <c r="I31" s="77" t="s">
        <v>216</v>
      </c>
      <c r="J31" s="78" t="s">
        <v>217</v>
      </c>
    </row>
    <row r="32" spans="1:10" x14ac:dyDescent="0.25">
      <c r="A32" s="119"/>
      <c r="B32" s="126"/>
      <c r="C32" s="79"/>
      <c r="D32" s="48"/>
      <c r="E32" s="131"/>
      <c r="F32" s="131"/>
      <c r="G32" s="131"/>
      <c r="H32" s="131"/>
      <c r="I32" s="75"/>
      <c r="J32" s="76"/>
    </row>
    <row r="33" spans="1:10" x14ac:dyDescent="0.25">
      <c r="A33" s="119" t="s">
        <v>203</v>
      </c>
      <c r="B33" s="126"/>
      <c r="C33" s="73" t="s">
        <v>219</v>
      </c>
      <c r="D33" s="136" t="s">
        <v>218</v>
      </c>
      <c r="E33" s="137"/>
      <c r="F33" s="137"/>
      <c r="G33" s="137"/>
      <c r="H33" s="71"/>
      <c r="I33" s="77" t="s">
        <v>219</v>
      </c>
      <c r="J33" s="78" t="s">
        <v>220</v>
      </c>
    </row>
    <row r="34" spans="1:10" x14ac:dyDescent="0.25">
      <c r="A34" s="64"/>
      <c r="B34" s="65"/>
      <c r="C34" s="65"/>
      <c r="D34" s="65"/>
      <c r="E34" s="116"/>
      <c r="F34" s="116"/>
      <c r="G34" s="116"/>
      <c r="H34" s="116"/>
      <c r="I34" s="65"/>
      <c r="J34" s="67"/>
    </row>
    <row r="35" spans="1:10" x14ac:dyDescent="0.25">
      <c r="A35" s="136" t="s">
        <v>204</v>
      </c>
      <c r="B35" s="137"/>
      <c r="C35" s="137"/>
      <c r="D35" s="137"/>
      <c r="E35" s="137" t="s">
        <v>194</v>
      </c>
      <c r="F35" s="137"/>
      <c r="G35" s="137"/>
      <c r="H35" s="137"/>
      <c r="I35" s="137"/>
      <c r="J35" s="80" t="s">
        <v>195</v>
      </c>
    </row>
    <row r="36" spans="1:10" x14ac:dyDescent="0.25">
      <c r="A36" s="64"/>
      <c r="B36" s="65"/>
      <c r="C36" s="65"/>
      <c r="D36" s="65"/>
      <c r="E36" s="116"/>
      <c r="F36" s="116"/>
      <c r="G36" s="116"/>
      <c r="H36" s="116"/>
      <c r="I36" s="65"/>
      <c r="J36" s="76"/>
    </row>
    <row r="37" spans="1:10" x14ac:dyDescent="0.25">
      <c r="A37" s="138"/>
      <c r="B37" s="139"/>
      <c r="C37" s="139"/>
      <c r="D37" s="139"/>
      <c r="E37" s="138"/>
      <c r="F37" s="139"/>
      <c r="G37" s="139"/>
      <c r="H37" s="139"/>
      <c r="I37" s="140"/>
      <c r="J37" s="81"/>
    </row>
    <row r="38" spans="1:10" x14ac:dyDescent="0.25">
      <c r="A38" s="64"/>
      <c r="B38" s="65"/>
      <c r="C38" s="72"/>
      <c r="D38" s="141"/>
      <c r="E38" s="141"/>
      <c r="F38" s="141"/>
      <c r="G38" s="141"/>
      <c r="H38" s="141"/>
      <c r="I38" s="141"/>
      <c r="J38" s="67"/>
    </row>
    <row r="39" spans="1:10" x14ac:dyDescent="0.25">
      <c r="A39" s="138"/>
      <c r="B39" s="139"/>
      <c r="C39" s="139"/>
      <c r="D39" s="140"/>
      <c r="E39" s="138"/>
      <c r="F39" s="139"/>
      <c r="G39" s="139"/>
      <c r="H39" s="139"/>
      <c r="I39" s="140"/>
      <c r="J39" s="73"/>
    </row>
    <row r="40" spans="1:10" x14ac:dyDescent="0.25">
      <c r="A40" s="64"/>
      <c r="B40" s="65"/>
      <c r="C40" s="72"/>
      <c r="D40" s="82"/>
      <c r="E40" s="141"/>
      <c r="F40" s="141"/>
      <c r="G40" s="141"/>
      <c r="H40" s="141"/>
      <c r="I40" s="66"/>
      <c r="J40" s="67"/>
    </row>
    <row r="41" spans="1:10" x14ac:dyDescent="0.25">
      <c r="A41" s="138"/>
      <c r="B41" s="139"/>
      <c r="C41" s="139"/>
      <c r="D41" s="140"/>
      <c r="E41" s="138"/>
      <c r="F41" s="139"/>
      <c r="G41" s="139"/>
      <c r="H41" s="139"/>
      <c r="I41" s="140"/>
      <c r="J41" s="73"/>
    </row>
    <row r="42" spans="1:10" x14ac:dyDescent="0.25">
      <c r="A42" s="64"/>
      <c r="B42" s="65"/>
      <c r="C42" s="72"/>
      <c r="D42" s="82"/>
      <c r="E42" s="141"/>
      <c r="F42" s="141"/>
      <c r="G42" s="141"/>
      <c r="H42" s="141"/>
      <c r="I42" s="66"/>
      <c r="J42" s="67"/>
    </row>
    <row r="43" spans="1:10" x14ac:dyDescent="0.25">
      <c r="A43" s="138"/>
      <c r="B43" s="139"/>
      <c r="C43" s="139"/>
      <c r="D43" s="140"/>
      <c r="E43" s="138"/>
      <c r="F43" s="139"/>
      <c r="G43" s="139"/>
      <c r="H43" s="139"/>
      <c r="I43" s="140"/>
      <c r="J43" s="73"/>
    </row>
    <row r="44" spans="1:10" x14ac:dyDescent="0.25">
      <c r="A44" s="83"/>
      <c r="B44" s="72"/>
      <c r="C44" s="142"/>
      <c r="D44" s="142"/>
      <c r="E44" s="116"/>
      <c r="F44" s="116"/>
      <c r="G44" s="142"/>
      <c r="H44" s="142"/>
      <c r="I44" s="142"/>
      <c r="J44" s="67"/>
    </row>
    <row r="45" spans="1:10" x14ac:dyDescent="0.25">
      <c r="A45" s="138"/>
      <c r="B45" s="139"/>
      <c r="C45" s="139"/>
      <c r="D45" s="140"/>
      <c r="E45" s="138"/>
      <c r="F45" s="139"/>
      <c r="G45" s="139"/>
      <c r="H45" s="139"/>
      <c r="I45" s="140"/>
      <c r="J45" s="73"/>
    </row>
    <row r="46" spans="1:10" x14ac:dyDescent="0.25">
      <c r="A46" s="83"/>
      <c r="B46" s="72"/>
      <c r="C46" s="72"/>
      <c r="D46" s="65"/>
      <c r="E46" s="143"/>
      <c r="F46" s="143"/>
      <c r="G46" s="142"/>
      <c r="H46" s="142"/>
      <c r="I46" s="65"/>
      <c r="J46" s="67"/>
    </row>
    <row r="47" spans="1:10" x14ac:dyDescent="0.25">
      <c r="A47" s="138"/>
      <c r="B47" s="139"/>
      <c r="C47" s="139"/>
      <c r="D47" s="140"/>
      <c r="E47" s="138"/>
      <c r="F47" s="139"/>
      <c r="G47" s="139"/>
      <c r="H47" s="139"/>
      <c r="I47" s="140"/>
      <c r="J47" s="73"/>
    </row>
    <row r="48" spans="1:10" x14ac:dyDescent="0.25">
      <c r="A48" s="83"/>
      <c r="B48" s="72"/>
      <c r="C48" s="72"/>
      <c r="D48" s="65"/>
      <c r="E48" s="116"/>
      <c r="F48" s="116"/>
      <c r="G48" s="142"/>
      <c r="H48" s="142"/>
      <c r="I48" s="65"/>
      <c r="J48" s="84" t="s">
        <v>221</v>
      </c>
    </row>
    <row r="49" spans="1:10" x14ac:dyDescent="0.25">
      <c r="A49" s="83"/>
      <c r="B49" s="72"/>
      <c r="C49" s="72"/>
      <c r="D49" s="65"/>
      <c r="E49" s="116"/>
      <c r="F49" s="116"/>
      <c r="G49" s="142"/>
      <c r="H49" s="142"/>
      <c r="I49" s="65"/>
      <c r="J49" s="84" t="s">
        <v>222</v>
      </c>
    </row>
    <row r="50" spans="1:10" ht="14.45" customHeight="1" x14ac:dyDescent="0.25">
      <c r="A50" s="110" t="s">
        <v>196</v>
      </c>
      <c r="B50" s="121"/>
      <c r="C50" s="122" t="s">
        <v>221</v>
      </c>
      <c r="D50" s="123"/>
      <c r="E50" s="148" t="s">
        <v>223</v>
      </c>
      <c r="F50" s="149"/>
      <c r="G50" s="127" t="s">
        <v>285</v>
      </c>
      <c r="H50" s="128"/>
      <c r="I50" s="128"/>
      <c r="J50" s="129"/>
    </row>
    <row r="51" spans="1:10" x14ac:dyDescent="0.25">
      <c r="A51" s="83"/>
      <c r="B51" s="72"/>
      <c r="C51" s="142"/>
      <c r="D51" s="142"/>
      <c r="E51" s="116"/>
      <c r="F51" s="116"/>
      <c r="G51" s="150" t="s">
        <v>224</v>
      </c>
      <c r="H51" s="150"/>
      <c r="I51" s="150"/>
      <c r="J51" s="56"/>
    </row>
    <row r="52" spans="1:10" ht="13.9" customHeight="1" x14ac:dyDescent="0.25">
      <c r="A52" s="110" t="s">
        <v>197</v>
      </c>
      <c r="B52" s="121"/>
      <c r="C52" s="127" t="s">
        <v>286</v>
      </c>
      <c r="D52" s="128"/>
      <c r="E52" s="128"/>
      <c r="F52" s="128"/>
      <c r="G52" s="128"/>
      <c r="H52" s="128"/>
      <c r="I52" s="128"/>
      <c r="J52" s="129"/>
    </row>
    <row r="53" spans="1:10" x14ac:dyDescent="0.25">
      <c r="A53" s="64"/>
      <c r="B53" s="65"/>
      <c r="C53" s="132" t="s">
        <v>198</v>
      </c>
      <c r="D53" s="132"/>
      <c r="E53" s="132"/>
      <c r="F53" s="132"/>
      <c r="G53" s="132"/>
      <c r="H53" s="132"/>
      <c r="I53" s="132"/>
      <c r="J53" s="67"/>
    </row>
    <row r="54" spans="1:10" x14ac:dyDescent="0.25">
      <c r="A54" s="110" t="s">
        <v>199</v>
      </c>
      <c r="B54" s="121"/>
      <c r="C54" s="144" t="s">
        <v>287</v>
      </c>
      <c r="D54" s="145"/>
      <c r="E54" s="146"/>
      <c r="F54" s="116"/>
      <c r="G54" s="116"/>
      <c r="H54" s="137"/>
      <c r="I54" s="137"/>
      <c r="J54" s="147"/>
    </row>
    <row r="55" spans="1:10" x14ac:dyDescent="0.25">
      <c r="A55" s="64"/>
      <c r="B55" s="65"/>
      <c r="C55" s="72"/>
      <c r="D55" s="65"/>
      <c r="E55" s="116"/>
      <c r="F55" s="116"/>
      <c r="G55" s="116"/>
      <c r="H55" s="116"/>
      <c r="I55" s="65"/>
      <c r="J55" s="67"/>
    </row>
    <row r="56" spans="1:10" ht="14.45" customHeight="1" x14ac:dyDescent="0.25">
      <c r="A56" s="110" t="s">
        <v>191</v>
      </c>
      <c r="B56" s="121"/>
      <c r="C56" s="156" t="s">
        <v>288</v>
      </c>
      <c r="D56" s="152"/>
      <c r="E56" s="152"/>
      <c r="F56" s="152"/>
      <c r="G56" s="152"/>
      <c r="H56" s="152"/>
      <c r="I56" s="152"/>
      <c r="J56" s="153"/>
    </row>
    <row r="57" spans="1:10" x14ac:dyDescent="0.25">
      <c r="A57" s="64"/>
      <c r="B57" s="65"/>
      <c r="C57" s="65"/>
      <c r="D57" s="65"/>
      <c r="E57" s="116"/>
      <c r="F57" s="116"/>
      <c r="G57" s="116"/>
      <c r="H57" s="116"/>
      <c r="I57" s="65"/>
      <c r="J57" s="67"/>
    </row>
    <row r="58" spans="1:10" x14ac:dyDescent="0.25">
      <c r="A58" s="110" t="s">
        <v>225</v>
      </c>
      <c r="B58" s="121"/>
      <c r="C58" s="151"/>
      <c r="D58" s="152"/>
      <c r="E58" s="152"/>
      <c r="F58" s="152"/>
      <c r="G58" s="152"/>
      <c r="H58" s="152"/>
      <c r="I58" s="152"/>
      <c r="J58" s="153"/>
    </row>
    <row r="59" spans="1:10" ht="14.45" customHeight="1" x14ac:dyDescent="0.25">
      <c r="A59" s="64"/>
      <c r="B59" s="65"/>
      <c r="C59" s="154" t="s">
        <v>226</v>
      </c>
      <c r="D59" s="154"/>
      <c r="E59" s="154"/>
      <c r="F59" s="154"/>
      <c r="G59" s="65"/>
      <c r="H59" s="65"/>
      <c r="I59" s="65"/>
      <c r="J59" s="67"/>
    </row>
    <row r="60" spans="1:10" x14ac:dyDescent="0.25">
      <c r="A60" s="110" t="s">
        <v>227</v>
      </c>
      <c r="B60" s="121"/>
      <c r="C60" s="151"/>
      <c r="D60" s="152"/>
      <c r="E60" s="152"/>
      <c r="F60" s="152"/>
      <c r="G60" s="152"/>
      <c r="H60" s="152"/>
      <c r="I60" s="152"/>
      <c r="J60" s="153"/>
    </row>
    <row r="61" spans="1:10" ht="14.45" customHeight="1" x14ac:dyDescent="0.25">
      <c r="A61" s="85"/>
      <c r="B61" s="86"/>
      <c r="C61" s="155" t="s">
        <v>228</v>
      </c>
      <c r="D61" s="155"/>
      <c r="E61" s="155"/>
      <c r="F61" s="155"/>
      <c r="G61" s="155"/>
      <c r="H61" s="86"/>
      <c r="I61" s="86"/>
      <c r="J61" s="87"/>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topLeftCell="A33" zoomScaleNormal="100" zoomScaleSheetLayoutView="100" workbookViewId="0">
      <selection activeCell="H35" sqref="H35:I35"/>
    </sheetView>
  </sheetViews>
  <sheetFormatPr defaultColWidth="8.85546875" defaultRowHeight="12.75" x14ac:dyDescent="0.2"/>
  <cols>
    <col min="8" max="9" width="9.85546875" style="27" customWidth="1"/>
    <col min="10" max="10" width="10.28515625" bestFit="1" customWidth="1"/>
  </cols>
  <sheetData>
    <row r="1" spans="1:9" x14ac:dyDescent="0.2">
      <c r="A1" s="165" t="s">
        <v>1</v>
      </c>
      <c r="B1" s="166"/>
      <c r="C1" s="166"/>
      <c r="D1" s="166"/>
      <c r="E1" s="166"/>
      <c r="F1" s="166"/>
      <c r="G1" s="166"/>
      <c r="H1" s="166"/>
      <c r="I1" s="166"/>
    </row>
    <row r="2" spans="1:9" x14ac:dyDescent="0.2">
      <c r="A2" s="167" t="s">
        <v>290</v>
      </c>
      <c r="B2" s="168"/>
      <c r="C2" s="168"/>
      <c r="D2" s="168"/>
      <c r="E2" s="168"/>
      <c r="F2" s="168"/>
      <c r="G2" s="168"/>
      <c r="H2" s="168"/>
      <c r="I2" s="168"/>
    </row>
    <row r="3" spans="1:9" x14ac:dyDescent="0.2">
      <c r="A3" s="169" t="s">
        <v>229</v>
      </c>
      <c r="B3" s="169"/>
      <c r="C3" s="169"/>
      <c r="D3" s="169"/>
      <c r="E3" s="169"/>
      <c r="F3" s="169"/>
      <c r="G3" s="169"/>
      <c r="H3" s="169"/>
      <c r="I3" s="169"/>
    </row>
    <row r="4" spans="1:9" x14ac:dyDescent="0.2">
      <c r="A4" s="170" t="s">
        <v>205</v>
      </c>
      <c r="B4" s="171"/>
      <c r="C4" s="171"/>
      <c r="D4" s="171"/>
      <c r="E4" s="171"/>
      <c r="F4" s="171"/>
      <c r="G4" s="171"/>
      <c r="H4" s="171"/>
      <c r="I4" s="172"/>
    </row>
    <row r="5" spans="1:9" ht="67.5" x14ac:dyDescent="0.2">
      <c r="A5" s="173" t="s">
        <v>2</v>
      </c>
      <c r="B5" s="174"/>
      <c r="C5" s="174"/>
      <c r="D5" s="174"/>
      <c r="E5" s="174"/>
      <c r="F5" s="174"/>
      <c r="G5" s="1" t="s">
        <v>4</v>
      </c>
      <c r="H5" s="3" t="s">
        <v>178</v>
      </c>
      <c r="I5" s="3" t="s">
        <v>179</v>
      </c>
    </row>
    <row r="6" spans="1:9" x14ac:dyDescent="0.2">
      <c r="A6" s="176">
        <v>1</v>
      </c>
      <c r="B6" s="177"/>
      <c r="C6" s="177"/>
      <c r="D6" s="177"/>
      <c r="E6" s="177"/>
      <c r="F6" s="177"/>
      <c r="G6" s="2">
        <v>2</v>
      </c>
      <c r="H6" s="3">
        <v>3</v>
      </c>
      <c r="I6" s="3">
        <v>4</v>
      </c>
    </row>
    <row r="7" spans="1:9" x14ac:dyDescent="0.2">
      <c r="A7" s="162" t="s">
        <v>37</v>
      </c>
      <c r="B7" s="175"/>
      <c r="C7" s="175"/>
      <c r="D7" s="175"/>
      <c r="E7" s="175"/>
      <c r="F7" s="175"/>
      <c r="G7" s="175"/>
      <c r="H7" s="175"/>
      <c r="I7" s="175"/>
    </row>
    <row r="8" spans="1:9" x14ac:dyDescent="0.2">
      <c r="A8" s="160" t="s">
        <v>230</v>
      </c>
      <c r="B8" s="158"/>
      <c r="C8" s="158"/>
      <c r="D8" s="158"/>
      <c r="E8" s="158"/>
      <c r="F8" s="158"/>
      <c r="G8" s="4">
        <v>1</v>
      </c>
      <c r="H8" s="23">
        <f>H9+H10+H16+H20</f>
        <v>4666224</v>
      </c>
      <c r="I8" s="23">
        <f>I9+I10+I16+I20</f>
        <v>4589666</v>
      </c>
    </row>
    <row r="9" spans="1:9" x14ac:dyDescent="0.2">
      <c r="A9" s="161" t="s">
        <v>16</v>
      </c>
      <c r="B9" s="157"/>
      <c r="C9" s="157"/>
      <c r="D9" s="157"/>
      <c r="E9" s="157"/>
      <c r="F9" s="157"/>
      <c r="G9" s="5">
        <v>2</v>
      </c>
      <c r="H9" s="24">
        <v>219864</v>
      </c>
      <c r="I9" s="24">
        <v>217686</v>
      </c>
    </row>
    <row r="10" spans="1:9" x14ac:dyDescent="0.2">
      <c r="A10" s="160" t="s">
        <v>17</v>
      </c>
      <c r="B10" s="158"/>
      <c r="C10" s="158"/>
      <c r="D10" s="158"/>
      <c r="E10" s="158"/>
      <c r="F10" s="158"/>
      <c r="G10" s="4">
        <v>3</v>
      </c>
      <c r="H10" s="23">
        <f>H11+H12+H13+H14+H15</f>
        <v>542912</v>
      </c>
      <c r="I10" s="23">
        <f>I11+I12+I13+I14+I15</f>
        <v>464297</v>
      </c>
    </row>
    <row r="11" spans="1:9" x14ac:dyDescent="0.2">
      <c r="A11" s="157" t="s">
        <v>18</v>
      </c>
      <c r="B11" s="157"/>
      <c r="C11" s="157"/>
      <c r="D11" s="157"/>
      <c r="E11" s="157"/>
      <c r="F11" s="157"/>
      <c r="G11" s="89">
        <v>4</v>
      </c>
      <c r="H11" s="25">
        <v>289487</v>
      </c>
      <c r="I11" s="25">
        <v>245919</v>
      </c>
    </row>
    <row r="12" spans="1:9" x14ac:dyDescent="0.2">
      <c r="A12" s="157" t="s">
        <v>19</v>
      </c>
      <c r="B12" s="157"/>
      <c r="C12" s="157"/>
      <c r="D12" s="157"/>
      <c r="E12" s="157"/>
      <c r="F12" s="157"/>
      <c r="G12" s="89">
        <v>5</v>
      </c>
      <c r="H12" s="25">
        <v>172554</v>
      </c>
      <c r="I12" s="25">
        <v>150903</v>
      </c>
    </row>
    <row r="13" spans="1:9" x14ac:dyDescent="0.2">
      <c r="A13" s="157" t="s">
        <v>20</v>
      </c>
      <c r="B13" s="157"/>
      <c r="C13" s="157"/>
      <c r="D13" s="157"/>
      <c r="E13" s="157"/>
      <c r="F13" s="157"/>
      <c r="G13" s="89">
        <v>6</v>
      </c>
      <c r="H13" s="25">
        <v>57178</v>
      </c>
      <c r="I13" s="25">
        <v>47186</v>
      </c>
    </row>
    <row r="14" spans="1:9" x14ac:dyDescent="0.2">
      <c r="A14" s="157" t="s">
        <v>21</v>
      </c>
      <c r="B14" s="157"/>
      <c r="C14" s="157"/>
      <c r="D14" s="157"/>
      <c r="E14" s="157"/>
      <c r="F14" s="157"/>
      <c r="G14" s="89">
        <v>7</v>
      </c>
      <c r="H14" s="25">
        <v>23693</v>
      </c>
      <c r="I14" s="25">
        <v>20289</v>
      </c>
    </row>
    <row r="15" spans="1:9" x14ac:dyDescent="0.2">
      <c r="A15" s="157" t="s">
        <v>22</v>
      </c>
      <c r="B15" s="157"/>
      <c r="C15" s="157"/>
      <c r="D15" s="157"/>
      <c r="E15" s="157"/>
      <c r="F15" s="157"/>
      <c r="G15" s="89">
        <v>8</v>
      </c>
      <c r="H15" s="25">
        <v>0</v>
      </c>
      <c r="I15" s="25">
        <v>0</v>
      </c>
    </row>
    <row r="16" spans="1:9" x14ac:dyDescent="0.2">
      <c r="A16" s="160" t="s">
        <v>246</v>
      </c>
      <c r="B16" s="158"/>
      <c r="C16" s="158"/>
      <c r="D16" s="158"/>
      <c r="E16" s="158"/>
      <c r="F16" s="158"/>
      <c r="G16" s="4">
        <v>9</v>
      </c>
      <c r="H16" s="23">
        <f>H17+H18+H19</f>
        <v>3887990</v>
      </c>
      <c r="I16" s="23">
        <f>I17+I18+I19</f>
        <v>3892225</v>
      </c>
    </row>
    <row r="17" spans="1:9" x14ac:dyDescent="0.2">
      <c r="A17" s="159" t="s">
        <v>23</v>
      </c>
      <c r="B17" s="157"/>
      <c r="C17" s="157"/>
      <c r="D17" s="157"/>
      <c r="E17" s="157"/>
      <c r="F17" s="157"/>
      <c r="G17" s="89">
        <v>10</v>
      </c>
      <c r="H17" s="25">
        <v>3799780</v>
      </c>
      <c r="I17" s="25">
        <v>3800980</v>
      </c>
    </row>
    <row r="18" spans="1:9" x14ac:dyDescent="0.2">
      <c r="A18" s="159" t="s">
        <v>24</v>
      </c>
      <c r="B18" s="157"/>
      <c r="C18" s="157"/>
      <c r="D18" s="157"/>
      <c r="E18" s="157"/>
      <c r="F18" s="157"/>
      <c r="G18" s="89">
        <v>11</v>
      </c>
      <c r="H18" s="25">
        <v>62047</v>
      </c>
      <c r="I18" s="25">
        <v>60547</v>
      </c>
    </row>
    <row r="19" spans="1:9" ht="27.6" customHeight="1" x14ac:dyDescent="0.2">
      <c r="A19" s="159" t="s">
        <v>231</v>
      </c>
      <c r="B19" s="157"/>
      <c r="C19" s="157"/>
      <c r="D19" s="157"/>
      <c r="E19" s="157"/>
      <c r="F19" s="157"/>
      <c r="G19" s="89">
        <v>12</v>
      </c>
      <c r="H19" s="25">
        <v>26163</v>
      </c>
      <c r="I19" s="25">
        <v>30698</v>
      </c>
    </row>
    <row r="20" spans="1:9" x14ac:dyDescent="0.2">
      <c r="A20" s="161" t="s">
        <v>15</v>
      </c>
      <c r="B20" s="157"/>
      <c r="C20" s="157"/>
      <c r="D20" s="157"/>
      <c r="E20" s="157"/>
      <c r="F20" s="157"/>
      <c r="G20" s="90">
        <v>13</v>
      </c>
      <c r="H20" s="25">
        <v>15458</v>
      </c>
      <c r="I20" s="25">
        <v>15458</v>
      </c>
    </row>
    <row r="21" spans="1:9" x14ac:dyDescent="0.2">
      <c r="A21" s="160" t="s">
        <v>232</v>
      </c>
      <c r="B21" s="158"/>
      <c r="C21" s="158"/>
      <c r="D21" s="158"/>
      <c r="E21" s="158"/>
      <c r="F21" s="158"/>
      <c r="G21" s="4">
        <v>14</v>
      </c>
      <c r="H21" s="23">
        <f>H22+H28+H32</f>
        <v>2137414</v>
      </c>
      <c r="I21" s="23">
        <f>I22+I28+I32</f>
        <v>2112115</v>
      </c>
    </row>
    <row r="22" spans="1:9" x14ac:dyDescent="0.2">
      <c r="A22" s="160" t="s">
        <v>233</v>
      </c>
      <c r="B22" s="158"/>
      <c r="C22" s="158"/>
      <c r="D22" s="158"/>
      <c r="E22" s="158"/>
      <c r="F22" s="158"/>
      <c r="G22" s="4">
        <v>15</v>
      </c>
      <c r="H22" s="23">
        <f>H23+H24+H25+H26+H27</f>
        <v>269985</v>
      </c>
      <c r="I22" s="23">
        <f>I23+I24+I25+I26+I27</f>
        <v>272826</v>
      </c>
    </row>
    <row r="23" spans="1:9" x14ac:dyDescent="0.2">
      <c r="A23" s="157" t="s">
        <v>25</v>
      </c>
      <c r="B23" s="157"/>
      <c r="C23" s="157"/>
      <c r="D23" s="157"/>
      <c r="E23" s="157"/>
      <c r="F23" s="157"/>
      <c r="G23" s="89">
        <v>16</v>
      </c>
      <c r="H23" s="25">
        <v>184957</v>
      </c>
      <c r="I23" s="25">
        <v>131117</v>
      </c>
    </row>
    <row r="24" spans="1:9" x14ac:dyDescent="0.2">
      <c r="A24" s="157" t="s">
        <v>26</v>
      </c>
      <c r="B24" s="157"/>
      <c r="C24" s="157"/>
      <c r="D24" s="157"/>
      <c r="E24" s="157"/>
      <c r="F24" s="157"/>
      <c r="G24" s="89">
        <v>17</v>
      </c>
      <c r="H24" s="25">
        <v>35</v>
      </c>
      <c r="I24" s="25">
        <v>2818</v>
      </c>
    </row>
    <row r="25" spans="1:9" x14ac:dyDescent="0.2">
      <c r="A25" s="157" t="s">
        <v>27</v>
      </c>
      <c r="B25" s="157"/>
      <c r="C25" s="157"/>
      <c r="D25" s="157"/>
      <c r="E25" s="157"/>
      <c r="F25" s="157"/>
      <c r="G25" s="89">
        <v>18</v>
      </c>
      <c r="H25" s="25">
        <v>2959</v>
      </c>
      <c r="I25" s="25">
        <v>24234</v>
      </c>
    </row>
    <row r="26" spans="1:9" x14ac:dyDescent="0.2">
      <c r="A26" s="157" t="s">
        <v>28</v>
      </c>
      <c r="B26" s="157"/>
      <c r="C26" s="157"/>
      <c r="D26" s="157"/>
      <c r="E26" s="157"/>
      <c r="F26" s="157"/>
      <c r="G26" s="89">
        <v>19</v>
      </c>
      <c r="H26" s="25">
        <v>3635</v>
      </c>
      <c r="I26" s="25">
        <v>3715</v>
      </c>
    </row>
    <row r="27" spans="1:9" x14ac:dyDescent="0.2">
      <c r="A27" s="157" t="s">
        <v>29</v>
      </c>
      <c r="B27" s="157"/>
      <c r="C27" s="157"/>
      <c r="D27" s="157"/>
      <c r="E27" s="157"/>
      <c r="F27" s="157"/>
      <c r="G27" s="89">
        <v>20</v>
      </c>
      <c r="H27" s="25">
        <v>78399</v>
      </c>
      <c r="I27" s="25">
        <v>110942</v>
      </c>
    </row>
    <row r="28" spans="1:9" x14ac:dyDescent="0.2">
      <c r="A28" s="160" t="s">
        <v>234</v>
      </c>
      <c r="B28" s="160"/>
      <c r="C28" s="160"/>
      <c r="D28" s="160"/>
      <c r="E28" s="160"/>
      <c r="F28" s="160"/>
      <c r="G28" s="4">
        <v>21</v>
      </c>
      <c r="H28" s="23">
        <f>H29+H30+H31</f>
        <v>1199534</v>
      </c>
      <c r="I28" s="23">
        <f>I29+I30+I31</f>
        <v>1736497</v>
      </c>
    </row>
    <row r="29" spans="1:9" x14ac:dyDescent="0.2">
      <c r="A29" s="157" t="s">
        <v>30</v>
      </c>
      <c r="B29" s="157"/>
      <c r="C29" s="157"/>
      <c r="D29" s="157"/>
      <c r="E29" s="157"/>
      <c r="F29" s="157"/>
      <c r="G29" s="89">
        <v>22</v>
      </c>
      <c r="H29" s="25">
        <v>8136</v>
      </c>
      <c r="I29" s="25">
        <v>614758</v>
      </c>
    </row>
    <row r="30" spans="1:9" x14ac:dyDescent="0.2">
      <c r="A30" s="157" t="s">
        <v>31</v>
      </c>
      <c r="B30" s="157"/>
      <c r="C30" s="157"/>
      <c r="D30" s="157"/>
      <c r="E30" s="157"/>
      <c r="F30" s="157"/>
      <c r="G30" s="89">
        <v>23</v>
      </c>
      <c r="H30" s="25">
        <v>0</v>
      </c>
      <c r="I30" s="25">
        <v>0</v>
      </c>
    </row>
    <row r="31" spans="1:9" x14ac:dyDescent="0.2">
      <c r="A31" s="157" t="s">
        <v>32</v>
      </c>
      <c r="B31" s="157"/>
      <c r="C31" s="157"/>
      <c r="D31" s="157"/>
      <c r="E31" s="157"/>
      <c r="F31" s="157"/>
      <c r="G31" s="89">
        <v>24</v>
      </c>
      <c r="H31" s="25">
        <v>1191398</v>
      </c>
      <c r="I31" s="25">
        <v>1121739</v>
      </c>
    </row>
    <row r="32" spans="1:9" x14ac:dyDescent="0.2">
      <c r="A32" s="161" t="s">
        <v>33</v>
      </c>
      <c r="B32" s="157"/>
      <c r="C32" s="157"/>
      <c r="D32" s="157"/>
      <c r="E32" s="157"/>
      <c r="F32" s="157"/>
      <c r="G32" s="5">
        <v>25</v>
      </c>
      <c r="H32" s="24">
        <v>667895</v>
      </c>
      <c r="I32" s="24">
        <v>102792</v>
      </c>
    </row>
    <row r="33" spans="1:9" ht="25.9" customHeight="1" x14ac:dyDescent="0.2">
      <c r="A33" s="161" t="s">
        <v>34</v>
      </c>
      <c r="B33" s="157"/>
      <c r="C33" s="157"/>
      <c r="D33" s="157"/>
      <c r="E33" s="157"/>
      <c r="F33" s="157"/>
      <c r="G33" s="5">
        <v>26</v>
      </c>
      <c r="H33" s="24">
        <v>26739</v>
      </c>
      <c r="I33" s="24">
        <v>159391</v>
      </c>
    </row>
    <row r="34" spans="1:9" x14ac:dyDescent="0.2">
      <c r="A34" s="160" t="s">
        <v>235</v>
      </c>
      <c r="B34" s="158"/>
      <c r="C34" s="158"/>
      <c r="D34" s="158"/>
      <c r="E34" s="158"/>
      <c r="F34" s="158"/>
      <c r="G34" s="4">
        <v>27</v>
      </c>
      <c r="H34" s="23">
        <f>H8+H21+H33</f>
        <v>6830377</v>
      </c>
      <c r="I34" s="23">
        <f>I8+I21+I33</f>
        <v>6861172</v>
      </c>
    </row>
    <row r="35" spans="1:9" x14ac:dyDescent="0.2">
      <c r="A35" s="161" t="s">
        <v>35</v>
      </c>
      <c r="B35" s="157"/>
      <c r="C35" s="157"/>
      <c r="D35" s="157"/>
      <c r="E35" s="157"/>
      <c r="F35" s="157"/>
      <c r="G35" s="5">
        <v>28</v>
      </c>
      <c r="H35" s="24">
        <v>0</v>
      </c>
      <c r="I35" s="24">
        <v>0</v>
      </c>
    </row>
    <row r="36" spans="1:9" x14ac:dyDescent="0.2">
      <c r="A36" s="162" t="s">
        <v>3</v>
      </c>
      <c r="B36" s="162"/>
      <c r="C36" s="162"/>
      <c r="D36" s="162"/>
      <c r="E36" s="162"/>
      <c r="F36" s="162"/>
      <c r="G36" s="162"/>
      <c r="H36" s="162"/>
      <c r="I36" s="162"/>
    </row>
    <row r="37" spans="1:9" x14ac:dyDescent="0.2">
      <c r="A37" s="160" t="s">
        <v>236</v>
      </c>
      <c r="B37" s="158"/>
      <c r="C37" s="158"/>
      <c r="D37" s="158"/>
      <c r="E37" s="158"/>
      <c r="F37" s="158"/>
      <c r="G37" s="4">
        <v>29</v>
      </c>
      <c r="H37" s="23">
        <f>H38+H39+H40+H45+H46+H47+H48+H49</f>
        <v>5819124</v>
      </c>
      <c r="I37" s="23">
        <f>I38+I39+I40+I45+I46+I47+I48+I49</f>
        <v>5877032</v>
      </c>
    </row>
    <row r="38" spans="1:9" x14ac:dyDescent="0.2">
      <c r="A38" s="157" t="s">
        <v>38</v>
      </c>
      <c r="B38" s="157"/>
      <c r="C38" s="157"/>
      <c r="D38" s="157"/>
      <c r="E38" s="157"/>
      <c r="F38" s="157"/>
      <c r="G38" s="89">
        <v>30</v>
      </c>
      <c r="H38" s="25">
        <v>3076316</v>
      </c>
      <c r="I38" s="25">
        <v>3076315</v>
      </c>
    </row>
    <row r="39" spans="1:9" x14ac:dyDescent="0.2">
      <c r="A39" s="157" t="s">
        <v>39</v>
      </c>
      <c r="B39" s="157"/>
      <c r="C39" s="157"/>
      <c r="D39" s="157"/>
      <c r="E39" s="157"/>
      <c r="F39" s="157"/>
      <c r="G39" s="89">
        <v>31</v>
      </c>
      <c r="H39" s="25">
        <v>1839562</v>
      </c>
      <c r="I39" s="25">
        <v>1840833</v>
      </c>
    </row>
    <row r="40" spans="1:9" x14ac:dyDescent="0.2">
      <c r="A40" s="158" t="s">
        <v>237</v>
      </c>
      <c r="B40" s="158"/>
      <c r="C40" s="158"/>
      <c r="D40" s="158"/>
      <c r="E40" s="158"/>
      <c r="F40" s="158"/>
      <c r="G40" s="91">
        <v>32</v>
      </c>
      <c r="H40" s="26">
        <f>H41+H42+H43+H44</f>
        <v>886352</v>
      </c>
      <c r="I40" s="26">
        <f>I41+I42+I43+I44</f>
        <v>874278</v>
      </c>
    </row>
    <row r="41" spans="1:9" x14ac:dyDescent="0.2">
      <c r="A41" s="157" t="s">
        <v>40</v>
      </c>
      <c r="B41" s="157"/>
      <c r="C41" s="157"/>
      <c r="D41" s="157"/>
      <c r="E41" s="157"/>
      <c r="F41" s="157"/>
      <c r="G41" s="89">
        <v>33</v>
      </c>
      <c r="H41" s="25">
        <v>18714</v>
      </c>
      <c r="I41" s="25">
        <v>18714</v>
      </c>
    </row>
    <row r="42" spans="1:9" x14ac:dyDescent="0.2">
      <c r="A42" s="157" t="s">
        <v>41</v>
      </c>
      <c r="B42" s="157"/>
      <c r="C42" s="157"/>
      <c r="D42" s="157"/>
      <c r="E42" s="157"/>
      <c r="F42" s="157"/>
      <c r="G42" s="89">
        <v>34</v>
      </c>
      <c r="H42" s="25">
        <v>-18409</v>
      </c>
      <c r="I42" s="25">
        <v>-30483</v>
      </c>
    </row>
    <row r="43" spans="1:9" x14ac:dyDescent="0.2">
      <c r="A43" s="157" t="s">
        <v>42</v>
      </c>
      <c r="B43" s="157"/>
      <c r="C43" s="157"/>
      <c r="D43" s="157"/>
      <c r="E43" s="157"/>
      <c r="F43" s="157"/>
      <c r="G43" s="89">
        <v>35</v>
      </c>
      <c r="H43" s="25">
        <v>70169</v>
      </c>
      <c r="I43" s="25">
        <v>70169</v>
      </c>
    </row>
    <row r="44" spans="1:9" x14ac:dyDescent="0.2">
      <c r="A44" s="157" t="s">
        <v>43</v>
      </c>
      <c r="B44" s="157"/>
      <c r="C44" s="157"/>
      <c r="D44" s="157"/>
      <c r="E44" s="157"/>
      <c r="F44" s="157"/>
      <c r="G44" s="89">
        <v>36</v>
      </c>
      <c r="H44" s="25">
        <v>815878</v>
      </c>
      <c r="I44" s="25">
        <v>815878</v>
      </c>
    </row>
    <row r="45" spans="1:9" x14ac:dyDescent="0.2">
      <c r="A45" s="157" t="s">
        <v>238</v>
      </c>
      <c r="B45" s="157"/>
      <c r="C45" s="157"/>
      <c r="D45" s="157"/>
      <c r="E45" s="157"/>
      <c r="F45" s="157"/>
      <c r="G45" s="89">
        <v>37</v>
      </c>
      <c r="H45" s="25">
        <v>0</v>
      </c>
      <c r="I45" s="25">
        <v>0</v>
      </c>
    </row>
    <row r="46" spans="1:9" x14ac:dyDescent="0.2">
      <c r="A46" s="157" t="s">
        <v>239</v>
      </c>
      <c r="B46" s="157"/>
      <c r="C46" s="157"/>
      <c r="D46" s="157"/>
      <c r="E46" s="157"/>
      <c r="F46" s="157"/>
      <c r="G46" s="89">
        <v>38</v>
      </c>
      <c r="H46" s="25">
        <v>0</v>
      </c>
      <c r="I46" s="25">
        <v>0</v>
      </c>
    </row>
    <row r="47" spans="1:9" x14ac:dyDescent="0.2">
      <c r="A47" s="157" t="s">
        <v>240</v>
      </c>
      <c r="B47" s="157"/>
      <c r="C47" s="157"/>
      <c r="D47" s="157"/>
      <c r="E47" s="157"/>
      <c r="F47" s="157"/>
      <c r="G47" s="89">
        <v>39</v>
      </c>
      <c r="H47" s="25">
        <v>0</v>
      </c>
      <c r="I47" s="25">
        <v>8447</v>
      </c>
    </row>
    <row r="48" spans="1:9" x14ac:dyDescent="0.2">
      <c r="A48" s="157" t="s">
        <v>241</v>
      </c>
      <c r="B48" s="157"/>
      <c r="C48" s="157"/>
      <c r="D48" s="157"/>
      <c r="E48" s="157"/>
      <c r="F48" s="157"/>
      <c r="G48" s="89">
        <v>40</v>
      </c>
      <c r="H48" s="25">
        <v>16894</v>
      </c>
      <c r="I48" s="25">
        <v>77159</v>
      </c>
    </row>
    <row r="49" spans="1:9" x14ac:dyDescent="0.2">
      <c r="A49" s="163" t="s">
        <v>242</v>
      </c>
      <c r="B49" s="163"/>
      <c r="C49" s="163"/>
      <c r="D49" s="163"/>
      <c r="E49" s="163"/>
      <c r="F49" s="163"/>
      <c r="G49" s="89">
        <v>41</v>
      </c>
      <c r="H49" s="25">
        <v>0</v>
      </c>
      <c r="I49" s="25">
        <v>0</v>
      </c>
    </row>
    <row r="50" spans="1:9" x14ac:dyDescent="0.2">
      <c r="A50" s="161" t="s">
        <v>44</v>
      </c>
      <c r="B50" s="157"/>
      <c r="C50" s="157"/>
      <c r="D50" s="157"/>
      <c r="E50" s="157"/>
      <c r="F50" s="157"/>
      <c r="G50" s="90">
        <v>42</v>
      </c>
      <c r="H50" s="24">
        <v>0</v>
      </c>
      <c r="I50" s="24">
        <v>0</v>
      </c>
    </row>
    <row r="51" spans="1:9" x14ac:dyDescent="0.2">
      <c r="A51" s="160" t="s">
        <v>243</v>
      </c>
      <c r="B51" s="158"/>
      <c r="C51" s="158"/>
      <c r="D51" s="158"/>
      <c r="E51" s="158"/>
      <c r="F51" s="158"/>
      <c r="G51" s="4">
        <v>43</v>
      </c>
      <c r="H51" s="23">
        <f>H52+H53+H54+H55+H56+H57</f>
        <v>293447</v>
      </c>
      <c r="I51" s="23">
        <f>I52+I53+I54+I55+I56+I57</f>
        <v>356932</v>
      </c>
    </row>
    <row r="52" spans="1:9" x14ac:dyDescent="0.2">
      <c r="A52" s="157" t="s">
        <v>45</v>
      </c>
      <c r="B52" s="157"/>
      <c r="C52" s="157"/>
      <c r="D52" s="157"/>
      <c r="E52" s="157"/>
      <c r="F52" s="157"/>
      <c r="G52" s="89">
        <v>44</v>
      </c>
      <c r="H52" s="25">
        <v>499</v>
      </c>
      <c r="I52" s="25">
        <v>109</v>
      </c>
    </row>
    <row r="53" spans="1:9" x14ac:dyDescent="0.2">
      <c r="A53" s="157" t="s">
        <v>46</v>
      </c>
      <c r="B53" s="157"/>
      <c r="C53" s="157"/>
      <c r="D53" s="157"/>
      <c r="E53" s="157"/>
      <c r="F53" s="157"/>
      <c r="G53" s="89">
        <v>45</v>
      </c>
      <c r="H53" s="25">
        <v>74100</v>
      </c>
      <c r="I53" s="25">
        <v>159266</v>
      </c>
    </row>
    <row r="54" spans="1:9" x14ac:dyDescent="0.2">
      <c r="A54" s="157" t="s">
        <v>47</v>
      </c>
      <c r="B54" s="157"/>
      <c r="C54" s="157"/>
      <c r="D54" s="157"/>
      <c r="E54" s="157"/>
      <c r="F54" s="157"/>
      <c r="G54" s="89">
        <v>46</v>
      </c>
      <c r="H54" s="25">
        <v>43959</v>
      </c>
      <c r="I54" s="25">
        <v>44234</v>
      </c>
    </row>
    <row r="55" spans="1:9" x14ac:dyDescent="0.2">
      <c r="A55" s="157" t="s">
        <v>48</v>
      </c>
      <c r="B55" s="157"/>
      <c r="C55" s="157"/>
      <c r="D55" s="157"/>
      <c r="E55" s="157"/>
      <c r="F55" s="157"/>
      <c r="G55" s="89">
        <v>47</v>
      </c>
      <c r="H55" s="25">
        <v>43442</v>
      </c>
      <c r="I55" s="25">
        <v>68120</v>
      </c>
    </row>
    <row r="56" spans="1:9" x14ac:dyDescent="0.2">
      <c r="A56" s="157" t="s">
        <v>49</v>
      </c>
      <c r="B56" s="157"/>
      <c r="C56" s="157"/>
      <c r="D56" s="157"/>
      <c r="E56" s="157"/>
      <c r="F56" s="157"/>
      <c r="G56" s="89">
        <v>48</v>
      </c>
      <c r="H56" s="25">
        <v>263</v>
      </c>
      <c r="I56" s="25">
        <v>10</v>
      </c>
    </row>
    <row r="57" spans="1:9" x14ac:dyDescent="0.2">
      <c r="A57" s="157" t="s">
        <v>50</v>
      </c>
      <c r="B57" s="157"/>
      <c r="C57" s="157"/>
      <c r="D57" s="157"/>
      <c r="E57" s="157"/>
      <c r="F57" s="157"/>
      <c r="G57" s="89">
        <v>49</v>
      </c>
      <c r="H57" s="25">
        <v>131184</v>
      </c>
      <c r="I57" s="25">
        <v>85193</v>
      </c>
    </row>
    <row r="58" spans="1:9" x14ac:dyDescent="0.2">
      <c r="A58" s="161" t="s">
        <v>51</v>
      </c>
      <c r="B58" s="157"/>
      <c r="C58" s="157"/>
      <c r="D58" s="157"/>
      <c r="E58" s="157"/>
      <c r="F58" s="157"/>
      <c r="G58" s="5">
        <v>50</v>
      </c>
      <c r="H58" s="24">
        <v>230548</v>
      </c>
      <c r="I58" s="24">
        <v>230548</v>
      </c>
    </row>
    <row r="59" spans="1:9" x14ac:dyDescent="0.2">
      <c r="A59" s="161" t="s">
        <v>52</v>
      </c>
      <c r="B59" s="157"/>
      <c r="C59" s="157"/>
      <c r="D59" s="157"/>
      <c r="E59" s="157"/>
      <c r="F59" s="157"/>
      <c r="G59" s="5">
        <v>51</v>
      </c>
      <c r="H59" s="24">
        <v>0</v>
      </c>
      <c r="I59" s="24">
        <v>0</v>
      </c>
    </row>
    <row r="60" spans="1:9" x14ac:dyDescent="0.2">
      <c r="A60" s="161" t="s">
        <v>53</v>
      </c>
      <c r="B60" s="157"/>
      <c r="C60" s="157"/>
      <c r="D60" s="157"/>
      <c r="E60" s="157"/>
      <c r="F60" s="157"/>
      <c r="G60" s="90">
        <v>52</v>
      </c>
      <c r="H60" s="24">
        <v>487258</v>
      </c>
      <c r="I60" s="24">
        <v>396660</v>
      </c>
    </row>
    <row r="61" spans="1:9" x14ac:dyDescent="0.2">
      <c r="A61" s="160" t="s">
        <v>244</v>
      </c>
      <c r="B61" s="158"/>
      <c r="C61" s="158"/>
      <c r="D61" s="158"/>
      <c r="E61" s="158"/>
      <c r="F61" s="158"/>
      <c r="G61" s="4">
        <v>53</v>
      </c>
      <c r="H61" s="23">
        <f>H37+H50+H51+H58+H59+H60</f>
        <v>6830377</v>
      </c>
      <c r="I61" s="23">
        <f>I37+I50+I51+I58+I59+I60</f>
        <v>6861172</v>
      </c>
    </row>
    <row r="62" spans="1:9" x14ac:dyDescent="0.2">
      <c r="A62" s="161" t="s">
        <v>54</v>
      </c>
      <c r="B62" s="157"/>
      <c r="C62" s="157"/>
      <c r="D62" s="157"/>
      <c r="E62" s="157"/>
      <c r="F62" s="157"/>
      <c r="G62" s="90">
        <v>54</v>
      </c>
      <c r="H62" s="24">
        <v>0</v>
      </c>
      <c r="I62" s="24">
        <v>0</v>
      </c>
    </row>
    <row r="63" spans="1:9" ht="25.5" customHeight="1" x14ac:dyDescent="0.2">
      <c r="A63" s="161" t="s">
        <v>36</v>
      </c>
      <c r="B63" s="161"/>
      <c r="C63" s="161"/>
      <c r="D63" s="161"/>
      <c r="E63" s="161"/>
      <c r="F63" s="161"/>
      <c r="G63" s="164"/>
      <c r="H63" s="164"/>
      <c r="I63" s="164"/>
    </row>
    <row r="64" spans="1:9" x14ac:dyDescent="0.2">
      <c r="A64" s="160" t="s">
        <v>245</v>
      </c>
      <c r="B64" s="158"/>
      <c r="C64" s="158"/>
      <c r="D64" s="158"/>
      <c r="E64" s="158"/>
      <c r="F64" s="158"/>
      <c r="G64" s="4">
        <v>55</v>
      </c>
      <c r="H64" s="23">
        <f>H65+H66</f>
        <v>0</v>
      </c>
      <c r="I64" s="23">
        <f>I65+I66</f>
        <v>0</v>
      </c>
    </row>
    <row r="65" spans="1:9" x14ac:dyDescent="0.2">
      <c r="A65" s="161" t="s">
        <v>55</v>
      </c>
      <c r="B65" s="157"/>
      <c r="C65" s="157"/>
      <c r="D65" s="157"/>
      <c r="E65" s="157"/>
      <c r="F65" s="157"/>
      <c r="G65" s="5">
        <v>56</v>
      </c>
      <c r="H65" s="24">
        <v>0</v>
      </c>
      <c r="I65" s="24">
        <v>0</v>
      </c>
    </row>
    <row r="66" spans="1:9" x14ac:dyDescent="0.2">
      <c r="A66" s="161" t="s">
        <v>56</v>
      </c>
      <c r="B66" s="157"/>
      <c r="C66" s="157"/>
      <c r="D66" s="157"/>
      <c r="E66" s="157"/>
      <c r="F66" s="157"/>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26" zoomScaleNormal="100" zoomScaleSheetLayoutView="100" workbookViewId="0">
      <selection activeCell="I38" sqref="I38"/>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79" t="s">
        <v>5</v>
      </c>
      <c r="B1" s="166"/>
      <c r="C1" s="166"/>
      <c r="D1" s="166"/>
      <c r="E1" s="166"/>
      <c r="F1" s="166"/>
      <c r="G1" s="166"/>
      <c r="H1" s="166"/>
      <c r="I1" s="166"/>
    </row>
    <row r="2" spans="1:11" x14ac:dyDescent="0.2">
      <c r="A2" s="178" t="s">
        <v>291</v>
      </c>
      <c r="B2" s="168"/>
      <c r="C2" s="168"/>
      <c r="D2" s="168"/>
      <c r="E2" s="168"/>
      <c r="F2" s="168"/>
      <c r="G2" s="168"/>
      <c r="H2" s="168"/>
      <c r="I2" s="168"/>
    </row>
    <row r="3" spans="1:11" x14ac:dyDescent="0.2">
      <c r="A3" s="182" t="s">
        <v>229</v>
      </c>
      <c r="B3" s="183"/>
      <c r="C3" s="183"/>
      <c r="D3" s="183"/>
      <c r="E3" s="183"/>
      <c r="F3" s="183"/>
      <c r="G3" s="183"/>
      <c r="H3" s="183"/>
      <c r="I3" s="183"/>
      <c r="J3" s="184"/>
      <c r="K3" s="184"/>
    </row>
    <row r="4" spans="1:11" x14ac:dyDescent="0.2">
      <c r="A4" s="185" t="s">
        <v>206</v>
      </c>
      <c r="B4" s="186"/>
      <c r="C4" s="186"/>
      <c r="D4" s="186"/>
      <c r="E4" s="186"/>
      <c r="F4" s="186"/>
      <c r="G4" s="186"/>
      <c r="H4" s="186"/>
      <c r="I4" s="186"/>
      <c r="J4" s="187"/>
      <c r="K4" s="187"/>
    </row>
    <row r="5" spans="1:11" ht="27.75" customHeight="1" x14ac:dyDescent="0.2">
      <c r="A5" s="188" t="s">
        <v>2</v>
      </c>
      <c r="B5" s="189"/>
      <c r="C5" s="189"/>
      <c r="D5" s="189"/>
      <c r="E5" s="189"/>
      <c r="F5" s="189"/>
      <c r="G5" s="188" t="s">
        <v>6</v>
      </c>
      <c r="H5" s="190" t="s">
        <v>180</v>
      </c>
      <c r="I5" s="191"/>
      <c r="J5" s="190" t="s">
        <v>177</v>
      </c>
      <c r="K5" s="191"/>
    </row>
    <row r="6" spans="1:11" x14ac:dyDescent="0.2">
      <c r="A6" s="189"/>
      <c r="B6" s="189"/>
      <c r="C6" s="189"/>
      <c r="D6" s="189"/>
      <c r="E6" s="189"/>
      <c r="F6" s="189"/>
      <c r="G6" s="189"/>
      <c r="H6" s="29" t="s">
        <v>175</v>
      </c>
      <c r="I6" s="29" t="s">
        <v>176</v>
      </c>
      <c r="J6" s="29" t="s">
        <v>175</v>
      </c>
      <c r="K6" s="29" t="s">
        <v>176</v>
      </c>
    </row>
    <row r="7" spans="1:11" x14ac:dyDescent="0.2">
      <c r="A7" s="180">
        <v>1</v>
      </c>
      <c r="B7" s="181"/>
      <c r="C7" s="181"/>
      <c r="D7" s="181"/>
      <c r="E7" s="181"/>
      <c r="F7" s="181"/>
      <c r="G7" s="9">
        <v>2</v>
      </c>
      <c r="H7" s="29">
        <v>3</v>
      </c>
      <c r="I7" s="29">
        <v>4</v>
      </c>
      <c r="J7" s="29">
        <v>5</v>
      </c>
      <c r="K7" s="29">
        <v>6</v>
      </c>
    </row>
    <row r="8" spans="1:11" x14ac:dyDescent="0.2">
      <c r="A8" s="160" t="s">
        <v>247</v>
      </c>
      <c r="B8" s="158"/>
      <c r="C8" s="158"/>
      <c r="D8" s="158"/>
      <c r="E8" s="158"/>
      <c r="F8" s="158"/>
      <c r="G8" s="4">
        <v>1</v>
      </c>
      <c r="H8" s="23">
        <f>H9+H15</f>
        <v>997263</v>
      </c>
      <c r="I8" s="23">
        <f>I9+I15</f>
        <v>476743</v>
      </c>
      <c r="J8" s="23">
        <f>J9+J15</f>
        <v>934476</v>
      </c>
      <c r="K8" s="23">
        <f>K9+K15</f>
        <v>473165</v>
      </c>
    </row>
    <row r="9" spans="1:11" x14ac:dyDescent="0.2">
      <c r="A9" s="158" t="s">
        <v>248</v>
      </c>
      <c r="B9" s="158"/>
      <c r="C9" s="158"/>
      <c r="D9" s="158"/>
      <c r="E9" s="158"/>
      <c r="F9" s="158"/>
      <c r="G9" s="7">
        <v>2</v>
      </c>
      <c r="H9" s="26">
        <f>SUM(H10:H14)</f>
        <v>690000</v>
      </c>
      <c r="I9" s="26">
        <f>SUM(I10:I14)</f>
        <v>311729</v>
      </c>
      <c r="J9" s="26">
        <f>SUM(J10:J14)</f>
        <v>614670</v>
      </c>
      <c r="K9" s="26">
        <f>SUM(K10:K14)</f>
        <v>305207</v>
      </c>
    </row>
    <row r="10" spans="1:11" x14ac:dyDescent="0.2">
      <c r="A10" s="157" t="s">
        <v>60</v>
      </c>
      <c r="B10" s="157"/>
      <c r="C10" s="157"/>
      <c r="D10" s="157"/>
      <c r="E10" s="157"/>
      <c r="F10" s="157"/>
      <c r="G10" s="89">
        <v>3</v>
      </c>
      <c r="H10" s="25">
        <v>283466</v>
      </c>
      <c r="I10" s="25">
        <v>107256</v>
      </c>
      <c r="J10" s="25">
        <v>214994</v>
      </c>
      <c r="K10" s="25">
        <v>104760</v>
      </c>
    </row>
    <row r="11" spans="1:11" x14ac:dyDescent="0.2">
      <c r="A11" s="157" t="s">
        <v>61</v>
      </c>
      <c r="B11" s="157"/>
      <c r="C11" s="157"/>
      <c r="D11" s="157"/>
      <c r="E11" s="157"/>
      <c r="F11" s="157"/>
      <c r="G11" s="89">
        <v>4</v>
      </c>
      <c r="H11" s="25">
        <v>336435</v>
      </c>
      <c r="I11" s="25">
        <v>169132</v>
      </c>
      <c r="J11" s="25">
        <v>334921</v>
      </c>
      <c r="K11" s="25">
        <v>169366</v>
      </c>
    </row>
    <row r="12" spans="1:11" x14ac:dyDescent="0.2">
      <c r="A12" s="157" t="s">
        <v>62</v>
      </c>
      <c r="B12" s="157"/>
      <c r="C12" s="157"/>
      <c r="D12" s="157"/>
      <c r="E12" s="157"/>
      <c r="F12" s="157"/>
      <c r="G12" s="89">
        <v>5</v>
      </c>
      <c r="H12" s="25">
        <v>70099</v>
      </c>
      <c r="I12" s="25">
        <v>35341</v>
      </c>
      <c r="J12" s="25">
        <v>64755</v>
      </c>
      <c r="K12" s="25">
        <v>31081</v>
      </c>
    </row>
    <row r="13" spans="1:11" x14ac:dyDescent="0.2">
      <c r="A13" s="157" t="s">
        <v>63</v>
      </c>
      <c r="B13" s="157"/>
      <c r="C13" s="157"/>
      <c r="D13" s="157"/>
      <c r="E13" s="157"/>
      <c r="F13" s="157"/>
      <c r="G13" s="89">
        <v>6</v>
      </c>
      <c r="H13" s="25">
        <v>0</v>
      </c>
      <c r="I13" s="25">
        <v>0</v>
      </c>
      <c r="J13" s="25">
        <v>0</v>
      </c>
      <c r="K13" s="25">
        <v>0</v>
      </c>
    </row>
    <row r="14" spans="1:11" x14ac:dyDescent="0.2">
      <c r="A14" s="157" t="s">
        <v>64</v>
      </c>
      <c r="B14" s="157"/>
      <c r="C14" s="157"/>
      <c r="D14" s="157"/>
      <c r="E14" s="157"/>
      <c r="F14" s="157"/>
      <c r="G14" s="89">
        <v>7</v>
      </c>
      <c r="H14" s="25">
        <v>0</v>
      </c>
      <c r="I14" s="25">
        <v>0</v>
      </c>
      <c r="J14" s="25">
        <v>0</v>
      </c>
      <c r="K14" s="25">
        <v>0</v>
      </c>
    </row>
    <row r="15" spans="1:11" x14ac:dyDescent="0.2">
      <c r="A15" s="158" t="s">
        <v>249</v>
      </c>
      <c r="B15" s="158"/>
      <c r="C15" s="158"/>
      <c r="D15" s="158"/>
      <c r="E15" s="158"/>
      <c r="F15" s="158"/>
      <c r="G15" s="7">
        <v>8</v>
      </c>
      <c r="H15" s="26">
        <f>H16+H17+H18</f>
        <v>307263</v>
      </c>
      <c r="I15" s="26">
        <f>I16+I17+I18</f>
        <v>165014</v>
      </c>
      <c r="J15" s="26">
        <f>J16+J17+J18</f>
        <v>319806</v>
      </c>
      <c r="K15" s="26">
        <f>K16+K17+K18</f>
        <v>167958</v>
      </c>
    </row>
    <row r="16" spans="1:11" x14ac:dyDescent="0.2">
      <c r="A16" s="157" t="s">
        <v>65</v>
      </c>
      <c r="B16" s="157"/>
      <c r="C16" s="157"/>
      <c r="D16" s="157"/>
      <c r="E16" s="157"/>
      <c r="F16" s="157"/>
      <c r="G16" s="89">
        <v>9</v>
      </c>
      <c r="H16" s="25">
        <v>0</v>
      </c>
      <c r="I16" s="25">
        <v>0</v>
      </c>
      <c r="J16" s="25">
        <v>0</v>
      </c>
      <c r="K16" s="25">
        <v>0</v>
      </c>
    </row>
    <row r="17" spans="1:11" x14ac:dyDescent="0.2">
      <c r="A17" s="157" t="s">
        <v>66</v>
      </c>
      <c r="B17" s="157"/>
      <c r="C17" s="157"/>
      <c r="D17" s="157"/>
      <c r="E17" s="157"/>
      <c r="F17" s="157"/>
      <c r="G17" s="89">
        <v>10</v>
      </c>
      <c r="H17" s="25">
        <v>163057</v>
      </c>
      <c r="I17" s="25">
        <v>81781</v>
      </c>
      <c r="J17" s="25">
        <v>160761</v>
      </c>
      <c r="K17" s="25">
        <v>80882</v>
      </c>
    </row>
    <row r="18" spans="1:11" x14ac:dyDescent="0.2">
      <c r="A18" s="157" t="s">
        <v>67</v>
      </c>
      <c r="B18" s="157"/>
      <c r="C18" s="157"/>
      <c r="D18" s="157"/>
      <c r="E18" s="157"/>
      <c r="F18" s="157"/>
      <c r="G18" s="89">
        <v>11</v>
      </c>
      <c r="H18" s="25">
        <v>144206</v>
      </c>
      <c r="I18" s="25">
        <v>83233</v>
      </c>
      <c r="J18" s="25">
        <v>159045</v>
      </c>
      <c r="K18" s="25">
        <v>87076</v>
      </c>
    </row>
    <row r="19" spans="1:11" x14ac:dyDescent="0.2">
      <c r="A19" s="160" t="s">
        <v>250</v>
      </c>
      <c r="B19" s="158"/>
      <c r="C19" s="158"/>
      <c r="D19" s="158"/>
      <c r="E19" s="158"/>
      <c r="F19" s="158"/>
      <c r="G19" s="92">
        <v>12</v>
      </c>
      <c r="H19" s="23">
        <f>H20+H23+H27+H28+H29+H32+H33</f>
        <v>996282</v>
      </c>
      <c r="I19" s="23">
        <f>I20+I23+I27+I28+I29+I32+I33</f>
        <v>542585</v>
      </c>
      <c r="J19" s="23">
        <f>J20+J23+J27+J28+J29+J32+J33</f>
        <v>1005870</v>
      </c>
      <c r="K19" s="23">
        <f>K20+K23+K27+K28+K29+K32+K33</f>
        <v>521548</v>
      </c>
    </row>
    <row r="20" spans="1:11" x14ac:dyDescent="0.2">
      <c r="A20" s="158" t="s">
        <v>251</v>
      </c>
      <c r="B20" s="158"/>
      <c r="C20" s="158"/>
      <c r="D20" s="158"/>
      <c r="E20" s="158"/>
      <c r="F20" s="158"/>
      <c r="G20" s="91">
        <v>13</v>
      </c>
      <c r="H20" s="26">
        <f>H21+H22</f>
        <v>285696</v>
      </c>
      <c r="I20" s="26">
        <f>I21+I22</f>
        <v>166258</v>
      </c>
      <c r="J20" s="26">
        <f>J21+J22</f>
        <v>277347</v>
      </c>
      <c r="K20" s="26">
        <f>K21+K22</f>
        <v>144397</v>
      </c>
    </row>
    <row r="21" spans="1:11" x14ac:dyDescent="0.2">
      <c r="A21" s="157" t="s">
        <v>68</v>
      </c>
      <c r="B21" s="157"/>
      <c r="C21" s="157"/>
      <c r="D21" s="157"/>
      <c r="E21" s="157"/>
      <c r="F21" s="157"/>
      <c r="G21" s="89">
        <v>14</v>
      </c>
      <c r="H21" s="25">
        <v>29451</v>
      </c>
      <c r="I21" s="25">
        <v>16310</v>
      </c>
      <c r="J21" s="25">
        <v>32042</v>
      </c>
      <c r="K21" s="25">
        <v>16964</v>
      </c>
    </row>
    <row r="22" spans="1:11" x14ac:dyDescent="0.2">
      <c r="A22" s="157" t="s">
        <v>69</v>
      </c>
      <c r="B22" s="157"/>
      <c r="C22" s="157"/>
      <c r="D22" s="157"/>
      <c r="E22" s="157"/>
      <c r="F22" s="157"/>
      <c r="G22" s="89">
        <v>15</v>
      </c>
      <c r="H22" s="25">
        <v>256245</v>
      </c>
      <c r="I22" s="25">
        <v>149948</v>
      </c>
      <c r="J22" s="25">
        <v>245305</v>
      </c>
      <c r="K22" s="25">
        <v>127433</v>
      </c>
    </row>
    <row r="23" spans="1:11" x14ac:dyDescent="0.2">
      <c r="A23" s="158" t="s">
        <v>252</v>
      </c>
      <c r="B23" s="158"/>
      <c r="C23" s="158"/>
      <c r="D23" s="158"/>
      <c r="E23" s="158"/>
      <c r="F23" s="158"/>
      <c r="G23" s="91">
        <v>16</v>
      </c>
      <c r="H23" s="26">
        <f>H24+H25+H26</f>
        <v>498270</v>
      </c>
      <c r="I23" s="26">
        <f>I24+I25+I26</f>
        <v>260067</v>
      </c>
      <c r="J23" s="26">
        <f>J24+J25+J26</f>
        <v>482674</v>
      </c>
      <c r="K23" s="26">
        <f>K24+K25+K26</f>
        <v>254205</v>
      </c>
    </row>
    <row r="24" spans="1:11" x14ac:dyDescent="0.2">
      <c r="A24" s="157" t="s">
        <v>70</v>
      </c>
      <c r="B24" s="157"/>
      <c r="C24" s="157"/>
      <c r="D24" s="157"/>
      <c r="E24" s="157"/>
      <c r="F24" s="157"/>
      <c r="G24" s="89">
        <v>17</v>
      </c>
      <c r="H24" s="25">
        <v>285567</v>
      </c>
      <c r="I24" s="25">
        <v>148348</v>
      </c>
      <c r="J24" s="25">
        <v>274171</v>
      </c>
      <c r="K24" s="25">
        <v>143979</v>
      </c>
    </row>
    <row r="25" spans="1:11" x14ac:dyDescent="0.2">
      <c r="A25" s="157" t="s">
        <v>71</v>
      </c>
      <c r="B25" s="157"/>
      <c r="C25" s="157"/>
      <c r="D25" s="157"/>
      <c r="E25" s="157"/>
      <c r="F25" s="157"/>
      <c r="G25" s="89">
        <v>18</v>
      </c>
      <c r="H25" s="25">
        <v>144651</v>
      </c>
      <c r="I25" s="25">
        <v>76060</v>
      </c>
      <c r="J25" s="25">
        <v>140989</v>
      </c>
      <c r="K25" s="25">
        <v>74722</v>
      </c>
    </row>
    <row r="26" spans="1:11" x14ac:dyDescent="0.2">
      <c r="A26" s="157" t="s">
        <v>72</v>
      </c>
      <c r="B26" s="157"/>
      <c r="C26" s="157"/>
      <c r="D26" s="157"/>
      <c r="E26" s="157"/>
      <c r="F26" s="157"/>
      <c r="G26" s="89">
        <v>19</v>
      </c>
      <c r="H26" s="25">
        <v>68052</v>
      </c>
      <c r="I26" s="25">
        <v>35659</v>
      </c>
      <c r="J26" s="25">
        <v>67514</v>
      </c>
      <c r="K26" s="25">
        <v>35504</v>
      </c>
    </row>
    <row r="27" spans="1:11" x14ac:dyDescent="0.2">
      <c r="A27" s="157" t="s">
        <v>73</v>
      </c>
      <c r="B27" s="157"/>
      <c r="C27" s="157"/>
      <c r="D27" s="157"/>
      <c r="E27" s="157"/>
      <c r="F27" s="157"/>
      <c r="G27" s="89">
        <v>20</v>
      </c>
      <c r="H27" s="25">
        <v>85333</v>
      </c>
      <c r="I27" s="25">
        <v>43260</v>
      </c>
      <c r="J27" s="25">
        <v>102212</v>
      </c>
      <c r="K27" s="25">
        <v>50574</v>
      </c>
    </row>
    <row r="28" spans="1:11" x14ac:dyDescent="0.2">
      <c r="A28" s="157" t="s">
        <v>74</v>
      </c>
      <c r="B28" s="157"/>
      <c r="C28" s="157"/>
      <c r="D28" s="157"/>
      <c r="E28" s="157"/>
      <c r="F28" s="157"/>
      <c r="G28" s="89">
        <v>21</v>
      </c>
      <c r="H28" s="25">
        <v>116571</v>
      </c>
      <c r="I28" s="25">
        <v>66356</v>
      </c>
      <c r="J28" s="25">
        <v>135446</v>
      </c>
      <c r="K28" s="25">
        <v>72344</v>
      </c>
    </row>
    <row r="29" spans="1:11" x14ac:dyDescent="0.2">
      <c r="A29" s="158" t="s">
        <v>253</v>
      </c>
      <c r="B29" s="158"/>
      <c r="C29" s="158"/>
      <c r="D29" s="158"/>
      <c r="E29" s="158"/>
      <c r="F29" s="158"/>
      <c r="G29" s="7">
        <v>22</v>
      </c>
      <c r="H29" s="25">
        <v>6639</v>
      </c>
      <c r="I29" s="25">
        <v>6639</v>
      </c>
      <c r="J29" s="25">
        <v>0</v>
      </c>
      <c r="K29" s="25">
        <v>0</v>
      </c>
    </row>
    <row r="30" spans="1:11" x14ac:dyDescent="0.2">
      <c r="A30" s="157" t="s">
        <v>75</v>
      </c>
      <c r="B30" s="157"/>
      <c r="C30" s="157"/>
      <c r="D30" s="157"/>
      <c r="E30" s="157"/>
      <c r="F30" s="157"/>
      <c r="G30" s="89">
        <v>23</v>
      </c>
      <c r="H30" s="25">
        <v>0</v>
      </c>
      <c r="I30" s="25">
        <v>0</v>
      </c>
      <c r="J30" s="25">
        <v>0</v>
      </c>
      <c r="K30" s="25">
        <v>0</v>
      </c>
    </row>
    <row r="31" spans="1:11" x14ac:dyDescent="0.2">
      <c r="A31" s="157" t="s">
        <v>76</v>
      </c>
      <c r="B31" s="157"/>
      <c r="C31" s="157"/>
      <c r="D31" s="157"/>
      <c r="E31" s="157"/>
      <c r="F31" s="157"/>
      <c r="G31" s="89">
        <v>24</v>
      </c>
      <c r="H31" s="25">
        <v>6639</v>
      </c>
      <c r="I31" s="25">
        <v>6639</v>
      </c>
      <c r="J31" s="25">
        <v>0</v>
      </c>
      <c r="K31" s="25">
        <v>0</v>
      </c>
    </row>
    <row r="32" spans="1:11" x14ac:dyDescent="0.2">
      <c r="A32" s="157" t="s">
        <v>77</v>
      </c>
      <c r="B32" s="157"/>
      <c r="C32" s="157"/>
      <c r="D32" s="157"/>
      <c r="E32" s="157"/>
      <c r="F32" s="157"/>
      <c r="G32" s="89">
        <v>25</v>
      </c>
      <c r="H32" s="25">
        <v>0</v>
      </c>
      <c r="I32" s="25">
        <v>0</v>
      </c>
      <c r="J32" s="25">
        <v>0</v>
      </c>
      <c r="K32" s="25">
        <v>0</v>
      </c>
    </row>
    <row r="33" spans="1:11" x14ac:dyDescent="0.2">
      <c r="A33" s="157" t="s">
        <v>78</v>
      </c>
      <c r="B33" s="157"/>
      <c r="C33" s="157"/>
      <c r="D33" s="157"/>
      <c r="E33" s="157"/>
      <c r="F33" s="157"/>
      <c r="G33" s="89">
        <v>26</v>
      </c>
      <c r="H33" s="25">
        <v>3773</v>
      </c>
      <c r="I33" s="25">
        <v>5</v>
      </c>
      <c r="J33" s="25">
        <v>8191</v>
      </c>
      <c r="K33" s="25">
        <v>28</v>
      </c>
    </row>
    <row r="34" spans="1:11" x14ac:dyDescent="0.2">
      <c r="A34" s="160" t="s">
        <v>254</v>
      </c>
      <c r="B34" s="158"/>
      <c r="C34" s="158"/>
      <c r="D34" s="158"/>
      <c r="E34" s="158"/>
      <c r="F34" s="158"/>
      <c r="G34" s="4">
        <v>27</v>
      </c>
      <c r="H34" s="23">
        <f>H35+H36+H37+H38+H39+H40</f>
        <v>49443</v>
      </c>
      <c r="I34" s="23">
        <f>I35+I36+I37+I38+I39+I40</f>
        <v>43325</v>
      </c>
      <c r="J34" s="23">
        <f>J35+J36+J37+J38+J39+J40</f>
        <v>153917</v>
      </c>
      <c r="K34" s="23">
        <f>K35+K36+K37+K38+K39+K40</f>
        <v>144860</v>
      </c>
    </row>
    <row r="35" spans="1:11" x14ac:dyDescent="0.2">
      <c r="A35" s="157" t="s">
        <v>79</v>
      </c>
      <c r="B35" s="157"/>
      <c r="C35" s="157"/>
      <c r="D35" s="157"/>
      <c r="E35" s="157"/>
      <c r="F35" s="157"/>
      <c r="G35" s="89">
        <v>28</v>
      </c>
      <c r="H35" s="25">
        <v>42368</v>
      </c>
      <c r="I35" s="25">
        <v>42346</v>
      </c>
      <c r="J35" s="25">
        <v>106029</v>
      </c>
      <c r="K35" s="25">
        <v>106029</v>
      </c>
    </row>
    <row r="36" spans="1:11" x14ac:dyDescent="0.2">
      <c r="A36" s="157" t="s">
        <v>80</v>
      </c>
      <c r="B36" s="157"/>
      <c r="C36" s="157"/>
      <c r="D36" s="157"/>
      <c r="E36" s="157"/>
      <c r="F36" s="157"/>
      <c r="G36" s="89">
        <v>29</v>
      </c>
      <c r="H36" s="25">
        <v>6759</v>
      </c>
      <c r="I36" s="25">
        <v>779</v>
      </c>
      <c r="J36" s="25">
        <v>37495</v>
      </c>
      <c r="K36" s="25">
        <v>35226</v>
      </c>
    </row>
    <row r="37" spans="1:11" x14ac:dyDescent="0.2">
      <c r="A37" s="157" t="s">
        <v>81</v>
      </c>
      <c r="B37" s="157"/>
      <c r="C37" s="157"/>
      <c r="D37" s="157"/>
      <c r="E37" s="157"/>
      <c r="F37" s="157"/>
      <c r="G37" s="89">
        <v>30</v>
      </c>
      <c r="H37" s="25">
        <v>0</v>
      </c>
      <c r="I37" s="25">
        <v>0</v>
      </c>
      <c r="J37" s="25">
        <v>0</v>
      </c>
      <c r="K37" s="25">
        <v>0</v>
      </c>
    </row>
    <row r="38" spans="1:11" x14ac:dyDescent="0.2">
      <c r="A38" s="157" t="s">
        <v>82</v>
      </c>
      <c r="B38" s="157"/>
      <c r="C38" s="157"/>
      <c r="D38" s="157"/>
      <c r="E38" s="157"/>
      <c r="F38" s="157"/>
      <c r="G38" s="89">
        <v>31</v>
      </c>
      <c r="H38" s="25">
        <v>0</v>
      </c>
      <c r="I38" s="25">
        <v>0</v>
      </c>
      <c r="J38" s="25">
        <v>4932</v>
      </c>
      <c r="K38" s="25">
        <v>3577</v>
      </c>
    </row>
    <row r="39" spans="1:11" x14ac:dyDescent="0.2">
      <c r="A39" s="157" t="s">
        <v>83</v>
      </c>
      <c r="B39" s="157"/>
      <c r="C39" s="157"/>
      <c r="D39" s="157"/>
      <c r="E39" s="157"/>
      <c r="F39" s="157"/>
      <c r="G39" s="89">
        <v>32</v>
      </c>
      <c r="H39" s="25">
        <v>0</v>
      </c>
      <c r="I39" s="25">
        <v>0</v>
      </c>
      <c r="J39" s="25">
        <v>0</v>
      </c>
      <c r="K39" s="25">
        <v>0</v>
      </c>
    </row>
    <row r="40" spans="1:11" x14ac:dyDescent="0.2">
      <c r="A40" s="157" t="s">
        <v>84</v>
      </c>
      <c r="B40" s="157"/>
      <c r="C40" s="157"/>
      <c r="D40" s="157"/>
      <c r="E40" s="157"/>
      <c r="F40" s="157"/>
      <c r="G40" s="89">
        <v>33</v>
      </c>
      <c r="H40" s="25">
        <v>316</v>
      </c>
      <c r="I40" s="25">
        <v>200</v>
      </c>
      <c r="J40" s="25">
        <v>5461</v>
      </c>
      <c r="K40" s="25">
        <v>28</v>
      </c>
    </row>
    <row r="41" spans="1:11" x14ac:dyDescent="0.2">
      <c r="A41" s="160" t="s">
        <v>255</v>
      </c>
      <c r="B41" s="158"/>
      <c r="C41" s="158"/>
      <c r="D41" s="158"/>
      <c r="E41" s="158"/>
      <c r="F41" s="158"/>
      <c r="G41" s="92">
        <v>34</v>
      </c>
      <c r="H41" s="23">
        <f>H42+H43+H44+H45+H46</f>
        <v>90011</v>
      </c>
      <c r="I41" s="23">
        <f>I42+I43+I44+I45+I46</f>
        <v>52768</v>
      </c>
      <c r="J41" s="23">
        <f>J42+J43+J44+J45+J46</f>
        <v>5364</v>
      </c>
      <c r="K41" s="23">
        <f>K42+K43+K44+K45+K46</f>
        <v>2688</v>
      </c>
    </row>
    <row r="42" spans="1:11" x14ac:dyDescent="0.2">
      <c r="A42" s="157" t="s">
        <v>85</v>
      </c>
      <c r="B42" s="157"/>
      <c r="C42" s="157"/>
      <c r="D42" s="157"/>
      <c r="E42" s="157"/>
      <c r="F42" s="157"/>
      <c r="G42" s="89">
        <v>35</v>
      </c>
      <c r="H42" s="25">
        <v>23</v>
      </c>
      <c r="I42" s="25">
        <v>23</v>
      </c>
      <c r="J42" s="25">
        <v>0</v>
      </c>
      <c r="K42" s="25">
        <v>0</v>
      </c>
    </row>
    <row r="43" spans="1:11" ht="12.75" customHeight="1" x14ac:dyDescent="0.2">
      <c r="A43" s="157" t="s">
        <v>86</v>
      </c>
      <c r="B43" s="157"/>
      <c r="C43" s="157"/>
      <c r="D43" s="157"/>
      <c r="E43" s="157"/>
      <c r="F43" s="157"/>
      <c r="G43" s="89">
        <v>36</v>
      </c>
      <c r="H43" s="25">
        <v>14021</v>
      </c>
      <c r="I43" s="25">
        <v>9167</v>
      </c>
      <c r="J43" s="25">
        <v>5364</v>
      </c>
      <c r="K43" s="25">
        <v>2688</v>
      </c>
    </row>
    <row r="44" spans="1:11" ht="13.15" customHeight="1" x14ac:dyDescent="0.2">
      <c r="A44" s="157" t="s">
        <v>87</v>
      </c>
      <c r="B44" s="157"/>
      <c r="C44" s="157"/>
      <c r="D44" s="157"/>
      <c r="E44" s="157"/>
      <c r="F44" s="157"/>
      <c r="G44" s="89">
        <v>37</v>
      </c>
      <c r="H44" s="25">
        <v>75967</v>
      </c>
      <c r="I44" s="25">
        <v>43578</v>
      </c>
      <c r="J44" s="25">
        <v>0</v>
      </c>
      <c r="K44" s="25">
        <v>0</v>
      </c>
    </row>
    <row r="45" spans="1:11" x14ac:dyDescent="0.2">
      <c r="A45" s="157" t="s">
        <v>88</v>
      </c>
      <c r="B45" s="157"/>
      <c r="C45" s="157"/>
      <c r="D45" s="157"/>
      <c r="E45" s="157"/>
      <c r="F45" s="157"/>
      <c r="G45" s="89">
        <v>38</v>
      </c>
      <c r="H45" s="25">
        <v>0</v>
      </c>
      <c r="I45" s="25">
        <v>0</v>
      </c>
      <c r="J45" s="25">
        <v>0</v>
      </c>
      <c r="K45" s="25">
        <v>0</v>
      </c>
    </row>
    <row r="46" spans="1:11" x14ac:dyDescent="0.2">
      <c r="A46" s="157" t="s">
        <v>89</v>
      </c>
      <c r="B46" s="157"/>
      <c r="C46" s="157"/>
      <c r="D46" s="157"/>
      <c r="E46" s="157"/>
      <c r="F46" s="157"/>
      <c r="G46" s="89">
        <v>39</v>
      </c>
      <c r="H46" s="25">
        <v>0</v>
      </c>
      <c r="I46" s="25">
        <v>0</v>
      </c>
      <c r="J46" s="25">
        <v>0</v>
      </c>
      <c r="K46" s="25">
        <v>0</v>
      </c>
    </row>
    <row r="47" spans="1:11" x14ac:dyDescent="0.2">
      <c r="A47" s="160" t="s">
        <v>256</v>
      </c>
      <c r="B47" s="158"/>
      <c r="C47" s="158"/>
      <c r="D47" s="158"/>
      <c r="E47" s="158"/>
      <c r="F47" s="158"/>
      <c r="G47" s="92">
        <v>40</v>
      </c>
      <c r="H47" s="23">
        <f>H8+H34</f>
        <v>1046706</v>
      </c>
      <c r="I47" s="23">
        <f>I8+I34</f>
        <v>520068</v>
      </c>
      <c r="J47" s="23">
        <f>J8+J34</f>
        <v>1088393</v>
      </c>
      <c r="K47" s="23">
        <f>K8+K34</f>
        <v>618025</v>
      </c>
    </row>
    <row r="48" spans="1:11" x14ac:dyDescent="0.2">
      <c r="A48" s="160" t="s">
        <v>257</v>
      </c>
      <c r="B48" s="158"/>
      <c r="C48" s="158"/>
      <c r="D48" s="158"/>
      <c r="E48" s="158"/>
      <c r="F48" s="158"/>
      <c r="G48" s="4">
        <v>41</v>
      </c>
      <c r="H48" s="23">
        <f>H41+H19</f>
        <v>1086293</v>
      </c>
      <c r="I48" s="23">
        <f>I41+I19</f>
        <v>595353</v>
      </c>
      <c r="J48" s="23">
        <f>J41+J19</f>
        <v>1011234</v>
      </c>
      <c r="K48" s="23">
        <f>K41+K19</f>
        <v>524236</v>
      </c>
    </row>
    <row r="49" spans="1:11" x14ac:dyDescent="0.2">
      <c r="A49" s="161" t="s">
        <v>90</v>
      </c>
      <c r="B49" s="157"/>
      <c r="C49" s="157"/>
      <c r="D49" s="157"/>
      <c r="E49" s="157"/>
      <c r="F49" s="157"/>
      <c r="G49" s="5">
        <v>42</v>
      </c>
      <c r="H49" s="24">
        <v>0</v>
      </c>
      <c r="I49" s="24">
        <v>0</v>
      </c>
      <c r="J49" s="24">
        <v>0</v>
      </c>
      <c r="K49" s="24">
        <v>0</v>
      </c>
    </row>
    <row r="50" spans="1:11" x14ac:dyDescent="0.2">
      <c r="A50" s="160" t="s">
        <v>258</v>
      </c>
      <c r="B50" s="158"/>
      <c r="C50" s="158"/>
      <c r="D50" s="158"/>
      <c r="E50" s="158"/>
      <c r="F50" s="158"/>
      <c r="G50" s="4">
        <v>43</v>
      </c>
      <c r="H50" s="23">
        <f>H47-H48+H49</f>
        <v>-39587</v>
      </c>
      <c r="I50" s="23">
        <f>I47-I48+I49</f>
        <v>-75285</v>
      </c>
      <c r="J50" s="23">
        <f>J47-J48+J49</f>
        <v>77159</v>
      </c>
      <c r="K50" s="23">
        <f>K47-K48+K49</f>
        <v>93789</v>
      </c>
    </row>
    <row r="51" spans="1:11" x14ac:dyDescent="0.2">
      <c r="A51" s="161" t="s">
        <v>91</v>
      </c>
      <c r="B51" s="157"/>
      <c r="C51" s="157"/>
      <c r="D51" s="157"/>
      <c r="E51" s="157"/>
      <c r="F51" s="157"/>
      <c r="G51" s="5">
        <v>44</v>
      </c>
      <c r="H51" s="24">
        <v>0</v>
      </c>
      <c r="I51" s="24">
        <v>0</v>
      </c>
      <c r="J51" s="24">
        <v>0</v>
      </c>
      <c r="K51" s="24">
        <v>0</v>
      </c>
    </row>
    <row r="52" spans="1:11" x14ac:dyDescent="0.2">
      <c r="A52" s="160" t="s">
        <v>259</v>
      </c>
      <c r="B52" s="158"/>
      <c r="C52" s="158"/>
      <c r="D52" s="158"/>
      <c r="E52" s="158"/>
      <c r="F52" s="158"/>
      <c r="G52" s="4">
        <v>45</v>
      </c>
      <c r="H52" s="23">
        <f>H50-H51</f>
        <v>-39587</v>
      </c>
      <c r="I52" s="23">
        <f>I50-I51</f>
        <v>-75285</v>
      </c>
      <c r="J52" s="23">
        <f>J50-J51</f>
        <v>77159</v>
      </c>
      <c r="K52" s="23">
        <f>K50-K51</f>
        <v>93789</v>
      </c>
    </row>
    <row r="53" spans="1:11" ht="12.75" customHeight="1" x14ac:dyDescent="0.2">
      <c r="A53" s="161" t="s">
        <v>92</v>
      </c>
      <c r="B53" s="157"/>
      <c r="C53" s="157"/>
      <c r="D53" s="157"/>
      <c r="E53" s="157"/>
      <c r="F53" s="157"/>
      <c r="G53" s="5">
        <v>46</v>
      </c>
      <c r="H53" s="24">
        <v>0</v>
      </c>
      <c r="I53" s="24">
        <v>0</v>
      </c>
      <c r="J53" s="24">
        <v>0</v>
      </c>
      <c r="K53" s="24">
        <v>0</v>
      </c>
    </row>
    <row r="54" spans="1:11" ht="12.75" customHeight="1" x14ac:dyDescent="0.2">
      <c r="A54" s="161" t="s">
        <v>93</v>
      </c>
      <c r="B54" s="157"/>
      <c r="C54" s="157"/>
      <c r="D54" s="157"/>
      <c r="E54" s="157"/>
      <c r="F54" s="157"/>
      <c r="G54" s="5">
        <v>47</v>
      </c>
      <c r="H54" s="24">
        <v>0</v>
      </c>
      <c r="I54" s="24">
        <v>0</v>
      </c>
      <c r="J54" s="24">
        <v>0</v>
      </c>
      <c r="K54" s="24">
        <v>0</v>
      </c>
    </row>
    <row r="55" spans="1:11" ht="27" customHeight="1" x14ac:dyDescent="0.2">
      <c r="A55" s="161" t="s">
        <v>94</v>
      </c>
      <c r="B55" s="157"/>
      <c r="C55" s="157"/>
      <c r="D55" s="157"/>
      <c r="E55" s="157"/>
      <c r="F55" s="157"/>
      <c r="G55" s="5">
        <v>48</v>
      </c>
      <c r="H55" s="24">
        <v>69245</v>
      </c>
      <c r="I55" s="24">
        <v>69245</v>
      </c>
      <c r="J55" s="24">
        <v>0</v>
      </c>
      <c r="K55" s="24">
        <v>0</v>
      </c>
    </row>
    <row r="56" spans="1:11" ht="18.600000000000001" customHeight="1" x14ac:dyDescent="0.2">
      <c r="A56" s="161" t="s">
        <v>95</v>
      </c>
      <c r="B56" s="157"/>
      <c r="C56" s="157"/>
      <c r="D56" s="157"/>
      <c r="E56" s="157"/>
      <c r="F56" s="157"/>
      <c r="G56" s="5">
        <v>49</v>
      </c>
      <c r="H56" s="24">
        <v>0</v>
      </c>
      <c r="I56" s="24">
        <v>0</v>
      </c>
      <c r="J56" s="24">
        <v>0</v>
      </c>
      <c r="K56" s="24">
        <v>0</v>
      </c>
    </row>
    <row r="57" spans="1:11" ht="13.15" customHeight="1" x14ac:dyDescent="0.2">
      <c r="A57" s="161" t="s">
        <v>96</v>
      </c>
      <c r="B57" s="157"/>
      <c r="C57" s="157"/>
      <c r="D57" s="157"/>
      <c r="E57" s="157"/>
      <c r="F57" s="157"/>
      <c r="G57" s="5">
        <v>50</v>
      </c>
      <c r="H57" s="24">
        <v>-12</v>
      </c>
      <c r="I57" s="24">
        <v>3</v>
      </c>
      <c r="J57" s="24">
        <v>0</v>
      </c>
      <c r="K57" s="24">
        <v>0</v>
      </c>
    </row>
    <row r="58" spans="1:11" x14ac:dyDescent="0.2">
      <c r="A58" s="161" t="s">
        <v>97</v>
      </c>
      <c r="B58" s="157"/>
      <c r="C58" s="157"/>
      <c r="D58" s="157"/>
      <c r="E58" s="157"/>
      <c r="F58" s="157"/>
      <c r="G58" s="5">
        <v>51</v>
      </c>
      <c r="H58" s="24">
        <v>0</v>
      </c>
      <c r="I58" s="24">
        <v>0</v>
      </c>
      <c r="J58" s="24">
        <v>0</v>
      </c>
      <c r="K58" s="24">
        <v>0</v>
      </c>
    </row>
    <row r="59" spans="1:11" x14ac:dyDescent="0.2">
      <c r="A59" s="160" t="s">
        <v>260</v>
      </c>
      <c r="B59" s="158"/>
      <c r="C59" s="158"/>
      <c r="D59" s="158"/>
      <c r="E59" s="158"/>
      <c r="F59" s="158"/>
      <c r="G59" s="92">
        <v>52</v>
      </c>
      <c r="H59" s="23">
        <f>H53+H54+H55+H56+H57-H58</f>
        <v>69233</v>
      </c>
      <c r="I59" s="23">
        <f t="shared" ref="I59:K59" si="0">I53+I54+I55+I56+I57-I58</f>
        <v>69248</v>
      </c>
      <c r="J59" s="23">
        <f t="shared" si="0"/>
        <v>0</v>
      </c>
      <c r="K59" s="23">
        <f t="shared" si="0"/>
        <v>0</v>
      </c>
    </row>
    <row r="60" spans="1:11" x14ac:dyDescent="0.2">
      <c r="A60" s="160" t="s">
        <v>261</v>
      </c>
      <c r="B60" s="158"/>
      <c r="C60" s="158"/>
      <c r="D60" s="158"/>
      <c r="E60" s="158"/>
      <c r="F60" s="158"/>
      <c r="G60" s="92">
        <v>52</v>
      </c>
      <c r="H60" s="23">
        <f>H52+H59</f>
        <v>29646</v>
      </c>
      <c r="I60" s="23">
        <f>I52+I59</f>
        <v>-6037</v>
      </c>
      <c r="J60" s="23">
        <f t="shared" ref="J60" si="1">J52+J59</f>
        <v>77159</v>
      </c>
      <c r="K60" s="23">
        <f>K52+K59</f>
        <v>93789</v>
      </c>
    </row>
    <row r="61" spans="1:11" x14ac:dyDescent="0.2">
      <c r="A61" s="161" t="s">
        <v>98</v>
      </c>
      <c r="B61" s="157"/>
      <c r="C61" s="157"/>
      <c r="D61" s="157"/>
      <c r="E61" s="157"/>
      <c r="F61" s="157"/>
      <c r="G61" s="5">
        <v>54</v>
      </c>
      <c r="H61" s="24">
        <v>0</v>
      </c>
      <c r="I61" s="24">
        <v>0</v>
      </c>
      <c r="J61" s="24">
        <v>0</v>
      </c>
      <c r="K61" s="24">
        <v>0</v>
      </c>
    </row>
    <row r="62" spans="1:11" x14ac:dyDescent="0.2">
      <c r="A62" s="161" t="s">
        <v>57</v>
      </c>
      <c r="B62" s="157"/>
      <c r="C62" s="157"/>
      <c r="D62" s="157"/>
      <c r="E62" s="157"/>
      <c r="F62" s="157"/>
      <c r="G62" s="157"/>
      <c r="H62" s="157"/>
      <c r="I62" s="157"/>
      <c r="J62" s="30"/>
      <c r="K62" s="30"/>
    </row>
    <row r="63" spans="1:11" x14ac:dyDescent="0.2">
      <c r="A63" s="161" t="s">
        <v>58</v>
      </c>
      <c r="B63" s="157"/>
      <c r="C63" s="157"/>
      <c r="D63" s="157"/>
      <c r="E63" s="157"/>
      <c r="F63" s="157"/>
      <c r="G63" s="5">
        <v>55</v>
      </c>
      <c r="H63" s="24">
        <v>0</v>
      </c>
      <c r="I63" s="24">
        <v>0</v>
      </c>
      <c r="J63" s="24">
        <v>0</v>
      </c>
      <c r="K63" s="24">
        <v>0</v>
      </c>
    </row>
    <row r="64" spans="1:11" x14ac:dyDescent="0.2">
      <c r="A64" s="161" t="s">
        <v>59</v>
      </c>
      <c r="B64" s="157"/>
      <c r="C64" s="157"/>
      <c r="D64" s="157"/>
      <c r="E64" s="157"/>
      <c r="F64" s="157"/>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activeCell="H44" sqref="H44:I46"/>
    </sheetView>
  </sheetViews>
  <sheetFormatPr defaultColWidth="9.140625" defaultRowHeight="12.75" x14ac:dyDescent="0.2"/>
  <cols>
    <col min="1" max="7" width="9.140625" style="8"/>
    <col min="8" max="9" width="13" style="28" customWidth="1"/>
    <col min="10" max="16384" width="9.140625" style="8"/>
  </cols>
  <sheetData>
    <row r="1" spans="1:9" x14ac:dyDescent="0.2">
      <c r="A1" s="179" t="s">
        <v>7</v>
      </c>
      <c r="B1" s="193"/>
      <c r="C1" s="193"/>
      <c r="D1" s="193"/>
      <c r="E1" s="193"/>
      <c r="F1" s="193"/>
      <c r="G1" s="193"/>
      <c r="H1" s="193"/>
      <c r="I1" s="193"/>
    </row>
    <row r="2" spans="1:9" x14ac:dyDescent="0.2">
      <c r="A2" s="178" t="s">
        <v>291</v>
      </c>
      <c r="B2" s="168"/>
      <c r="C2" s="168"/>
      <c r="D2" s="168"/>
      <c r="E2" s="168"/>
      <c r="F2" s="168"/>
      <c r="G2" s="168"/>
      <c r="H2" s="168"/>
      <c r="I2" s="168"/>
    </row>
    <row r="3" spans="1:9" x14ac:dyDescent="0.2">
      <c r="A3" s="195" t="s">
        <v>229</v>
      </c>
      <c r="B3" s="196"/>
      <c r="C3" s="196"/>
      <c r="D3" s="196"/>
      <c r="E3" s="196"/>
      <c r="F3" s="196"/>
      <c r="G3" s="196"/>
      <c r="H3" s="196"/>
      <c r="I3" s="196"/>
    </row>
    <row r="4" spans="1:9" x14ac:dyDescent="0.2">
      <c r="A4" s="194" t="s">
        <v>8</v>
      </c>
      <c r="B4" s="171"/>
      <c r="C4" s="171"/>
      <c r="D4" s="171"/>
      <c r="E4" s="171"/>
      <c r="F4" s="171"/>
      <c r="G4" s="171"/>
      <c r="H4" s="171"/>
      <c r="I4" s="172"/>
    </row>
    <row r="5" spans="1:9" ht="33.75" x14ac:dyDescent="0.2">
      <c r="A5" s="188" t="s">
        <v>2</v>
      </c>
      <c r="B5" s="189"/>
      <c r="C5" s="189"/>
      <c r="D5" s="189"/>
      <c r="E5" s="189"/>
      <c r="F5" s="189"/>
      <c r="G5" s="11" t="s">
        <v>6</v>
      </c>
      <c r="H5" s="29" t="s">
        <v>180</v>
      </c>
      <c r="I5" s="29" t="s">
        <v>177</v>
      </c>
    </row>
    <row r="6" spans="1:9" x14ac:dyDescent="0.2">
      <c r="A6" s="192">
        <v>1</v>
      </c>
      <c r="B6" s="189"/>
      <c r="C6" s="189"/>
      <c r="D6" s="189"/>
      <c r="E6" s="189"/>
      <c r="F6" s="189"/>
      <c r="G6" s="9">
        <v>2</v>
      </c>
      <c r="H6" s="29" t="s">
        <v>9</v>
      </c>
      <c r="I6" s="29" t="s">
        <v>10</v>
      </c>
    </row>
    <row r="7" spans="1:9" x14ac:dyDescent="0.2">
      <c r="A7" s="161" t="s">
        <v>99</v>
      </c>
      <c r="B7" s="161"/>
      <c r="C7" s="161"/>
      <c r="D7" s="161"/>
      <c r="E7" s="161"/>
      <c r="F7" s="161"/>
      <c r="G7" s="164"/>
      <c r="H7" s="164"/>
      <c r="I7" s="164"/>
    </row>
    <row r="8" spans="1:9" x14ac:dyDescent="0.2">
      <c r="A8" s="157" t="s">
        <v>102</v>
      </c>
      <c r="B8" s="157"/>
      <c r="C8" s="157"/>
      <c r="D8" s="157"/>
      <c r="E8" s="157"/>
      <c r="F8" s="157"/>
      <c r="G8" s="6">
        <v>1</v>
      </c>
      <c r="H8" s="25">
        <v>-39587</v>
      </c>
      <c r="I8" s="25">
        <v>77159</v>
      </c>
    </row>
    <row r="9" spans="1:9" x14ac:dyDescent="0.2">
      <c r="A9" s="157" t="s">
        <v>103</v>
      </c>
      <c r="B9" s="157"/>
      <c r="C9" s="157"/>
      <c r="D9" s="157"/>
      <c r="E9" s="157"/>
      <c r="F9" s="157"/>
      <c r="G9" s="6">
        <v>2</v>
      </c>
      <c r="H9" s="25">
        <v>85333</v>
      </c>
      <c r="I9" s="25">
        <v>102212</v>
      </c>
    </row>
    <row r="10" spans="1:9" x14ac:dyDescent="0.2">
      <c r="A10" s="157" t="s">
        <v>104</v>
      </c>
      <c r="B10" s="157"/>
      <c r="C10" s="157"/>
      <c r="D10" s="157"/>
      <c r="E10" s="157"/>
      <c r="F10" s="157"/>
      <c r="G10" s="6">
        <v>3</v>
      </c>
      <c r="H10" s="25">
        <v>0</v>
      </c>
      <c r="I10" s="25">
        <v>109475</v>
      </c>
    </row>
    <row r="11" spans="1:9" x14ac:dyDescent="0.2">
      <c r="A11" s="157" t="s">
        <v>182</v>
      </c>
      <c r="B11" s="157"/>
      <c r="C11" s="157"/>
      <c r="D11" s="157"/>
      <c r="E11" s="157"/>
      <c r="F11" s="157"/>
      <c r="G11" s="6">
        <v>4</v>
      </c>
      <c r="H11" s="25">
        <v>0</v>
      </c>
      <c r="I11" s="25">
        <v>0</v>
      </c>
    </row>
    <row r="12" spans="1:9" x14ac:dyDescent="0.2">
      <c r="A12" s="157" t="s">
        <v>105</v>
      </c>
      <c r="B12" s="157"/>
      <c r="C12" s="157"/>
      <c r="D12" s="157"/>
      <c r="E12" s="157"/>
      <c r="F12" s="157"/>
      <c r="G12" s="6">
        <v>5</v>
      </c>
      <c r="H12" s="25">
        <v>0</v>
      </c>
      <c r="I12" s="25">
        <v>0</v>
      </c>
    </row>
    <row r="13" spans="1:9" x14ac:dyDescent="0.2">
      <c r="A13" s="157" t="s">
        <v>106</v>
      </c>
      <c r="B13" s="157"/>
      <c r="C13" s="157"/>
      <c r="D13" s="157"/>
      <c r="E13" s="157"/>
      <c r="F13" s="157"/>
      <c r="G13" s="6">
        <v>6</v>
      </c>
      <c r="H13" s="25">
        <v>0</v>
      </c>
      <c r="I13" s="25">
        <v>0</v>
      </c>
    </row>
    <row r="14" spans="1:9" x14ac:dyDescent="0.2">
      <c r="A14" s="157" t="s">
        <v>183</v>
      </c>
      <c r="B14" s="157"/>
      <c r="C14" s="157"/>
      <c r="D14" s="157"/>
      <c r="E14" s="157"/>
      <c r="F14" s="157"/>
      <c r="G14" s="6">
        <v>7</v>
      </c>
      <c r="H14" s="25">
        <v>6908</v>
      </c>
      <c r="I14" s="25">
        <v>-90295</v>
      </c>
    </row>
    <row r="15" spans="1:9" ht="30" customHeight="1" x14ac:dyDescent="0.2">
      <c r="A15" s="160" t="s">
        <v>107</v>
      </c>
      <c r="B15" s="158"/>
      <c r="C15" s="158"/>
      <c r="D15" s="158"/>
      <c r="E15" s="158"/>
      <c r="F15" s="158"/>
      <c r="G15" s="4">
        <v>8</v>
      </c>
      <c r="H15" s="23">
        <f>SUM(H8:H14)</f>
        <v>52654</v>
      </c>
      <c r="I15" s="23">
        <f>SUM(I8:I14)</f>
        <v>198551</v>
      </c>
    </row>
    <row r="16" spans="1:9" x14ac:dyDescent="0.2">
      <c r="A16" s="157" t="s">
        <v>108</v>
      </c>
      <c r="B16" s="157"/>
      <c r="C16" s="157"/>
      <c r="D16" s="157"/>
      <c r="E16" s="157"/>
      <c r="F16" s="157"/>
      <c r="G16" s="6">
        <v>9</v>
      </c>
      <c r="H16" s="25">
        <v>31746</v>
      </c>
      <c r="I16" s="25">
        <v>0</v>
      </c>
    </row>
    <row r="17" spans="1:9" x14ac:dyDescent="0.2">
      <c r="A17" s="157" t="s">
        <v>109</v>
      </c>
      <c r="B17" s="157"/>
      <c r="C17" s="157"/>
      <c r="D17" s="157"/>
      <c r="E17" s="157"/>
      <c r="F17" s="157"/>
      <c r="G17" s="6">
        <v>10</v>
      </c>
      <c r="H17" s="25">
        <v>25433</v>
      </c>
      <c r="I17" s="25">
        <v>2841</v>
      </c>
    </row>
    <row r="18" spans="1:9" x14ac:dyDescent="0.2">
      <c r="A18" s="157" t="s">
        <v>110</v>
      </c>
      <c r="B18" s="157"/>
      <c r="C18" s="157"/>
      <c r="D18" s="157"/>
      <c r="E18" s="157"/>
      <c r="F18" s="157"/>
      <c r="G18" s="6">
        <v>11</v>
      </c>
      <c r="H18" s="25">
        <v>0</v>
      </c>
      <c r="I18" s="25">
        <v>0</v>
      </c>
    </row>
    <row r="19" spans="1:9" x14ac:dyDescent="0.2">
      <c r="A19" s="157" t="s">
        <v>111</v>
      </c>
      <c r="B19" s="157"/>
      <c r="C19" s="157"/>
      <c r="D19" s="157"/>
      <c r="E19" s="157"/>
      <c r="F19" s="157"/>
      <c r="G19" s="6">
        <v>12</v>
      </c>
      <c r="H19" s="25">
        <v>0</v>
      </c>
      <c r="I19" s="25">
        <v>0</v>
      </c>
    </row>
    <row r="20" spans="1:9" x14ac:dyDescent="0.2">
      <c r="A20" s="157" t="s">
        <v>112</v>
      </c>
      <c r="B20" s="157"/>
      <c r="C20" s="157"/>
      <c r="D20" s="157"/>
      <c r="E20" s="157"/>
      <c r="F20" s="157"/>
      <c r="G20" s="6">
        <v>13</v>
      </c>
      <c r="H20" s="25">
        <v>166289</v>
      </c>
      <c r="I20" s="25">
        <v>321523</v>
      </c>
    </row>
    <row r="21" spans="1:9" ht="28.9" customHeight="1" x14ac:dyDescent="0.2">
      <c r="A21" s="160" t="s">
        <v>113</v>
      </c>
      <c r="B21" s="158"/>
      <c r="C21" s="158"/>
      <c r="D21" s="158"/>
      <c r="E21" s="158"/>
      <c r="F21" s="158"/>
      <c r="G21" s="4">
        <v>14</v>
      </c>
      <c r="H21" s="23">
        <f>SUM(H16:H20)</f>
        <v>223468</v>
      </c>
      <c r="I21" s="23">
        <f>SUM(I16:I20)</f>
        <v>324364</v>
      </c>
    </row>
    <row r="22" spans="1:9" x14ac:dyDescent="0.2">
      <c r="A22" s="161" t="s">
        <v>100</v>
      </c>
      <c r="B22" s="161"/>
      <c r="C22" s="161"/>
      <c r="D22" s="161"/>
      <c r="E22" s="161"/>
      <c r="F22" s="161"/>
      <c r="G22" s="164"/>
      <c r="H22" s="164"/>
      <c r="I22" s="164"/>
    </row>
    <row r="23" spans="1:9" x14ac:dyDescent="0.2">
      <c r="A23" s="157" t="s">
        <v>148</v>
      </c>
      <c r="B23" s="157"/>
      <c r="C23" s="157"/>
      <c r="D23" s="157"/>
      <c r="E23" s="157"/>
      <c r="F23" s="157"/>
      <c r="G23" s="6">
        <v>15</v>
      </c>
      <c r="H23" s="25">
        <v>0</v>
      </c>
      <c r="I23" s="25">
        <v>0</v>
      </c>
    </row>
    <row r="24" spans="1:9" x14ac:dyDescent="0.2">
      <c r="A24" s="157" t="s">
        <v>149</v>
      </c>
      <c r="B24" s="157"/>
      <c r="C24" s="157"/>
      <c r="D24" s="157"/>
      <c r="E24" s="157"/>
      <c r="F24" s="157"/>
      <c r="G24" s="6">
        <v>16</v>
      </c>
      <c r="H24" s="25">
        <v>0</v>
      </c>
      <c r="I24" s="25">
        <v>0</v>
      </c>
    </row>
    <row r="25" spans="1:9" x14ac:dyDescent="0.2">
      <c r="A25" s="157" t="s">
        <v>114</v>
      </c>
      <c r="B25" s="157"/>
      <c r="C25" s="157"/>
      <c r="D25" s="157"/>
      <c r="E25" s="157"/>
      <c r="F25" s="157"/>
      <c r="G25" s="6">
        <v>17</v>
      </c>
      <c r="H25" s="25">
        <v>15</v>
      </c>
      <c r="I25" s="25">
        <v>4879</v>
      </c>
    </row>
    <row r="26" spans="1:9" x14ac:dyDescent="0.2">
      <c r="A26" s="157" t="s">
        <v>115</v>
      </c>
      <c r="B26" s="157"/>
      <c r="C26" s="157"/>
      <c r="D26" s="157"/>
      <c r="E26" s="157"/>
      <c r="F26" s="157"/>
      <c r="G26" s="6">
        <v>18</v>
      </c>
      <c r="H26" s="25">
        <v>42344</v>
      </c>
      <c r="I26" s="25">
        <v>106029</v>
      </c>
    </row>
    <row r="27" spans="1:9" x14ac:dyDescent="0.2">
      <c r="A27" s="157" t="s">
        <v>116</v>
      </c>
      <c r="B27" s="157"/>
      <c r="C27" s="157"/>
      <c r="D27" s="157"/>
      <c r="E27" s="157"/>
      <c r="F27" s="157"/>
      <c r="G27" s="6">
        <v>19</v>
      </c>
      <c r="H27" s="25">
        <v>465373</v>
      </c>
      <c r="I27" s="25">
        <v>142744</v>
      </c>
    </row>
    <row r="28" spans="1:9" ht="25.9" customHeight="1" x14ac:dyDescent="0.2">
      <c r="A28" s="160" t="s">
        <v>117</v>
      </c>
      <c r="B28" s="158"/>
      <c r="C28" s="158"/>
      <c r="D28" s="158"/>
      <c r="E28" s="158"/>
      <c r="F28" s="158"/>
      <c r="G28" s="4">
        <v>20</v>
      </c>
      <c r="H28" s="23">
        <f>H23+H24+H25+H26+H27</f>
        <v>507732</v>
      </c>
      <c r="I28" s="23">
        <f>I23+I24+I25+I26+I27</f>
        <v>253652</v>
      </c>
    </row>
    <row r="29" spans="1:9" x14ac:dyDescent="0.2">
      <c r="A29" s="157" t="s">
        <v>118</v>
      </c>
      <c r="B29" s="157"/>
      <c r="C29" s="157"/>
      <c r="D29" s="157"/>
      <c r="E29" s="157"/>
      <c r="F29" s="157"/>
      <c r="G29" s="6">
        <v>21</v>
      </c>
      <c r="H29" s="25">
        <v>9017</v>
      </c>
      <c r="I29" s="25">
        <v>21421</v>
      </c>
    </row>
    <row r="30" spans="1:9" x14ac:dyDescent="0.2">
      <c r="A30" s="157" t="s">
        <v>119</v>
      </c>
      <c r="B30" s="157"/>
      <c r="C30" s="157"/>
      <c r="D30" s="157"/>
      <c r="E30" s="157"/>
      <c r="F30" s="157"/>
      <c r="G30" s="6">
        <v>22</v>
      </c>
      <c r="H30" s="25">
        <v>423645</v>
      </c>
      <c r="I30" s="25">
        <v>4536</v>
      </c>
    </row>
    <row r="31" spans="1:9" x14ac:dyDescent="0.2">
      <c r="A31" s="157" t="s">
        <v>120</v>
      </c>
      <c r="B31" s="157"/>
      <c r="C31" s="157"/>
      <c r="D31" s="157"/>
      <c r="E31" s="157"/>
      <c r="F31" s="157"/>
      <c r="G31" s="6">
        <v>23</v>
      </c>
      <c r="H31" s="25">
        <v>0</v>
      </c>
      <c r="I31" s="25">
        <v>601744</v>
      </c>
    </row>
    <row r="32" spans="1:9" ht="30.6" customHeight="1" x14ac:dyDescent="0.2">
      <c r="A32" s="160" t="s">
        <v>121</v>
      </c>
      <c r="B32" s="158"/>
      <c r="C32" s="158"/>
      <c r="D32" s="158"/>
      <c r="E32" s="158"/>
      <c r="F32" s="158"/>
      <c r="G32" s="4">
        <v>24</v>
      </c>
      <c r="H32" s="23">
        <f>H29+H30+H31</f>
        <v>432662</v>
      </c>
      <c r="I32" s="23">
        <f>I29+I30+I31</f>
        <v>627701</v>
      </c>
    </row>
    <row r="33" spans="1:9" x14ac:dyDescent="0.2">
      <c r="A33" s="161" t="s">
        <v>101</v>
      </c>
      <c r="B33" s="161"/>
      <c r="C33" s="161"/>
      <c r="D33" s="161"/>
      <c r="E33" s="161"/>
      <c r="F33" s="161"/>
      <c r="G33" s="164"/>
      <c r="H33" s="164"/>
      <c r="I33" s="164"/>
    </row>
    <row r="34" spans="1:9" ht="29.25" customHeight="1" x14ac:dyDescent="0.2">
      <c r="A34" s="157" t="s">
        <v>122</v>
      </c>
      <c r="B34" s="157"/>
      <c r="C34" s="157"/>
      <c r="D34" s="157"/>
      <c r="E34" s="157"/>
      <c r="F34" s="157"/>
      <c r="G34" s="6">
        <v>25</v>
      </c>
      <c r="H34" s="25">
        <v>0</v>
      </c>
      <c r="I34" s="25">
        <v>0</v>
      </c>
    </row>
    <row r="35" spans="1:9" ht="27.75" customHeight="1" x14ac:dyDescent="0.2">
      <c r="A35" s="157" t="s">
        <v>123</v>
      </c>
      <c r="B35" s="157"/>
      <c r="C35" s="157"/>
      <c r="D35" s="157"/>
      <c r="E35" s="157"/>
      <c r="F35" s="157"/>
      <c r="G35" s="6">
        <v>26</v>
      </c>
      <c r="H35" s="25">
        <v>0</v>
      </c>
      <c r="I35" s="25">
        <v>0</v>
      </c>
    </row>
    <row r="36" spans="1:9" ht="13.5" customHeight="1" x14ac:dyDescent="0.2">
      <c r="A36" s="157" t="s">
        <v>124</v>
      </c>
      <c r="B36" s="157"/>
      <c r="C36" s="157"/>
      <c r="D36" s="157"/>
      <c r="E36" s="157"/>
      <c r="F36" s="157"/>
      <c r="G36" s="6">
        <v>27</v>
      </c>
      <c r="H36" s="25">
        <v>0</v>
      </c>
      <c r="I36" s="25">
        <v>0</v>
      </c>
    </row>
    <row r="37" spans="1:9" ht="27.6" customHeight="1" x14ac:dyDescent="0.2">
      <c r="A37" s="160" t="s">
        <v>125</v>
      </c>
      <c r="B37" s="158"/>
      <c r="C37" s="158"/>
      <c r="D37" s="158"/>
      <c r="E37" s="158"/>
      <c r="F37" s="158"/>
      <c r="G37" s="4">
        <v>28</v>
      </c>
      <c r="H37" s="23">
        <f>H34+H35+H36</f>
        <v>0</v>
      </c>
      <c r="I37" s="23">
        <f>I34+I35+I36</f>
        <v>0</v>
      </c>
    </row>
    <row r="38" spans="1:9" ht="14.45" customHeight="1" x14ac:dyDescent="0.2">
      <c r="A38" s="157" t="s">
        <v>126</v>
      </c>
      <c r="B38" s="157"/>
      <c r="C38" s="157"/>
      <c r="D38" s="157"/>
      <c r="E38" s="157"/>
      <c r="F38" s="157"/>
      <c r="G38" s="6">
        <v>29</v>
      </c>
      <c r="H38" s="25">
        <v>0</v>
      </c>
      <c r="I38" s="25">
        <v>0</v>
      </c>
    </row>
    <row r="39" spans="1:9" ht="14.45" customHeight="1" x14ac:dyDescent="0.2">
      <c r="A39" s="157" t="s">
        <v>127</v>
      </c>
      <c r="B39" s="157"/>
      <c r="C39" s="157"/>
      <c r="D39" s="157"/>
      <c r="E39" s="157"/>
      <c r="F39" s="157"/>
      <c r="G39" s="6">
        <v>30</v>
      </c>
      <c r="H39" s="25">
        <v>0</v>
      </c>
      <c r="I39" s="25">
        <v>1995</v>
      </c>
    </row>
    <row r="40" spans="1:9" ht="14.45" customHeight="1" x14ac:dyDescent="0.2">
      <c r="A40" s="157" t="s">
        <v>128</v>
      </c>
      <c r="B40" s="157"/>
      <c r="C40" s="157"/>
      <c r="D40" s="157"/>
      <c r="E40" s="157"/>
      <c r="F40" s="157"/>
      <c r="G40" s="6">
        <v>31</v>
      </c>
      <c r="H40" s="25">
        <v>0</v>
      </c>
      <c r="I40" s="25">
        <v>0</v>
      </c>
    </row>
    <row r="41" spans="1:9" ht="14.45" customHeight="1" x14ac:dyDescent="0.2">
      <c r="A41" s="157" t="s">
        <v>129</v>
      </c>
      <c r="B41" s="157"/>
      <c r="C41" s="157"/>
      <c r="D41" s="157"/>
      <c r="E41" s="157"/>
      <c r="F41" s="157"/>
      <c r="G41" s="6">
        <v>32</v>
      </c>
      <c r="H41" s="25">
        <v>0</v>
      </c>
      <c r="I41" s="25">
        <v>17256</v>
      </c>
    </row>
    <row r="42" spans="1:9" ht="14.45" customHeight="1" x14ac:dyDescent="0.2">
      <c r="A42" s="157" t="s">
        <v>130</v>
      </c>
      <c r="B42" s="157"/>
      <c r="C42" s="157"/>
      <c r="D42" s="157"/>
      <c r="E42" s="157"/>
      <c r="F42" s="157"/>
      <c r="G42" s="6">
        <v>33</v>
      </c>
      <c r="H42" s="25">
        <v>50759</v>
      </c>
      <c r="I42" s="25">
        <v>45990</v>
      </c>
    </row>
    <row r="43" spans="1:9" ht="25.5" customHeight="1" x14ac:dyDescent="0.2">
      <c r="A43" s="160" t="s">
        <v>131</v>
      </c>
      <c r="B43" s="158"/>
      <c r="C43" s="158"/>
      <c r="D43" s="158"/>
      <c r="E43" s="158"/>
      <c r="F43" s="158"/>
      <c r="G43" s="4">
        <v>34</v>
      </c>
      <c r="H43" s="23">
        <f>H38+H39+H40+H41+H42</f>
        <v>50759</v>
      </c>
      <c r="I43" s="23">
        <f>I38+I39+I40+I41+I42</f>
        <v>65241</v>
      </c>
    </row>
    <row r="44" spans="1:9" x14ac:dyDescent="0.2">
      <c r="A44" s="161" t="s">
        <v>132</v>
      </c>
      <c r="B44" s="157"/>
      <c r="C44" s="157"/>
      <c r="D44" s="157"/>
      <c r="E44" s="157"/>
      <c r="F44" s="157"/>
      <c r="G44" s="5">
        <v>35</v>
      </c>
      <c r="H44" s="24">
        <v>446354</v>
      </c>
      <c r="I44" s="24">
        <v>667895</v>
      </c>
    </row>
    <row r="45" spans="1:9" x14ac:dyDescent="0.2">
      <c r="A45" s="161" t="s">
        <v>133</v>
      </c>
      <c r="B45" s="157"/>
      <c r="C45" s="157"/>
      <c r="D45" s="157"/>
      <c r="E45" s="157"/>
      <c r="F45" s="157"/>
      <c r="G45" s="5">
        <v>36</v>
      </c>
      <c r="H45" s="24">
        <v>0</v>
      </c>
      <c r="I45" s="24">
        <v>0</v>
      </c>
    </row>
    <row r="46" spans="1:9" x14ac:dyDescent="0.2">
      <c r="A46" s="161" t="s">
        <v>134</v>
      </c>
      <c r="B46" s="157"/>
      <c r="C46" s="157"/>
      <c r="D46" s="157"/>
      <c r="E46" s="157"/>
      <c r="F46" s="157"/>
      <c r="G46" s="5">
        <v>37</v>
      </c>
      <c r="H46" s="24">
        <v>146503</v>
      </c>
      <c r="I46" s="24">
        <v>565103</v>
      </c>
    </row>
    <row r="47" spans="1:9" ht="20.45" customHeight="1" x14ac:dyDescent="0.2">
      <c r="A47" s="160" t="s">
        <v>135</v>
      </c>
      <c r="B47" s="158"/>
      <c r="C47" s="158"/>
      <c r="D47" s="158"/>
      <c r="E47" s="158"/>
      <c r="F47" s="158"/>
      <c r="G47" s="4">
        <v>38</v>
      </c>
      <c r="H47" s="23">
        <f>H44+H45-H46</f>
        <v>299851</v>
      </c>
      <c r="I47" s="23">
        <f>I44+I45-I46</f>
        <v>102792</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18" zoomScale="110" zoomScaleNormal="100" workbookViewId="0">
      <selection activeCell="H36" sqref="H36:I49"/>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79" t="s">
        <v>11</v>
      </c>
      <c r="B1" s="193"/>
      <c r="C1" s="193"/>
      <c r="D1" s="193"/>
      <c r="E1" s="193"/>
      <c r="F1" s="193"/>
      <c r="G1" s="193"/>
      <c r="H1" s="193"/>
      <c r="I1" s="193"/>
    </row>
    <row r="2" spans="1:9" ht="12.75" customHeight="1" x14ac:dyDescent="0.2">
      <c r="A2" s="178" t="s">
        <v>207</v>
      </c>
      <c r="B2" s="168"/>
      <c r="C2" s="168"/>
      <c r="D2" s="168"/>
      <c r="E2" s="168"/>
      <c r="F2" s="168"/>
      <c r="G2" s="168"/>
      <c r="H2" s="168"/>
      <c r="I2" s="168"/>
    </row>
    <row r="3" spans="1:9" x14ac:dyDescent="0.2">
      <c r="A3" s="195" t="s">
        <v>229</v>
      </c>
      <c r="B3" s="200"/>
      <c r="C3" s="200"/>
      <c r="D3" s="200"/>
      <c r="E3" s="200"/>
      <c r="F3" s="200"/>
      <c r="G3" s="200"/>
      <c r="H3" s="200"/>
      <c r="I3" s="200"/>
    </row>
    <row r="4" spans="1:9" x14ac:dyDescent="0.2">
      <c r="A4" s="194" t="s">
        <v>208</v>
      </c>
      <c r="B4" s="171"/>
      <c r="C4" s="171"/>
      <c r="D4" s="171"/>
      <c r="E4" s="171"/>
      <c r="F4" s="171"/>
      <c r="G4" s="171"/>
      <c r="H4" s="171"/>
      <c r="I4" s="172"/>
    </row>
    <row r="5" spans="1:9" ht="57" thickBot="1" x14ac:dyDescent="0.25">
      <c r="A5" s="188" t="s">
        <v>2</v>
      </c>
      <c r="B5" s="174"/>
      <c r="C5" s="174"/>
      <c r="D5" s="174"/>
      <c r="E5" s="174"/>
      <c r="F5" s="174"/>
      <c r="G5" s="11" t="s">
        <v>6</v>
      </c>
      <c r="H5" s="31" t="s">
        <v>180</v>
      </c>
      <c r="I5" s="31" t="s">
        <v>181</v>
      </c>
    </row>
    <row r="6" spans="1:9" x14ac:dyDescent="0.2">
      <c r="A6" s="192">
        <v>1</v>
      </c>
      <c r="B6" s="174"/>
      <c r="C6" s="174"/>
      <c r="D6" s="174"/>
      <c r="E6" s="174"/>
      <c r="F6" s="174"/>
      <c r="G6" s="9">
        <v>2</v>
      </c>
      <c r="H6" s="29" t="s">
        <v>9</v>
      </c>
      <c r="I6" s="29" t="s">
        <v>10</v>
      </c>
    </row>
    <row r="7" spans="1:9" x14ac:dyDescent="0.2">
      <c r="A7" s="161" t="s">
        <v>99</v>
      </c>
      <c r="B7" s="161"/>
      <c r="C7" s="161"/>
      <c r="D7" s="161"/>
      <c r="E7" s="161"/>
      <c r="F7" s="161"/>
      <c r="G7" s="199"/>
      <c r="H7" s="199"/>
      <c r="I7" s="199"/>
    </row>
    <row r="8" spans="1:9" x14ac:dyDescent="0.2">
      <c r="A8" s="157" t="s">
        <v>136</v>
      </c>
      <c r="B8" s="197"/>
      <c r="C8" s="197"/>
      <c r="D8" s="197"/>
      <c r="E8" s="197"/>
      <c r="F8" s="197"/>
      <c r="G8" s="6">
        <v>1</v>
      </c>
      <c r="H8" s="25">
        <v>0</v>
      </c>
      <c r="I8" s="25">
        <v>0</v>
      </c>
    </row>
    <row r="9" spans="1:9" x14ac:dyDescent="0.2">
      <c r="A9" s="157" t="s">
        <v>137</v>
      </c>
      <c r="B9" s="197"/>
      <c r="C9" s="197"/>
      <c r="D9" s="197"/>
      <c r="E9" s="197"/>
      <c r="F9" s="197"/>
      <c r="G9" s="6">
        <v>2</v>
      </c>
      <c r="H9" s="25">
        <v>0</v>
      </c>
      <c r="I9" s="25">
        <v>0</v>
      </c>
    </row>
    <row r="10" spans="1:9" x14ac:dyDescent="0.2">
      <c r="A10" s="157" t="s">
        <v>138</v>
      </c>
      <c r="B10" s="197"/>
      <c r="C10" s="197"/>
      <c r="D10" s="197"/>
      <c r="E10" s="197"/>
      <c r="F10" s="197"/>
      <c r="G10" s="6">
        <v>3</v>
      </c>
      <c r="H10" s="25">
        <v>0</v>
      </c>
      <c r="I10" s="25">
        <v>0</v>
      </c>
    </row>
    <row r="11" spans="1:9" x14ac:dyDescent="0.2">
      <c r="A11" s="157" t="s">
        <v>139</v>
      </c>
      <c r="B11" s="197"/>
      <c r="C11" s="197"/>
      <c r="D11" s="197"/>
      <c r="E11" s="197"/>
      <c r="F11" s="197"/>
      <c r="G11" s="6">
        <v>4</v>
      </c>
      <c r="H11" s="25">
        <v>0</v>
      </c>
      <c r="I11" s="25">
        <v>0</v>
      </c>
    </row>
    <row r="12" spans="1:9" ht="19.899999999999999" customHeight="1" x14ac:dyDescent="0.2">
      <c r="A12" s="160" t="s">
        <v>140</v>
      </c>
      <c r="B12" s="198"/>
      <c r="C12" s="198"/>
      <c r="D12" s="198"/>
      <c r="E12" s="198"/>
      <c r="F12" s="198"/>
      <c r="G12" s="4">
        <v>5</v>
      </c>
      <c r="H12" s="23">
        <f>SUM(H8:H11)</f>
        <v>0</v>
      </c>
      <c r="I12" s="23">
        <f>SUM(I8:I11)</f>
        <v>0</v>
      </c>
    </row>
    <row r="13" spans="1:9" x14ac:dyDescent="0.2">
      <c r="A13" s="157" t="s">
        <v>141</v>
      </c>
      <c r="B13" s="197"/>
      <c r="C13" s="197"/>
      <c r="D13" s="197"/>
      <c r="E13" s="197"/>
      <c r="F13" s="197"/>
      <c r="G13" s="6">
        <v>6</v>
      </c>
      <c r="H13" s="25">
        <v>0</v>
      </c>
      <c r="I13" s="25">
        <v>0</v>
      </c>
    </row>
    <row r="14" spans="1:9" x14ac:dyDescent="0.2">
      <c r="A14" s="157" t="s">
        <v>142</v>
      </c>
      <c r="B14" s="197"/>
      <c r="C14" s="197"/>
      <c r="D14" s="197"/>
      <c r="E14" s="197"/>
      <c r="F14" s="197"/>
      <c r="G14" s="6">
        <v>7</v>
      </c>
      <c r="H14" s="25">
        <v>0</v>
      </c>
      <c r="I14" s="25">
        <v>0</v>
      </c>
    </row>
    <row r="15" spans="1:9" x14ac:dyDescent="0.2">
      <c r="A15" s="157" t="s">
        <v>143</v>
      </c>
      <c r="B15" s="197"/>
      <c r="C15" s="197"/>
      <c r="D15" s="197"/>
      <c r="E15" s="197"/>
      <c r="F15" s="197"/>
      <c r="G15" s="6">
        <v>8</v>
      </c>
      <c r="H15" s="25">
        <v>0</v>
      </c>
      <c r="I15" s="25">
        <v>0</v>
      </c>
    </row>
    <row r="16" spans="1:9" x14ac:dyDescent="0.2">
      <c r="A16" s="157" t="s">
        <v>144</v>
      </c>
      <c r="B16" s="197"/>
      <c r="C16" s="197"/>
      <c r="D16" s="197"/>
      <c r="E16" s="197"/>
      <c r="F16" s="197"/>
      <c r="G16" s="6">
        <v>9</v>
      </c>
      <c r="H16" s="25">
        <v>0</v>
      </c>
      <c r="I16" s="25">
        <v>0</v>
      </c>
    </row>
    <row r="17" spans="1:9" x14ac:dyDescent="0.2">
      <c r="A17" s="157" t="s">
        <v>145</v>
      </c>
      <c r="B17" s="197"/>
      <c r="C17" s="197"/>
      <c r="D17" s="197"/>
      <c r="E17" s="197"/>
      <c r="F17" s="197"/>
      <c r="G17" s="6">
        <v>10</v>
      </c>
      <c r="H17" s="25">
        <v>0</v>
      </c>
      <c r="I17" s="25">
        <v>0</v>
      </c>
    </row>
    <row r="18" spans="1:9" x14ac:dyDescent="0.2">
      <c r="A18" s="157" t="s">
        <v>146</v>
      </c>
      <c r="B18" s="197"/>
      <c r="C18" s="197"/>
      <c r="D18" s="197"/>
      <c r="E18" s="197"/>
      <c r="F18" s="197"/>
      <c r="G18" s="6">
        <v>11</v>
      </c>
      <c r="H18" s="25">
        <v>0</v>
      </c>
      <c r="I18" s="25">
        <v>0</v>
      </c>
    </row>
    <row r="19" spans="1:9" x14ac:dyDescent="0.2">
      <c r="A19" s="160" t="s">
        <v>147</v>
      </c>
      <c r="B19" s="198"/>
      <c r="C19" s="198"/>
      <c r="D19" s="198"/>
      <c r="E19" s="198"/>
      <c r="F19" s="198"/>
      <c r="G19" s="4">
        <v>12</v>
      </c>
      <c r="H19" s="23">
        <f>SUM(H13:H18)</f>
        <v>0</v>
      </c>
      <c r="I19" s="23">
        <f>SUM(I13:I18)</f>
        <v>0</v>
      </c>
    </row>
    <row r="20" spans="1:9" x14ac:dyDescent="0.2">
      <c r="A20" s="161" t="s">
        <v>100</v>
      </c>
      <c r="B20" s="161"/>
      <c r="C20" s="161"/>
      <c r="D20" s="161"/>
      <c r="E20" s="161"/>
      <c r="F20" s="161"/>
      <c r="G20" s="199"/>
      <c r="H20" s="199"/>
      <c r="I20" s="199"/>
    </row>
    <row r="21" spans="1:9" x14ac:dyDescent="0.2">
      <c r="A21" s="157" t="s">
        <v>148</v>
      </c>
      <c r="B21" s="197"/>
      <c r="C21" s="197"/>
      <c r="D21" s="197"/>
      <c r="E21" s="197"/>
      <c r="F21" s="197"/>
      <c r="G21" s="6">
        <v>13</v>
      </c>
      <c r="H21" s="25">
        <v>0</v>
      </c>
      <c r="I21" s="25">
        <v>0</v>
      </c>
    </row>
    <row r="22" spans="1:9" x14ac:dyDescent="0.2">
      <c r="A22" s="157" t="s">
        <v>149</v>
      </c>
      <c r="B22" s="197"/>
      <c r="C22" s="197"/>
      <c r="D22" s="197"/>
      <c r="E22" s="197"/>
      <c r="F22" s="197"/>
      <c r="G22" s="6">
        <v>14</v>
      </c>
      <c r="H22" s="25">
        <v>0</v>
      </c>
      <c r="I22" s="25">
        <v>0</v>
      </c>
    </row>
    <row r="23" spans="1:9" x14ac:dyDescent="0.2">
      <c r="A23" s="157" t="s">
        <v>114</v>
      </c>
      <c r="B23" s="197"/>
      <c r="C23" s="197"/>
      <c r="D23" s="197"/>
      <c r="E23" s="197"/>
      <c r="F23" s="197"/>
      <c r="G23" s="6">
        <v>15</v>
      </c>
      <c r="H23" s="25">
        <v>0</v>
      </c>
      <c r="I23" s="25">
        <v>0</v>
      </c>
    </row>
    <row r="24" spans="1:9" x14ac:dyDescent="0.2">
      <c r="A24" s="157" t="s">
        <v>115</v>
      </c>
      <c r="B24" s="197"/>
      <c r="C24" s="197"/>
      <c r="D24" s="197"/>
      <c r="E24" s="197"/>
      <c r="F24" s="197"/>
      <c r="G24" s="6">
        <v>16</v>
      </c>
      <c r="H24" s="25">
        <v>0</v>
      </c>
      <c r="I24" s="25">
        <v>0</v>
      </c>
    </row>
    <row r="25" spans="1:9" x14ac:dyDescent="0.2">
      <c r="A25" s="158" t="s">
        <v>150</v>
      </c>
      <c r="B25" s="198"/>
      <c r="C25" s="198"/>
      <c r="D25" s="198"/>
      <c r="E25" s="198"/>
      <c r="F25" s="198"/>
      <c r="G25" s="7">
        <v>17</v>
      </c>
      <c r="H25" s="26">
        <f>H26+H27</f>
        <v>0</v>
      </c>
      <c r="I25" s="26">
        <f>I26+I27</f>
        <v>0</v>
      </c>
    </row>
    <row r="26" spans="1:9" x14ac:dyDescent="0.2">
      <c r="A26" s="157" t="s">
        <v>151</v>
      </c>
      <c r="B26" s="197"/>
      <c r="C26" s="197"/>
      <c r="D26" s="197"/>
      <c r="E26" s="197"/>
      <c r="F26" s="197"/>
      <c r="G26" s="6">
        <v>18</v>
      </c>
      <c r="H26" s="25">
        <v>0</v>
      </c>
      <c r="I26" s="25">
        <v>0</v>
      </c>
    </row>
    <row r="27" spans="1:9" x14ac:dyDescent="0.2">
      <c r="A27" s="157" t="s">
        <v>152</v>
      </c>
      <c r="B27" s="197"/>
      <c r="C27" s="197"/>
      <c r="D27" s="197"/>
      <c r="E27" s="197"/>
      <c r="F27" s="197"/>
      <c r="G27" s="6">
        <v>19</v>
      </c>
      <c r="H27" s="25">
        <v>0</v>
      </c>
      <c r="I27" s="25">
        <v>0</v>
      </c>
    </row>
    <row r="28" spans="1:9" ht="27.6" customHeight="1" x14ac:dyDescent="0.2">
      <c r="A28" s="160" t="s">
        <v>153</v>
      </c>
      <c r="B28" s="198"/>
      <c r="C28" s="198"/>
      <c r="D28" s="198"/>
      <c r="E28" s="198"/>
      <c r="F28" s="198"/>
      <c r="G28" s="4">
        <v>20</v>
      </c>
      <c r="H28" s="23">
        <f>SUM(H21:H25)</f>
        <v>0</v>
      </c>
      <c r="I28" s="23">
        <f>SUM(I21:I25)</f>
        <v>0</v>
      </c>
    </row>
    <row r="29" spans="1:9" x14ac:dyDescent="0.2">
      <c r="A29" s="157" t="s">
        <v>118</v>
      </c>
      <c r="B29" s="197"/>
      <c r="C29" s="197"/>
      <c r="D29" s="197"/>
      <c r="E29" s="197"/>
      <c r="F29" s="197"/>
      <c r="G29" s="6">
        <v>21</v>
      </c>
      <c r="H29" s="25">
        <v>0</v>
      </c>
      <c r="I29" s="25">
        <v>0</v>
      </c>
    </row>
    <row r="30" spans="1:9" x14ac:dyDescent="0.2">
      <c r="A30" s="157" t="s">
        <v>119</v>
      </c>
      <c r="B30" s="197"/>
      <c r="C30" s="197"/>
      <c r="D30" s="197"/>
      <c r="E30" s="197"/>
      <c r="F30" s="197"/>
      <c r="G30" s="6">
        <v>22</v>
      </c>
      <c r="H30" s="25">
        <v>0</v>
      </c>
      <c r="I30" s="25">
        <v>0</v>
      </c>
    </row>
    <row r="31" spans="1:9" x14ac:dyDescent="0.2">
      <c r="A31" s="158" t="s">
        <v>154</v>
      </c>
      <c r="B31" s="198"/>
      <c r="C31" s="198"/>
      <c r="D31" s="198"/>
      <c r="E31" s="198"/>
      <c r="F31" s="198"/>
      <c r="G31" s="7">
        <v>23</v>
      </c>
      <c r="H31" s="26">
        <f>H32+H33</f>
        <v>0</v>
      </c>
      <c r="I31" s="26">
        <f>I32+I33</f>
        <v>0</v>
      </c>
    </row>
    <row r="32" spans="1:9" x14ac:dyDescent="0.2">
      <c r="A32" s="157" t="s">
        <v>155</v>
      </c>
      <c r="B32" s="197"/>
      <c r="C32" s="197"/>
      <c r="D32" s="197"/>
      <c r="E32" s="197"/>
      <c r="F32" s="197"/>
      <c r="G32" s="6">
        <v>24</v>
      </c>
      <c r="H32" s="25">
        <v>0</v>
      </c>
      <c r="I32" s="25">
        <v>0</v>
      </c>
    </row>
    <row r="33" spans="1:9" x14ac:dyDescent="0.2">
      <c r="A33" s="157" t="s">
        <v>156</v>
      </c>
      <c r="B33" s="197"/>
      <c r="C33" s="197"/>
      <c r="D33" s="197"/>
      <c r="E33" s="197"/>
      <c r="F33" s="197"/>
      <c r="G33" s="6">
        <v>25</v>
      </c>
      <c r="H33" s="25">
        <v>0</v>
      </c>
      <c r="I33" s="25">
        <v>0</v>
      </c>
    </row>
    <row r="34" spans="1:9" ht="26.45" customHeight="1" x14ac:dyDescent="0.2">
      <c r="A34" s="160" t="s">
        <v>121</v>
      </c>
      <c r="B34" s="198"/>
      <c r="C34" s="198"/>
      <c r="D34" s="198"/>
      <c r="E34" s="198"/>
      <c r="F34" s="198"/>
      <c r="G34" s="4">
        <v>26</v>
      </c>
      <c r="H34" s="23">
        <f>H29+H30+H31</f>
        <v>0</v>
      </c>
      <c r="I34" s="23">
        <f>I29+I30+I31</f>
        <v>0</v>
      </c>
    </row>
    <row r="35" spans="1:9" x14ac:dyDescent="0.2">
      <c r="A35" s="161" t="s">
        <v>101</v>
      </c>
      <c r="B35" s="161"/>
      <c r="C35" s="161"/>
      <c r="D35" s="161"/>
      <c r="E35" s="161"/>
      <c r="F35" s="161"/>
      <c r="G35" s="199"/>
      <c r="H35" s="199"/>
      <c r="I35" s="199"/>
    </row>
    <row r="36" spans="1:9" x14ac:dyDescent="0.2">
      <c r="A36" s="157" t="s">
        <v>122</v>
      </c>
      <c r="B36" s="197"/>
      <c r="C36" s="197"/>
      <c r="D36" s="197"/>
      <c r="E36" s="197"/>
      <c r="F36" s="197"/>
      <c r="G36" s="6">
        <v>27</v>
      </c>
      <c r="H36" s="96">
        <v>0</v>
      </c>
      <c r="I36" s="96">
        <v>0</v>
      </c>
    </row>
    <row r="37" spans="1:9" x14ac:dyDescent="0.2">
      <c r="A37" s="157" t="s">
        <v>123</v>
      </c>
      <c r="B37" s="197"/>
      <c r="C37" s="197"/>
      <c r="D37" s="197"/>
      <c r="E37" s="197"/>
      <c r="F37" s="197"/>
      <c r="G37" s="6">
        <v>28</v>
      </c>
      <c r="H37" s="96">
        <v>0</v>
      </c>
      <c r="I37" s="96">
        <v>0</v>
      </c>
    </row>
    <row r="38" spans="1:9" x14ac:dyDescent="0.2">
      <c r="A38" s="157" t="s">
        <v>124</v>
      </c>
      <c r="B38" s="197"/>
      <c r="C38" s="197"/>
      <c r="D38" s="197"/>
      <c r="E38" s="197"/>
      <c r="F38" s="197"/>
      <c r="G38" s="6">
        <v>29</v>
      </c>
      <c r="H38" s="96">
        <v>0</v>
      </c>
      <c r="I38" s="96">
        <v>0</v>
      </c>
    </row>
    <row r="39" spans="1:9" ht="27" customHeight="1" x14ac:dyDescent="0.2">
      <c r="A39" s="160" t="s">
        <v>157</v>
      </c>
      <c r="B39" s="198"/>
      <c r="C39" s="198"/>
      <c r="D39" s="198"/>
      <c r="E39" s="198"/>
      <c r="F39" s="198"/>
      <c r="G39" s="4">
        <v>30</v>
      </c>
      <c r="H39" s="97">
        <f>H36+H37+H38</f>
        <v>0</v>
      </c>
      <c r="I39" s="97">
        <f>I36+I37+I38</f>
        <v>0</v>
      </c>
    </row>
    <row r="40" spans="1:9" x14ac:dyDescent="0.2">
      <c r="A40" s="157" t="s">
        <v>126</v>
      </c>
      <c r="B40" s="197"/>
      <c r="C40" s="197"/>
      <c r="D40" s="197"/>
      <c r="E40" s="197"/>
      <c r="F40" s="197"/>
      <c r="G40" s="6">
        <v>31</v>
      </c>
      <c r="H40" s="96">
        <v>0</v>
      </c>
      <c r="I40" s="96">
        <v>0</v>
      </c>
    </row>
    <row r="41" spans="1:9" x14ac:dyDescent="0.2">
      <c r="A41" s="157" t="s">
        <v>127</v>
      </c>
      <c r="B41" s="197"/>
      <c r="C41" s="197"/>
      <c r="D41" s="197"/>
      <c r="E41" s="197"/>
      <c r="F41" s="197"/>
      <c r="G41" s="6">
        <v>32</v>
      </c>
      <c r="H41" s="96">
        <v>0</v>
      </c>
      <c r="I41" s="96">
        <v>0</v>
      </c>
    </row>
    <row r="42" spans="1:9" x14ac:dyDescent="0.2">
      <c r="A42" s="157" t="s">
        <v>128</v>
      </c>
      <c r="B42" s="197"/>
      <c r="C42" s="197"/>
      <c r="D42" s="197"/>
      <c r="E42" s="197"/>
      <c r="F42" s="197"/>
      <c r="G42" s="6">
        <v>33</v>
      </c>
      <c r="H42" s="96">
        <v>0</v>
      </c>
      <c r="I42" s="96">
        <v>0</v>
      </c>
    </row>
    <row r="43" spans="1:9" x14ac:dyDescent="0.2">
      <c r="A43" s="157" t="s">
        <v>129</v>
      </c>
      <c r="B43" s="197"/>
      <c r="C43" s="197"/>
      <c r="D43" s="197"/>
      <c r="E43" s="197"/>
      <c r="F43" s="197"/>
      <c r="G43" s="6">
        <v>34</v>
      </c>
      <c r="H43" s="96">
        <v>0</v>
      </c>
      <c r="I43" s="96">
        <v>0</v>
      </c>
    </row>
    <row r="44" spans="1:9" x14ac:dyDescent="0.2">
      <c r="A44" s="157" t="s">
        <v>130</v>
      </c>
      <c r="B44" s="197"/>
      <c r="C44" s="197"/>
      <c r="D44" s="197"/>
      <c r="E44" s="197"/>
      <c r="F44" s="197"/>
      <c r="G44" s="6">
        <v>35</v>
      </c>
      <c r="H44" s="96">
        <v>0</v>
      </c>
      <c r="I44" s="96">
        <v>0</v>
      </c>
    </row>
    <row r="45" spans="1:9" ht="27.6" customHeight="1" x14ac:dyDescent="0.2">
      <c r="A45" s="160" t="s">
        <v>158</v>
      </c>
      <c r="B45" s="198"/>
      <c r="C45" s="198"/>
      <c r="D45" s="198"/>
      <c r="E45" s="198"/>
      <c r="F45" s="198"/>
      <c r="G45" s="4">
        <v>36</v>
      </c>
      <c r="H45" s="97">
        <f>H40+H41+H42+H43+H44</f>
        <v>0</v>
      </c>
      <c r="I45" s="97">
        <f>I40+I41+I42+I43+I44</f>
        <v>0</v>
      </c>
    </row>
    <row r="46" spans="1:9" x14ac:dyDescent="0.2">
      <c r="A46" s="161" t="s">
        <v>132</v>
      </c>
      <c r="B46" s="197"/>
      <c r="C46" s="197"/>
      <c r="D46" s="197"/>
      <c r="E46" s="197"/>
      <c r="F46" s="197"/>
      <c r="G46" s="5">
        <v>37</v>
      </c>
      <c r="H46" s="96">
        <v>0</v>
      </c>
      <c r="I46" s="96">
        <v>0</v>
      </c>
    </row>
    <row r="47" spans="1:9" x14ac:dyDescent="0.2">
      <c r="A47" s="161" t="s">
        <v>133</v>
      </c>
      <c r="B47" s="197"/>
      <c r="C47" s="197"/>
      <c r="D47" s="197"/>
      <c r="E47" s="197"/>
      <c r="F47" s="197"/>
      <c r="G47" s="5">
        <v>38</v>
      </c>
      <c r="H47" s="96">
        <v>0</v>
      </c>
      <c r="I47" s="96">
        <v>0</v>
      </c>
    </row>
    <row r="48" spans="1:9" x14ac:dyDescent="0.2">
      <c r="A48" s="161" t="s">
        <v>134</v>
      </c>
      <c r="B48" s="197"/>
      <c r="C48" s="197"/>
      <c r="D48" s="197"/>
      <c r="E48" s="197"/>
      <c r="F48" s="197"/>
      <c r="G48" s="5">
        <v>39</v>
      </c>
      <c r="H48" s="96">
        <v>0</v>
      </c>
      <c r="I48" s="96">
        <v>0</v>
      </c>
    </row>
    <row r="49" spans="1:9" ht="15.6" customHeight="1" x14ac:dyDescent="0.2">
      <c r="A49" s="160" t="s">
        <v>135</v>
      </c>
      <c r="B49" s="198"/>
      <c r="C49" s="198"/>
      <c r="D49" s="198"/>
      <c r="E49" s="198"/>
      <c r="F49" s="198"/>
      <c r="G49" s="4">
        <v>40</v>
      </c>
      <c r="H49" s="97">
        <f>H46+H47-H48</f>
        <v>0</v>
      </c>
      <c r="I49" s="97">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zoomScale="90" zoomScaleNormal="100" zoomScaleSheetLayoutView="90" workbookViewId="0">
      <selection activeCell="H2" sqref="H2"/>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0.4257812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4" t="s">
        <v>12</v>
      </c>
      <c r="B1" s="204"/>
      <c r="C1" s="205"/>
      <c r="D1" s="205"/>
      <c r="E1" s="205"/>
      <c r="F1" s="205"/>
      <c r="G1" s="205"/>
      <c r="H1" s="205"/>
      <c r="I1" s="205"/>
      <c r="J1" s="205"/>
      <c r="K1" s="205"/>
      <c r="L1" s="205"/>
      <c r="M1" s="205"/>
      <c r="N1" s="12"/>
    </row>
    <row r="2" spans="1:25" ht="15.75" x14ac:dyDescent="0.2">
      <c r="A2" s="13"/>
      <c r="B2" s="13"/>
      <c r="C2" s="33"/>
      <c r="D2" s="206" t="s">
        <v>13</v>
      </c>
      <c r="E2" s="206"/>
      <c r="F2" s="41">
        <v>44927</v>
      </c>
      <c r="G2" s="34" t="s">
        <v>0</v>
      </c>
      <c r="H2" s="34"/>
      <c r="I2" s="34"/>
      <c r="J2" s="41">
        <v>45107</v>
      </c>
      <c r="K2" s="33"/>
      <c r="L2" s="33"/>
      <c r="M2" s="35" t="s">
        <v>229</v>
      </c>
      <c r="N2" s="12"/>
      <c r="Y2" s="10"/>
    </row>
    <row r="3" spans="1:25" ht="15.75" customHeight="1" x14ac:dyDescent="0.2">
      <c r="A3" s="201" t="s">
        <v>14</v>
      </c>
      <c r="B3" s="203" t="s">
        <v>173</v>
      </c>
      <c r="C3" s="202" t="s">
        <v>159</v>
      </c>
      <c r="D3" s="202"/>
      <c r="E3" s="202"/>
      <c r="F3" s="202"/>
      <c r="G3" s="202"/>
      <c r="H3" s="202"/>
      <c r="I3" s="202"/>
      <c r="J3" s="202"/>
      <c r="K3" s="202"/>
      <c r="L3" s="202" t="s">
        <v>160</v>
      </c>
      <c r="M3" s="207" t="s">
        <v>174</v>
      </c>
    </row>
    <row r="4" spans="1:25" ht="142.5" x14ac:dyDescent="0.2">
      <c r="A4" s="201"/>
      <c r="B4" s="189"/>
      <c r="C4" s="36" t="s">
        <v>161</v>
      </c>
      <c r="D4" s="36" t="s">
        <v>262</v>
      </c>
      <c r="E4" s="37" t="s">
        <v>263</v>
      </c>
      <c r="F4" s="37" t="s">
        <v>264</v>
      </c>
      <c r="G4" s="37" t="s">
        <v>265</v>
      </c>
      <c r="H4" s="37" t="s">
        <v>266</v>
      </c>
      <c r="I4" s="37" t="s">
        <v>267</v>
      </c>
      <c r="J4" s="37" t="s">
        <v>268</v>
      </c>
      <c r="K4" s="37" t="s">
        <v>269</v>
      </c>
      <c r="L4" s="202"/>
      <c r="M4" s="208"/>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270</v>
      </c>
      <c r="B6" s="16">
        <v>1</v>
      </c>
      <c r="C6" s="39">
        <v>6164128</v>
      </c>
      <c r="D6" s="39">
        <v>1839562</v>
      </c>
      <c r="E6" s="39">
        <v>18714</v>
      </c>
      <c r="F6" s="39">
        <v>0</v>
      </c>
      <c r="G6" s="39">
        <v>0</v>
      </c>
      <c r="H6" s="39">
        <v>0</v>
      </c>
      <c r="I6" s="39">
        <v>0</v>
      </c>
      <c r="J6" s="39">
        <v>-2376256</v>
      </c>
      <c r="K6" s="39">
        <v>115901</v>
      </c>
      <c r="L6" s="39">
        <v>0</v>
      </c>
      <c r="M6" s="40">
        <f>SUM(C6:L6)</f>
        <v>5762049</v>
      </c>
    </row>
    <row r="7" spans="1:25" ht="15" x14ac:dyDescent="0.2">
      <c r="A7" s="94" t="s">
        <v>162</v>
      </c>
      <c r="B7" s="17">
        <v>2</v>
      </c>
      <c r="C7" s="39">
        <v>0</v>
      </c>
      <c r="D7" s="39">
        <v>0</v>
      </c>
      <c r="E7" s="39">
        <v>0</v>
      </c>
      <c r="F7" s="39">
        <v>0</v>
      </c>
      <c r="G7" s="39">
        <v>0</v>
      </c>
      <c r="H7" s="39">
        <v>0</v>
      </c>
      <c r="I7" s="39">
        <v>0</v>
      </c>
      <c r="J7" s="39">
        <v>0</v>
      </c>
      <c r="K7" s="39">
        <v>0</v>
      </c>
      <c r="L7" s="39">
        <v>0</v>
      </c>
      <c r="M7" s="40">
        <f t="shared" ref="M7:M31" si="0">SUM(C7:L7)</f>
        <v>0</v>
      </c>
    </row>
    <row r="8" spans="1:25" ht="15" x14ac:dyDescent="0.2">
      <c r="A8" s="94" t="s">
        <v>163</v>
      </c>
      <c r="B8" s="17">
        <v>3</v>
      </c>
      <c r="C8" s="39">
        <v>0</v>
      </c>
      <c r="D8" s="39">
        <v>0</v>
      </c>
      <c r="E8" s="39">
        <v>0</v>
      </c>
      <c r="F8" s="39">
        <v>0</v>
      </c>
      <c r="G8" s="39">
        <v>0</v>
      </c>
      <c r="H8" s="39">
        <v>0</v>
      </c>
      <c r="I8" s="39">
        <v>0</v>
      </c>
      <c r="J8" s="39">
        <v>0</v>
      </c>
      <c r="K8" s="39">
        <v>0</v>
      </c>
      <c r="L8" s="39">
        <v>0</v>
      </c>
      <c r="M8" s="40">
        <f t="shared" si="0"/>
        <v>0</v>
      </c>
    </row>
    <row r="9" spans="1:25" ht="30" x14ac:dyDescent="0.2">
      <c r="A9" s="95" t="s">
        <v>271</v>
      </c>
      <c r="B9" s="18">
        <v>4</v>
      </c>
      <c r="C9" s="40">
        <f>C6+C7+C8</f>
        <v>6164128</v>
      </c>
      <c r="D9" s="40">
        <f t="shared" ref="D9:L9" si="1">D6+D7+D8</f>
        <v>1839562</v>
      </c>
      <c r="E9" s="40">
        <f t="shared" si="1"/>
        <v>18714</v>
      </c>
      <c r="F9" s="40">
        <f t="shared" si="1"/>
        <v>0</v>
      </c>
      <c r="G9" s="40">
        <f t="shared" si="1"/>
        <v>0</v>
      </c>
      <c r="H9" s="40">
        <f t="shared" si="1"/>
        <v>0</v>
      </c>
      <c r="I9" s="40">
        <f t="shared" si="1"/>
        <v>0</v>
      </c>
      <c r="J9" s="40">
        <f t="shared" si="1"/>
        <v>-2376256</v>
      </c>
      <c r="K9" s="40">
        <f t="shared" si="1"/>
        <v>115901</v>
      </c>
      <c r="L9" s="40">
        <f t="shared" si="1"/>
        <v>0</v>
      </c>
      <c r="M9" s="40">
        <f t="shared" si="0"/>
        <v>5762049</v>
      </c>
    </row>
    <row r="10" spans="1:25" ht="15" x14ac:dyDescent="0.2">
      <c r="A10" s="94" t="s">
        <v>164</v>
      </c>
      <c r="B10" s="17">
        <v>5</v>
      </c>
      <c r="C10" s="39">
        <v>0</v>
      </c>
      <c r="D10" s="39">
        <v>0</v>
      </c>
      <c r="E10" s="39">
        <v>0</v>
      </c>
      <c r="F10" s="39">
        <v>0</v>
      </c>
      <c r="G10" s="39">
        <v>0</v>
      </c>
      <c r="H10" s="39">
        <v>0</v>
      </c>
      <c r="I10" s="39">
        <v>0</v>
      </c>
      <c r="J10" s="39">
        <v>0</v>
      </c>
      <c r="K10" s="39">
        <v>16894</v>
      </c>
      <c r="L10" s="39">
        <v>0</v>
      </c>
      <c r="M10" s="40">
        <f t="shared" si="0"/>
        <v>16894</v>
      </c>
    </row>
    <row r="11" spans="1:25" ht="42.75" x14ac:dyDescent="0.2">
      <c r="A11" s="94" t="s">
        <v>165</v>
      </c>
      <c r="B11" s="17">
        <v>6</v>
      </c>
      <c r="C11" s="39">
        <v>0</v>
      </c>
      <c r="D11" s="39">
        <v>0</v>
      </c>
      <c r="E11" s="39">
        <v>0</v>
      </c>
      <c r="F11" s="39">
        <v>70196</v>
      </c>
      <c r="G11" s="39">
        <v>0</v>
      </c>
      <c r="H11" s="39">
        <v>0</v>
      </c>
      <c r="I11" s="39">
        <v>0</v>
      </c>
      <c r="J11" s="39">
        <v>0</v>
      </c>
      <c r="K11" s="39">
        <v>0</v>
      </c>
      <c r="L11" s="39">
        <v>0</v>
      </c>
      <c r="M11" s="40">
        <f t="shared" si="0"/>
        <v>70196</v>
      </c>
    </row>
    <row r="12" spans="1:25" ht="15" x14ac:dyDescent="0.2">
      <c r="A12" s="94" t="s">
        <v>166</v>
      </c>
      <c r="B12" s="17">
        <v>7</v>
      </c>
      <c r="C12" s="39">
        <v>0</v>
      </c>
      <c r="D12" s="39">
        <v>0</v>
      </c>
      <c r="E12" s="39">
        <v>0</v>
      </c>
      <c r="F12" s="39">
        <v>0</v>
      </c>
      <c r="G12" s="39">
        <v>0</v>
      </c>
      <c r="H12" s="39">
        <v>0</v>
      </c>
      <c r="I12" s="39">
        <v>0</v>
      </c>
      <c r="J12" s="39">
        <v>0</v>
      </c>
      <c r="K12" s="39">
        <v>0</v>
      </c>
      <c r="L12" s="39">
        <v>0</v>
      </c>
      <c r="M12" s="40">
        <f t="shared" si="0"/>
        <v>0</v>
      </c>
    </row>
    <row r="13" spans="1:25" ht="45" x14ac:dyDescent="0.2">
      <c r="A13" s="95" t="s">
        <v>167</v>
      </c>
      <c r="B13" s="18">
        <v>8</v>
      </c>
      <c r="C13" s="40">
        <f>C10+C11+C12</f>
        <v>0</v>
      </c>
      <c r="D13" s="40">
        <f t="shared" ref="D13:L13" si="2">D10+D11+D12</f>
        <v>0</v>
      </c>
      <c r="E13" s="40">
        <f t="shared" si="2"/>
        <v>0</v>
      </c>
      <c r="F13" s="40">
        <f t="shared" si="2"/>
        <v>70196</v>
      </c>
      <c r="G13" s="40">
        <f t="shared" si="2"/>
        <v>0</v>
      </c>
      <c r="H13" s="40">
        <f t="shared" si="2"/>
        <v>0</v>
      </c>
      <c r="I13" s="40">
        <f t="shared" si="2"/>
        <v>0</v>
      </c>
      <c r="J13" s="40">
        <f t="shared" si="2"/>
        <v>0</v>
      </c>
      <c r="K13" s="40">
        <f t="shared" si="2"/>
        <v>16894</v>
      </c>
      <c r="L13" s="40">
        <f t="shared" si="2"/>
        <v>0</v>
      </c>
      <c r="M13" s="40">
        <f t="shared" si="0"/>
        <v>87090</v>
      </c>
    </row>
    <row r="14" spans="1:25" ht="15" x14ac:dyDescent="0.2">
      <c r="A14" s="94" t="s">
        <v>168</v>
      </c>
      <c r="B14" s="17">
        <v>9</v>
      </c>
      <c r="C14" s="39">
        <v>-3076316</v>
      </c>
      <c r="D14" s="39">
        <v>0</v>
      </c>
      <c r="E14" s="39">
        <v>0</v>
      </c>
      <c r="F14" s="39">
        <v>0</v>
      </c>
      <c r="G14" s="39">
        <v>815960</v>
      </c>
      <c r="H14" s="39">
        <v>0</v>
      </c>
      <c r="I14" s="39">
        <v>0</v>
      </c>
      <c r="J14" s="39">
        <v>2260355</v>
      </c>
      <c r="K14" s="39">
        <v>0</v>
      </c>
      <c r="L14" s="39">
        <v>0</v>
      </c>
      <c r="M14" s="40">
        <f t="shared" si="0"/>
        <v>-1</v>
      </c>
    </row>
    <row r="15" spans="1:25" ht="15" x14ac:dyDescent="0.2">
      <c r="A15" s="94" t="s">
        <v>169</v>
      </c>
      <c r="B15" s="19">
        <v>10</v>
      </c>
      <c r="C15" s="39">
        <v>0</v>
      </c>
      <c r="D15" s="39">
        <v>0</v>
      </c>
      <c r="E15" s="39">
        <v>0</v>
      </c>
      <c r="F15" s="39">
        <v>0</v>
      </c>
      <c r="G15" s="39">
        <v>0</v>
      </c>
      <c r="H15" s="39">
        <v>0</v>
      </c>
      <c r="I15" s="39">
        <v>0</v>
      </c>
      <c r="J15" s="39">
        <v>0</v>
      </c>
      <c r="K15" s="39">
        <v>0</v>
      </c>
      <c r="L15" s="39">
        <v>0</v>
      </c>
      <c r="M15" s="40">
        <f t="shared" si="0"/>
        <v>0</v>
      </c>
    </row>
    <row r="16" spans="1:25" ht="15" x14ac:dyDescent="0.2">
      <c r="A16" s="94" t="s">
        <v>170</v>
      </c>
      <c r="B16" s="19">
        <v>11</v>
      </c>
      <c r="C16" s="39">
        <v>0</v>
      </c>
      <c r="D16" s="39">
        <v>0</v>
      </c>
      <c r="E16" s="39">
        <v>0</v>
      </c>
      <c r="F16" s="39">
        <v>0</v>
      </c>
      <c r="G16" s="39">
        <v>0</v>
      </c>
      <c r="H16" s="39">
        <v>0</v>
      </c>
      <c r="I16" s="39">
        <v>0</v>
      </c>
      <c r="J16" s="39">
        <v>0</v>
      </c>
      <c r="K16" s="39">
        <v>0</v>
      </c>
      <c r="L16" s="39">
        <v>0</v>
      </c>
      <c r="M16" s="40">
        <f t="shared" si="0"/>
        <v>0</v>
      </c>
    </row>
    <row r="17" spans="1:13" ht="15" x14ac:dyDescent="0.2">
      <c r="A17" s="94" t="s">
        <v>171</v>
      </c>
      <c r="B17" s="19">
        <v>12</v>
      </c>
      <c r="C17" s="39">
        <v>0</v>
      </c>
      <c r="D17" s="39">
        <v>0</v>
      </c>
      <c r="E17" s="39">
        <v>-18409</v>
      </c>
      <c r="F17" s="39">
        <v>0</v>
      </c>
      <c r="G17" s="39">
        <v>-82</v>
      </c>
      <c r="H17" s="39">
        <v>0</v>
      </c>
      <c r="I17" s="39">
        <v>-11523</v>
      </c>
      <c r="J17" s="39">
        <v>115901</v>
      </c>
      <c r="K17" s="39">
        <v>-115901</v>
      </c>
      <c r="L17" s="39">
        <v>0</v>
      </c>
      <c r="M17" s="40">
        <f t="shared" si="0"/>
        <v>-30014</v>
      </c>
    </row>
    <row r="18" spans="1:13" ht="15" x14ac:dyDescent="0.2">
      <c r="A18" s="95" t="s">
        <v>272</v>
      </c>
      <c r="B18" s="20">
        <v>13</v>
      </c>
      <c r="C18" s="40">
        <f>C17+C16+C15+C14+C13+C9</f>
        <v>3087812</v>
      </c>
      <c r="D18" s="40">
        <f t="shared" ref="D18:L18" si="3">D17+D16+D15+D14+D13+D9</f>
        <v>1839562</v>
      </c>
      <c r="E18" s="40">
        <f t="shared" si="3"/>
        <v>305</v>
      </c>
      <c r="F18" s="40">
        <f t="shared" si="3"/>
        <v>70196</v>
      </c>
      <c r="G18" s="40">
        <f t="shared" si="3"/>
        <v>815878</v>
      </c>
      <c r="H18" s="40">
        <f t="shared" si="3"/>
        <v>0</v>
      </c>
      <c r="I18" s="40">
        <f t="shared" si="3"/>
        <v>-11523</v>
      </c>
      <c r="J18" s="40">
        <f t="shared" si="3"/>
        <v>0</v>
      </c>
      <c r="K18" s="40">
        <f t="shared" si="3"/>
        <v>16894</v>
      </c>
      <c r="L18" s="40">
        <f t="shared" si="3"/>
        <v>0</v>
      </c>
      <c r="M18" s="40">
        <f t="shared" si="0"/>
        <v>5819124</v>
      </c>
    </row>
    <row r="19" spans="1:13" ht="15" x14ac:dyDescent="0.2">
      <c r="A19" s="93" t="s">
        <v>273</v>
      </c>
      <c r="B19" s="21">
        <v>14</v>
      </c>
      <c r="C19" s="39">
        <v>3087812</v>
      </c>
      <c r="D19" s="39">
        <v>1839562</v>
      </c>
      <c r="E19" s="39">
        <v>305</v>
      </c>
      <c r="F19" s="39">
        <v>70196</v>
      </c>
      <c r="G19" s="39">
        <v>815878</v>
      </c>
      <c r="H19" s="39">
        <v>0</v>
      </c>
      <c r="I19" s="39">
        <v>-11523</v>
      </c>
      <c r="J19" s="39">
        <v>0</v>
      </c>
      <c r="K19" s="39">
        <v>16894</v>
      </c>
      <c r="L19" s="39">
        <v>0</v>
      </c>
      <c r="M19" s="40">
        <f t="shared" si="0"/>
        <v>5819124</v>
      </c>
    </row>
    <row r="20" spans="1:13" ht="15" x14ac:dyDescent="0.2">
      <c r="A20" s="94" t="s">
        <v>162</v>
      </c>
      <c r="B20" s="14">
        <v>15</v>
      </c>
      <c r="C20" s="39">
        <v>-11496</v>
      </c>
      <c r="D20" s="39">
        <v>0</v>
      </c>
      <c r="E20" s="39">
        <v>0</v>
      </c>
      <c r="F20" s="39">
        <v>-27</v>
      </c>
      <c r="G20" s="39">
        <v>0</v>
      </c>
      <c r="H20" s="39">
        <v>0</v>
      </c>
      <c r="I20" s="39">
        <v>11523</v>
      </c>
      <c r="J20" s="39">
        <v>0</v>
      </c>
      <c r="K20" s="39">
        <v>0</v>
      </c>
      <c r="L20" s="39">
        <v>0</v>
      </c>
      <c r="M20" s="40">
        <f t="shared" si="0"/>
        <v>0</v>
      </c>
    </row>
    <row r="21" spans="1:13" ht="15" x14ac:dyDescent="0.2">
      <c r="A21" s="94" t="s">
        <v>163</v>
      </c>
      <c r="B21" s="14">
        <v>16</v>
      </c>
      <c r="C21" s="39">
        <v>0</v>
      </c>
      <c r="D21" s="39">
        <v>0</v>
      </c>
      <c r="E21" s="39">
        <v>0</v>
      </c>
      <c r="F21" s="39">
        <v>0</v>
      </c>
      <c r="G21" s="39">
        <v>0</v>
      </c>
      <c r="H21" s="39">
        <v>0</v>
      </c>
      <c r="I21" s="39">
        <v>0</v>
      </c>
      <c r="J21" s="39">
        <v>0</v>
      </c>
      <c r="K21" s="39">
        <v>0</v>
      </c>
      <c r="L21" s="39">
        <v>0</v>
      </c>
      <c r="M21" s="40">
        <f t="shared" si="0"/>
        <v>0</v>
      </c>
    </row>
    <row r="22" spans="1:13" ht="30" x14ac:dyDescent="0.2">
      <c r="A22" s="95" t="s">
        <v>274</v>
      </c>
      <c r="B22" s="22">
        <v>17</v>
      </c>
      <c r="C22" s="40">
        <f>C19+C20+C21</f>
        <v>3076316</v>
      </c>
      <c r="D22" s="40">
        <f t="shared" ref="D22:L22" si="4">D19+D20+D21</f>
        <v>1839562</v>
      </c>
      <c r="E22" s="40">
        <f t="shared" si="4"/>
        <v>305</v>
      </c>
      <c r="F22" s="40">
        <f t="shared" si="4"/>
        <v>70169</v>
      </c>
      <c r="G22" s="40">
        <f t="shared" si="4"/>
        <v>815878</v>
      </c>
      <c r="H22" s="40">
        <f t="shared" si="4"/>
        <v>0</v>
      </c>
      <c r="I22" s="40">
        <f t="shared" si="4"/>
        <v>0</v>
      </c>
      <c r="J22" s="40">
        <f t="shared" si="4"/>
        <v>0</v>
      </c>
      <c r="K22" s="40">
        <f t="shared" si="4"/>
        <v>16894</v>
      </c>
      <c r="L22" s="40">
        <f t="shared" si="4"/>
        <v>0</v>
      </c>
      <c r="M22" s="40">
        <f t="shared" si="0"/>
        <v>5819124</v>
      </c>
    </row>
    <row r="23" spans="1:13" ht="15" x14ac:dyDescent="0.2">
      <c r="A23" s="94" t="s">
        <v>164</v>
      </c>
      <c r="B23" s="14">
        <v>18</v>
      </c>
      <c r="C23" s="39">
        <v>0</v>
      </c>
      <c r="D23" s="39">
        <v>0</v>
      </c>
      <c r="E23" s="39">
        <v>0</v>
      </c>
      <c r="F23" s="39">
        <v>0</v>
      </c>
      <c r="G23" s="39">
        <v>0</v>
      </c>
      <c r="H23" s="39">
        <v>0</v>
      </c>
      <c r="I23" s="39">
        <v>0</v>
      </c>
      <c r="J23" s="39">
        <v>0</v>
      </c>
      <c r="K23" s="39">
        <v>77159</v>
      </c>
      <c r="L23" s="39">
        <v>0</v>
      </c>
      <c r="M23" s="40">
        <f t="shared" si="0"/>
        <v>77159</v>
      </c>
    </row>
    <row r="24" spans="1:13" ht="42.75" x14ac:dyDescent="0.2">
      <c r="A24" s="94" t="s">
        <v>165</v>
      </c>
      <c r="B24" s="14">
        <v>19</v>
      </c>
      <c r="C24" s="39">
        <v>0</v>
      </c>
      <c r="D24" s="39">
        <v>0</v>
      </c>
      <c r="E24" s="39">
        <v>0</v>
      </c>
      <c r="F24" s="39">
        <v>0</v>
      </c>
      <c r="G24" s="39">
        <v>0</v>
      </c>
      <c r="H24" s="39">
        <v>0</v>
      </c>
      <c r="I24" s="39">
        <v>0</v>
      </c>
      <c r="J24" s="39">
        <v>0</v>
      </c>
      <c r="K24" s="39">
        <v>0</v>
      </c>
      <c r="L24" s="39">
        <v>0</v>
      </c>
      <c r="M24" s="40">
        <f t="shared" si="0"/>
        <v>0</v>
      </c>
    </row>
    <row r="25" spans="1:13" ht="15" x14ac:dyDescent="0.2">
      <c r="A25" s="94" t="s">
        <v>166</v>
      </c>
      <c r="B25" s="14">
        <v>20</v>
      </c>
      <c r="C25" s="39">
        <v>0</v>
      </c>
      <c r="D25" s="39">
        <v>0</v>
      </c>
      <c r="E25" s="39">
        <v>0</v>
      </c>
      <c r="F25" s="39">
        <v>0</v>
      </c>
      <c r="G25" s="39">
        <v>0</v>
      </c>
      <c r="H25" s="39">
        <v>0</v>
      </c>
      <c r="I25" s="39">
        <v>0</v>
      </c>
      <c r="J25" s="39">
        <v>16894</v>
      </c>
      <c r="K25" s="39">
        <v>-16894</v>
      </c>
      <c r="L25" s="39">
        <v>0</v>
      </c>
      <c r="M25" s="40">
        <f t="shared" si="0"/>
        <v>0</v>
      </c>
    </row>
    <row r="26" spans="1:13" ht="30" x14ac:dyDescent="0.2">
      <c r="A26" s="95" t="s">
        <v>172</v>
      </c>
      <c r="B26" s="22">
        <v>21</v>
      </c>
      <c r="C26" s="40">
        <f>C23+C24+C25</f>
        <v>0</v>
      </c>
      <c r="D26" s="40">
        <f t="shared" ref="D26:L26" si="5">D23+D24+D25</f>
        <v>0</v>
      </c>
      <c r="E26" s="40">
        <f t="shared" si="5"/>
        <v>0</v>
      </c>
      <c r="F26" s="40">
        <f t="shared" si="5"/>
        <v>0</v>
      </c>
      <c r="G26" s="40">
        <f t="shared" si="5"/>
        <v>0</v>
      </c>
      <c r="H26" s="40">
        <f t="shared" si="5"/>
        <v>0</v>
      </c>
      <c r="I26" s="40">
        <f t="shared" si="5"/>
        <v>0</v>
      </c>
      <c r="J26" s="40">
        <f t="shared" si="5"/>
        <v>16894</v>
      </c>
      <c r="K26" s="40">
        <f t="shared" si="5"/>
        <v>60265</v>
      </c>
      <c r="L26" s="40">
        <f t="shared" si="5"/>
        <v>0</v>
      </c>
      <c r="M26" s="40">
        <f t="shared" si="0"/>
        <v>77159</v>
      </c>
    </row>
    <row r="27" spans="1:13" ht="15" x14ac:dyDescent="0.2">
      <c r="A27" s="94" t="s">
        <v>168</v>
      </c>
      <c r="B27" s="14">
        <v>22</v>
      </c>
      <c r="C27" s="39">
        <v>-1</v>
      </c>
      <c r="D27" s="39">
        <v>1</v>
      </c>
      <c r="E27" s="39">
        <v>0</v>
      </c>
      <c r="F27" s="39">
        <v>0</v>
      </c>
      <c r="G27" s="39">
        <v>0</v>
      </c>
      <c r="H27" s="39">
        <v>0</v>
      </c>
      <c r="I27" s="39">
        <v>0</v>
      </c>
      <c r="J27" s="39">
        <v>0</v>
      </c>
      <c r="K27" s="39">
        <v>0</v>
      </c>
      <c r="L27" s="39">
        <v>0</v>
      </c>
      <c r="M27" s="40">
        <f t="shared" si="0"/>
        <v>0</v>
      </c>
    </row>
    <row r="28" spans="1:13" ht="15" x14ac:dyDescent="0.2">
      <c r="A28" s="94" t="s">
        <v>169</v>
      </c>
      <c r="B28" s="14">
        <v>23</v>
      </c>
      <c r="C28" s="39">
        <v>0</v>
      </c>
      <c r="D28" s="39">
        <v>0</v>
      </c>
      <c r="E28" s="39">
        <v>0</v>
      </c>
      <c r="F28" s="39">
        <v>0</v>
      </c>
      <c r="G28" s="39">
        <v>0</v>
      </c>
      <c r="H28" s="39">
        <v>0</v>
      </c>
      <c r="I28" s="39">
        <v>0</v>
      </c>
      <c r="J28" s="39">
        <v>0</v>
      </c>
      <c r="K28" s="39">
        <v>0</v>
      </c>
      <c r="L28" s="39">
        <v>0</v>
      </c>
      <c r="M28" s="40">
        <f>SUM(C28:L28)</f>
        <v>0</v>
      </c>
    </row>
    <row r="29" spans="1:13" ht="15" x14ac:dyDescent="0.2">
      <c r="A29" s="94" t="s">
        <v>170</v>
      </c>
      <c r="B29" s="14">
        <v>24</v>
      </c>
      <c r="C29" s="39">
        <v>0</v>
      </c>
      <c r="D29" s="39">
        <v>1270</v>
      </c>
      <c r="E29" s="39">
        <v>5182</v>
      </c>
      <c r="F29" s="39">
        <v>0</v>
      </c>
      <c r="G29" s="39">
        <v>0</v>
      </c>
      <c r="H29" s="39">
        <v>0</v>
      </c>
      <c r="I29" s="39">
        <v>0</v>
      </c>
      <c r="J29" s="39">
        <v>-8447</v>
      </c>
      <c r="K29" s="39">
        <v>0</v>
      </c>
      <c r="L29" s="39">
        <v>0</v>
      </c>
      <c r="M29" s="40">
        <f t="shared" si="0"/>
        <v>-1995</v>
      </c>
    </row>
    <row r="30" spans="1:13" ht="15" x14ac:dyDescent="0.2">
      <c r="A30" s="94" t="s">
        <v>171</v>
      </c>
      <c r="B30" s="14">
        <v>25</v>
      </c>
      <c r="C30" s="39">
        <v>0</v>
      </c>
      <c r="D30" s="39">
        <v>0</v>
      </c>
      <c r="E30" s="39">
        <v>-17256</v>
      </c>
      <c r="F30" s="39">
        <v>0</v>
      </c>
      <c r="G30" s="39">
        <v>0</v>
      </c>
      <c r="H30" s="39">
        <v>0</v>
      </c>
      <c r="I30" s="39">
        <v>0</v>
      </c>
      <c r="J30" s="39">
        <v>0</v>
      </c>
      <c r="K30" s="39">
        <v>0</v>
      </c>
      <c r="L30" s="39">
        <v>0</v>
      </c>
      <c r="M30" s="40">
        <f t="shared" si="0"/>
        <v>-17256</v>
      </c>
    </row>
    <row r="31" spans="1:13" ht="15" x14ac:dyDescent="0.2">
      <c r="A31" s="95" t="s">
        <v>275</v>
      </c>
      <c r="B31" s="22">
        <v>26</v>
      </c>
      <c r="C31" s="40">
        <f>C30+C29+C28+C27+C26+C22</f>
        <v>3076315</v>
      </c>
      <c r="D31" s="40">
        <f t="shared" ref="D31:L31" si="6">D30+D29+D28+D27+D26+D22</f>
        <v>1840833</v>
      </c>
      <c r="E31" s="40">
        <f t="shared" si="6"/>
        <v>-11769</v>
      </c>
      <c r="F31" s="40">
        <f t="shared" si="6"/>
        <v>70169</v>
      </c>
      <c r="G31" s="40">
        <f t="shared" si="6"/>
        <v>815878</v>
      </c>
      <c r="H31" s="40">
        <f t="shared" si="6"/>
        <v>0</v>
      </c>
      <c r="I31" s="40">
        <f t="shared" si="6"/>
        <v>0</v>
      </c>
      <c r="J31" s="40">
        <f t="shared" si="6"/>
        <v>8447</v>
      </c>
      <c r="K31" s="40">
        <f t="shared" si="6"/>
        <v>77159</v>
      </c>
      <c r="L31" s="40">
        <f t="shared" si="6"/>
        <v>0</v>
      </c>
      <c r="M31" s="40">
        <f t="shared" si="0"/>
        <v>5877032</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100.42578125" customWidth="1"/>
  </cols>
  <sheetData>
    <row r="1" spans="1:9" x14ac:dyDescent="0.2">
      <c r="A1" s="209" t="s">
        <v>292</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ht="141.75" customHeight="1" x14ac:dyDescent="0.2">
      <c r="A39" s="210"/>
      <c r="B39" s="210"/>
      <c r="C39" s="210"/>
      <c r="D39" s="210"/>
      <c r="E39" s="210"/>
      <c r="F39" s="210"/>
      <c r="G39" s="210"/>
      <c r="H39" s="210"/>
      <c r="I39" s="210"/>
    </row>
    <row r="40" spans="1:9" ht="260.25" customHeight="1" x14ac:dyDescent="0.2">
      <c r="A40" s="210"/>
      <c r="B40" s="210"/>
      <c r="C40" s="210"/>
      <c r="D40" s="210"/>
      <c r="E40" s="210"/>
      <c r="F40" s="210"/>
      <c r="G40" s="210"/>
      <c r="H40" s="210"/>
      <c r="I40" s="210"/>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Bilješke!_Hlk140062031</vt:lpstr>
      <vt:lpstr>Bilješke!_Hlk70021452</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2018-04-25T06:49:36Z</cp:lastPrinted>
  <dcterms:created xsi:type="dcterms:W3CDTF">2008-10-17T11:51:54Z</dcterms:created>
  <dcterms:modified xsi:type="dcterms:W3CDTF">2023-07-18T10:22:56Z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