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
    </mc:Choice>
  </mc:AlternateContent>
  <xr:revisionPtr revIDLastSave="1190" documentId="8_{24C50B34-B3CD-4995-A0D3-9A17C2605B76}" xr6:coauthVersionLast="47" xr6:coauthVersionMax="47" xr10:uidLastSave="{768659FF-A617-4428-9E6F-7A451FCDC871}"/>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Bilješke!$A$1:$H$39</definedName>
    <definedName name="_xlnm.Print_Area" localSheetId="4">NT_D!$A$1:$I$53</definedName>
    <definedName name="_xlnm.Print_Area" localSheetId="3">NT_I!$A$1:$I$59</definedName>
    <definedName name="_xlnm.Print_Area" localSheetId="0">'Opći podaci'!$A$1:$K$61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J60" i="26"/>
  <c r="I14" i="26"/>
  <c r="I61" i="26" s="1"/>
  <c r="I60" i="26"/>
  <c r="H60" i="26"/>
  <c r="H14" i="26"/>
  <c r="H61" i="26" s="1"/>
  <c r="I21" i="21"/>
  <c r="H36" i="21"/>
  <c r="I36" i="21"/>
  <c r="H49" i="21"/>
  <c r="I49" i="21"/>
  <c r="K64" i="26" l="1"/>
  <c r="K62" i="26"/>
  <c r="K68" i="26" s="1"/>
  <c r="K63" i="26"/>
  <c r="J63" i="26"/>
  <c r="J62" i="26"/>
  <c r="J68" i="26" s="1"/>
  <c r="J64" i="26"/>
  <c r="I63" i="26"/>
  <c r="I64" i="26"/>
  <c r="H62" i="26"/>
  <c r="H67" i="26" s="1"/>
  <c r="I62" i="26"/>
  <c r="I67" i="26" s="1"/>
  <c r="H63" i="26"/>
  <c r="H64" i="26"/>
  <c r="I51" i="21"/>
  <c r="I53" i="21" s="1"/>
  <c r="H51" i="21"/>
  <c r="H53" i="21" s="1"/>
  <c r="K66" i="26" l="1"/>
  <c r="K67" i="26"/>
  <c r="J67" i="26"/>
  <c r="J66" i="26"/>
  <c r="H68" i="26"/>
  <c r="H66"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<sst xmlns="http://schemas.openxmlformats.org/spreadsheetml/2006/main" count="533" uniqueCount="467">
  <si>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</si>
  <si>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</si>
  <si>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</si>
  <si>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</si>
  <si>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</si>
  <si>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</si>
  <si>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</si>
  <si>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</si>
  <si>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</si>
  <si>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</si>
  <si>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</si>
  <si>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</si>
  <si>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</si>
  <si>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</si>
  <si>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</si>
  <si>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</si>
  <si>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</si>
  <si>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</si>
  <si>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</si>
  <si>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</si>
  <si>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</si>
  <si>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</si>
  <si>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</si>
  <si>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</si>
  <si>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</si>
  <si>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</si>
  <si>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</si>
  <si>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</si>
  <si>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</si>
  <si>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</si>
  <si>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</si>
  <si>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</si>
  <si>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</si>
  <si>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</si>
  <si>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</si>
  <si>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</si>
  <si>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</si>
  <si>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</si>
  <si>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</si>
  <si>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</si>
  <si>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</si>
  <si>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</si>
  <si>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</si>
  <si>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</si>
  <si>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</si>
  <si>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</si>
  <si>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</si>
  <si>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</si>
  <si>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</si>
  <si>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</si>
  <si>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</si>
  <si>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</si>
  <si>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</si>
  <si>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</si>
  <si>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</si>
  <si>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</si>
  <si>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</si>
  <si>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</si>
  <si>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</si>
  <si>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</si>
  <si>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</si>
  <si>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</si>
  <si>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</si>
  <si>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</si>
  <si>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</si>
  <si>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</si>
  <si>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</si>
  <si>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</si>
  <si>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</si>
  <si>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</si>
  <si>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</si>
  <si>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</si>
  <si>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</si>
  <si>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</si>
  <si>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</si>
  <si>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</si>
  <si>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</si>
  <si>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</si>
  <si>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</si>
  <si>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</si>
  <si>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</si>
  <si>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</si>
  <si>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</si>
  <si>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</si>
  <si>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</si>
  <si>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</si>
  <si>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</si>
  <si>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</si>
  <si>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</si>
  <si>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</si>
  <si>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</si>
  <si>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</si>
  <si>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</si>
  <si>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</si>
  <si>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</si>
  <si>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</si>
  <si>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</si>
  <si>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</si>
  <si>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</si>
  <si>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</si>
  <si>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</si>
  <si>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</si>
  <si>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</si>
  <si>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</si>
  <si>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</si>
  <si>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</si>
  <si>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</si>
  <si>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</si>
  <si>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</si>
  <si>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</si>
  <si>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</si>
  <si>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</si>
  <si>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</si>
  <si>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</si>
  <si>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</si>
  <si>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</si>
  <si>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</si>
  <si>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</si>
  <si>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</si>
  <si>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</si>
  <si>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</si>
  <si>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</si>
  <si>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</si>
  <si>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</si>
  <si>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</si>
  <si>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</si>
  <si>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</si>
  <si>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</si>
  <si>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</si>
  <si>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</si>
  <si>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</si>
  <si>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</si>
  <si>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</si>
  <si>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</si>
  <si>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</si>
  <si>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</si>
  <si>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</si>
  <si>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</si>
  <si>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</si>
  <si>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</si>
  <si>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</si>
  <si>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</si>
  <si>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</si>
  <si>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</si>
  <si>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</si>
  <si>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</si>
  <si>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</si>
  <si>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</si>
  <si>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</si>
  <si>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</si>
  <si>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</si>
  <si>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</si>
  <si>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</si>
  <si>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</si>
  <si>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</si>
  <si>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</si>
  <si>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</si>
  <si>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</si>
  <si>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</si>
  <si>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</si>
  <si>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</si>
  <si>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</si>
  <si>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</si>
  <si>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</si>
  <si>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</si>
  <si>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</si>
  <si>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</si>
  <si>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</si>
  <si>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</si>
  <si>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</si>
  <si>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</si>
  <si>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</si>
  <si>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</si>
  <si>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</si>
  <si>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</si>
  <si>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</si>
  <si>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</si>
  <si>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</si>
  <si>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</si>
  <si>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</si>
  <si>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</si>
  <si>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</si>
  <si>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</si>
  <si>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</si>
  <si>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</si>
  <si>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</si>
  <si>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</si>
  <si>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</si>
  <si>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</si>
  <si>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</si>
  <si>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</si>
  <si>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</si>
  <si>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</si>
  <si>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</si>
  <si>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</si>
  <si>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</si>
  <si>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</si>
  <si>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</si>
  <si>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</si>
  <si>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</si>
  <si>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</si>
  <si>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</si>
  <si>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</si>
  <si>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</si>
  <si>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</si>
  <si>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</si>
  <si>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</si>
  <si>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</si>
  <si>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</si>
  <si>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</si>
  <si>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</si>
  <si>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</si>
  <si>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</si>
  <si>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</si>
  <si>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</si>
  <si>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</si>
  <si>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</si>
  <si>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</si>
  <si>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</si>
  <si>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</si>
  <si>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</si>
  <si>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</si>
  <si>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</si>
  <si>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</si>
  <si>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</si>
  <si>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</si>
  <si>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</si>
  <si>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</si>
  <si>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</si>
  <si>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</si>
  <si>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</si>
  <si>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</si>
  <si>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</si>
  <si>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</si>
  <si>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</si>
  <si>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</si>
  <si>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</si>
  <si>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</si>
  <si>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</si>
  <si>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</si>
  <si>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</si>
  <si>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</si>
  <si>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</si>
  <si>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</si>
  <si>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</si>
  <si>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</si>
  <si>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</si>
  <si>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</si>
  <si>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</si>
  <si>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</si>
  <si>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</si>
  <si>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</si>
  <si>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</si>
  <si>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</si>
  <si>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</si>
  <si>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</si>
  <si>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</si>
  <si>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</si>
  <si>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</si>
  <si>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</si>
  <si>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</si>
  <si>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</si>
  <si>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</si>
  <si>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</si>
  <si>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</si>
  <si>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</si>
  <si>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</si>
  <si>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</si>
  <si>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</si>
  <si>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</si>
  <si>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</si>
  <si>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</si>
  <si>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</si>
  <si>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</si>
  <si>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</si>
  <si>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</si>
  <si>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</si>
  <si>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</si>
  <si>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</si>
  <si>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</si>
  <si>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</si>
  <si>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</si>
  <si>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</si>
  <si>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</si>
  <si>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</si>
  <si>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</si>
  <si>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</si>
  <si>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</si>
  <si>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</si>
  <si>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</si>
  <si>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</si>
  <si>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</si>
  <si>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</si>
  <si>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</si>
  <si>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</si>
  <si>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</si>
  <si>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</si>
  <si>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</si>
  <si>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</si>
  <si>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</si>
  <si>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</si>
  <si>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</si>
  <si>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</si>
  <si>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</si>
  <si>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</si>
  <si>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</si>
  <si>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</si>
  <si>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</si>
  <si>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</si>
  <si>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</si>
  <si>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</si>
  <si>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</si>
  <si>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</si>
  <si>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</si>
  <si>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</si>
  <si>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</si>
  <si>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</si>
  <si>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</si>
  <si>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</si>
  <si>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</si>
  <si>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</si>
  <si>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</si>
  <si>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</si>
  <si>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</si>
  <si>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</si>
  <si>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</si>
  <si>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</si>
  <si>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</si>
  <si>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</si>
  <si>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</si>
  <si>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</si>
  <si>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</si>
  <si>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</si>
  <si>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</si>
  <si>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</si>
  <si>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</si>
  <si>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</si>
  <si>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</si>
  <si>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</si>
  <si>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</si>
  <si>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</si>
  <si>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</si>
  <si>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</si>
  <si>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</si>
  <si>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</si>
  <si>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</si>
  <si>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</si>
  <si>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</si>
  <si>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</si>
  <si>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</si>
  <si>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</si>
  <si>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</si>
  <si>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</si>
  <si>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</si>
  <si>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</si>
  <si>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</si>
  <si>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</si>
  <si>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</si>
  <si>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</si>
  <si>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</si>
  <si>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</si>
  <si>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</si>
  <si>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</si>
  <si>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</si>
  <si>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</si>
  <si>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</si>
  <si>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</si>
  <si>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</si>
  <si>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</si>
  <si>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</si>
  <si>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</si>
  <si>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</si>
  <si>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</si>
  <si>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</si>
  <si>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</si>
  <si>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</si>
  <si>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</si>
  <si>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</si>
  <si>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</si>
  <si>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</si>
  <si>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</si>
  <si>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</si>
  <si>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</si>
  <si>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</si>
  <si>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</si>
  <si>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</si>
  <si>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</si>
  <si>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</si>
  <si>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</si>
  <si>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</si>
  <si>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</si>
  <si>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</si>
  <si>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</si>
  <si>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</si>
  <si>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</si>
  <si>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</si>
  <si>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</si>
  <si>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</si>
  <si>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</si>
  <si>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</si>
  <si>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</si>
  <si>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</si>
  <si>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</si>
  <si>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</si>
  <si>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</si>
  <si>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</si>
  <si>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</si>
  <si>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</si>
  <si>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</si>
  <si>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</si>
  <si>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</si>
  <si>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</si>
  <si>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</si>
  <si>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</si>
  <si>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</si>
  <si>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</si>
  <si>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</si>
  <si>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</si>
  <si>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</si>
  <si>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</si>
  <si>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</si>
  <si>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</si>
  <si>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</si>
  <si>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</si>
  <si>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</si>
  <si>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</si>
  <si>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</si>
  <si>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</si>
  <si>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</si>
  <si>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</si>
  <si>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</si>
  <si>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</si>
  <si>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</si>
  <si>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</si>
  <si>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</si>
  <si>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</si>
  <si>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</si>
  <si>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</si>
  <si>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</si>
  <si>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</si>
  <si>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</si>
  <si>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</si>
  <si>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</si>
  <si>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</si>
  <si>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</si>
  <si>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</si>
  <si>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</si>
  <si>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</si>
  <si>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</si>
  <si>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03040062</t>
  </si>
  <si>
    <t>060014618</t>
  </si>
  <si>
    <t>55505367731</t>
  </si>
  <si>
    <t>1928</t>
  </si>
  <si>
    <t>Republika Hrvtaska</t>
  </si>
  <si>
    <t>747800K0J6LBQLNF688</t>
  </si>
  <si>
    <t>Vis d.d.</t>
  </si>
  <si>
    <t>Vis</t>
  </si>
  <si>
    <t>Šetalište Apolonija Zanelle</t>
  </si>
  <si>
    <t>tanja.lastre@modra-spilja.hr</t>
  </si>
  <si>
    <t>www.vis-hoteli.hr</t>
  </si>
  <si>
    <t xml:space="preserve">stanje na dan 31.03.2022. </t>
  </si>
  <si>
    <t>Obveznik: Vis d.d.</t>
  </si>
  <si>
    <t>u razdoblju 01.01.2022. do 31.03.2022.</t>
  </si>
  <si>
    <t>Obveznik:  Vis d.d.</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</si>
  <si>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t>
  </si>
  <si>
    <t>Laštre Tanja</t>
  </si>
  <si>
    <t>021 713095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</si>
</sst>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56" sqref="C56:J56"/>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44651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449</v>
      </c>
      <c r="D11" s="167"/>
      <c r="E11" s="67"/>
      <c r="F11" s="132" t="s">
        <v>334</v>
      </c>
      <c r="G11" s="170"/>
      <c r="H11" s="148" t="s">
        <v>453</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450</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451</v>
      </c>
      <c r="D15" s="167"/>
      <c r="E15" s="171"/>
      <c r="F15" s="162"/>
      <c r="G15" s="73" t="s">
        <v>335</v>
      </c>
      <c r="H15" s="148" t="s">
        <v>454</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452</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455</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21480</v>
      </c>
      <c r="D21" s="149"/>
      <c r="E21" s="138"/>
      <c r="F21" s="138"/>
      <c r="G21" s="139" t="s">
        <v>456</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457</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458</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459</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28</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338</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465</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466</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458</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8" zoomScale="110" zoomScaleNormal="100" zoomScaleSheetLayoutView="110" workbookViewId="0">
      <selection activeCell="H70" sqref="H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460</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37042922</v>
      </c>
      <c r="I9" s="23">
        <f>I10+I17+I27+I38+I43</f>
        <v>36793950</v>
      </c>
    </row>
    <row r="10" spans="1:9" ht="12.75" customHeight="1" x14ac:dyDescent="0.2">
      <c r="A10" s="193" t="s">
        <v>5</v>
      </c>
      <c r="B10" s="193"/>
      <c r="C10" s="193"/>
      <c r="D10" s="193"/>
      <c r="E10" s="193"/>
      <c r="F10" s="193"/>
      <c r="G10" s="15">
        <v>3</v>
      </c>
      <c r="H10" s="23">
        <f>H11+H12+H13+H14+H15+H16</f>
        <v>86678</v>
      </c>
      <c r="I10" s="23">
        <f>I11+I12+I13+I14+I15+I16</f>
        <v>75900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86678</v>
      </c>
      <c r="I16" s="22">
        <v>75900</v>
      </c>
    </row>
    <row r="17" spans="1:9" ht="12.75" customHeight="1" x14ac:dyDescent="0.2">
      <c r="A17" s="193" t="s">
        <v>12</v>
      </c>
      <c r="B17" s="193"/>
      <c r="C17" s="193"/>
      <c r="D17" s="193"/>
      <c r="E17" s="193"/>
      <c r="F17" s="193"/>
      <c r="G17" s="15">
        <v>10</v>
      </c>
      <c r="H17" s="23">
        <f>H18+H19+H20+H21+H22+H23+H24+H25+H26</f>
        <v>36956244</v>
      </c>
      <c r="I17" s="23">
        <f>I18+I19+I20+I21+I22+I23+I24+I25+I26</f>
        <v>36718050</v>
      </c>
    </row>
    <row r="18" spans="1:9" ht="12.75" customHeight="1" x14ac:dyDescent="0.2">
      <c r="A18" s="189" t="s">
        <v>13</v>
      </c>
      <c r="B18" s="189"/>
      <c r="C18" s="189"/>
      <c r="D18" s="189"/>
      <c r="E18" s="189"/>
      <c r="F18" s="189"/>
      <c r="G18" s="14">
        <v>11</v>
      </c>
      <c r="H18" s="22">
        <v>10031794</v>
      </c>
      <c r="I18" s="22">
        <v>10031794</v>
      </c>
    </row>
    <row r="19" spans="1:9" ht="12.75" customHeight="1" x14ac:dyDescent="0.2">
      <c r="A19" s="189" t="s">
        <v>14</v>
      </c>
      <c r="B19" s="189"/>
      <c r="C19" s="189"/>
      <c r="D19" s="189"/>
      <c r="E19" s="189"/>
      <c r="F19" s="189"/>
      <c r="G19" s="14">
        <v>12</v>
      </c>
      <c r="H19" s="22">
        <v>26136768</v>
      </c>
      <c r="I19" s="22">
        <v>25931174</v>
      </c>
    </row>
    <row r="20" spans="1:9" ht="12.75" customHeight="1" x14ac:dyDescent="0.2">
      <c r="A20" s="189" t="s">
        <v>15</v>
      </c>
      <c r="B20" s="189"/>
      <c r="C20" s="189"/>
      <c r="D20" s="189"/>
      <c r="E20" s="189"/>
      <c r="F20" s="189"/>
      <c r="G20" s="14">
        <v>13</v>
      </c>
      <c r="H20" s="22">
        <v>787682</v>
      </c>
      <c r="I20" s="22">
        <v>755082</v>
      </c>
    </row>
    <row r="21" spans="1:9" ht="12.75" customHeight="1" x14ac:dyDescent="0.2">
      <c r="A21" s="189" t="s">
        <v>16</v>
      </c>
      <c r="B21" s="189"/>
      <c r="C21" s="189"/>
      <c r="D21" s="189"/>
      <c r="E21" s="189"/>
      <c r="F21" s="189"/>
      <c r="G21" s="14">
        <v>14</v>
      </c>
      <c r="H21" s="22">
        <v>0</v>
      </c>
      <c r="I21" s="22">
        <v>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0</v>
      </c>
      <c r="I27" s="23">
        <f>SUM(I28:I37)</f>
        <v>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3872699</v>
      </c>
      <c r="I44" s="23">
        <f>I45+I53+I60+I70</f>
        <v>2445865</v>
      </c>
    </row>
    <row r="45" spans="1:9" ht="12.75" customHeight="1" x14ac:dyDescent="0.2">
      <c r="A45" s="193" t="s">
        <v>39</v>
      </c>
      <c r="B45" s="193"/>
      <c r="C45" s="193"/>
      <c r="D45" s="193"/>
      <c r="E45" s="193"/>
      <c r="F45" s="193"/>
      <c r="G45" s="15">
        <v>38</v>
      </c>
      <c r="H45" s="23">
        <f>SUM(H46:H52)</f>
        <v>69759</v>
      </c>
      <c r="I45" s="23">
        <f>SUM(I46:I52)</f>
        <v>97212</v>
      </c>
    </row>
    <row r="46" spans="1:9" ht="12.75" customHeight="1" x14ac:dyDescent="0.2">
      <c r="A46" s="189" t="s">
        <v>40</v>
      </c>
      <c r="B46" s="189"/>
      <c r="C46" s="189"/>
      <c r="D46" s="189"/>
      <c r="E46" s="189"/>
      <c r="F46" s="189"/>
      <c r="G46" s="14">
        <v>39</v>
      </c>
      <c r="H46" s="22">
        <v>69759</v>
      </c>
      <c r="I46" s="22">
        <v>97212</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461753</v>
      </c>
      <c r="I53" s="23">
        <f>SUM(I54:I59)</f>
        <v>379418</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195987</v>
      </c>
      <c r="I56" s="22">
        <v>27608</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222880</v>
      </c>
      <c r="I58" s="22">
        <v>315048</v>
      </c>
    </row>
    <row r="59" spans="1:9" ht="12.75" customHeight="1" x14ac:dyDescent="0.2">
      <c r="A59" s="189" t="s">
        <v>53</v>
      </c>
      <c r="B59" s="189"/>
      <c r="C59" s="189"/>
      <c r="D59" s="189"/>
      <c r="E59" s="189"/>
      <c r="F59" s="189"/>
      <c r="G59" s="14">
        <v>52</v>
      </c>
      <c r="H59" s="22">
        <v>42886</v>
      </c>
      <c r="I59" s="22">
        <v>36762</v>
      </c>
    </row>
    <row r="60" spans="1:9" ht="12.75" customHeight="1" x14ac:dyDescent="0.2">
      <c r="A60" s="193" t="s">
        <v>54</v>
      </c>
      <c r="B60" s="193"/>
      <c r="C60" s="193"/>
      <c r="D60" s="193"/>
      <c r="E60" s="193"/>
      <c r="F60" s="193"/>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3341187</v>
      </c>
      <c r="I70" s="22">
        <v>1969235</v>
      </c>
    </row>
    <row r="71" spans="1:9" ht="12.75" customHeight="1" x14ac:dyDescent="0.2">
      <c r="A71" s="190" t="s">
        <v>58</v>
      </c>
      <c r="B71" s="190"/>
      <c r="C71" s="190"/>
      <c r="D71" s="190"/>
      <c r="E71" s="190"/>
      <c r="F71" s="190"/>
      <c r="G71" s="14">
        <v>64</v>
      </c>
      <c r="H71" s="22">
        <v>0</v>
      </c>
      <c r="I71" s="22">
        <v>0</v>
      </c>
    </row>
    <row r="72" spans="1:9" ht="12.75" customHeight="1" x14ac:dyDescent="0.2">
      <c r="A72" s="191" t="s">
        <v>305</v>
      </c>
      <c r="B72" s="191"/>
      <c r="C72" s="191"/>
      <c r="D72" s="191"/>
      <c r="E72" s="191"/>
      <c r="F72" s="191"/>
      <c r="G72" s="15">
        <v>65</v>
      </c>
      <c r="H72" s="23">
        <f>H8+H9+H44+H71</f>
        <v>40915621</v>
      </c>
      <c r="I72" s="23">
        <f>I8+I9+I44+I71</f>
        <v>39239815</v>
      </c>
    </row>
    <row r="73" spans="1:9" ht="12.75" customHeight="1" x14ac:dyDescent="0.2">
      <c r="A73" s="190" t="s">
        <v>59</v>
      </c>
      <c r="B73" s="190"/>
      <c r="C73" s="190"/>
      <c r="D73" s="190"/>
      <c r="E73" s="190"/>
      <c r="F73" s="190"/>
      <c r="G73" s="14">
        <v>66</v>
      </c>
      <c r="H73" s="22">
        <v>76837</v>
      </c>
      <c r="I73" s="22">
        <v>76837</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35170469</v>
      </c>
      <c r="I75" s="102">
        <f>I76+I77+I78+I84+I85+I91+I94+I97</f>
        <v>33408600</v>
      </c>
    </row>
    <row r="76" spans="1:9" ht="12.75" customHeight="1" x14ac:dyDescent="0.2">
      <c r="A76" s="189" t="s">
        <v>61</v>
      </c>
      <c r="B76" s="189"/>
      <c r="C76" s="189"/>
      <c r="D76" s="189"/>
      <c r="E76" s="189"/>
      <c r="F76" s="189"/>
      <c r="G76" s="14">
        <v>68</v>
      </c>
      <c r="H76" s="22">
        <v>45119160</v>
      </c>
      <c r="I76" s="22">
        <v>45119160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1146</v>
      </c>
      <c r="I78" s="102">
        <f>SUM(I79:I83)</f>
        <v>1146</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1146</v>
      </c>
      <c r="I83" s="22">
        <v>1146</v>
      </c>
    </row>
    <row r="84" spans="1:9" ht="12.75" customHeight="1" x14ac:dyDescent="0.2">
      <c r="A84" s="192" t="s">
        <v>69</v>
      </c>
      <c r="B84" s="192"/>
      <c r="C84" s="192"/>
      <c r="D84" s="192"/>
      <c r="E84" s="192"/>
      <c r="F84" s="192"/>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-6870515</v>
      </c>
      <c r="I91" s="23">
        <f>I92-I93</f>
        <v>-9949837</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6870515</v>
      </c>
      <c r="I93" s="22">
        <v>9949837</v>
      </c>
    </row>
    <row r="94" spans="1:9" ht="12.75" customHeight="1" x14ac:dyDescent="0.2">
      <c r="A94" s="193" t="s">
        <v>354</v>
      </c>
      <c r="B94" s="193"/>
      <c r="C94" s="193"/>
      <c r="D94" s="193"/>
      <c r="E94" s="193"/>
      <c r="F94" s="193"/>
      <c r="G94" s="15">
        <v>86</v>
      </c>
      <c r="H94" s="23">
        <f>H95-H96</f>
        <v>-3079322</v>
      </c>
      <c r="I94" s="23">
        <f>I95-I96</f>
        <v>-1761869</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3079322</v>
      </c>
      <c r="I96" s="22">
        <v>1761869</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1025375</v>
      </c>
      <c r="I98" s="23">
        <f>SUM(I99:I104)</f>
        <v>1025375</v>
      </c>
    </row>
    <row r="99" spans="1:9" ht="12.75" customHeight="1" x14ac:dyDescent="0.2">
      <c r="A99" s="189" t="s">
        <v>77</v>
      </c>
      <c r="B99" s="189"/>
      <c r="C99" s="189"/>
      <c r="D99" s="189"/>
      <c r="E99" s="189"/>
      <c r="F99" s="189"/>
      <c r="G99" s="14">
        <v>91</v>
      </c>
      <c r="H99" s="22">
        <v>128513</v>
      </c>
      <c r="I99" s="22">
        <v>128513</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896862</v>
      </c>
      <c r="I104" s="22">
        <v>896862</v>
      </c>
    </row>
    <row r="105" spans="1:9" ht="12.75" customHeight="1" x14ac:dyDescent="0.2">
      <c r="A105" s="191" t="s">
        <v>357</v>
      </c>
      <c r="B105" s="191"/>
      <c r="C105" s="191"/>
      <c r="D105" s="191"/>
      <c r="E105" s="191"/>
      <c r="F105" s="191"/>
      <c r="G105" s="15">
        <v>97</v>
      </c>
      <c r="H105" s="23">
        <f>SUM(H106:H116)</f>
        <v>1738414</v>
      </c>
      <c r="I105" s="23">
        <f>SUM(I106:I116)</f>
        <v>1726967</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1738414</v>
      </c>
      <c r="I111" s="22">
        <v>1726967</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2859758</v>
      </c>
      <c r="I117" s="23">
        <f>SUM(I118:I131)</f>
        <v>2794797</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43323</v>
      </c>
      <c r="I123" s="22">
        <v>44149</v>
      </c>
    </row>
    <row r="124" spans="1:9" ht="12.75" customHeight="1" x14ac:dyDescent="0.2">
      <c r="A124" s="189" t="s">
        <v>89</v>
      </c>
      <c r="B124" s="189"/>
      <c r="C124" s="189"/>
      <c r="D124" s="189"/>
      <c r="E124" s="189"/>
      <c r="F124" s="189"/>
      <c r="G124" s="14">
        <v>116</v>
      </c>
      <c r="H124" s="22">
        <v>32488</v>
      </c>
      <c r="I124" s="22">
        <v>32488</v>
      </c>
    </row>
    <row r="125" spans="1:9" ht="12.75" customHeight="1" x14ac:dyDescent="0.2">
      <c r="A125" s="189" t="s">
        <v>90</v>
      </c>
      <c r="B125" s="189"/>
      <c r="C125" s="189"/>
      <c r="D125" s="189"/>
      <c r="E125" s="189"/>
      <c r="F125" s="189"/>
      <c r="G125" s="14">
        <v>117</v>
      </c>
      <c r="H125" s="22">
        <v>146124</v>
      </c>
      <c r="I125" s="22">
        <v>89078</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589288</v>
      </c>
      <c r="I127" s="22">
        <v>628550</v>
      </c>
    </row>
    <row r="128" spans="1:9" x14ac:dyDescent="0.2">
      <c r="A128" s="189" t="s">
        <v>95</v>
      </c>
      <c r="B128" s="189"/>
      <c r="C128" s="189"/>
      <c r="D128" s="189"/>
      <c r="E128" s="189"/>
      <c r="F128" s="189"/>
      <c r="G128" s="14">
        <v>120</v>
      </c>
      <c r="H128" s="22">
        <v>505814</v>
      </c>
      <c r="I128" s="22">
        <v>457811</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1542721</v>
      </c>
      <c r="I131" s="22">
        <v>1542721</v>
      </c>
    </row>
    <row r="132" spans="1:9" ht="22.15" customHeight="1" x14ac:dyDescent="0.2">
      <c r="A132" s="190" t="s">
        <v>99</v>
      </c>
      <c r="B132" s="190"/>
      <c r="C132" s="190"/>
      <c r="D132" s="190"/>
      <c r="E132" s="190"/>
      <c r="F132" s="190"/>
      <c r="G132" s="14">
        <v>124</v>
      </c>
      <c r="H132" s="22">
        <v>121605</v>
      </c>
      <c r="I132" s="22">
        <v>284076</v>
      </c>
    </row>
    <row r="133" spans="1:9" ht="12.75" customHeight="1" x14ac:dyDescent="0.2">
      <c r="A133" s="191" t="s">
        <v>359</v>
      </c>
      <c r="B133" s="191"/>
      <c r="C133" s="191"/>
      <c r="D133" s="191"/>
      <c r="E133" s="191"/>
      <c r="F133" s="191"/>
      <c r="G133" s="15">
        <v>125</v>
      </c>
      <c r="H133" s="23">
        <f>H75+H98+H105+H117+H132</f>
        <v>40915621</v>
      </c>
      <c r="I133" s="23">
        <f>I75+I98+I105+I117+I132</f>
        <v>39239815</v>
      </c>
    </row>
    <row r="134" spans="1:9" x14ac:dyDescent="0.2">
      <c r="A134" s="190" t="s">
        <v>100</v>
      </c>
      <c r="B134" s="190"/>
      <c r="C134" s="190"/>
      <c r="D134" s="190"/>
      <c r="E134" s="190"/>
      <c r="F134" s="190"/>
      <c r="G134" s="14">
        <v>126</v>
      </c>
      <c r="H134" s="22">
        <v>76837</v>
      </c>
      <c r="I134" s="22">
        <v>76837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76" zoomScale="110" zoomScaleNormal="100" zoomScaleSheetLayoutView="110" workbookViewId="0">
      <selection activeCell="K114" sqref="K114"/>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462</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401926</v>
      </c>
      <c r="I8" s="107">
        <f>SUM(I9:I13)</f>
        <v>401926</v>
      </c>
      <c r="J8" s="107">
        <f>SUM(J9:J13)</f>
        <v>48679</v>
      </c>
      <c r="K8" s="107">
        <f>SUM(K9:K13)</f>
        <v>48679</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310339</v>
      </c>
      <c r="I10" s="108">
        <v>310339</v>
      </c>
      <c r="J10" s="108">
        <v>42169</v>
      </c>
      <c r="K10" s="108">
        <v>42169</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91587</v>
      </c>
      <c r="I13" s="108">
        <v>91587</v>
      </c>
      <c r="J13" s="108">
        <v>6510</v>
      </c>
      <c r="K13" s="108">
        <v>6510</v>
      </c>
    </row>
    <row r="14" spans="1:11" ht="12.75" customHeight="1" x14ac:dyDescent="0.2">
      <c r="A14" s="221" t="s">
        <v>361</v>
      </c>
      <c r="B14" s="221"/>
      <c r="C14" s="221"/>
      <c r="D14" s="221"/>
      <c r="E14" s="221"/>
      <c r="F14" s="221"/>
      <c r="G14" s="15">
        <v>7</v>
      </c>
      <c r="H14" s="107">
        <f>H15+H16+H20+H24+H25+H26+H29+H36</f>
        <v>1796411</v>
      </c>
      <c r="I14" s="107">
        <f>I15+I16+I20+I24+I25+I26+I29+I36</f>
        <v>1796411</v>
      </c>
      <c r="J14" s="107">
        <f>J15+J16+J20+J24+J25+J26+J29+J36</f>
        <v>1809322</v>
      </c>
      <c r="K14" s="107">
        <f>K15+K16+K20+K24+K25+K26+K29+K36</f>
        <v>1809322</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441</v>
      </c>
      <c r="B16" s="193"/>
      <c r="C16" s="193"/>
      <c r="D16" s="193"/>
      <c r="E16" s="193"/>
      <c r="F16" s="193"/>
      <c r="G16" s="15">
        <v>9</v>
      </c>
      <c r="H16" s="107">
        <f>SUM(H17:H19)</f>
        <v>239136</v>
      </c>
      <c r="I16" s="107">
        <f>SUM(I17:I19)</f>
        <v>239136</v>
      </c>
      <c r="J16" s="107">
        <f>SUM(J17:J19)</f>
        <v>229729</v>
      </c>
      <c r="K16" s="107">
        <f>SUM(K17:K19)</f>
        <v>229729</v>
      </c>
    </row>
    <row r="17" spans="1:11" ht="12.75" customHeight="1" x14ac:dyDescent="0.2">
      <c r="A17" s="224" t="s">
        <v>120</v>
      </c>
      <c r="B17" s="224"/>
      <c r="C17" s="224"/>
      <c r="D17" s="224"/>
      <c r="E17" s="224"/>
      <c r="F17" s="224"/>
      <c r="G17" s="14">
        <v>10</v>
      </c>
      <c r="H17" s="108">
        <v>207104</v>
      </c>
      <c r="I17" s="108">
        <v>207104</v>
      </c>
      <c r="J17" s="108">
        <v>49308</v>
      </c>
      <c r="K17" s="108">
        <v>49308</v>
      </c>
    </row>
    <row r="18" spans="1:11" ht="12.75" customHeight="1" x14ac:dyDescent="0.2">
      <c r="A18" s="224" t="s">
        <v>121</v>
      </c>
      <c r="B18" s="224"/>
      <c r="C18" s="224"/>
      <c r="D18" s="224"/>
      <c r="E18" s="224"/>
      <c r="F18" s="224"/>
      <c r="G18" s="14">
        <v>11</v>
      </c>
      <c r="H18" s="108">
        <v>0</v>
      </c>
      <c r="I18" s="108">
        <v>0</v>
      </c>
      <c r="J18" s="108">
        <v>0</v>
      </c>
      <c r="K18" s="108">
        <v>0</v>
      </c>
    </row>
    <row r="19" spans="1:11" ht="12.75" customHeight="1" x14ac:dyDescent="0.2">
      <c r="A19" s="224" t="s">
        <v>122</v>
      </c>
      <c r="B19" s="224"/>
      <c r="C19" s="224"/>
      <c r="D19" s="224"/>
      <c r="E19" s="224"/>
      <c r="F19" s="224"/>
      <c r="G19" s="14">
        <v>12</v>
      </c>
      <c r="H19" s="108">
        <v>32032</v>
      </c>
      <c r="I19" s="108">
        <v>32032</v>
      </c>
      <c r="J19" s="108">
        <v>180421</v>
      </c>
      <c r="K19" s="108">
        <v>180421</v>
      </c>
    </row>
    <row r="20" spans="1:11" ht="12.75" customHeight="1" x14ac:dyDescent="0.2">
      <c r="A20" s="193" t="s">
        <v>442</v>
      </c>
      <c r="B20" s="193"/>
      <c r="C20" s="193"/>
      <c r="D20" s="193"/>
      <c r="E20" s="193"/>
      <c r="F20" s="193"/>
      <c r="G20" s="15">
        <v>13</v>
      </c>
      <c r="H20" s="107">
        <f>SUM(H21:H23)</f>
        <v>986451</v>
      </c>
      <c r="I20" s="107">
        <f>SUM(I21:I23)</f>
        <v>986451</v>
      </c>
      <c r="J20" s="107">
        <f>SUM(J21:J23)</f>
        <v>986204</v>
      </c>
      <c r="K20" s="107">
        <f>SUM(K21:K23)</f>
        <v>986204</v>
      </c>
    </row>
    <row r="21" spans="1:11" ht="12.75" customHeight="1" x14ac:dyDescent="0.2">
      <c r="A21" s="224" t="s">
        <v>105</v>
      </c>
      <c r="B21" s="224"/>
      <c r="C21" s="224"/>
      <c r="D21" s="224"/>
      <c r="E21" s="224"/>
      <c r="F21" s="224"/>
      <c r="G21" s="14">
        <v>14</v>
      </c>
      <c r="H21" s="108">
        <v>610362</v>
      </c>
      <c r="I21" s="108">
        <v>610362</v>
      </c>
      <c r="J21" s="108">
        <v>605050</v>
      </c>
      <c r="K21" s="108">
        <v>605050</v>
      </c>
    </row>
    <row r="22" spans="1:11" ht="12.75" customHeight="1" x14ac:dyDescent="0.2">
      <c r="A22" s="224" t="s">
        <v>106</v>
      </c>
      <c r="B22" s="224"/>
      <c r="C22" s="224"/>
      <c r="D22" s="224"/>
      <c r="E22" s="224"/>
      <c r="F22" s="224"/>
      <c r="G22" s="14">
        <v>15</v>
      </c>
      <c r="H22" s="108">
        <v>242293</v>
      </c>
      <c r="I22" s="108">
        <v>242293</v>
      </c>
      <c r="J22" s="108">
        <v>243936</v>
      </c>
      <c r="K22" s="108">
        <v>243936</v>
      </c>
    </row>
    <row r="23" spans="1:11" ht="12.75" customHeight="1" x14ac:dyDescent="0.2">
      <c r="A23" s="224" t="s">
        <v>107</v>
      </c>
      <c r="B23" s="224"/>
      <c r="C23" s="224"/>
      <c r="D23" s="224"/>
      <c r="E23" s="224"/>
      <c r="F23" s="224"/>
      <c r="G23" s="14">
        <v>16</v>
      </c>
      <c r="H23" s="108">
        <v>133796</v>
      </c>
      <c r="I23" s="108">
        <v>133796</v>
      </c>
      <c r="J23" s="108">
        <v>137218</v>
      </c>
      <c r="K23" s="108">
        <v>137218</v>
      </c>
    </row>
    <row r="24" spans="1:11" ht="12.75" customHeight="1" x14ac:dyDescent="0.2">
      <c r="A24" s="189" t="s">
        <v>108</v>
      </c>
      <c r="B24" s="189"/>
      <c r="C24" s="189"/>
      <c r="D24" s="189"/>
      <c r="E24" s="189"/>
      <c r="F24" s="189"/>
      <c r="G24" s="14">
        <v>17</v>
      </c>
      <c r="H24" s="108">
        <v>250257</v>
      </c>
      <c r="I24" s="108">
        <v>250257</v>
      </c>
      <c r="J24" s="108">
        <v>248972</v>
      </c>
      <c r="K24" s="108">
        <v>248972</v>
      </c>
    </row>
    <row r="25" spans="1:11" ht="12.75" customHeight="1" x14ac:dyDescent="0.2">
      <c r="A25" s="189" t="s">
        <v>109</v>
      </c>
      <c r="B25" s="189"/>
      <c r="C25" s="189"/>
      <c r="D25" s="189"/>
      <c r="E25" s="189"/>
      <c r="F25" s="189"/>
      <c r="G25" s="14">
        <v>18</v>
      </c>
      <c r="H25" s="108">
        <v>320567</v>
      </c>
      <c r="I25" s="108">
        <v>320567</v>
      </c>
      <c r="J25" s="108">
        <v>344417</v>
      </c>
      <c r="K25" s="108">
        <v>344417</v>
      </c>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1" t="s">
        <v>362</v>
      </c>
      <c r="B37" s="221"/>
      <c r="C37" s="221"/>
      <c r="D37" s="221"/>
      <c r="E37" s="221"/>
      <c r="F37" s="221"/>
      <c r="G37" s="15">
        <v>30</v>
      </c>
      <c r="H37" s="107">
        <f>SUM(H38:H47)</f>
        <v>737</v>
      </c>
      <c r="I37" s="107">
        <f>SUM(I38:I47)</f>
        <v>737</v>
      </c>
      <c r="J37" s="107">
        <f>SUM(J38:J47)</f>
        <v>494</v>
      </c>
      <c r="K37" s="107">
        <f>SUM(K38:K47)</f>
        <v>494</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432</v>
      </c>
      <c r="I44" s="108">
        <v>432</v>
      </c>
      <c r="J44" s="108">
        <v>51</v>
      </c>
      <c r="K44" s="108">
        <v>51</v>
      </c>
    </row>
    <row r="45" spans="1:11" ht="12.75" customHeight="1" x14ac:dyDescent="0.2">
      <c r="A45" s="189" t="s">
        <v>138</v>
      </c>
      <c r="B45" s="189"/>
      <c r="C45" s="189"/>
      <c r="D45" s="189"/>
      <c r="E45" s="189"/>
      <c r="F45" s="189"/>
      <c r="G45" s="14">
        <v>38</v>
      </c>
      <c r="H45" s="108">
        <v>305</v>
      </c>
      <c r="I45" s="108">
        <v>305</v>
      </c>
      <c r="J45" s="108">
        <v>443</v>
      </c>
      <c r="K45" s="108">
        <v>443</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363</v>
      </c>
      <c r="B48" s="221"/>
      <c r="C48" s="221"/>
      <c r="D48" s="221"/>
      <c r="E48" s="221"/>
      <c r="F48" s="221"/>
      <c r="G48" s="15">
        <v>41</v>
      </c>
      <c r="H48" s="107">
        <f>SUM(H49:H55)</f>
        <v>3807</v>
      </c>
      <c r="I48" s="107">
        <f>SUM(I49:I55)</f>
        <v>3807</v>
      </c>
      <c r="J48" s="107">
        <f>SUM(J49:J55)</f>
        <v>1720</v>
      </c>
      <c r="K48" s="107">
        <f>SUM(K49:K55)</f>
        <v>1720</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1419</v>
      </c>
      <c r="I51" s="108">
        <v>1419</v>
      </c>
      <c r="J51" s="108">
        <v>977</v>
      </c>
      <c r="K51" s="108">
        <v>977</v>
      </c>
    </row>
    <row r="52" spans="1:11" ht="12.75" customHeight="1" x14ac:dyDescent="0.2">
      <c r="A52" s="214" t="s">
        <v>144</v>
      </c>
      <c r="B52" s="214"/>
      <c r="C52" s="214"/>
      <c r="D52" s="214"/>
      <c r="E52" s="214"/>
      <c r="F52" s="214"/>
      <c r="G52" s="14">
        <v>45</v>
      </c>
      <c r="H52" s="108">
        <v>2388</v>
      </c>
      <c r="I52" s="108">
        <v>2388</v>
      </c>
      <c r="J52" s="108">
        <v>743</v>
      </c>
      <c r="K52" s="108">
        <v>743</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364</v>
      </c>
      <c r="B60" s="221"/>
      <c r="C60" s="221"/>
      <c r="D60" s="221"/>
      <c r="E60" s="221"/>
      <c r="F60" s="221"/>
      <c r="G60" s="15">
        <v>53</v>
      </c>
      <c r="H60" s="107">
        <f>H8+H37+H56+H57</f>
        <v>402663</v>
      </c>
      <c r="I60" s="107">
        <f t="shared" ref="I60:K60" si="0">I8+I37+I56+I57</f>
        <v>402663</v>
      </c>
      <c r="J60" s="107">
        <f t="shared" si="0"/>
        <v>49173</v>
      </c>
      <c r="K60" s="107">
        <f t="shared" si="0"/>
        <v>49173</v>
      </c>
    </row>
    <row r="61" spans="1:11" ht="12.75" customHeight="1" x14ac:dyDescent="0.2">
      <c r="A61" s="221" t="s">
        <v>365</v>
      </c>
      <c r="B61" s="221"/>
      <c r="C61" s="221"/>
      <c r="D61" s="221"/>
      <c r="E61" s="221"/>
      <c r="F61" s="221"/>
      <c r="G61" s="15">
        <v>54</v>
      </c>
      <c r="H61" s="107">
        <f>H14+H48+H58+H59</f>
        <v>1800218</v>
      </c>
      <c r="I61" s="107">
        <f t="shared" ref="I61:K61" si="1">I14+I48+I58+I59</f>
        <v>1800218</v>
      </c>
      <c r="J61" s="107">
        <f t="shared" si="1"/>
        <v>1811042</v>
      </c>
      <c r="K61" s="107">
        <f t="shared" si="1"/>
        <v>1811042</v>
      </c>
    </row>
    <row r="62" spans="1:11" ht="12.75" customHeight="1" x14ac:dyDescent="0.2">
      <c r="A62" s="221" t="s">
        <v>366</v>
      </c>
      <c r="B62" s="221"/>
      <c r="C62" s="221"/>
      <c r="D62" s="221"/>
      <c r="E62" s="221"/>
      <c r="F62" s="221"/>
      <c r="G62" s="15">
        <v>55</v>
      </c>
      <c r="H62" s="107">
        <f>H60-H61</f>
        <v>-1397555</v>
      </c>
      <c r="I62" s="107">
        <f t="shared" ref="I62:K62" si="2">I60-I61</f>
        <v>-1397555</v>
      </c>
      <c r="J62" s="107">
        <f t="shared" si="2"/>
        <v>-1761869</v>
      </c>
      <c r="K62" s="107">
        <f t="shared" si="2"/>
        <v>-1761869</v>
      </c>
    </row>
    <row r="63" spans="1:11" ht="12.75" customHeight="1" x14ac:dyDescent="0.2">
      <c r="A63" s="222" t="s">
        <v>367</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x14ac:dyDescent="0.2">
      <c r="A64" s="222" t="s">
        <v>368</v>
      </c>
      <c r="B64" s="222"/>
      <c r="C64" s="222"/>
      <c r="D64" s="222"/>
      <c r="E64" s="222"/>
      <c r="F64" s="222"/>
      <c r="G64" s="15">
        <v>57</v>
      </c>
      <c r="H64" s="107">
        <f>+IF((H60-H61)&lt;0,(H60-H61),0)</f>
        <v>-1397555</v>
      </c>
      <c r="I64" s="107">
        <f t="shared" ref="I64:K64" si="4">+IF((I60-I61)&lt;0,(I60-I61),0)</f>
        <v>-1397555</v>
      </c>
      <c r="J64" s="107">
        <f t="shared" si="4"/>
        <v>-1761869</v>
      </c>
      <c r="K64" s="107">
        <f t="shared" si="4"/>
        <v>-1761869</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369</v>
      </c>
      <c r="B66" s="221"/>
      <c r="C66" s="221"/>
      <c r="D66" s="221"/>
      <c r="E66" s="221"/>
      <c r="F66" s="221"/>
      <c r="G66" s="15">
        <v>59</v>
      </c>
      <c r="H66" s="107">
        <f>H62-H65</f>
        <v>-1397555</v>
      </c>
      <c r="I66" s="107">
        <f t="shared" ref="I66:K66" si="5">I62-I65</f>
        <v>-1397555</v>
      </c>
      <c r="J66" s="107">
        <f t="shared" si="5"/>
        <v>-1761869</v>
      </c>
      <c r="K66" s="107">
        <f t="shared" si="5"/>
        <v>-1761869</v>
      </c>
    </row>
    <row r="67" spans="1:11" ht="12.75" customHeight="1" x14ac:dyDescent="0.2">
      <c r="A67" s="222" t="s">
        <v>370</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x14ac:dyDescent="0.2">
      <c r="A68" s="222" t="s">
        <v>371</v>
      </c>
      <c r="B68" s="222"/>
      <c r="C68" s="222"/>
      <c r="D68" s="222"/>
      <c r="E68" s="222"/>
      <c r="F68" s="222"/>
      <c r="G68" s="15">
        <v>61</v>
      </c>
      <c r="H68" s="107">
        <f>+IF((H62-H65)&lt;0,(H62-H65),0)</f>
        <v>-1397555</v>
      </c>
      <c r="I68" s="107">
        <f t="shared" ref="I68:K68" si="7">+IF((I62-I65)&lt;0,(I62-I65),0)</f>
        <v>-1397555</v>
      </c>
      <c r="J68" s="107">
        <f t="shared" si="7"/>
        <v>-1761869</v>
      </c>
      <c r="K68" s="107">
        <f t="shared" si="7"/>
        <v>-1761869</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373</v>
      </c>
      <c r="B74" s="222"/>
      <c r="C74" s="222"/>
      <c r="D74" s="222"/>
      <c r="E74" s="222"/>
      <c r="F74" s="222"/>
      <c r="G74" s="15">
        <v>66</v>
      </c>
      <c r="H74" s="130">
        <v>0</v>
      </c>
      <c r="I74" s="130">
        <v>0</v>
      </c>
      <c r="J74" s="130">
        <v>0</v>
      </c>
      <c r="K74" s="130">
        <v>0</v>
      </c>
    </row>
    <row r="75" spans="1:11" ht="12.75" customHeight="1" x14ac:dyDescent="0.2">
      <c r="A75" s="222" t="s">
        <v>374</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0</v>
      </c>
      <c r="I77" s="130">
        <v>0</v>
      </c>
      <c r="J77" s="130">
        <v>0</v>
      </c>
      <c r="K77" s="130">
        <v>0</v>
      </c>
    </row>
    <row r="78" spans="1:11" ht="12.75" customHeight="1" x14ac:dyDescent="0.2">
      <c r="A78" s="220" t="s">
        <v>376</v>
      </c>
      <c r="B78" s="220"/>
      <c r="C78" s="220"/>
      <c r="D78" s="220"/>
      <c r="E78" s="220"/>
      <c r="F78" s="220"/>
      <c r="G78" s="95">
        <v>69</v>
      </c>
      <c r="H78" s="109">
        <v>0</v>
      </c>
      <c r="I78" s="109">
        <v>0</v>
      </c>
      <c r="J78" s="109">
        <v>0</v>
      </c>
      <c r="K78" s="109">
        <v>0</v>
      </c>
    </row>
    <row r="79" spans="1:11" ht="12.75" customHeight="1" x14ac:dyDescent="0.2">
      <c r="A79" s="220" t="s">
        <v>377</v>
      </c>
      <c r="B79" s="220"/>
      <c r="C79" s="220"/>
      <c r="D79" s="220"/>
      <c r="E79" s="220"/>
      <c r="F79" s="220"/>
      <c r="G79" s="95">
        <v>70</v>
      </c>
      <c r="H79" s="109">
        <v>0</v>
      </c>
      <c r="I79" s="109">
        <v>0</v>
      </c>
      <c r="J79" s="109">
        <v>0</v>
      </c>
      <c r="K79" s="109">
        <v>0</v>
      </c>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0</v>
      </c>
      <c r="I89" s="111">
        <v>0</v>
      </c>
      <c r="J89" s="111">
        <v>0</v>
      </c>
      <c r="K89" s="111">
        <v>0</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v>0</v>
      </c>
      <c r="I92" s="111">
        <v>0</v>
      </c>
      <c r="J92" s="111">
        <v>0</v>
      </c>
      <c r="K92" s="111">
        <v>0</v>
      </c>
    </row>
    <row r="93" spans="1:11" ht="38.25" customHeight="1" x14ac:dyDescent="0.2">
      <c r="A93" s="214" t="s">
        <v>384</v>
      </c>
      <c r="B93" s="214"/>
      <c r="C93" s="214"/>
      <c r="D93" s="214"/>
      <c r="E93" s="214"/>
      <c r="F93" s="214"/>
      <c r="G93" s="15">
        <v>82</v>
      </c>
      <c r="H93" s="111">
        <v>0</v>
      </c>
      <c r="I93" s="111">
        <v>0</v>
      </c>
      <c r="J93" s="111">
        <v>0</v>
      </c>
      <c r="K93" s="111">
        <v>0</v>
      </c>
    </row>
    <row r="94" spans="1:11" ht="38.25" customHeight="1" x14ac:dyDescent="0.2">
      <c r="A94" s="214" t="s">
        <v>385</v>
      </c>
      <c r="B94" s="214"/>
      <c r="C94" s="214"/>
      <c r="D94" s="214"/>
      <c r="E94" s="214"/>
      <c r="F94" s="214"/>
      <c r="G94" s="15">
        <v>83</v>
      </c>
      <c r="H94" s="111">
        <v>0</v>
      </c>
      <c r="I94" s="111">
        <v>0</v>
      </c>
      <c r="J94" s="111">
        <v>0</v>
      </c>
      <c r="K94" s="111">
        <v>0</v>
      </c>
    </row>
    <row r="95" spans="1:11" x14ac:dyDescent="0.2">
      <c r="A95" s="214" t="s">
        <v>386</v>
      </c>
      <c r="B95" s="214"/>
      <c r="C95" s="214"/>
      <c r="D95" s="214"/>
      <c r="E95" s="214"/>
      <c r="F95" s="214"/>
      <c r="G95" s="15">
        <v>84</v>
      </c>
      <c r="H95" s="111">
        <v>0</v>
      </c>
      <c r="I95" s="111">
        <v>0</v>
      </c>
      <c r="J95" s="111">
        <v>0</v>
      </c>
      <c r="K95" s="111">
        <v>0</v>
      </c>
    </row>
    <row r="96" spans="1:11" x14ac:dyDescent="0.2">
      <c r="A96" s="214" t="s">
        <v>387</v>
      </c>
      <c r="B96" s="214"/>
      <c r="C96" s="214"/>
      <c r="D96" s="214"/>
      <c r="E96" s="214"/>
      <c r="F96" s="214"/>
      <c r="G96" s="15">
        <v>85</v>
      </c>
      <c r="H96" s="111">
        <v>0</v>
      </c>
      <c r="I96" s="111">
        <v>0</v>
      </c>
      <c r="J96" s="111">
        <v>0</v>
      </c>
      <c r="K96" s="111">
        <v>0</v>
      </c>
    </row>
    <row r="97" spans="1:11" ht="26.25" customHeight="1" x14ac:dyDescent="0.2">
      <c r="A97" s="214" t="s">
        <v>388</v>
      </c>
      <c r="B97" s="214"/>
      <c r="C97" s="214"/>
      <c r="D97" s="214"/>
      <c r="E97" s="214"/>
      <c r="F97" s="214"/>
      <c r="G97" s="15">
        <v>86</v>
      </c>
      <c r="H97" s="111">
        <v>0</v>
      </c>
      <c r="I97" s="111">
        <v>0</v>
      </c>
      <c r="J97" s="111">
        <v>0</v>
      </c>
      <c r="K97" s="111">
        <v>0</v>
      </c>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389</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390</v>
      </c>
      <c r="B104" s="214"/>
      <c r="C104" s="214"/>
      <c r="D104" s="214"/>
      <c r="E104" s="214"/>
      <c r="F104" s="214"/>
      <c r="G104" s="14">
        <v>93</v>
      </c>
      <c r="H104" s="111">
        <v>0</v>
      </c>
      <c r="I104" s="111">
        <v>0</v>
      </c>
      <c r="J104" s="111">
        <v>0</v>
      </c>
      <c r="K104" s="111">
        <v>0</v>
      </c>
    </row>
    <row r="105" spans="1:11" ht="26.25" customHeight="1" x14ac:dyDescent="0.2">
      <c r="A105" s="214" t="s">
        <v>391</v>
      </c>
      <c r="B105" s="214"/>
      <c r="C105" s="214"/>
      <c r="D105" s="214"/>
      <c r="E105" s="214"/>
      <c r="F105" s="214"/>
      <c r="G105" s="14">
        <v>94</v>
      </c>
      <c r="H105" s="111">
        <v>0</v>
      </c>
      <c r="I105" s="111">
        <v>0</v>
      </c>
      <c r="J105" s="111">
        <v>0</v>
      </c>
      <c r="K105" s="111">
        <v>0</v>
      </c>
    </row>
    <row r="106" spans="1:11" x14ac:dyDescent="0.2">
      <c r="A106" s="214" t="s">
        <v>392</v>
      </c>
      <c r="B106" s="214"/>
      <c r="C106" s="214"/>
      <c r="D106" s="214"/>
      <c r="E106" s="214"/>
      <c r="F106" s="214"/>
      <c r="G106" s="14">
        <v>95</v>
      </c>
      <c r="H106" s="111">
        <v>0</v>
      </c>
      <c r="I106" s="111">
        <v>0</v>
      </c>
      <c r="J106" s="111">
        <v>0</v>
      </c>
      <c r="K106" s="111">
        <v>0</v>
      </c>
    </row>
    <row r="107" spans="1:11" ht="24.75" customHeight="1" x14ac:dyDescent="0.2">
      <c r="A107" s="214" t="s">
        <v>393</v>
      </c>
      <c r="B107" s="214"/>
      <c r="C107" s="214"/>
      <c r="D107" s="214"/>
      <c r="E107" s="214"/>
      <c r="F107" s="214"/>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5"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21" sqref="I2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462</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463</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-1397555</v>
      </c>
      <c r="I8" s="123">
        <v>-1761869</v>
      </c>
    </row>
    <row r="9" spans="1:9" ht="12.75" customHeight="1" x14ac:dyDescent="0.2">
      <c r="A9" s="245" t="s">
        <v>171</v>
      </c>
      <c r="B9" s="245"/>
      <c r="C9" s="245"/>
      <c r="D9" s="245"/>
      <c r="E9" s="245"/>
      <c r="F9" s="245"/>
      <c r="G9" s="124">
        <v>2</v>
      </c>
      <c r="H9" s="125">
        <f>H10+H11+H12+H13+H14+H15+H16+H17</f>
        <v>250257</v>
      </c>
      <c r="I9" s="125">
        <f>I10+I11+I12+I13+I14+I15+I16+I17</f>
        <v>248972</v>
      </c>
    </row>
    <row r="10" spans="1:9" ht="12.75" customHeight="1" x14ac:dyDescent="0.2">
      <c r="A10" s="224" t="s">
        <v>172</v>
      </c>
      <c r="B10" s="224"/>
      <c r="C10" s="224"/>
      <c r="D10" s="224"/>
      <c r="E10" s="224"/>
      <c r="F10" s="224"/>
      <c r="G10" s="122">
        <v>3</v>
      </c>
      <c r="H10" s="123">
        <v>250257</v>
      </c>
      <c r="I10" s="123">
        <v>248972</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-1147298</v>
      </c>
      <c r="I18" s="125">
        <f>I8+I9</f>
        <v>-1512897</v>
      </c>
    </row>
    <row r="19" spans="1:9" ht="12.75" customHeight="1" x14ac:dyDescent="0.2">
      <c r="A19" s="245" t="s">
        <v>180</v>
      </c>
      <c r="B19" s="245"/>
      <c r="C19" s="245"/>
      <c r="D19" s="245"/>
      <c r="E19" s="245"/>
      <c r="F19" s="245"/>
      <c r="G19" s="124">
        <v>12</v>
      </c>
      <c r="H19" s="125">
        <f>H20+H21+H22+H23</f>
        <v>37640</v>
      </c>
      <c r="I19" s="125">
        <f>I20+I21+I22+I23</f>
        <v>140945</v>
      </c>
    </row>
    <row r="20" spans="1:9" ht="12.75" customHeight="1" x14ac:dyDescent="0.2">
      <c r="A20" s="224" t="s">
        <v>181</v>
      </c>
      <c r="B20" s="224"/>
      <c r="C20" s="224"/>
      <c r="D20" s="224"/>
      <c r="E20" s="224"/>
      <c r="F20" s="224"/>
      <c r="G20" s="122">
        <v>13</v>
      </c>
      <c r="H20" s="123">
        <v>-251530</v>
      </c>
      <c r="I20" s="123">
        <v>86063</v>
      </c>
    </row>
    <row r="21" spans="1:9" ht="12.75" customHeight="1" x14ac:dyDescent="0.2">
      <c r="A21" s="224" t="s">
        <v>182</v>
      </c>
      <c r="B21" s="224"/>
      <c r="C21" s="224"/>
      <c r="D21" s="224"/>
      <c r="E21" s="224"/>
      <c r="F21" s="224"/>
      <c r="G21" s="122">
        <v>14</v>
      </c>
      <c r="H21" s="123">
        <v>226754</v>
      </c>
      <c r="I21" s="123">
        <v>82335</v>
      </c>
    </row>
    <row r="22" spans="1:9" ht="12.75" customHeight="1" x14ac:dyDescent="0.2">
      <c r="A22" s="224" t="s">
        <v>183</v>
      </c>
      <c r="B22" s="224"/>
      <c r="C22" s="224"/>
      <c r="D22" s="224"/>
      <c r="E22" s="224"/>
      <c r="F22" s="224"/>
      <c r="G22" s="122">
        <v>15</v>
      </c>
      <c r="H22" s="123">
        <v>-11572</v>
      </c>
      <c r="I22" s="123">
        <v>-27453</v>
      </c>
    </row>
    <row r="23" spans="1:9" ht="12.75" customHeight="1" x14ac:dyDescent="0.2">
      <c r="A23" s="224" t="s">
        <v>184</v>
      </c>
      <c r="B23" s="224"/>
      <c r="C23" s="224"/>
      <c r="D23" s="224"/>
      <c r="E23" s="224"/>
      <c r="F23" s="224"/>
      <c r="G23" s="122">
        <v>16</v>
      </c>
      <c r="H23" s="123">
        <v>73988</v>
      </c>
      <c r="I23" s="123">
        <v>0</v>
      </c>
    </row>
    <row r="24" spans="1:9" ht="12.75" customHeight="1" x14ac:dyDescent="0.2">
      <c r="A24" s="241" t="s">
        <v>185</v>
      </c>
      <c r="B24" s="241"/>
      <c r="C24" s="241"/>
      <c r="D24" s="241"/>
      <c r="E24" s="241"/>
      <c r="F24" s="241"/>
      <c r="G24" s="124">
        <v>17</v>
      </c>
      <c r="H24" s="125">
        <f>H18+H19</f>
        <v>-1109658</v>
      </c>
      <c r="I24" s="125">
        <f>I18+I19</f>
        <v>-1371952</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-1109658</v>
      </c>
      <c r="I27" s="125">
        <f>I24+I25+I26</f>
        <v>-1371952</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0</v>
      </c>
      <c r="I35" s="127">
        <f>I29+I30+I31+I32+I33+I34</f>
        <v>0</v>
      </c>
    </row>
    <row r="36" spans="1:9" ht="22.9" customHeight="1" x14ac:dyDescent="0.2">
      <c r="A36" s="189" t="s">
        <v>197</v>
      </c>
      <c r="B36" s="189"/>
      <c r="C36" s="189"/>
      <c r="D36" s="189"/>
      <c r="E36" s="189"/>
      <c r="F36" s="189"/>
      <c r="G36" s="122">
        <v>28</v>
      </c>
      <c r="H36" s="126">
        <v>0</v>
      </c>
      <c r="I36" s="126">
        <v>0</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0</v>
      </c>
      <c r="I41" s="127">
        <f>I36+I37+I38+I39+I40</f>
        <v>0</v>
      </c>
    </row>
    <row r="42" spans="1:9" ht="29.45" customHeight="1" x14ac:dyDescent="0.2">
      <c r="A42" s="242" t="s">
        <v>203</v>
      </c>
      <c r="B42" s="242"/>
      <c r="C42" s="242"/>
      <c r="D42" s="242"/>
      <c r="E42" s="242"/>
      <c r="F42" s="242"/>
      <c r="G42" s="124">
        <v>34</v>
      </c>
      <c r="H42" s="127">
        <f>H35+H41</f>
        <v>0</v>
      </c>
      <c r="I42" s="127">
        <f>I35+I41</f>
        <v>0</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0</v>
      </c>
      <c r="I48" s="127">
        <f>I44+I45+I46+I47</f>
        <v>0</v>
      </c>
    </row>
    <row r="49" spans="1:9" ht="24.6" customHeight="1" x14ac:dyDescent="0.2">
      <c r="A49" s="189" t="s">
        <v>306</v>
      </c>
      <c r="B49" s="189"/>
      <c r="C49" s="189"/>
      <c r="D49" s="189"/>
      <c r="E49" s="189"/>
      <c r="F49" s="189"/>
      <c r="G49" s="122">
        <v>40</v>
      </c>
      <c r="H49" s="126">
        <v>0</v>
      </c>
      <c r="I49" s="126">
        <v>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0</v>
      </c>
      <c r="I54" s="127">
        <f>I49+I50+I51+I52+I53</f>
        <v>0</v>
      </c>
    </row>
    <row r="55" spans="1:9" ht="29.45" customHeight="1" x14ac:dyDescent="0.2">
      <c r="A55" s="242" t="s">
        <v>215</v>
      </c>
      <c r="B55" s="242"/>
      <c r="C55" s="242"/>
      <c r="D55" s="242"/>
      <c r="E55" s="242"/>
      <c r="F55" s="242"/>
      <c r="G55" s="124">
        <v>46</v>
      </c>
      <c r="H55" s="127">
        <f>H48+H54</f>
        <v>0</v>
      </c>
      <c r="I55" s="127">
        <f>I48+I54</f>
        <v>0</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-1109658</v>
      </c>
      <c r="I57" s="127">
        <f>I27+I42+I55+I56</f>
        <v>-1371952</v>
      </c>
    </row>
    <row r="58" spans="1:9" x14ac:dyDescent="0.2">
      <c r="A58" s="244" t="s">
        <v>218</v>
      </c>
      <c r="B58" s="244"/>
      <c r="C58" s="244"/>
      <c r="D58" s="244"/>
      <c r="E58" s="244"/>
      <c r="F58" s="244"/>
      <c r="G58" s="122">
        <v>49</v>
      </c>
      <c r="H58" s="126">
        <v>2607163</v>
      </c>
      <c r="I58" s="126">
        <v>3341187</v>
      </c>
    </row>
    <row r="59" spans="1:9" ht="31.15" customHeight="1" x14ac:dyDescent="0.2">
      <c r="A59" s="242" t="s">
        <v>219</v>
      </c>
      <c r="B59" s="242"/>
      <c r="C59" s="242"/>
      <c r="D59" s="242"/>
      <c r="E59" s="242"/>
      <c r="F59" s="242"/>
      <c r="G59" s="124">
        <v>50</v>
      </c>
      <c r="H59" s="127">
        <f>H57+H58</f>
        <v>1497505</v>
      </c>
      <c r="I59" s="127">
        <f>I57+I58</f>
        <v>1969235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Y52" sqref="Y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44651</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45119160</v>
      </c>
      <c r="I7" s="41">
        <v>0</v>
      </c>
      <c r="J7" s="41">
        <v>0</v>
      </c>
      <c r="K7" s="41">
        <v>0</v>
      </c>
      <c r="L7" s="41">
        <v>0</v>
      </c>
      <c r="M7" s="41">
        <v>0</v>
      </c>
      <c r="N7" s="41">
        <v>1146</v>
      </c>
      <c r="O7" s="41">
        <v>0</v>
      </c>
      <c r="P7" s="41">
        <v>0</v>
      </c>
      <c r="Q7" s="41">
        <v>0</v>
      </c>
      <c r="R7" s="41">
        <v>0</v>
      </c>
      <c r="S7" s="41">
        <v>0</v>
      </c>
      <c r="T7" s="41">
        <v>0</v>
      </c>
      <c r="U7" s="41">
        <v>-6870515</v>
      </c>
      <c r="V7" s="41">
        <v>-3079322</v>
      </c>
      <c r="W7" s="42">
        <f>H7+I7+J7+K7-L7+M7+N7+O7+P7+Q7+R7+U7+V7+S7+T7</f>
        <v>35170469</v>
      </c>
      <c r="X7" s="41">
        <v>0</v>
      </c>
      <c r="Y7" s="42">
        <f>W7+X7</f>
        <v>35170469</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45119160</v>
      </c>
      <c r="I10" s="42">
        <f t="shared" ref="I10:Y10" si="2">I7+I8+I9</f>
        <v>0</v>
      </c>
      <c r="J10" s="42">
        <f t="shared" si="2"/>
        <v>0</v>
      </c>
      <c r="K10" s="42">
        <f>K7+K8+K9</f>
        <v>0</v>
      </c>
      <c r="L10" s="42">
        <f t="shared" si="2"/>
        <v>0</v>
      </c>
      <c r="M10" s="42">
        <f t="shared" si="2"/>
        <v>0</v>
      </c>
      <c r="N10" s="42">
        <f t="shared" si="2"/>
        <v>1146</v>
      </c>
      <c r="O10" s="42">
        <f t="shared" si="2"/>
        <v>0</v>
      </c>
      <c r="P10" s="42">
        <f t="shared" si="2"/>
        <v>0</v>
      </c>
      <c r="Q10" s="42">
        <f t="shared" si="2"/>
        <v>0</v>
      </c>
      <c r="R10" s="42">
        <f t="shared" si="2"/>
        <v>0</v>
      </c>
      <c r="S10" s="42">
        <f t="shared" si="2"/>
        <v>0</v>
      </c>
      <c r="T10" s="42">
        <f t="shared" si="2"/>
        <v>0</v>
      </c>
      <c r="U10" s="42">
        <f t="shared" si="2"/>
        <v>-6870515</v>
      </c>
      <c r="V10" s="42">
        <f t="shared" si="2"/>
        <v>-3079322</v>
      </c>
      <c r="W10" s="42">
        <f t="shared" si="2"/>
        <v>35170469</v>
      </c>
      <c r="X10" s="42">
        <f t="shared" si="2"/>
        <v>0</v>
      </c>
      <c r="Y10" s="42">
        <f t="shared" si="2"/>
        <v>35170469</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45119160</v>
      </c>
      <c r="I30" s="44">
        <f t="shared" ref="I30:Y30" si="5">SUM(I10:I29)</f>
        <v>0</v>
      </c>
      <c r="J30" s="44">
        <f t="shared" si="5"/>
        <v>0</v>
      </c>
      <c r="K30" s="44">
        <f t="shared" si="5"/>
        <v>0</v>
      </c>
      <c r="L30" s="44">
        <f t="shared" si="5"/>
        <v>0</v>
      </c>
      <c r="M30" s="44">
        <f t="shared" si="5"/>
        <v>0</v>
      </c>
      <c r="N30" s="44">
        <f t="shared" si="5"/>
        <v>1146</v>
      </c>
      <c r="O30" s="44">
        <f t="shared" si="5"/>
        <v>0</v>
      </c>
      <c r="P30" s="44">
        <f t="shared" si="5"/>
        <v>0</v>
      </c>
      <c r="Q30" s="44">
        <f t="shared" si="5"/>
        <v>0</v>
      </c>
      <c r="R30" s="44">
        <f t="shared" si="5"/>
        <v>0</v>
      </c>
      <c r="S30" s="44">
        <f t="shared" si="5"/>
        <v>0</v>
      </c>
      <c r="T30" s="44">
        <f t="shared" si="5"/>
        <v>0</v>
      </c>
      <c r="U30" s="44">
        <f t="shared" si="5"/>
        <v>-6870515</v>
      </c>
      <c r="V30" s="44">
        <f t="shared" si="5"/>
        <v>-3079322</v>
      </c>
      <c r="W30" s="44">
        <f t="shared" si="5"/>
        <v>35170469</v>
      </c>
      <c r="X30" s="44">
        <f t="shared" si="5"/>
        <v>0</v>
      </c>
      <c r="Y30" s="44">
        <f t="shared" si="5"/>
        <v>35170469</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45119160</v>
      </c>
      <c r="I36" s="41">
        <v>0</v>
      </c>
      <c r="J36" s="41">
        <v>0</v>
      </c>
      <c r="K36" s="41">
        <v>0</v>
      </c>
      <c r="L36" s="41">
        <v>0</v>
      </c>
      <c r="M36" s="41">
        <v>0</v>
      </c>
      <c r="N36" s="41">
        <v>1146</v>
      </c>
      <c r="O36" s="41">
        <v>0</v>
      </c>
      <c r="P36" s="41">
        <v>0</v>
      </c>
      <c r="Q36" s="41">
        <v>0</v>
      </c>
      <c r="R36" s="41">
        <v>0</v>
      </c>
      <c r="S36" s="41">
        <v>0</v>
      </c>
      <c r="T36" s="41">
        <v>0</v>
      </c>
      <c r="U36" s="41">
        <v>-9949837</v>
      </c>
      <c r="V36" s="41">
        <v>0</v>
      </c>
      <c r="W36" s="45">
        <f>H36+I36+J36+K36-L36+M36+N36+O36+P36+Q36+R36+U36+V36+S36+T36</f>
        <v>35170469</v>
      </c>
      <c r="X36" s="41">
        <v>0</v>
      </c>
      <c r="Y36" s="45">
        <f t="shared" ref="Y36:Y38" si="12">W36+X36</f>
        <v>35170469</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431</v>
      </c>
      <c r="B39" s="283"/>
      <c r="C39" s="283"/>
      <c r="D39" s="283"/>
      <c r="E39" s="283"/>
      <c r="F39" s="283"/>
      <c r="G39" s="7">
        <v>31</v>
      </c>
      <c r="H39" s="42">
        <f>H36+H37+H38</f>
        <v>45119160</v>
      </c>
      <c r="I39" s="42">
        <f t="shared" ref="I39:Y39" si="14">I36+I37+I38</f>
        <v>0</v>
      </c>
      <c r="J39" s="42">
        <f t="shared" si="14"/>
        <v>0</v>
      </c>
      <c r="K39" s="42">
        <f t="shared" si="14"/>
        <v>0</v>
      </c>
      <c r="L39" s="42">
        <f t="shared" si="14"/>
        <v>0</v>
      </c>
      <c r="M39" s="42">
        <f t="shared" si="14"/>
        <v>0</v>
      </c>
      <c r="N39" s="42">
        <f t="shared" si="14"/>
        <v>1146</v>
      </c>
      <c r="O39" s="42">
        <f t="shared" si="14"/>
        <v>0</v>
      </c>
      <c r="P39" s="42">
        <f t="shared" si="14"/>
        <v>0</v>
      </c>
      <c r="Q39" s="42">
        <f t="shared" si="14"/>
        <v>0</v>
      </c>
      <c r="R39" s="42">
        <f t="shared" si="14"/>
        <v>0</v>
      </c>
      <c r="S39" s="42">
        <f t="shared" si="14"/>
        <v>0</v>
      </c>
      <c r="T39" s="42">
        <f t="shared" si="14"/>
        <v>0</v>
      </c>
      <c r="U39" s="42">
        <f t="shared" si="14"/>
        <v>-9949837</v>
      </c>
      <c r="V39" s="42">
        <f t="shared" si="14"/>
        <v>0</v>
      </c>
      <c r="W39" s="42">
        <f t="shared" si="14"/>
        <v>35170469</v>
      </c>
      <c r="X39" s="42">
        <f t="shared" si="14"/>
        <v>0</v>
      </c>
      <c r="Y39" s="42">
        <f t="shared" si="14"/>
        <v>35170469</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-1761869</v>
      </c>
      <c r="W40" s="45">
        <f t="shared" ref="W40:W58" si="15">H40+I40+J40+K40-L40+M40+N40+O40+P40+Q40+R40+U40+V40+S40+T40</f>
        <v>-1761869</v>
      </c>
      <c r="X40" s="41">
        <v>0</v>
      </c>
      <c r="Y40" s="45">
        <f t="shared" ref="Y40:Y58" si="16">W40+X40</f>
        <v>-1761869</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434</v>
      </c>
      <c r="B59" s="278"/>
      <c r="C59" s="278"/>
      <c r="D59" s="278"/>
      <c r="E59" s="278"/>
      <c r="F59" s="278"/>
      <c r="G59" s="8">
        <v>51</v>
      </c>
      <c r="H59" s="44">
        <f>SUM(H39:H58)</f>
        <v>45119160</v>
      </c>
      <c r="I59" s="44">
        <f t="shared" ref="I59:Y59" si="17">SUM(I39:I58)</f>
        <v>0</v>
      </c>
      <c r="J59" s="44">
        <f t="shared" si="17"/>
        <v>0</v>
      </c>
      <c r="K59" s="44">
        <f t="shared" si="17"/>
        <v>0</v>
      </c>
      <c r="L59" s="44">
        <f t="shared" si="17"/>
        <v>0</v>
      </c>
      <c r="M59" s="44">
        <f t="shared" si="17"/>
        <v>0</v>
      </c>
      <c r="N59" s="44">
        <f t="shared" si="17"/>
        <v>1146</v>
      </c>
      <c r="O59" s="44">
        <f t="shared" si="17"/>
        <v>0</v>
      </c>
      <c r="P59" s="44">
        <f t="shared" si="17"/>
        <v>0</v>
      </c>
      <c r="Q59" s="44">
        <f t="shared" si="17"/>
        <v>0</v>
      </c>
      <c r="R59" s="44">
        <f t="shared" si="17"/>
        <v>0</v>
      </c>
      <c r="S59" s="44">
        <f t="shared" si="17"/>
        <v>0</v>
      </c>
      <c r="T59" s="44">
        <f t="shared" si="17"/>
        <v>0</v>
      </c>
      <c r="U59" s="44">
        <f t="shared" si="17"/>
        <v>-9949837</v>
      </c>
      <c r="V59" s="44">
        <f t="shared" si="17"/>
        <v>-1761869</v>
      </c>
      <c r="W59" s="44">
        <f t="shared" si="17"/>
        <v>33408600</v>
      </c>
      <c r="X59" s="44">
        <f t="shared" si="17"/>
        <v>0</v>
      </c>
      <c r="Y59" s="44">
        <f t="shared" si="17"/>
        <v>33408600</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-1761869</v>
      </c>
      <c r="W62" s="45">
        <f t="shared" si="20"/>
        <v>-1761869</v>
      </c>
      <c r="X62" s="45">
        <f t="shared" si="20"/>
        <v>0</v>
      </c>
      <c r="Y62" s="45">
        <f t="shared" si="20"/>
        <v>-1761869</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2022-04-26T12:45:42Z</cp:lastPrinted>
  <dcterms:created xsi:type="dcterms:W3CDTF">2008-10-17T11:51:54Z</dcterms:created>
  <dcterms:modified xsi:type="dcterms:W3CDTF">2022-04-28T10:06:04Z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