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aveExternalLinkValues="0" codeName="ThisWorkbook" defaultThemeVersion="124226"/>
  <mc:AlternateContent xmlns:mc="http://schemas.openxmlformats.org/markup-compatibility/2006">
    <mc:Choice Requires="x15">
      <x15ac:absPath xmlns:x15ac="http://schemas.microsoft.com/office/spreadsheetml/2010/11/ac" url="https://alphaadriatichr.sharepoint.com/sites/sp-it/Zajednicki dokumenti/Burza/Grupa_2024_3Q/"/>
    </mc:Choice>
  </mc:AlternateContent>
  <xr:revisionPtr revIDLastSave="136" documentId="8_{17EE1DFA-3F07-4093-965A-F5FA3A8C24C5}" xr6:coauthVersionLast="47" xr6:coauthVersionMax="47" xr10:uidLastSave="{28A70F80-A60C-475E-AA68-92AC083C286A}"/>
  <bookViews>
    <workbookView minimized="1" xWindow="-32640" yWindow="1620" windowWidth="17250" windowHeight="9945"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5"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133"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<sst xmlns="http://schemas.openxmlformats.org/spreadsheetml/2006/main" count="542" uniqueCount="474">
  <si>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</si>
  <si>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</si>
  <si>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</si>
  <si>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</si>
  <si>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</si>
  <si>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</si>
  <si>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</si>
  <si>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</si>
  <si>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</si>
  <si>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</si>
  <si>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</si>
  <si>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</si>
  <si>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</si>
  <si>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</si>
  <si>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</si>
  <si>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</si>
  <si>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</si>
  <si>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</si>
  <si>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</si>
  <si>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</si>
  <si>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</si>
  <si>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</si>
  <si>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</si>
  <si>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</si>
  <si>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</si>
  <si>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</si>
  <si>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</si>
  <si>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</si>
  <si>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</si>
  <si>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</si>
  <si>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</si>
  <si>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</si>
  <si>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</si>
  <si>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</si>
  <si>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</si>
  <si>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</si>
  <si>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</si>
  <si>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</si>
  <si>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</si>
  <si>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</si>
  <si>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</si>
  <si>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</si>
  <si>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</si>
  <si>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</si>
  <si>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</si>
  <si>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</si>
  <si>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</si>
  <si>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</si>
  <si>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</si>
  <si>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</si>
  <si>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</si>
  <si>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</si>
  <si>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</si>
  <si>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</si>
  <si>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</si>
  <si>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</si>
  <si>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</si>
  <si>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</si>
  <si>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</si>
  <si>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</si>
  <si>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</si>
  <si>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</si>
  <si>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</si>
  <si>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</si>
  <si>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</si>
  <si>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</si>
  <si>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</si>
  <si>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</si>
  <si>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</si>
  <si>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</si>
  <si>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</si>
  <si>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</si>
  <si>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</si>
  <si>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</si>
  <si>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</si>
  <si>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</si>
  <si>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</si>
  <si>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</si>
  <si>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</si>
  <si>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</si>
  <si>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</si>
  <si>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</si>
  <si>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</si>
  <si>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</si>
  <si>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</si>
  <si>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</si>
  <si>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</si>
  <si>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</si>
  <si>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</si>
  <si>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</si>
  <si>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</si>
  <si>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</si>
  <si>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</si>
  <si>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</si>
  <si>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</si>
  <si>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</si>
  <si>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</si>
  <si>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</si>
  <si>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</si>
  <si>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</si>
  <si>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</si>
  <si>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</si>
  <si>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</si>
  <si>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</si>
  <si>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</si>
  <si>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</si>
  <si>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</si>
  <si>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</si>
  <si>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</si>
  <si>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</si>
  <si>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</si>
  <si>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</si>
  <si>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</si>
  <si>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</si>
  <si>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</si>
  <si>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</si>
  <si>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</si>
  <si>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</si>
  <si>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</si>
  <si>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</si>
  <si>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</si>
  <si>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</si>
  <si>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</si>
  <si>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</si>
  <si>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</si>
  <si>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</si>
  <si>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</si>
  <si>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</si>
  <si>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</si>
  <si>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</si>
  <si>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</si>
  <si>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</si>
  <si>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</si>
  <si>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</si>
  <si>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</si>
  <si>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</si>
  <si>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</si>
  <si>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</si>
  <si>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</si>
  <si>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</si>
  <si>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</si>
  <si>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</si>
  <si>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</si>
  <si>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</si>
  <si>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</si>
  <si>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</si>
  <si>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</si>
  <si>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</si>
  <si>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</si>
  <si>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</si>
  <si>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</si>
  <si>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</si>
  <si>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</si>
  <si>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</si>
  <si>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</si>
  <si>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</si>
  <si>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</si>
  <si>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</si>
  <si>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</si>
  <si>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</si>
  <si>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</si>
  <si>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</si>
  <si>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</si>
  <si>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</si>
  <si>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</si>
  <si>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</si>
  <si>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</si>
  <si>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</si>
  <si>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</si>
  <si>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</si>
  <si>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</si>
  <si>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</si>
  <si>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</si>
  <si>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</si>
  <si>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</si>
  <si>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</si>
  <si>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</si>
  <si>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</si>
  <si>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</si>
  <si>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</si>
  <si>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</si>
  <si>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</si>
  <si>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</si>
  <si>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</si>
  <si>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</si>
  <si>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</si>
  <si>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</si>
  <si>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</si>
  <si>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</si>
  <si>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</si>
  <si>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</si>
  <si>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</si>
  <si>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</si>
  <si>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</si>
  <si>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</si>
  <si>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</si>
  <si>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</si>
  <si>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</si>
  <si>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</si>
  <si>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</si>
  <si>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</si>
  <si>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</si>
  <si>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</si>
  <si>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</si>
  <si>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</si>
  <si>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</si>
  <si>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</si>
  <si>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</si>
  <si>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</si>
  <si>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</si>
  <si>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</si>
  <si>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</si>
  <si>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</si>
  <si>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</si>
  <si>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</si>
  <si>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</si>
  <si>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</si>
  <si>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</si>
  <si>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</si>
  <si>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</si>
  <si>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</si>
  <si>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</si>
  <si>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</si>
  <si>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</si>
  <si>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</si>
  <si>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</si>
  <si>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</si>
  <si>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</si>
  <si>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</si>
  <si>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</si>
  <si>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</si>
  <si>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</si>
  <si>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</si>
  <si>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</si>
  <si>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</si>
  <si>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</si>
  <si>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</si>
  <si>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</si>
  <si>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</si>
  <si>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</si>
  <si>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</si>
  <si>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</si>
  <si>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</si>
  <si>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</si>
  <si>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</si>
  <si>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</si>
  <si>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</si>
  <si>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</si>
  <si>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</si>
  <si>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</si>
  <si>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</si>
  <si>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</si>
  <si>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</si>
  <si>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</si>
  <si>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</si>
  <si>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</si>
  <si>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</si>
  <si>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</si>
  <si>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</si>
  <si>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</si>
  <si>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</si>
  <si>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</si>
  <si>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</si>
  <si>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</si>
  <si>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</si>
  <si>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</si>
  <si>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</si>
  <si>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</si>
  <si>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</si>
  <si>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</si>
  <si>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</si>
  <si>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</si>
  <si>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</si>
  <si>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</si>
  <si>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</si>
  <si>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</si>
  <si>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</si>
  <si>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</si>
  <si>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</si>
  <si>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</si>
  <si>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</si>
  <si>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</si>
  <si>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</si>
  <si>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</si>
  <si>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</si>
  <si>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</si>
  <si>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</si>
  <si>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</si>
  <si>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</si>
  <si>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</si>
  <si>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</si>
  <si>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</si>
  <si>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</si>
  <si>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</si>
  <si>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</si>
  <si>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</si>
  <si>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</si>
  <si>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</si>
  <si>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</si>
  <si>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</si>
  <si>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</si>
  <si>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</si>
  <si>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</si>
  <si>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</si>
  <si>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</si>
  <si>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</si>
  <si>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</si>
  <si>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</si>
  <si>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</si>
  <si>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</si>
  <si>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</si>
  <si>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</si>
  <si>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</si>
  <si>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</si>
  <si>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</si>
  <si>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</si>
  <si>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</si>
  <si>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</si>
  <si>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</si>
  <si>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</si>
  <si>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</si>
  <si>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</si>
  <si>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</si>
  <si>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</si>
  <si>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</si>
  <si>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</si>
  <si>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</si>
  <si>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</si>
  <si>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</si>
  <si>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</si>
  <si>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</si>
  <si>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</si>
  <si>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</si>
  <si>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</si>
  <si>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</si>
  <si>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</si>
  <si>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</si>
  <si>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</si>
  <si>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</si>
  <si>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</si>
  <si>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</si>
  <si>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</si>
  <si>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</si>
  <si>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</si>
  <si>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</si>
  <si>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</si>
  <si>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</si>
  <si>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</si>
  <si>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</si>
  <si>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</si>
  <si>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</si>
  <si>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</si>
  <si>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</si>
  <si>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</si>
  <si>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</si>
  <si>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</si>
  <si>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</si>
  <si>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</si>
  <si>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</si>
  <si>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</si>
  <si>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</si>
  <si>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</si>
  <si>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</si>
  <si>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</si>
  <si>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</si>
  <si>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</si>
  <si>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</si>
  <si>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</si>
  <si>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</si>
  <si>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</si>
  <si>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</si>
  <si>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</si>
  <si>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</si>
  <si>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</si>
  <si>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</si>
  <si>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</si>
  <si>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</si>
  <si>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</si>
  <si>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</si>
  <si>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</si>
  <si>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</si>
  <si>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</si>
  <si>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</si>
  <si>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</si>
  <si>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</si>
  <si>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</si>
  <si>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</si>
  <si>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</si>
  <si>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</si>
  <si>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</si>
  <si>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</si>
  <si>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</si>
  <si>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</si>
  <si>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</si>
  <si>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</si>
  <si>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</si>
  <si>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</si>
  <si>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</si>
  <si>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</si>
  <si>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</si>
  <si>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</si>
  <si>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</si>
  <si>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</si>
  <si>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</si>
  <si>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</si>
  <si>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</si>
  <si>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</si>
  <si>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</si>
  <si>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</si>
  <si>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</si>
  <si>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</si>
  <si>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</si>
  <si>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</si>
  <si>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</si>
  <si>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</si>
  <si>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</si>
  <si>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</si>
  <si>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</si>
  <si>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</si>
  <si>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</si>
  <si>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</si>
  <si>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</si>
  <si>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</si>
  <si>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</si>
  <si>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</si>
  <si>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</si>
  <si>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</si>
  <si>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</si>
  <si>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</si>
  <si>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</si>
  <si>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</si>
  <si>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</si>
  <si>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</si>
  <si>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</si>
  <si>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</si>
  <si>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</si>
  <si>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</si>
  <si>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</si>
  <si>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</si>
  <si>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</si>
  <si>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</si>
  <si>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</si>
  <si>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</si>
  <si>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</si>
  <si>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</si>
  <si>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</si>
  <si>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</si>
  <si>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</si>
  <si>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</si>
  <si>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3292754</t>
  </si>
  <si>
    <t>HR</t>
  </si>
  <si>
    <t>40010793</t>
  </si>
  <si>
    <t>49693360447</t>
  </si>
  <si>
    <t>74780000T0IH1TVDAU91</t>
  </si>
  <si>
    <t>2338</t>
  </si>
  <si>
    <t>ALPHA ADRIATIC D.D.</t>
  </si>
  <si>
    <t>PULA</t>
  </si>
  <si>
    <t>CARRARINA 6</t>
  </si>
  <si>
    <t>info@alphaadriatic.com</t>
  </si>
  <si>
    <t>alphaadriatic.com</t>
  </si>
  <si>
    <t>VANESA PERUŠKO TOPIĆ</t>
  </si>
  <si>
    <t>052492555</t>
  </si>
  <si>
    <t>vptopic@alphaadriatic.com</t>
  </si>
  <si>
    <t>UHY RUDAN d.o.o.</t>
  </si>
  <si>
    <t>DRAGAN RUDAN</t>
  </si>
  <si>
    <t>Obveznik: ALPHA ADRIATIC D.D.</t>
  </si>
  <si>
    <t>Pula</t>
  </si>
  <si>
    <t>UNITED SHIPPING SERVICES ONE INC.</t>
  </si>
  <si>
    <t>MONROVIJA, LIBERIJA</t>
  </si>
  <si>
    <t>REAL D.O.O.</t>
  </si>
  <si>
    <t>NE</t>
  </si>
  <si>
    <t>stanje na dan 30.09.2024.</t>
  </si>
  <si>
    <t>u razdoblju 01.01.2024 do 30.09.2024</t>
  </si>
  <si>
    <t>u razdoblju 01.01.2024. do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</si>
</sst>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5" xr6:uid="{00000000-000C-0000-FFFF-FFFF0D010000}" r="H12" connectionId="0">
    <xmlCellPr id="1" xr6:uid="{00000000-0010-0000-0D01-000001000000}" uniqueName="P1076056">
      <xmlPr mapId="3" xpath="/TFI-IZD-POD/ISD-TFI-IZD-POD-E_1000979/P1076056" xmlDataType="decimal"/>
    </xmlCellPr>
  </singleXmlCell>
  <singleXmlCell id="276" xr6:uid="{00000000-000C-0000-FFFF-FFFF0E010000}" r="I12" connectionId="0">
    <xmlCellPr id="1" xr6:uid="{00000000-0010-0000-0E01-000001000000}" uniqueName="P1082305">
      <xmlPr mapId="3" xpath="/TFI-IZD-POD/ISD-TFI-IZD-POD-E_1000979/P1082305" xmlDataType="decimal"/>
    </xmlCellPr>
  </singleXmlCell>
  <singleXmlCell id="277" xr6:uid="{00000000-000C-0000-FFFF-FFFF0F010000}" r="J12" connectionId="0">
    <xmlCellPr id="1" xr6:uid="{00000000-0010-0000-0F01-000001000000}" uniqueName="P1076058">
      <xmlPr mapId="3" xpath="/TFI-IZD-POD/ISD-TFI-IZD-POD-E_1000979/P1076058" xmlDataType="decimal"/>
    </xmlCellPr>
  </singleXmlCell>
  <singleXmlCell id="278" xr6:uid="{00000000-000C-0000-FFFF-FFFF10010000}" r="K12" connectionId="0">
    <xmlCellPr id="1" xr6:uid="{00000000-0010-0000-1001-000001000000}" uniqueName="P1082307">
      <xmlPr mapId="3" xpath="/TFI-IZD-POD/ISD-TFI-IZD-POD-E_1000979/P1082307" xmlDataType="decimal"/>
    </xmlCellPr>
  </singleXmlCell>
  <singleXmlCell id="279" xr6:uid="{00000000-000C-0000-FFFF-FFFF11010000}" r="H13" connectionId="0">
    <xmlCellPr id="1" xr6:uid="{00000000-0010-0000-1101-000001000000}" uniqueName="P1076060">
      <xmlPr mapId="3" xpath="/TFI-IZD-POD/ISD-TFI-IZD-POD-E_1000979/P1076060" xmlDataType="decimal"/>
    </xmlCellPr>
  </singleXmlCell>
  <singleXmlCell id="280" xr6:uid="{00000000-000C-0000-FFFF-FFFF12010000}" r="I13" connectionId="0">
    <xmlCellPr id="1" xr6:uid="{00000000-0010-0000-1201-000001000000}" uniqueName="P1082308">
      <xmlPr mapId="3" xpath="/TFI-IZD-POD/ISD-TFI-IZD-POD-E_1000979/P1082308" xmlDataType="decimal"/>
    </xmlCellPr>
  </singleXmlCell>
  <singleXmlCell id="281" xr6:uid="{00000000-000C-0000-FFFF-FFFF13010000}" r="J13" connectionId="0">
    <xmlCellPr id="1" xr6:uid="{00000000-0010-0000-1301-000001000000}" uniqueName="P1076062">
      <xmlPr mapId="3" xpath="/TFI-IZD-POD/ISD-TFI-IZD-POD-E_1000979/P1076062" xmlDataType="decimal"/>
    </xmlCellPr>
  </singleXmlCell>
  <singleXmlCell id="282" xr6:uid="{00000000-000C-0000-FFFF-FFFF14010000}" r="K13" connectionId="0">
    <xmlCellPr id="1" xr6:uid="{00000000-0010-0000-1401-000001000000}" uniqueName="P1082310">
      <xmlPr mapId="3" xpath="/TFI-IZD-POD/ISD-TFI-IZD-POD-E_1000979/P1082310" xmlDataType="decimal"/>
    </xmlCellPr>
  </singleXmlCell>
  <singleXmlCell id="283" xr6:uid="{00000000-000C-0000-FFFF-FFFF15010000}" r="H14" connectionId="0">
    <xmlCellPr id="1" xr6:uid="{00000000-0010-0000-1501-000001000000}" uniqueName="P1076064">
      <xmlPr mapId="3" xpath="/TFI-IZD-POD/ISD-TFI-IZD-POD-E_1000979/P1076064" xmlDataType="decimal"/>
    </xmlCellPr>
  </singleXmlCell>
  <singleXmlCell id="284" xr6:uid="{00000000-000C-0000-FFFF-FFFF16010000}" r="I14" connectionId="0">
    <xmlCellPr id="1" xr6:uid="{00000000-0010-0000-1601-000001000000}" uniqueName="P1082311">
      <xmlPr mapId="3" xpath="/TFI-IZD-POD/ISD-TFI-IZD-POD-E_1000979/P1082311" xmlDataType="decimal"/>
    </xmlCellPr>
  </singleXmlCell>
  <singleXmlCell id="285" xr6:uid="{00000000-000C-0000-FFFF-FFFF17010000}" r="J14" connectionId="0">
    <xmlCellPr id="1" xr6:uid="{00000000-0010-0000-1701-000001000000}" uniqueName="P1076066">
      <xmlPr mapId="3" xpath="/TFI-IZD-POD/ISD-TFI-IZD-POD-E_1000979/P1076066" xmlDataType="decimal"/>
    </xmlCellPr>
  </singleXmlCell>
  <singleXmlCell id="286" xr6:uid="{00000000-000C-0000-FFFF-FFFF18010000}" r="K14" connectionId="0">
    <xmlCellPr id="1" xr6:uid="{00000000-0010-0000-1801-000001000000}" uniqueName="P1082313">
      <xmlPr mapId="3" xpath="/TFI-IZD-POD/ISD-TFI-IZD-POD-E_1000979/P1082313" xmlDataType="decimal"/>
    </xmlCellPr>
  </singleXmlCell>
  <singleXmlCell id="287" xr6:uid="{00000000-000C-0000-FFFF-FFFF19010000}" r="H15" connectionId="0">
    <xmlCellPr id="1" xr6:uid="{00000000-0010-0000-1901-000001000000}" uniqueName="P1076069">
      <xmlPr mapId="3" xpath="/TFI-IZD-POD/ISD-TFI-IZD-POD-E_1000979/P1076069" xmlDataType="decimal"/>
    </xmlCellPr>
  </singleXmlCell>
  <singleXmlCell id="288" xr6:uid="{00000000-000C-0000-FFFF-FFFF1A010000}" r="I15" connectionId="0">
    <xmlCellPr id="1" xr6:uid="{00000000-0010-0000-1A01-000001000000}" uniqueName="P1082315">
      <xmlPr mapId="3" xpath="/TFI-IZD-POD/ISD-TFI-IZD-POD-E_1000979/P1082315" xmlDataType="decimal"/>
    </xmlCellPr>
  </singleXmlCell>
  <singleXmlCell id="289" xr6:uid="{00000000-000C-0000-FFFF-FFFF1B010000}" r="J15" connectionId="0">
    <xmlCellPr id="1" xr6:uid="{00000000-0010-0000-1B01-000001000000}" uniqueName="P1076071">
      <xmlPr mapId="3" xpath="/TFI-IZD-POD/ISD-TFI-IZD-POD-E_1000979/P1076071" xmlDataType="decimal"/>
    </xmlCellPr>
  </singleXmlCell>
  <singleXmlCell id="290" xr6:uid="{00000000-000C-0000-FFFF-FFFF1C010000}" r="K15" connectionId="0">
    <xmlCellPr id="1" xr6:uid="{00000000-0010-0000-1C01-000001000000}" uniqueName="P1082316">
      <xmlPr mapId="3" xpath="/TFI-IZD-POD/ISD-TFI-IZD-POD-E_1000979/P1082316" xmlDataType="decimal"/>
    </xmlCellPr>
  </singleXmlCell>
  <singleXmlCell id="291" xr6:uid="{00000000-000C-0000-FFFF-FFFF1D010000}" r="H16" connectionId="0">
    <xmlCellPr id="1" xr6:uid="{00000000-0010-0000-1D01-000001000000}" uniqueName="P1076073">
      <xmlPr mapId="3" xpath="/TFI-IZD-POD/ISD-TFI-IZD-POD-E_1000979/P1076073" xmlDataType="decimal"/>
    </xmlCellPr>
  </singleXmlCell>
  <singleXmlCell id="292" xr6:uid="{00000000-000C-0000-FFFF-FFFF1E010000}" r="I16" connectionId="0">
    <xmlCellPr id="1" xr6:uid="{00000000-0010-0000-1E01-000001000000}" uniqueName="P1082318">
      <xmlPr mapId="3" xpath="/TFI-IZD-POD/ISD-TFI-IZD-POD-E_1000979/P1082318" xmlDataType="decimal"/>
    </xmlCellPr>
  </singleXmlCell>
  <singleXmlCell id="293" xr6:uid="{00000000-000C-0000-FFFF-FFFF1F010000}" r="J16" connectionId="0">
    <xmlCellPr id="1" xr6:uid="{00000000-0010-0000-1F01-000001000000}" uniqueName="P1076076">
      <xmlPr mapId="3" xpath="/TFI-IZD-POD/ISD-TFI-IZD-POD-E_1000979/P1076076" xmlDataType="decimal"/>
    </xmlCellPr>
  </singleXmlCell>
  <singleXmlCell id="294" xr6:uid="{00000000-000C-0000-FFFF-FFFF20010000}" r="K16" connectionId="0">
    <xmlCellPr id="1" xr6:uid="{00000000-0010-0000-2001-000001000000}" uniqueName="P1082319">
      <xmlPr mapId="3" xpath="/TFI-IZD-POD/ISD-TFI-IZD-POD-E_1000979/P1082319" xmlDataType="decimal"/>
    </xmlCellPr>
  </singleXmlCell>
  <singleXmlCell id="295" xr6:uid="{00000000-000C-0000-FFFF-FFFF21010000}" r="H17" connectionId="0">
    <xmlCellPr id="1" xr6:uid="{00000000-0010-0000-2101-000001000000}" uniqueName="P1076078">
      <xmlPr mapId="3" xpath="/TFI-IZD-POD/ISD-TFI-IZD-POD-E_1000979/P1076078" xmlDataType="decimal"/>
    </xmlCellPr>
  </singleXmlCell>
  <singleXmlCell id="296" xr6:uid="{00000000-000C-0000-FFFF-FFFF22010000}" r="I17" connectionId="0">
    <xmlCellPr id="1" xr6:uid="{00000000-0010-0000-2201-000001000000}" uniqueName="P1082321">
      <xmlPr mapId="3" xpath="/TFI-IZD-POD/ISD-TFI-IZD-POD-E_1000979/P1082321" xmlDataType="decimal"/>
    </xmlCellPr>
  </singleXmlCell>
  <singleXmlCell id="297" xr6:uid="{00000000-000C-0000-FFFF-FFFF23010000}" r="J17" connectionId="0">
    <xmlCellPr id="1" xr6:uid="{00000000-0010-0000-2301-000001000000}" uniqueName="P1076080">
      <xmlPr mapId="3" xpath="/TFI-IZD-POD/ISD-TFI-IZD-POD-E_1000979/P1076080" xmlDataType="decimal"/>
    </xmlCellPr>
  </singleXmlCell>
  <singleXmlCell id="298" xr6:uid="{00000000-000C-0000-FFFF-FFFF24010000}" r="K17" connectionId="0">
    <xmlCellPr id="1" xr6:uid="{00000000-0010-0000-2401-000001000000}" uniqueName="P1082324">
      <xmlPr mapId="3" xpath="/TFI-IZD-POD/ISD-TFI-IZD-POD-E_1000979/P1082324" xmlDataType="decimal"/>
    </xmlCellPr>
  </singleXmlCell>
  <singleXmlCell id="299" xr6:uid="{00000000-000C-0000-FFFF-FFFF25010000}" r="H18" connectionId="0">
    <xmlCellPr id="1" xr6:uid="{00000000-0010-0000-2501-000001000000}" uniqueName="P1076082">
      <xmlPr mapId="3" xpath="/TFI-IZD-POD/ISD-TFI-IZD-POD-E_1000979/P1076082" xmlDataType="decimal"/>
    </xmlCellPr>
  </singleXmlCell>
  <singleXmlCell id="300" xr6:uid="{00000000-000C-0000-FFFF-FFFF26010000}" r="I18" connectionId="0">
    <xmlCellPr id="1" xr6:uid="{00000000-0010-0000-2601-000001000000}" uniqueName="P1082326">
      <xmlPr mapId="3" xpath="/TFI-IZD-POD/ISD-TFI-IZD-POD-E_1000979/P1082326" xmlDataType="decimal"/>
    </xmlCellPr>
  </singleXmlCell>
  <singleXmlCell id="301" xr6:uid="{00000000-000C-0000-FFFF-FFFF27010000}" r="J18" connectionId="0">
    <xmlCellPr id="1" xr6:uid="{00000000-0010-0000-2701-000001000000}" uniqueName="P1076084">
      <xmlPr mapId="3" xpath="/TFI-IZD-POD/ISD-TFI-IZD-POD-E_1000979/P1076084" xmlDataType="decimal"/>
    </xmlCellPr>
  </singleXmlCell>
  <singleXmlCell id="302" xr6:uid="{00000000-000C-0000-FFFF-FFFF28010000}" r="K18" connectionId="0">
    <xmlCellPr id="1" xr6:uid="{00000000-0010-0000-2801-000001000000}" uniqueName="P1082327">
      <xmlPr mapId="3" xpath="/TFI-IZD-POD/ISD-TFI-IZD-POD-E_1000979/P1082327" xmlDataType="decimal"/>
    </xmlCellPr>
  </singleXmlCell>
  <singleXmlCell id="303" xr6:uid="{00000000-000C-0000-FFFF-FFFF29010000}" r="H19" connectionId="0">
    <xmlCellPr id="1" xr6:uid="{00000000-0010-0000-2901-000001000000}" uniqueName="P1076087">
      <xmlPr mapId="3" xpath="/TFI-IZD-POD/ISD-TFI-IZD-POD-E_1000979/P1076087" xmlDataType="decimal"/>
    </xmlCellPr>
  </singleXmlCell>
  <singleXmlCell id="304" xr6:uid="{00000000-000C-0000-FFFF-FFFF2A010000}" r="I19" connectionId="0">
    <xmlCellPr id="1" xr6:uid="{00000000-0010-0000-2A01-000001000000}" uniqueName="P1082329">
      <xmlPr mapId="3" xpath="/TFI-IZD-POD/ISD-TFI-IZD-POD-E_1000979/P1082329" xmlDataType="decimal"/>
    </xmlCellPr>
  </singleXmlCell>
  <singleXmlCell id="305" xr6:uid="{00000000-000C-0000-FFFF-FFFF2B010000}" r="J19" connectionId="0">
    <xmlCellPr id="1" xr6:uid="{00000000-0010-0000-2B01-000001000000}" uniqueName="P1076090">
      <xmlPr mapId="3" xpath="/TFI-IZD-POD/ISD-TFI-IZD-POD-E_1000979/P1076090" xmlDataType="decimal"/>
    </xmlCellPr>
  </singleXmlCell>
  <singleXmlCell id="306" xr6:uid="{00000000-000C-0000-FFFF-FFFF2C010000}" r="K19" connectionId="0">
    <xmlCellPr id="1" xr6:uid="{00000000-0010-0000-2C01-000001000000}" uniqueName="P1082330">
      <xmlPr mapId="3" xpath="/TFI-IZD-POD/ISD-TFI-IZD-POD-E_1000979/P1082330" xmlDataType="decimal"/>
    </xmlCellPr>
  </singleXmlCell>
  <singleXmlCell id="307" xr6:uid="{00000000-000C-0000-FFFF-FFFF2D010000}" r="H20" connectionId="0">
    <xmlCellPr id="1" xr6:uid="{00000000-0010-0000-2D01-000001000000}" uniqueName="P1076092">
      <xmlPr mapId="3" xpath="/TFI-IZD-POD/ISD-TFI-IZD-POD-E_1000979/P1076092" xmlDataType="decimal"/>
    </xmlCellPr>
  </singleXmlCell>
  <singleXmlCell id="308" xr6:uid="{00000000-000C-0000-FFFF-FFFF2E010000}" r="I20" connectionId="0">
    <xmlCellPr id="1" xr6:uid="{00000000-0010-0000-2E01-000001000000}" uniqueName="P1082332">
      <xmlPr mapId="3" xpath="/TFI-IZD-POD/ISD-TFI-IZD-POD-E_1000979/P1082332" xmlDataType="decimal"/>
    </xmlCellPr>
  </singleXmlCell>
  <singleXmlCell id="309" xr6:uid="{00000000-000C-0000-FFFF-FFFF2F010000}" r="J20" connectionId="0">
    <xmlCellPr id="1" xr6:uid="{00000000-0010-0000-2F01-000001000000}" uniqueName="P1076094">
      <xmlPr mapId="3" xpath="/TFI-IZD-POD/ISD-TFI-IZD-POD-E_1000979/P1076094" xmlDataType="decimal"/>
    </xmlCellPr>
  </singleXmlCell>
  <singleXmlCell id="310" xr6:uid="{00000000-000C-0000-FFFF-FFFF30010000}" r="K20" connectionId="0">
    <xmlCellPr id="1" xr6:uid="{00000000-0010-0000-3001-000001000000}" uniqueName="P1082334">
      <xmlPr mapId="3" xpath="/TFI-IZD-POD/ISD-TFI-IZD-POD-E_1000979/P1082334" xmlDataType="decimal"/>
    </xmlCellPr>
  </singleXmlCell>
  <singleXmlCell id="311" xr6:uid="{00000000-000C-0000-FFFF-FFFF31010000}" r="H21" connectionId="0">
    <xmlCellPr id="1" xr6:uid="{00000000-0010-0000-3101-000001000000}" uniqueName="P1076095">
      <xmlPr mapId="3" xpath="/TFI-IZD-POD/ISD-TFI-IZD-POD-E_1000979/P1076095" xmlDataType="decimal"/>
    </xmlCellPr>
  </singleXmlCell>
  <singleXmlCell id="312" xr6:uid="{00000000-000C-0000-FFFF-FFFF32010000}" r="I21" connectionId="0">
    <xmlCellPr id="1" xr6:uid="{00000000-0010-0000-3201-000001000000}" uniqueName="P1082335">
      <xmlPr mapId="3" xpath="/TFI-IZD-POD/ISD-TFI-IZD-POD-E_1000979/P1082335" xmlDataType="decimal"/>
    </xmlCellPr>
  </singleXmlCell>
  <singleXmlCell id="313" xr6:uid="{00000000-000C-0000-FFFF-FFFF33010000}" r="J21" connectionId="0">
    <xmlCellPr id="1" xr6:uid="{00000000-0010-0000-3301-000001000000}" uniqueName="P1076098">
      <xmlPr mapId="3" xpath="/TFI-IZD-POD/ISD-TFI-IZD-POD-E_1000979/P1076098" xmlDataType="decimal"/>
    </xmlCellPr>
  </singleXmlCell>
  <singleXmlCell id="314" xr6:uid="{00000000-000C-0000-FFFF-FFFF34010000}" r="K21" connectionId="0">
    <xmlCellPr id="1" xr6:uid="{00000000-0010-0000-3401-000001000000}" uniqueName="P1082337">
      <xmlPr mapId="3" xpath="/TFI-IZD-POD/ISD-TFI-IZD-POD-E_1000979/P1082337" xmlDataType="decimal"/>
    </xmlCellPr>
  </singleXmlCell>
  <singleXmlCell id="315" xr6:uid="{00000000-000C-0000-FFFF-FFFF35010000}" r="H22" connectionId="0">
    <xmlCellPr id="1" xr6:uid="{00000000-0010-0000-3501-000001000000}" uniqueName="P1076101">
      <xmlPr mapId="3" xpath="/TFI-IZD-POD/ISD-TFI-IZD-POD-E_1000979/P1076101" xmlDataType="decimal"/>
    </xmlCellPr>
  </singleXmlCell>
  <singleXmlCell id="316" xr6:uid="{00000000-000C-0000-FFFF-FFFF36010000}" r="I22" connectionId="0">
    <xmlCellPr id="1" xr6:uid="{00000000-0010-0000-3601-000001000000}" uniqueName="P1082339">
      <xmlPr mapId="3" xpath="/TFI-IZD-POD/ISD-TFI-IZD-POD-E_1000979/P1082339" xmlDataType="decimal"/>
    </xmlCellPr>
  </singleXmlCell>
  <singleXmlCell id="317" xr6:uid="{00000000-000C-0000-FFFF-FFFF37010000}" r="J22" connectionId="0">
    <xmlCellPr id="1" xr6:uid="{00000000-0010-0000-3701-000001000000}" uniqueName="P1076103">
      <xmlPr mapId="3" xpath="/TFI-IZD-POD/ISD-TFI-IZD-POD-E_1000979/P1076103" xmlDataType="decimal"/>
    </xmlCellPr>
  </singleXmlCell>
  <singleXmlCell id="318" xr6:uid="{00000000-000C-0000-FFFF-FFFF38010000}" r="K22" connectionId="0">
    <xmlCellPr id="1" xr6:uid="{00000000-0010-0000-3801-000001000000}" uniqueName="P1082340">
      <xmlPr mapId="3" xpath="/TFI-IZD-POD/ISD-TFI-IZD-POD-E_1000979/P1082340" xmlDataType="decimal"/>
    </xmlCellPr>
  </singleXmlCell>
  <singleXmlCell id="319" xr6:uid="{00000000-000C-0000-FFFF-FFFF39010000}" r="H23" connectionId="0">
    <xmlCellPr id="1" xr6:uid="{00000000-0010-0000-3901-000001000000}" uniqueName="P1076105">
      <xmlPr mapId="3" xpath="/TFI-IZD-POD/ISD-TFI-IZD-POD-E_1000979/P1076105" xmlDataType="decimal"/>
    </xmlCellPr>
  </singleXmlCell>
  <singleXmlCell id="320" xr6:uid="{00000000-000C-0000-FFFF-FFFF3A010000}" r="I23" connectionId="0">
    <xmlCellPr id="1" xr6:uid="{00000000-0010-0000-3A01-000001000000}" uniqueName="P1082342">
      <xmlPr mapId="3" xpath="/TFI-IZD-POD/ISD-TFI-IZD-POD-E_1000979/P1082342" xmlDataType="decimal"/>
    </xmlCellPr>
  </singleXmlCell>
  <singleXmlCell id="321" xr6:uid="{00000000-000C-0000-FFFF-FFFF3B010000}" r="J23" connectionId="0">
    <xmlCellPr id="1" xr6:uid="{00000000-0010-0000-3B01-000001000000}" uniqueName="P1076107">
      <xmlPr mapId="3" xpath="/TFI-IZD-POD/ISD-TFI-IZD-POD-E_1000979/P1076107" xmlDataType="decimal"/>
    </xmlCellPr>
  </singleXmlCell>
  <singleXmlCell id="322" xr6:uid="{00000000-000C-0000-FFFF-FFFF3C010000}" r="K23" connectionId="0">
    <xmlCellPr id="1" xr6:uid="{00000000-0010-0000-3C01-000001000000}" uniqueName="P1082345">
      <xmlPr mapId="3" xpath="/TFI-IZD-POD/ISD-TFI-IZD-POD-E_1000979/P1082345" xmlDataType="decimal"/>
    </xmlCellPr>
  </singleXmlCell>
  <singleXmlCell id="323" xr6:uid="{00000000-000C-0000-FFFF-FFFF3D010000}" r="H24" connectionId="0">
    <xmlCellPr id="1" xr6:uid="{00000000-0010-0000-3D01-000001000000}" uniqueName="P1076109">
      <xmlPr mapId="3" xpath="/TFI-IZD-POD/ISD-TFI-IZD-POD-E_1000979/P1076109" xmlDataType="decimal"/>
    </xmlCellPr>
  </singleXmlCell>
  <singleXmlCell id="324" xr6:uid="{00000000-000C-0000-FFFF-FFFF3E010000}" r="I24" connectionId="0">
    <xmlCellPr id="1" xr6:uid="{00000000-0010-0000-3E01-000001000000}" uniqueName="P1082347">
      <xmlPr mapId="3" xpath="/TFI-IZD-POD/ISD-TFI-IZD-POD-E_1000979/P1082347" xmlDataType="decimal"/>
    </xmlCellPr>
  </singleXmlCell>
  <singleXmlCell id="325" xr6:uid="{00000000-000C-0000-FFFF-FFFF3F010000}" r="J24" connectionId="0">
    <xmlCellPr id="1" xr6:uid="{00000000-0010-0000-3F01-000001000000}" uniqueName="P1076111">
      <xmlPr mapId="3" xpath="/TFI-IZD-POD/ISD-TFI-IZD-POD-E_1000979/P1076111" xmlDataType="decimal"/>
    </xmlCellPr>
  </singleXmlCell>
  <singleXmlCell id="326" xr6:uid="{00000000-000C-0000-FFFF-FFFF40010000}" r="K24" connectionId="0">
    <xmlCellPr id="1" xr6:uid="{00000000-0010-0000-4001-000001000000}" uniqueName="P1082348">
      <xmlPr mapId="3" xpath="/TFI-IZD-POD/ISD-TFI-IZD-POD-E_1000979/P1082348" xmlDataType="decimal"/>
    </xmlCellPr>
  </singleXmlCell>
  <singleXmlCell id="327" xr6:uid="{00000000-000C-0000-FFFF-FFFF41010000}" r="H25" connectionId="0">
    <xmlCellPr id="1" xr6:uid="{00000000-0010-0000-4101-000001000000}" uniqueName="P1076113">
      <xmlPr mapId="3" xpath="/TFI-IZD-POD/ISD-TFI-IZD-POD-E_1000979/P1076113" xmlDataType="decimal"/>
    </xmlCellPr>
  </singleXmlCell>
  <singleXmlCell id="328" xr6:uid="{00000000-000C-0000-FFFF-FFFF42010000}" r="I25" connectionId="0">
    <xmlCellPr id="1" xr6:uid="{00000000-0010-0000-4201-000001000000}" uniqueName="P1082350">
      <xmlPr mapId="3" xpath="/TFI-IZD-POD/ISD-TFI-IZD-POD-E_1000979/P1082350" xmlDataType="decimal"/>
    </xmlCellPr>
  </singleXmlCell>
  <singleXmlCell id="329" xr6:uid="{00000000-000C-0000-FFFF-FFFF43010000}" r="J25" connectionId="0">
    <xmlCellPr id="1" xr6:uid="{00000000-0010-0000-4301-000001000000}" uniqueName="P1076115">
      <xmlPr mapId="3" xpath="/TFI-IZD-POD/ISD-TFI-IZD-POD-E_1000979/P1076115" xmlDataType="decimal"/>
    </xmlCellPr>
  </singleXmlCell>
  <singleXmlCell id="330" xr6:uid="{00000000-000C-0000-FFFF-FFFF44010000}" r="K25" connectionId="0">
    <xmlCellPr id="1" xr6:uid="{00000000-0010-0000-4401-000001000000}" uniqueName="P1082352">
      <xmlPr mapId="3" xpath="/TFI-IZD-POD/ISD-TFI-IZD-POD-E_1000979/P1082352" xmlDataType="decimal"/>
    </xmlCellPr>
  </singleXmlCell>
  <singleXmlCell id="331" xr6:uid="{00000000-000C-0000-FFFF-FFFF45010000}" r="H26" connectionId="0">
    <xmlCellPr id="1" xr6:uid="{00000000-0010-0000-4501-000001000000}" uniqueName="P1076117">
      <xmlPr mapId="3" xpath="/TFI-IZD-POD/ISD-TFI-IZD-POD-E_1000979/P1076117" xmlDataType="decimal"/>
    </xmlCellPr>
  </singleXmlCell>
  <singleXmlCell id="332" xr6:uid="{00000000-000C-0000-FFFF-FFFF46010000}" r="I26" connectionId="0">
    <xmlCellPr id="1" xr6:uid="{00000000-0010-0000-4601-000001000000}" uniqueName="P1082353">
      <xmlPr mapId="3" xpath="/TFI-IZD-POD/ISD-TFI-IZD-POD-E_1000979/P1082353" xmlDataType="decimal"/>
    </xmlCellPr>
  </singleXmlCell>
  <singleXmlCell id="333" xr6:uid="{00000000-000C-0000-FFFF-FFFF47010000}" r="J26" connectionId="0">
    <xmlCellPr id="1" xr6:uid="{00000000-0010-0000-4701-000001000000}" uniqueName="P1076122">
      <xmlPr mapId="3" xpath="/TFI-IZD-POD/ISD-TFI-IZD-POD-E_1000979/P1076122" xmlDataType="decimal"/>
    </xmlCellPr>
  </singleXmlCell>
  <singleXmlCell id="334" xr6:uid="{00000000-000C-0000-FFFF-FFFF48010000}" r="K26" connectionId="0">
    <xmlCellPr id="1" xr6:uid="{00000000-0010-0000-4801-000001000000}" uniqueName="P1082355">
      <xmlPr mapId="3" xpath="/TFI-IZD-POD/ISD-TFI-IZD-POD-E_1000979/P1082355" xmlDataType="decimal"/>
    </xmlCellPr>
  </singleXmlCell>
  <singleXmlCell id="335" xr6:uid="{00000000-000C-0000-FFFF-FFFF49010000}" r="H27" connectionId="0">
    <xmlCellPr id="1" xr6:uid="{00000000-0010-0000-4901-000001000000}" uniqueName="P1076126">
      <xmlPr mapId="3" xpath="/TFI-IZD-POD/ISD-TFI-IZD-POD-E_1000979/P1076126" xmlDataType="decimal"/>
    </xmlCellPr>
  </singleXmlCell>
  <singleXmlCell id="336" xr6:uid="{00000000-000C-0000-FFFF-FFFF4A010000}" r="I27" connectionId="0">
    <xmlCellPr id="1" xr6:uid="{00000000-0010-0000-4A01-000001000000}" uniqueName="P1082357">
      <xmlPr mapId="3" xpath="/TFI-IZD-POD/ISD-TFI-IZD-POD-E_1000979/P1082357" xmlDataType="decimal"/>
    </xmlCellPr>
  </singleXmlCell>
  <singleXmlCell id="337" xr6:uid="{00000000-000C-0000-FFFF-FFFF4B010000}" r="J27" connectionId="0">
    <xmlCellPr id="1" xr6:uid="{00000000-0010-0000-4B01-000001000000}" uniqueName="P1076128">
      <xmlPr mapId="3" xpath="/TFI-IZD-POD/ISD-TFI-IZD-POD-E_1000979/P1076128" xmlDataType="decimal"/>
    </xmlCellPr>
  </singleXmlCell>
  <singleXmlCell id="338" xr6:uid="{00000000-000C-0000-FFFF-FFFF4C010000}" r="K27" connectionId="0">
    <xmlCellPr id="1" xr6:uid="{00000000-0010-0000-4C01-000001000000}" uniqueName="P1082359">
      <xmlPr mapId="3" xpath="/TFI-IZD-POD/ISD-TFI-IZD-POD-E_1000979/P1082359" xmlDataType="decimal"/>
    </xmlCellPr>
  </singleXmlCell>
  <singleXmlCell id="339" xr6:uid="{00000000-000C-0000-FFFF-FFFF4D010000}" r="H28" connectionId="0">
    <xmlCellPr id="1" xr6:uid="{00000000-0010-0000-4D01-000001000000}" uniqueName="P1076130">
      <xmlPr mapId="3" xpath="/TFI-IZD-POD/ISD-TFI-IZD-POD-E_1000979/P1076130" xmlDataType="decimal"/>
    </xmlCellPr>
  </singleXmlCell>
  <singleXmlCell id="340" xr6:uid="{00000000-000C-0000-FFFF-FFFF4E010000}" r="I28" connectionId="0">
    <xmlCellPr id="1" xr6:uid="{00000000-0010-0000-4E01-000001000000}" uniqueName="P1082363">
      <xmlPr mapId="3" xpath="/TFI-IZD-POD/ISD-TFI-IZD-POD-E_1000979/P1082363" xmlDataType="decimal"/>
    </xmlCellPr>
  </singleXmlCell>
  <singleXmlCell id="341" xr6:uid="{00000000-000C-0000-FFFF-FFFF4F010000}" r="J28" connectionId="0">
    <xmlCellPr id="1" xr6:uid="{00000000-0010-0000-4F01-000001000000}" uniqueName="P1076132">
      <xmlPr mapId="3" xpath="/TFI-IZD-POD/ISD-TFI-IZD-POD-E_1000979/P1076132" xmlDataType="decimal"/>
    </xmlCellPr>
  </singleXmlCell>
  <singleXmlCell id="342" xr6:uid="{00000000-000C-0000-FFFF-FFFF50010000}" r="K28" connectionId="0">
    <xmlCellPr id="1" xr6:uid="{00000000-0010-0000-5001-000001000000}" uniqueName="P1082371">
      <xmlPr mapId="3" xpath="/TFI-IZD-POD/ISD-TFI-IZD-POD-E_1000979/P1082371" xmlDataType="decimal"/>
    </xmlCellPr>
  </singleXmlCell>
  <singleXmlCell id="343" xr6:uid="{00000000-000C-0000-FFFF-FFFF51010000}" r="H29" connectionId="0">
    <xmlCellPr id="1" xr6:uid="{00000000-0010-0000-5101-000001000000}" uniqueName="P1076134">
      <xmlPr mapId="3" xpath="/TFI-IZD-POD/ISD-TFI-IZD-POD-E_1000979/P1076134" xmlDataType="decimal"/>
    </xmlCellPr>
  </singleXmlCell>
  <singleXmlCell id="344" xr6:uid="{00000000-000C-0000-FFFF-FFFF52010000}" r="I29" connectionId="0">
    <xmlCellPr id="1" xr6:uid="{00000000-0010-0000-5201-000001000000}" uniqueName="P1082373">
      <xmlPr mapId="3" xpath="/TFI-IZD-POD/ISD-TFI-IZD-POD-E_1000979/P1082373" xmlDataType="decimal"/>
    </xmlCellPr>
  </singleXmlCell>
  <singleXmlCell id="345" xr6:uid="{00000000-000C-0000-FFFF-FFFF53010000}" r="J29" connectionId="0">
    <xmlCellPr id="1" xr6:uid="{00000000-0010-0000-5301-000001000000}" uniqueName="P1076136">
      <xmlPr mapId="3" xpath="/TFI-IZD-POD/ISD-TFI-IZD-POD-E_1000979/P1076136" xmlDataType="decimal"/>
    </xmlCellPr>
  </singleXmlCell>
  <singleXmlCell id="346" xr6:uid="{00000000-000C-0000-FFFF-FFFF54010000}" r="K29" connectionId="0">
    <xmlCellPr id="1" xr6:uid="{00000000-0010-0000-5401-000001000000}" uniqueName="P1082375">
      <xmlPr mapId="3" xpath="/TFI-IZD-POD/ISD-TFI-IZD-POD-E_1000979/P1082375" xmlDataType="decimal"/>
    </xmlCellPr>
  </singleXmlCell>
  <singleXmlCell id="347" xr6:uid="{00000000-000C-0000-FFFF-FFFF55010000}" r="H30" connectionId="0">
    <xmlCellPr id="1" xr6:uid="{00000000-0010-0000-5501-000001000000}" uniqueName="P1076138">
      <xmlPr mapId="3" xpath="/TFI-IZD-POD/ISD-TFI-IZD-POD-E_1000979/P1076138" xmlDataType="decimal"/>
    </xmlCellPr>
  </singleXmlCell>
  <singleXmlCell id="348" xr6:uid="{00000000-000C-0000-FFFF-FFFF56010000}" r="I30" connectionId="0">
    <xmlCellPr id="1" xr6:uid="{00000000-0010-0000-5601-000001000000}" uniqueName="P1082377">
      <xmlPr mapId="3" xpath="/TFI-IZD-POD/ISD-TFI-IZD-POD-E_1000979/P1082377" xmlDataType="decimal"/>
    </xmlCellPr>
  </singleXmlCell>
  <singleXmlCell id="349" xr6:uid="{00000000-000C-0000-FFFF-FFFF57010000}" r="J30" connectionId="0">
    <xmlCellPr id="1" xr6:uid="{00000000-0010-0000-5701-000001000000}" uniqueName="P1076140">
      <xmlPr mapId="3" xpath="/TFI-IZD-POD/ISD-TFI-IZD-POD-E_1000979/P1076140" xmlDataType="decimal"/>
    </xmlCellPr>
  </singleXmlCell>
  <singleXmlCell id="350" xr6:uid="{00000000-000C-0000-FFFF-FFFF58010000}" r="K30" connectionId="0">
    <xmlCellPr id="1" xr6:uid="{00000000-0010-0000-5801-000001000000}" uniqueName="P1082379">
      <xmlPr mapId="3" xpath="/TFI-IZD-POD/ISD-TFI-IZD-POD-E_1000979/P1082379" xmlDataType="decimal"/>
    </xmlCellPr>
  </singleXmlCell>
  <singleXmlCell id="351" xr6:uid="{00000000-000C-0000-FFFF-FFFF59010000}" r="H31" connectionId="0">
    <xmlCellPr id="1" xr6:uid="{00000000-0010-0000-5901-000001000000}" uniqueName="P1076142">
      <xmlPr mapId="3" xpath="/TFI-IZD-POD/ISD-TFI-IZD-POD-E_1000979/P1076142" xmlDataType="decimal"/>
    </xmlCellPr>
  </singleXmlCell>
  <singleXmlCell id="352" xr6:uid="{00000000-000C-0000-FFFF-FFFF5A010000}" r="I31" connectionId="0">
    <xmlCellPr id="1" xr6:uid="{00000000-0010-0000-5A01-000001000000}" uniqueName="P1082380">
      <xmlPr mapId="3" xpath="/TFI-IZD-POD/ISD-TFI-IZD-POD-E_1000979/P1082380" xmlDataType="decimal"/>
    </xmlCellPr>
  </singleXmlCell>
  <singleXmlCell id="353" xr6:uid="{00000000-000C-0000-FFFF-FFFF5B010000}" r="J31" connectionId="0">
    <xmlCellPr id="1" xr6:uid="{00000000-0010-0000-5B01-000001000000}" uniqueName="P1076144">
      <xmlPr mapId="3" xpath="/TFI-IZD-POD/ISD-TFI-IZD-POD-E_1000979/P1076144" xmlDataType="decimal"/>
    </xmlCellPr>
  </singleXmlCell>
  <singleXmlCell id="354" xr6:uid="{00000000-000C-0000-FFFF-FFFF5C010000}" r="K31" connectionId="0">
    <xmlCellPr id="1" xr6:uid="{00000000-0010-0000-5C01-000001000000}" uniqueName="P1082382">
      <xmlPr mapId="3" xpath="/TFI-IZD-POD/ISD-TFI-IZD-POD-E_1000979/P1082382" xmlDataType="decimal"/>
    </xmlCellPr>
  </singleXmlCell>
  <singleXmlCell id="355" xr6:uid="{00000000-000C-0000-FFFF-FFFF5D010000}" r="H32" connectionId="0">
    <xmlCellPr id="1" xr6:uid="{00000000-0010-0000-5D01-000001000000}" uniqueName="P1076147">
      <xmlPr mapId="3" xpath="/TFI-IZD-POD/ISD-TFI-IZD-POD-E_1000979/P1076147" xmlDataType="decimal"/>
    </xmlCellPr>
  </singleXmlCell>
  <singleXmlCell id="356" xr6:uid="{00000000-000C-0000-FFFF-FFFF5E010000}" r="I32" connectionId="0">
    <xmlCellPr id="1" xr6:uid="{00000000-0010-0000-5E01-000001000000}" uniqueName="P1082384">
      <xmlPr mapId="3" xpath="/TFI-IZD-POD/ISD-TFI-IZD-POD-E_1000979/P1082384" xmlDataType="decimal"/>
    </xmlCellPr>
  </singleXmlCell>
  <singleXmlCell id="357" xr6:uid="{00000000-000C-0000-FFFF-FFFF5F010000}" r="J32" connectionId="0">
    <xmlCellPr id="1" xr6:uid="{00000000-0010-0000-5F01-000001000000}" uniqueName="P1076150">
      <xmlPr mapId="3" xpath="/TFI-IZD-POD/ISD-TFI-IZD-POD-E_1000979/P1076150" xmlDataType="decimal"/>
    </xmlCellPr>
  </singleXmlCell>
  <singleXmlCell id="358" xr6:uid="{00000000-000C-0000-FFFF-FFFF60010000}" r="K32" connectionId="0">
    <xmlCellPr id="1" xr6:uid="{00000000-0010-0000-6001-000001000000}" uniqueName="P1082386">
      <xmlPr mapId="3" xpath="/TFI-IZD-POD/ISD-TFI-IZD-POD-E_1000979/P1082386" xmlDataType="decimal"/>
    </xmlCellPr>
  </singleXmlCell>
  <singleXmlCell id="363" xr6:uid="{00000000-000C-0000-FFFF-FFFF61010000}" r="H33" connectionId="0">
    <xmlCellPr id="1" xr6:uid="{00000000-0010-0000-6101-000001000000}" uniqueName="P1076152">
      <xmlPr mapId="3" xpath="/TFI-IZD-POD/ISD-TFI-IZD-POD-E_1000979/P1076152" xmlDataType="decimal"/>
    </xmlCellPr>
  </singleXmlCell>
  <singleXmlCell id="364" xr6:uid="{00000000-000C-0000-FFFF-FFFF62010000}" r="I33" connectionId="0">
    <xmlCellPr id="1" xr6:uid="{00000000-0010-0000-6201-000001000000}" uniqueName="P1082387">
      <xmlPr mapId="3" xpath="/TFI-IZD-POD/ISD-TFI-IZD-POD-E_1000979/P1082387" xmlDataType="decimal"/>
    </xmlCellPr>
  </singleXmlCell>
  <singleXmlCell id="365" xr6:uid="{00000000-000C-0000-FFFF-FFFF63010000}" r="J33" connectionId="0">
    <xmlCellPr id="1" xr6:uid="{00000000-0010-0000-6301-000001000000}" uniqueName="P1076154">
      <xmlPr mapId="3" xpath="/TFI-IZD-POD/ISD-TFI-IZD-POD-E_1000979/P1076154" xmlDataType="decimal"/>
    </xmlCellPr>
  </singleXmlCell>
  <singleXmlCell id="366" xr6:uid="{00000000-000C-0000-FFFF-FFFF64010000}" r="K33" connectionId="0">
    <xmlCellPr id="1" xr6:uid="{00000000-0010-0000-6401-000001000000}" uniqueName="P1082389">
      <xmlPr mapId="3" xpath="/TFI-IZD-POD/ISD-TFI-IZD-POD-E_1000979/P1082389" xmlDataType="decimal"/>
    </xmlCellPr>
  </singleXmlCell>
  <singleXmlCell id="367" xr6:uid="{00000000-000C-0000-FFFF-FFFF65010000}" r="H34" connectionId="0">
    <xmlCellPr id="1" xr6:uid="{00000000-0010-0000-6501-000001000000}" uniqueName="P1076156">
      <xmlPr mapId="3" xpath="/TFI-IZD-POD/ISD-TFI-IZD-POD-E_1000979/P1076156" xmlDataType="decimal"/>
    </xmlCellPr>
  </singleXmlCell>
  <singleXmlCell id="368" xr6:uid="{00000000-000C-0000-FFFF-FFFF66010000}" r="I34" connectionId="0">
    <xmlCellPr id="1" xr6:uid="{00000000-0010-0000-6601-000001000000}" uniqueName="P1082391">
      <xmlPr mapId="3" xpath="/TFI-IZD-POD/ISD-TFI-IZD-POD-E_1000979/P1082391" xmlDataType="decimal"/>
    </xmlCellPr>
  </singleXmlCell>
  <singleXmlCell id="369" xr6:uid="{00000000-000C-0000-FFFF-FFFF67010000}" r="J34" connectionId="0">
    <xmlCellPr id="1" xr6:uid="{00000000-0010-0000-6701-000001000000}" uniqueName="P1076158">
      <xmlPr mapId="3" xpath="/TFI-IZD-POD/ISD-TFI-IZD-POD-E_1000979/P1076158" xmlDataType="decimal"/>
    </xmlCellPr>
  </singleXmlCell>
  <singleXmlCell id="370" xr6:uid="{00000000-000C-0000-FFFF-FFFF68010000}" r="K34" connectionId="0">
    <xmlCellPr id="1" xr6:uid="{00000000-0010-0000-6801-000001000000}" uniqueName="P1082393">
      <xmlPr mapId="3" xpath="/TFI-IZD-POD/ISD-TFI-IZD-POD-E_1000979/P1082393" xmlDataType="decimal"/>
    </xmlCellPr>
  </singleXmlCell>
  <singleXmlCell id="371" xr6:uid="{00000000-000C-0000-FFFF-FFFF69010000}" r="H35" connectionId="0">
    <xmlCellPr id="1" xr6:uid="{00000000-0010-0000-6901-000001000000}" uniqueName="P1076162">
      <xmlPr mapId="3" xpath="/TFI-IZD-POD/ISD-TFI-IZD-POD-E_1000979/P1076162" xmlDataType="decimal"/>
    </xmlCellPr>
  </singleXmlCell>
  <singleXmlCell id="372" xr6:uid="{00000000-000C-0000-FFFF-FFFF6A010000}" r="I35" connectionId="0">
    <xmlCellPr id="1" xr6:uid="{00000000-0010-0000-6A01-000001000000}" uniqueName="P1082395">
      <xmlPr mapId="3" xpath="/TFI-IZD-POD/ISD-TFI-IZD-POD-E_1000979/P1082395" xmlDataType="decimal"/>
    </xmlCellPr>
  </singleXmlCell>
  <singleXmlCell id="373" xr6:uid="{00000000-000C-0000-FFFF-FFFF6B010000}" r="J35" connectionId="0">
    <xmlCellPr id="1" xr6:uid="{00000000-0010-0000-6B01-000001000000}" uniqueName="P1076164">
      <xmlPr mapId="3" xpath="/TFI-IZD-POD/ISD-TFI-IZD-POD-E_1000979/P1076164" xmlDataType="decimal"/>
    </xmlCellPr>
  </singleXmlCell>
  <singleXmlCell id="374" xr6:uid="{00000000-000C-0000-FFFF-FFFF6C010000}" r="K35" connectionId="0">
    <xmlCellPr id="1" xr6:uid="{00000000-0010-0000-6C01-000001000000}" uniqueName="P1082397">
      <xmlPr mapId="3" xpath="/TFI-IZD-POD/ISD-TFI-IZD-POD-E_1000979/P1082397" xmlDataType="decimal"/>
    </xmlCellPr>
  </singleXmlCell>
  <singleXmlCell id="375" xr6:uid="{00000000-000C-0000-FFFF-FFFF6D010000}" r="H36" connectionId="0">
    <xmlCellPr id="1" xr6:uid="{00000000-0010-0000-6D01-000001000000}" uniqueName="P1076166">
      <xmlPr mapId="3" xpath="/TFI-IZD-POD/ISD-TFI-IZD-POD-E_1000979/P1076166" xmlDataType="decimal"/>
    </xmlCellPr>
  </singleXmlCell>
  <singleXmlCell id="376" xr6:uid="{00000000-000C-0000-FFFF-FFFF6E010000}" r="I36" connectionId="0">
    <xmlCellPr id="1" xr6:uid="{00000000-0010-0000-6E01-000001000000}" uniqueName="P1082399">
      <xmlPr mapId="3" xpath="/TFI-IZD-POD/ISD-TFI-IZD-POD-E_1000979/P1082399" xmlDataType="decimal"/>
    </xmlCellPr>
  </singleXmlCell>
  <singleXmlCell id="377" xr6:uid="{00000000-000C-0000-FFFF-FFFF6F010000}" r="J36" connectionId="0">
    <xmlCellPr id="1" xr6:uid="{00000000-0010-0000-6F01-000001000000}" uniqueName="P1076168">
      <xmlPr mapId="3" xpath="/TFI-IZD-POD/ISD-TFI-IZD-POD-E_1000979/P1076168" xmlDataType="decimal"/>
    </xmlCellPr>
  </singleXmlCell>
  <singleXmlCell id="378" xr6:uid="{00000000-000C-0000-FFFF-FFFF70010000}" r="K36" connectionId="0">
    <xmlCellPr id="1" xr6:uid="{00000000-0010-0000-7001-000001000000}" uniqueName="P1082400">
      <xmlPr mapId="3" xpath="/TFI-IZD-POD/ISD-TFI-IZD-POD-E_1000979/P1082400" xmlDataType="decimal"/>
    </xmlCellPr>
  </singleXmlCell>
  <singleXmlCell id="379" xr6:uid="{00000000-000C-0000-FFFF-FFFF71010000}" r="H37" connectionId="0">
    <xmlCellPr id="1" xr6:uid="{00000000-0010-0000-7101-000001000000}" uniqueName="P1076170">
      <xmlPr mapId="3" xpath="/TFI-IZD-POD/ISD-TFI-IZD-POD-E_1000979/P1076170" xmlDataType="decimal"/>
    </xmlCellPr>
  </singleXmlCell>
  <singleXmlCell id="380" xr6:uid="{00000000-000C-0000-FFFF-FFFF72010000}" r="I37" connectionId="0">
    <xmlCellPr id="1" xr6:uid="{00000000-0010-0000-7201-000001000000}" uniqueName="P1082402">
      <xmlPr mapId="3" xpath="/TFI-IZD-POD/ISD-TFI-IZD-POD-E_1000979/P1082402" xmlDataType="decimal"/>
    </xmlCellPr>
  </singleXmlCell>
  <singleXmlCell id="381" xr6:uid="{00000000-000C-0000-FFFF-FFFF73010000}" r="J37" connectionId="0">
    <xmlCellPr id="1" xr6:uid="{00000000-0010-0000-7301-000001000000}" uniqueName="P1076173">
      <xmlPr mapId="3" xpath="/TFI-IZD-POD/ISD-TFI-IZD-POD-E_1000979/P1076173" xmlDataType="decimal"/>
    </xmlCellPr>
  </singleXmlCell>
  <singleXmlCell id="382" xr6:uid="{00000000-000C-0000-FFFF-FFFF74010000}" r="K37" connectionId="0">
    <xmlCellPr id="1" xr6:uid="{00000000-0010-0000-7401-000001000000}" uniqueName="P1082404">
      <xmlPr mapId="3" xpath="/TFI-IZD-POD/ISD-TFI-IZD-POD-E_1000979/P1082404" xmlDataType="decimal"/>
    </xmlCellPr>
  </singleXmlCell>
  <singleXmlCell id="383" xr6:uid="{00000000-000C-0000-FFFF-FFFF75010000}" r="H38" connectionId="0">
    <xmlCellPr id="1" xr6:uid="{00000000-0010-0000-7501-000001000000}" uniqueName="P1076175">
      <xmlPr mapId="3" xpath="/TFI-IZD-POD/ISD-TFI-IZD-POD-E_1000979/P1076175" xmlDataType="decimal"/>
    </xmlCellPr>
  </singleXmlCell>
  <singleXmlCell id="384" xr6:uid="{00000000-000C-0000-FFFF-FFFF76010000}" r="I38" connectionId="0">
    <xmlCellPr id="1" xr6:uid="{00000000-0010-0000-7601-000001000000}" uniqueName="P1082405">
      <xmlPr mapId="3" xpath="/TFI-IZD-POD/ISD-TFI-IZD-POD-E_1000979/P1082405" xmlDataType="decimal"/>
    </xmlCellPr>
  </singleXmlCell>
  <singleXmlCell id="385" xr6:uid="{00000000-000C-0000-FFFF-FFFF77010000}" r="J38" connectionId="0">
    <xmlCellPr id="1" xr6:uid="{00000000-0010-0000-7701-000001000000}" uniqueName="P1076178">
      <xmlPr mapId="3" xpath="/TFI-IZD-POD/ISD-TFI-IZD-POD-E_1000979/P1076178" xmlDataType="decimal"/>
    </xmlCellPr>
  </singleXmlCell>
  <singleXmlCell id="386" xr6:uid="{00000000-000C-0000-FFFF-FFFF78010000}" r="K38" connectionId="0">
    <xmlCellPr id="1" xr6:uid="{00000000-0010-0000-7801-000001000000}" uniqueName="P1082407">
      <xmlPr mapId="3" xpath="/TFI-IZD-POD/ISD-TFI-IZD-POD-E_1000979/P1082407" xmlDataType="decimal"/>
    </xmlCellPr>
  </singleXmlCell>
  <singleXmlCell id="387" xr6:uid="{00000000-000C-0000-FFFF-FFFF79010000}" r="H39" connectionId="0">
    <xmlCellPr id="1" xr6:uid="{00000000-0010-0000-7901-000001000000}" uniqueName="P1076180">
      <xmlPr mapId="3" xpath="/TFI-IZD-POD/ISD-TFI-IZD-POD-E_1000979/P1076180" xmlDataType="decimal"/>
    </xmlCellPr>
  </singleXmlCell>
  <singleXmlCell id="388" xr6:uid="{00000000-000C-0000-FFFF-FFFF7A010000}" r="I39" connectionId="0">
    <xmlCellPr id="1" xr6:uid="{00000000-0010-0000-7A01-000001000000}" uniqueName="P1082409">
      <xmlPr mapId="3" xpath="/TFI-IZD-POD/ISD-TFI-IZD-POD-E_1000979/P1082409" xmlDataType="decimal"/>
    </xmlCellPr>
  </singleXmlCell>
  <singleXmlCell id="389" xr6:uid="{00000000-000C-0000-FFFF-FFFF7B010000}" r="J39" connectionId="0">
    <xmlCellPr id="1" xr6:uid="{00000000-0010-0000-7B01-000001000000}" uniqueName="P1076182">
      <xmlPr mapId="3" xpath="/TFI-IZD-POD/ISD-TFI-IZD-POD-E_1000979/P1076182" xmlDataType="decimal"/>
    </xmlCellPr>
  </singleXmlCell>
  <singleXmlCell id="390" xr6:uid="{00000000-000C-0000-FFFF-FFFF7C010000}" r="K39" connectionId="0">
    <xmlCellPr id="1" xr6:uid="{00000000-0010-0000-7C01-000001000000}" uniqueName="P1082411">
      <xmlPr mapId="3" xpath="/TFI-IZD-POD/ISD-TFI-IZD-POD-E_1000979/P1082411" xmlDataType="decimal"/>
    </xmlCellPr>
  </singleXmlCell>
  <singleXmlCell id="391" xr6:uid="{00000000-000C-0000-FFFF-FFFF7D010000}" r="H40" connectionId="0">
    <xmlCellPr id="1" xr6:uid="{00000000-0010-0000-7D01-000001000000}" uniqueName="P1076234">
      <xmlPr mapId="3" xpath="/TFI-IZD-POD/ISD-TFI-IZD-POD-E_1000979/P1076234" xmlDataType="decimal"/>
    </xmlCellPr>
  </singleXmlCell>
  <singleXmlCell id="392" xr6:uid="{00000000-000C-0000-FFFF-FFFF7E010000}" r="I40" connectionId="0">
    <xmlCellPr id="1" xr6:uid="{00000000-0010-0000-7E01-000001000000}" uniqueName="P1082413">
      <xmlPr mapId="3" xpath="/TFI-IZD-POD/ISD-TFI-IZD-POD-E_1000979/P1082413" xmlDataType="decimal"/>
    </xmlCellPr>
  </singleXmlCell>
  <singleXmlCell id="393" xr6:uid="{00000000-000C-0000-FFFF-FFFF7F010000}" r="J40" connectionId="0">
    <xmlCellPr id="1" xr6:uid="{00000000-0010-0000-7F01-000001000000}" uniqueName="P1076236">
      <xmlPr mapId="3" xpath="/TFI-IZD-POD/ISD-TFI-IZD-POD-E_1000979/P1076236" xmlDataType="decimal"/>
    </xmlCellPr>
  </singleXmlCell>
  <singleXmlCell id="394" xr6:uid="{00000000-000C-0000-FFFF-FFFF80010000}" r="K40" connectionId="0">
    <xmlCellPr id="1" xr6:uid="{00000000-0010-0000-8001-000001000000}" uniqueName="P1082414">
      <xmlPr mapId="3" xpath="/TFI-IZD-POD/ISD-TFI-IZD-POD-E_1000979/P1082414" xmlDataType="decimal"/>
    </xmlCellPr>
  </singleXmlCell>
  <singleXmlCell id="395" xr6:uid="{00000000-000C-0000-FFFF-FFFF81010000}" r="H41" connectionId="0">
    <xmlCellPr id="1" xr6:uid="{00000000-0010-0000-8101-000001000000}" uniqueName="P1076240">
      <xmlPr mapId="3" xpath="/TFI-IZD-POD/ISD-TFI-IZD-POD-E_1000979/P1076240" xmlDataType="decimal"/>
    </xmlCellPr>
  </singleXmlCell>
  <singleXmlCell id="396" xr6:uid="{00000000-000C-0000-FFFF-FFFF82010000}" r="I41" connectionId="0">
    <xmlCellPr id="1" xr6:uid="{00000000-0010-0000-8201-000001000000}" uniqueName="P1082421">
      <xmlPr mapId="3" xpath="/TFI-IZD-POD/ISD-TFI-IZD-POD-E_1000979/P1082421" xmlDataType="decimal"/>
    </xmlCellPr>
  </singleXmlCell>
  <singleXmlCell id="397" xr6:uid="{00000000-000C-0000-FFFF-FFFF83010000}" r="J41" connectionId="0">
    <xmlCellPr id="1" xr6:uid="{00000000-0010-0000-8301-000001000000}" uniqueName="P1076243">
      <xmlPr mapId="3" xpath="/TFI-IZD-POD/ISD-TFI-IZD-POD-E_1000979/P1076243" xmlDataType="decimal"/>
    </xmlCellPr>
  </singleXmlCell>
  <singleXmlCell id="398" xr6:uid="{00000000-000C-0000-FFFF-FFFF84010000}" r="K41" connectionId="0">
    <xmlCellPr id="1" xr6:uid="{00000000-0010-0000-8401-000001000000}" uniqueName="P1082424">
      <xmlPr mapId="3" xpath="/TFI-IZD-POD/ISD-TFI-IZD-POD-E_1000979/P1082424" xmlDataType="decimal"/>
    </xmlCellPr>
  </singleXmlCell>
  <singleXmlCell id="399" xr6:uid="{00000000-000C-0000-FFFF-FFFF85010000}" r="H42" connectionId="0">
    <xmlCellPr id="1" xr6:uid="{00000000-0010-0000-8501-000001000000}" uniqueName="P1076245">
      <xmlPr mapId="3" xpath="/TFI-IZD-POD/ISD-TFI-IZD-POD-E_1000979/P1076245" xmlDataType="decimal"/>
    </xmlCellPr>
  </singleXmlCell>
  <singleXmlCell id="400" xr6:uid="{00000000-000C-0000-FFFF-FFFF86010000}" r="I42" connectionId="0">
    <xmlCellPr id="1" xr6:uid="{00000000-0010-0000-8601-000001000000}" uniqueName="P1082426">
      <xmlPr mapId="3" xpath="/TFI-IZD-POD/ISD-TFI-IZD-POD-E_1000979/P1082426" xmlDataType="decimal"/>
    </xmlCellPr>
  </singleXmlCell>
  <singleXmlCell id="401" xr6:uid="{00000000-000C-0000-FFFF-FFFF87010000}" r="J42" connectionId="0">
    <xmlCellPr id="1" xr6:uid="{00000000-0010-0000-8701-000001000000}" uniqueName="P1076247">
      <xmlPr mapId="3" xpath="/TFI-IZD-POD/ISD-TFI-IZD-POD-E_1000979/P1076247" xmlDataType="decimal"/>
    </xmlCellPr>
  </singleXmlCell>
  <singleXmlCell id="402" xr6:uid="{00000000-000C-0000-FFFF-FFFF88010000}" r="K42" connectionId="0">
    <xmlCellPr id="1" xr6:uid="{00000000-0010-0000-8801-000001000000}" uniqueName="P1082427">
      <xmlPr mapId="3" xpath="/TFI-IZD-POD/ISD-TFI-IZD-POD-E_1000979/P1082427" xmlDataType="decimal"/>
    </xmlCellPr>
  </singleXmlCell>
  <singleXmlCell id="403" xr6:uid="{00000000-000C-0000-FFFF-FFFF89010000}" r="H43" connectionId="0">
    <xmlCellPr id="1" xr6:uid="{00000000-0010-0000-8901-000001000000}" uniqueName="P1076249">
      <xmlPr mapId="3" xpath="/TFI-IZD-POD/ISD-TFI-IZD-POD-E_1000979/P1076249" xmlDataType="decimal"/>
    </xmlCellPr>
  </singleXmlCell>
  <singleXmlCell id="404" xr6:uid="{00000000-000C-0000-FFFF-FFFF8A010000}" r="I43" connectionId="0">
    <xmlCellPr id="1" xr6:uid="{00000000-0010-0000-8A01-000001000000}" uniqueName="P1082431">
      <xmlPr mapId="3" xpath="/TFI-IZD-POD/ISD-TFI-IZD-POD-E_1000979/P1082431" xmlDataType="decimal"/>
    </xmlCellPr>
  </singleXmlCell>
  <singleXmlCell id="405" xr6:uid="{00000000-000C-0000-FFFF-FFFF8B010000}" r="J43" connectionId="0">
    <xmlCellPr id="1" xr6:uid="{00000000-0010-0000-8B01-000001000000}" uniqueName="P1076251">
      <xmlPr mapId="3" xpath="/TFI-IZD-POD/ISD-TFI-IZD-POD-E_1000979/P1076251" xmlDataType="decimal"/>
    </xmlCellPr>
  </singleXmlCell>
  <singleXmlCell id="406" xr6:uid="{00000000-000C-0000-FFFF-FFFF8C010000}" r="K43" connectionId="0">
    <xmlCellPr id="1" xr6:uid="{00000000-0010-0000-8C01-000001000000}" uniqueName="P1082432">
      <xmlPr mapId="3" xpath="/TFI-IZD-POD/ISD-TFI-IZD-POD-E_1000979/P1082432" xmlDataType="decimal"/>
    </xmlCellPr>
  </singleXmlCell>
  <singleXmlCell id="407" xr6:uid="{00000000-000C-0000-FFFF-FFFF8D010000}" r="H44" connectionId="0">
    <xmlCellPr id="1" xr6:uid="{00000000-0010-0000-8D01-000001000000}" uniqueName="P1076253">
      <xmlPr mapId="3" xpath="/TFI-IZD-POD/ISD-TFI-IZD-POD-E_1000979/P1076253" xmlDataType="decimal"/>
    </xmlCellPr>
  </singleXmlCell>
  <singleXmlCell id="408" xr6:uid="{00000000-000C-0000-FFFF-FFFF8E010000}" r="I44" connectionId="0">
    <xmlCellPr id="1" xr6:uid="{00000000-0010-0000-8E01-000001000000}" uniqueName="P1082434">
      <xmlPr mapId="3" xpath="/TFI-IZD-POD/ISD-TFI-IZD-POD-E_1000979/P1082434" xmlDataType="decimal"/>
    </xmlCellPr>
  </singleXmlCell>
  <singleXmlCell id="409" xr6:uid="{00000000-000C-0000-FFFF-FFFF8F010000}" r="J44" connectionId="0">
    <xmlCellPr id="1" xr6:uid="{00000000-0010-0000-8F01-000001000000}" uniqueName="P1076255">
      <xmlPr mapId="3" xpath="/TFI-IZD-POD/ISD-TFI-IZD-POD-E_1000979/P1076255" xmlDataType="decimal"/>
    </xmlCellPr>
  </singleXmlCell>
  <singleXmlCell id="410" xr6:uid="{00000000-000C-0000-FFFF-FFFF90010000}" r="K44" connectionId="0">
    <xmlCellPr id="1" xr6:uid="{00000000-0010-0000-9001-000001000000}" uniqueName="P1082436">
      <xmlPr mapId="3" xpath="/TFI-IZD-POD/ISD-TFI-IZD-POD-E_1000979/P1082436" xmlDataType="decimal"/>
    </xmlCellPr>
  </singleXmlCell>
  <singleXmlCell id="411" xr6:uid="{00000000-000C-0000-FFFF-FFFF91010000}" r="H45" connectionId="0">
    <xmlCellPr id="1" xr6:uid="{00000000-0010-0000-9101-000001000000}" uniqueName="P1076257">
      <xmlPr mapId="3" xpath="/TFI-IZD-POD/ISD-TFI-IZD-POD-E_1000979/P1076257" xmlDataType="decimal"/>
    </xmlCellPr>
  </singleXmlCell>
  <singleXmlCell id="412" xr6:uid="{00000000-000C-0000-FFFF-FFFF92010000}" r="I45" connectionId="0">
    <xmlCellPr id="1" xr6:uid="{00000000-0010-0000-9201-000001000000}" uniqueName="P1082438">
      <xmlPr mapId="3" xpath="/TFI-IZD-POD/ISD-TFI-IZD-POD-E_1000979/P1082438" xmlDataType="decimal"/>
    </xmlCellPr>
  </singleXmlCell>
  <singleXmlCell id="413" xr6:uid="{00000000-000C-0000-FFFF-FFFF93010000}" r="J45" connectionId="0">
    <xmlCellPr id="1" xr6:uid="{00000000-0010-0000-9301-000001000000}" uniqueName="P1076259">
      <xmlPr mapId="3" xpath="/TFI-IZD-POD/ISD-TFI-IZD-POD-E_1000979/P1076259" xmlDataType="decimal"/>
    </xmlCellPr>
  </singleXmlCell>
  <singleXmlCell id="414" xr6:uid="{00000000-000C-0000-FFFF-FFFF94010000}" r="K45" connectionId="0">
    <xmlCellPr id="1" xr6:uid="{00000000-0010-0000-9401-000001000000}" uniqueName="P1082439">
      <xmlPr mapId="3" xpath="/TFI-IZD-POD/ISD-TFI-IZD-POD-E_1000979/P1082439" xmlDataType="decimal"/>
    </xmlCellPr>
  </singleXmlCell>
  <singleXmlCell id="415" xr6:uid="{00000000-000C-0000-FFFF-FFFF95010000}" r="H46" connectionId="0">
    <xmlCellPr id="1" xr6:uid="{00000000-0010-0000-9501-000001000000}" uniqueName="P1076262">
      <xmlPr mapId="3" xpath="/TFI-IZD-POD/ISD-TFI-IZD-POD-E_1000979/P1076262" xmlDataType="decimal"/>
    </xmlCellPr>
  </singleXmlCell>
  <singleXmlCell id="416" xr6:uid="{00000000-000C-0000-FFFF-FFFF96010000}" r="I46" connectionId="0">
    <xmlCellPr id="1" xr6:uid="{00000000-0010-0000-9601-000001000000}" uniqueName="P1082441">
      <xmlPr mapId="3" xpath="/TFI-IZD-POD/ISD-TFI-IZD-POD-E_1000979/P1082441" xmlDataType="decimal"/>
    </xmlCellPr>
  </singleXmlCell>
  <singleXmlCell id="417" xr6:uid="{00000000-000C-0000-FFFF-FFFF97010000}" r="J46" connectionId="0">
    <xmlCellPr id="1" xr6:uid="{00000000-0010-0000-9701-000001000000}" uniqueName="P1076264">
      <xmlPr mapId="3" xpath="/TFI-IZD-POD/ISD-TFI-IZD-POD-E_1000979/P1076264" xmlDataType="decimal"/>
    </xmlCellPr>
  </singleXmlCell>
  <singleXmlCell id="418" xr6:uid="{00000000-000C-0000-FFFF-FFFF98010000}" r="K46" connectionId="0">
    <xmlCellPr id="1" xr6:uid="{00000000-0010-0000-9801-000001000000}" uniqueName="P1082443">
      <xmlPr mapId="3" xpath="/TFI-IZD-POD/ISD-TFI-IZD-POD-E_1000979/P1082443" xmlDataType="decimal"/>
    </xmlCellPr>
  </singleXmlCell>
  <singleXmlCell id="419" xr6:uid="{00000000-000C-0000-FFFF-FFFF99010000}" r="H47" connectionId="0">
    <xmlCellPr id="1" xr6:uid="{00000000-0010-0000-9901-000001000000}" uniqueName="P1076274">
      <xmlPr mapId="3" xpath="/TFI-IZD-POD/ISD-TFI-IZD-POD-E_1000979/P1076274" xmlDataType="decimal"/>
    </xmlCellPr>
  </singleXmlCell>
  <singleXmlCell id="420" xr6:uid="{00000000-000C-0000-FFFF-FFFF9A010000}" r="I47" connectionId="0">
    <xmlCellPr id="1" xr6:uid="{00000000-0010-0000-9A01-000001000000}" uniqueName="P1082444">
      <xmlPr mapId="3" xpath="/TFI-IZD-POD/ISD-TFI-IZD-POD-E_1000979/P1082444" xmlDataType="decimal"/>
    </xmlCellPr>
  </singleXmlCell>
  <singleXmlCell id="421" xr6:uid="{00000000-000C-0000-FFFF-FFFF9B010000}" r="J47" connectionId="0">
    <xmlCellPr id="1" xr6:uid="{00000000-0010-0000-9B01-000001000000}" uniqueName="P1076276">
      <xmlPr mapId="3" xpath="/TFI-IZD-POD/ISD-TFI-IZD-POD-E_1000979/P1076276" xmlDataType="decimal"/>
    </xmlCellPr>
  </singleXmlCell>
  <singleXmlCell id="422" xr6:uid="{00000000-000C-0000-FFFF-FFFF9C010000}" r="K47" connectionId="0">
    <xmlCellPr id="1" xr6:uid="{00000000-0010-0000-9C01-000001000000}" uniqueName="P1082446">
      <xmlPr mapId="3" xpath="/TFI-IZD-POD/ISD-TFI-IZD-POD-E_1000979/P1082446" xmlDataType="decimal"/>
    </xmlCellPr>
  </singleXmlCell>
  <singleXmlCell id="423" xr6:uid="{00000000-000C-0000-FFFF-FFFF9D010000}" r="H48" connectionId="0">
    <xmlCellPr id="1" xr6:uid="{00000000-0010-0000-9D01-000001000000}" uniqueName="P1076278">
      <xmlPr mapId="3" xpath="/TFI-IZD-POD/ISD-TFI-IZD-POD-E_1000979/P1076278" xmlDataType="decimal"/>
    </xmlCellPr>
  </singleXmlCell>
  <singleXmlCell id="424" xr6:uid="{00000000-000C-0000-FFFF-FFFF9E010000}" r="I48" connectionId="0">
    <xmlCellPr id="1" xr6:uid="{00000000-0010-0000-9E01-000001000000}" uniqueName="P1082448">
      <xmlPr mapId="3" xpath="/TFI-IZD-POD/ISD-TFI-IZD-POD-E_1000979/P1082448" xmlDataType="decimal"/>
    </xmlCellPr>
  </singleXmlCell>
  <singleXmlCell id="425" xr6:uid="{00000000-000C-0000-FFFF-FFFF9F010000}" r="J48" connectionId="0">
    <xmlCellPr id="1" xr6:uid="{00000000-0010-0000-9F01-000001000000}" uniqueName="P1076280">
      <xmlPr mapId="3" xpath="/TFI-IZD-POD/ISD-TFI-IZD-POD-E_1000979/P1076280" xmlDataType="decimal"/>
    </xmlCellPr>
  </singleXmlCell>
  <singleXmlCell id="426" xr6:uid="{00000000-000C-0000-FFFF-FFFFA0010000}" r="K48" connectionId="0">
    <xmlCellPr id="1" xr6:uid="{00000000-0010-0000-A001-000001000000}" uniqueName="P1082449">
      <xmlPr mapId="3" xpath="/TFI-IZD-POD/ISD-TFI-IZD-POD-E_1000979/P1082449" xmlDataType="decimal"/>
    </xmlCellPr>
  </singleXmlCell>
  <singleXmlCell id="427" xr6:uid="{00000000-000C-0000-FFFF-FFFFA1010000}" r="H49" connectionId="0">
    <xmlCellPr id="1" xr6:uid="{00000000-0010-0000-A101-000001000000}" uniqueName="P1076281">
      <xmlPr mapId="3" xpath="/TFI-IZD-POD/ISD-TFI-IZD-POD-E_1000979/P1076281" xmlDataType="decimal"/>
    </xmlCellPr>
  </singleXmlCell>
  <singleXmlCell id="428" xr6:uid="{00000000-000C-0000-FFFF-FFFFA2010000}" r="I49" connectionId="0">
    <xmlCellPr id="1" xr6:uid="{00000000-0010-0000-A201-000001000000}" uniqueName="P1082451">
      <xmlPr mapId="3" xpath="/TFI-IZD-POD/ISD-TFI-IZD-POD-E_1000979/P1082451" xmlDataType="decimal"/>
    </xmlCellPr>
  </singleXmlCell>
  <singleXmlCell id="429" xr6:uid="{00000000-000C-0000-FFFF-FFFFA3010000}" r="J49" connectionId="0">
    <xmlCellPr id="1" xr6:uid="{00000000-0010-0000-A301-000001000000}" uniqueName="P1076282">
      <xmlPr mapId="3" xpath="/TFI-IZD-POD/ISD-TFI-IZD-POD-E_1000979/P1076282" xmlDataType="decimal"/>
    </xmlCellPr>
  </singleXmlCell>
  <singleXmlCell id="430" xr6:uid="{00000000-000C-0000-FFFF-FFFFA4010000}" r="K49" connectionId="0">
    <xmlCellPr id="1" xr6:uid="{00000000-0010-0000-A401-000001000000}" uniqueName="P1082452">
      <xmlPr mapId="3" xpath="/TFI-IZD-POD/ISD-TFI-IZD-POD-E_1000979/P1082452" xmlDataType="decimal"/>
    </xmlCellPr>
  </singleXmlCell>
  <singleXmlCell id="431" xr6:uid="{00000000-000C-0000-FFFF-FFFFA5010000}" r="H50" connectionId="0">
    <xmlCellPr id="1" xr6:uid="{00000000-0010-0000-A501-000001000000}" uniqueName="P1076283">
      <xmlPr mapId="3" xpath="/TFI-IZD-POD/ISD-TFI-IZD-POD-E_1000979/P1076283" xmlDataType="decimal"/>
    </xmlCellPr>
  </singleXmlCell>
  <singleXmlCell id="432" xr6:uid="{00000000-000C-0000-FFFF-FFFFA6010000}" r="I50" connectionId="0">
    <xmlCellPr id="1" xr6:uid="{00000000-0010-0000-A601-000001000000}" uniqueName="P1082454">
      <xmlPr mapId="3" xpath="/TFI-IZD-POD/ISD-TFI-IZD-POD-E_1000979/P1082454" xmlDataType="decimal"/>
    </xmlCellPr>
  </singleXmlCell>
  <singleXmlCell id="433" xr6:uid="{00000000-000C-0000-FFFF-FFFFA7010000}" r="J50" connectionId="0">
    <xmlCellPr id="1" xr6:uid="{00000000-0010-0000-A701-000001000000}" uniqueName="P1076284">
      <xmlPr mapId="3" xpath="/TFI-IZD-POD/ISD-TFI-IZD-POD-E_1000979/P1076284" xmlDataType="decimal"/>
    </xmlCellPr>
  </singleXmlCell>
  <singleXmlCell id="434" xr6:uid="{00000000-000C-0000-FFFF-FFFFA8010000}" r="K50" connectionId="0">
    <xmlCellPr id="1" xr6:uid="{00000000-0010-0000-A801-000001000000}" uniqueName="P1082456">
      <xmlPr mapId="3" xpath="/TFI-IZD-POD/ISD-TFI-IZD-POD-E_1000979/P1082456" xmlDataType="decimal"/>
    </xmlCellPr>
  </singleXmlCell>
  <singleXmlCell id="435" xr6:uid="{00000000-000C-0000-FFFF-FFFFA9010000}" r="H51" connectionId="0">
    <xmlCellPr id="1" xr6:uid="{00000000-0010-0000-A901-000001000000}" uniqueName="P1076285">
      <xmlPr mapId="3" xpath="/TFI-IZD-POD/ISD-TFI-IZD-POD-E_1000979/P1076285" xmlDataType="decimal"/>
    </xmlCellPr>
  </singleXmlCell>
  <singleXmlCell id="436" xr6:uid="{00000000-000C-0000-FFFF-FFFFAA010000}" r="I51" connectionId="0">
    <xmlCellPr id="1" xr6:uid="{00000000-0010-0000-AA01-000001000000}" uniqueName="P1082457">
      <xmlPr mapId="3" xpath="/TFI-IZD-POD/ISD-TFI-IZD-POD-E_1000979/P1082457" xmlDataType="decimal"/>
    </xmlCellPr>
  </singleXmlCell>
  <singleXmlCell id="437" xr6:uid="{00000000-000C-0000-FFFF-FFFFAB010000}" r="J51" connectionId="0">
    <xmlCellPr id="1" xr6:uid="{00000000-0010-0000-AB01-000001000000}" uniqueName="P1076286">
      <xmlPr mapId="3" xpath="/TFI-IZD-POD/ISD-TFI-IZD-POD-E_1000979/P1076286" xmlDataType="decimal"/>
    </xmlCellPr>
  </singleXmlCell>
  <singleXmlCell id="438" xr6:uid="{00000000-000C-0000-FFFF-FFFFAC010000}" r="K51" connectionId="0">
    <xmlCellPr id="1" xr6:uid="{00000000-0010-0000-AC01-000001000000}" uniqueName="P1082459">
      <xmlPr mapId="3" xpath="/TFI-IZD-POD/ISD-TFI-IZD-POD-E_1000979/P1082459" xmlDataType="decimal"/>
    </xmlCellPr>
  </singleXmlCell>
  <singleXmlCell id="439" xr6:uid="{00000000-000C-0000-FFFF-FFFFAD010000}" r="H52" connectionId="0">
    <xmlCellPr id="1" xr6:uid="{00000000-0010-0000-AD01-000001000000}" uniqueName="P1076287">
      <xmlPr mapId="3" xpath="/TFI-IZD-POD/ISD-TFI-IZD-POD-E_1000979/P1076287" xmlDataType="decimal"/>
    </xmlCellPr>
  </singleXmlCell>
  <singleXmlCell id="440" xr6:uid="{00000000-000C-0000-FFFF-FFFFAE010000}" r="I52" connectionId="0">
    <xmlCellPr id="1" xr6:uid="{00000000-0010-0000-AE01-000001000000}" uniqueName="P1082476">
      <xmlPr mapId="3" xpath="/TFI-IZD-POD/ISD-TFI-IZD-POD-E_1000979/P1082476" xmlDataType="decimal"/>
    </xmlCellPr>
  </singleXmlCell>
  <singleXmlCell id="441" xr6:uid="{00000000-000C-0000-FFFF-FFFFAF010000}" r="J52" connectionId="0">
    <xmlCellPr id="1" xr6:uid="{00000000-0010-0000-AF01-000001000000}" uniqueName="P1076288">
      <xmlPr mapId="3" xpath="/TFI-IZD-POD/ISD-TFI-IZD-POD-E_1000979/P1076288" xmlDataType="decimal"/>
    </xmlCellPr>
  </singleXmlCell>
  <singleXmlCell id="442" xr6:uid="{00000000-000C-0000-FFFF-FFFFB0010000}" r="K52" connectionId="0">
    <xmlCellPr id="1" xr6:uid="{00000000-0010-0000-B001-000001000000}" uniqueName="P1082478">
      <xmlPr mapId="3" xpath="/TFI-IZD-POD/ISD-TFI-IZD-POD-E_1000979/P1082478" xmlDataType="decimal"/>
    </xmlCellPr>
  </singleXmlCell>
  <singleXmlCell id="443" xr6:uid="{00000000-000C-0000-FFFF-FFFFB1010000}" r="H53" connectionId="0">
    <xmlCellPr id="1" xr6:uid="{00000000-0010-0000-B101-000001000000}" uniqueName="P1076289">
      <xmlPr mapId="3" xpath="/TFI-IZD-POD/ISD-TFI-IZD-POD-E_1000979/P1076289" xmlDataType="decimal"/>
    </xmlCellPr>
  </singleXmlCell>
  <singleXmlCell id="444" xr6:uid="{00000000-000C-0000-FFFF-FFFFB2010000}" r="I53" connectionId="0">
    <xmlCellPr id="1" xr6:uid="{00000000-0010-0000-B201-000001000000}" uniqueName="P1082479">
      <xmlPr mapId="3" xpath="/TFI-IZD-POD/ISD-TFI-IZD-POD-E_1000979/P1082479" xmlDataType="decimal"/>
    </xmlCellPr>
  </singleXmlCell>
  <singleXmlCell id="445" xr6:uid="{00000000-000C-0000-FFFF-FFFFB3010000}" r="J53" connectionId="0">
    <xmlCellPr id="1" xr6:uid="{00000000-0010-0000-B301-000001000000}" uniqueName="P1076291">
      <xmlPr mapId="3" xpath="/TFI-IZD-POD/ISD-TFI-IZD-POD-E_1000979/P1076291" xmlDataType="decimal"/>
    </xmlCellPr>
  </singleXmlCell>
  <singleXmlCell id="446" xr6:uid="{00000000-000C-0000-FFFF-FFFFB4010000}" r="K53" connectionId="0">
    <xmlCellPr id="1" xr6:uid="{00000000-0010-0000-B401-000001000000}" uniqueName="P1082481">
      <xmlPr mapId="3" xpath="/TFI-IZD-POD/ISD-TFI-IZD-POD-E_1000979/P1082481" xmlDataType="decimal"/>
    </xmlCellPr>
  </singleXmlCell>
  <singleXmlCell id="447" xr6:uid="{00000000-000C-0000-FFFF-FFFFB5010000}" r="H54" connectionId="0">
    <xmlCellPr id="1" xr6:uid="{00000000-0010-0000-B501-000001000000}" uniqueName="P1076293">
      <xmlPr mapId="3" xpath="/TFI-IZD-POD/ISD-TFI-IZD-POD-E_1000979/P1076293" xmlDataType="decimal"/>
    </xmlCellPr>
  </singleXmlCell>
  <singleXmlCell id="448" xr6:uid="{00000000-000C-0000-FFFF-FFFFB6010000}" r="I54" connectionId="0">
    <xmlCellPr id="1" xr6:uid="{00000000-0010-0000-B601-000001000000}" uniqueName="P1082483">
      <xmlPr mapId="3" xpath="/TFI-IZD-POD/ISD-TFI-IZD-POD-E_1000979/P1082483" xmlDataType="decimal"/>
    </xmlCellPr>
  </singleXmlCell>
  <singleXmlCell id="449" xr6:uid="{00000000-000C-0000-FFFF-FFFFB7010000}" r="J54" connectionId="0">
    <xmlCellPr id="1" xr6:uid="{00000000-0010-0000-B701-000001000000}" uniqueName="P1076295">
      <xmlPr mapId="3" xpath="/TFI-IZD-POD/ISD-TFI-IZD-POD-E_1000979/P1076295" xmlDataType="decimal"/>
    </xmlCellPr>
  </singleXmlCell>
  <singleXmlCell id="450" xr6:uid="{00000000-000C-0000-FFFF-FFFFB8010000}" r="K54" connectionId="0">
    <xmlCellPr id="1" xr6:uid="{00000000-0010-0000-B801-000001000000}" uniqueName="P1082485">
      <xmlPr mapId="3" xpath="/TFI-IZD-POD/ISD-TFI-IZD-POD-E_1000979/P1082485" xmlDataType="decimal"/>
    </xmlCellPr>
  </singleXmlCell>
  <singleXmlCell id="451" xr6:uid="{00000000-000C-0000-FFFF-FFFFB9010000}" r="H55" connectionId="0">
    <xmlCellPr id="1" xr6:uid="{00000000-0010-0000-B901-000001000000}" uniqueName="P1076297">
      <xmlPr mapId="3" xpath="/TFI-IZD-POD/ISD-TFI-IZD-POD-E_1000979/P1076297" xmlDataType="decimal"/>
    </xmlCellPr>
  </singleXmlCell>
  <singleXmlCell id="452" xr6:uid="{00000000-000C-0000-FFFF-FFFFBA010000}" r="I55" connectionId="0">
    <xmlCellPr id="1" xr6:uid="{00000000-0010-0000-BA01-000001000000}" uniqueName="P1082486">
      <xmlPr mapId="3" xpath="/TFI-IZD-POD/ISD-TFI-IZD-POD-E_1000979/P1082486" xmlDataType="decimal"/>
    </xmlCellPr>
  </singleXmlCell>
  <singleXmlCell id="453" xr6:uid="{00000000-000C-0000-FFFF-FFFFBB010000}" r="J55" connectionId="0">
    <xmlCellPr id="1" xr6:uid="{00000000-0010-0000-BB01-000001000000}" uniqueName="P1076299">
      <xmlPr mapId="3" xpath="/TFI-IZD-POD/ISD-TFI-IZD-POD-E_1000979/P1076299" xmlDataType="decimal"/>
    </xmlCellPr>
  </singleXmlCell>
  <singleXmlCell id="454" xr6:uid="{00000000-000C-0000-FFFF-FFFFBC010000}" r="K55" connectionId="0">
    <xmlCellPr id="1" xr6:uid="{00000000-0010-0000-BC01-000001000000}" uniqueName="P1082489">
      <xmlPr mapId="3" xpath="/TFI-IZD-POD/ISD-TFI-IZD-POD-E_1000979/P1082489" xmlDataType="decimal"/>
    </xmlCellPr>
  </singleXmlCell>
  <singleXmlCell id="455" xr6:uid="{00000000-000C-0000-FFFF-FFFFBD010000}" r="H56" connectionId="0">
    <xmlCellPr id="1" xr6:uid="{00000000-0010-0000-BD01-000001000000}" uniqueName="P1076301">
      <xmlPr mapId="3" xpath="/TFI-IZD-POD/ISD-TFI-IZD-POD-E_1000979/P1076301" xmlDataType="decimal"/>
    </xmlCellPr>
  </singleXmlCell>
  <singleXmlCell id="456" xr6:uid="{00000000-000C-0000-FFFF-FFFFBE010000}" r="I56" connectionId="0">
    <xmlCellPr id="1" xr6:uid="{00000000-0010-0000-BE01-000001000000}" uniqueName="P1082491">
      <xmlPr mapId="3" xpath="/TFI-IZD-POD/ISD-TFI-IZD-POD-E_1000979/P1082491" xmlDataType="decimal"/>
    </xmlCellPr>
  </singleXmlCell>
  <singleXmlCell id="457" xr6:uid="{00000000-000C-0000-FFFF-FFFFBF010000}" r="J56" connectionId="0">
    <xmlCellPr id="1" xr6:uid="{00000000-0010-0000-BF01-000001000000}" uniqueName="P1076303">
      <xmlPr mapId="3" xpath="/TFI-IZD-POD/ISD-TFI-IZD-POD-E_1000979/P1076303" xmlDataType="decimal"/>
    </xmlCellPr>
  </singleXmlCell>
  <singleXmlCell id="458" xr6:uid="{00000000-000C-0000-FFFF-FFFFC0010000}" r="K56" connectionId="0">
    <xmlCellPr id="1" xr6:uid="{00000000-0010-0000-C001-000001000000}" uniqueName="P1082492">
      <xmlPr mapId="3" xpath="/TFI-IZD-POD/ISD-TFI-IZD-POD-E_1000979/P1082492" xmlDataType="decimal"/>
    </xmlCellPr>
  </singleXmlCell>
  <singleXmlCell id="459" xr6:uid="{00000000-000C-0000-FFFF-FFFFC1010000}" r="H57" connectionId="0">
    <xmlCellPr id="1" xr6:uid="{00000000-0010-0000-C101-000001000000}" uniqueName="P1076315">
      <xmlPr mapId="3" xpath="/TFI-IZD-POD/ISD-TFI-IZD-POD-E_1000979/P1076315" xmlDataType="decimal"/>
    </xmlCellPr>
  </singleXmlCell>
  <singleXmlCell id="460" xr6:uid="{00000000-000C-0000-FFFF-FFFFC2010000}" r="I57" connectionId="0">
    <xmlCellPr id="1" xr6:uid="{00000000-0010-0000-C201-000001000000}" uniqueName="P1082494">
      <xmlPr mapId="3" xpath="/TFI-IZD-POD/ISD-TFI-IZD-POD-E_1000979/P1082494" xmlDataType="decimal"/>
    </xmlCellPr>
  </singleXmlCell>
  <singleXmlCell id="461" xr6:uid="{00000000-000C-0000-FFFF-FFFFC3010000}" r="J57" connectionId="0">
    <xmlCellPr id="1" xr6:uid="{00000000-0010-0000-C301-000001000000}" uniqueName="P1076317">
      <xmlPr mapId="3" xpath="/TFI-IZD-POD/ISD-TFI-IZD-POD-E_1000979/P1076317" xmlDataType="decimal"/>
    </xmlCellPr>
  </singleXmlCell>
  <singleXmlCell id="462" xr6:uid="{00000000-000C-0000-FFFF-FFFFC4010000}" r="K57" connectionId="0">
    <xmlCellPr id="1" xr6:uid="{00000000-0010-0000-C401-000001000000}" uniqueName="P1082495">
      <xmlPr mapId="3" xpath="/TFI-IZD-POD/ISD-TFI-IZD-POD-E_1000979/P1082495" xmlDataType="decimal"/>
    </xmlCellPr>
  </singleXmlCell>
  <singleXmlCell id="463" xr6:uid="{00000000-000C-0000-FFFF-FFFFC5010000}" r="H58" connectionId="0">
    <xmlCellPr id="1" xr6:uid="{00000000-0010-0000-C501-000001000000}" uniqueName="P1076322">
      <xmlPr mapId="3" xpath="/TFI-IZD-POD/ISD-TFI-IZD-POD-E_1000979/P1076322" xmlDataType="decimal"/>
    </xmlCellPr>
  </singleXmlCell>
  <singleXmlCell id="464" xr6:uid="{00000000-000C-0000-FFFF-FFFFC6010000}" r="I58" connectionId="0">
    <xmlCellPr id="1" xr6:uid="{00000000-0010-0000-C601-000001000000}" uniqueName="P1082496">
      <xmlPr mapId="3" xpath="/TFI-IZD-POD/ISD-TFI-IZD-POD-E_1000979/P1082496" xmlDataType="decimal"/>
    </xmlCellPr>
  </singleXmlCell>
  <singleXmlCell id="465" xr6:uid="{00000000-000C-0000-FFFF-FFFFC7010000}" r="J58" connectionId="0">
    <xmlCellPr id="1" xr6:uid="{00000000-0010-0000-C701-000001000000}" uniqueName="P1076324">
      <xmlPr mapId="3" xpath="/TFI-IZD-POD/ISD-TFI-IZD-POD-E_1000979/P1076324" xmlDataType="decimal"/>
    </xmlCellPr>
  </singleXmlCell>
  <singleXmlCell id="466" xr6:uid="{00000000-000C-0000-FFFF-FFFFC8010000}" r="K58" connectionId="0">
    <xmlCellPr id="1" xr6:uid="{00000000-0010-0000-C801-000001000000}" uniqueName="P1082499">
      <xmlPr mapId="3" xpath="/TFI-IZD-POD/ISD-TFI-IZD-POD-E_1000979/P1082499" xmlDataType="decimal"/>
    </xmlCellPr>
  </singleXmlCell>
  <singleXmlCell id="467" xr6:uid="{00000000-000C-0000-FFFF-FFFFC9010000}" r="H59" connectionId="0">
    <xmlCellPr id="1" xr6:uid="{00000000-0010-0000-C901-000001000000}" uniqueName="P1076326">
      <xmlPr mapId="3" xpath="/TFI-IZD-POD/ISD-TFI-IZD-POD-E_1000979/P1076326" xmlDataType="decimal"/>
    </xmlCellPr>
  </singleXmlCell>
  <singleXmlCell id="468" xr6:uid="{00000000-000C-0000-FFFF-FFFFCA010000}" r="I59" connectionId="0">
    <xmlCellPr id="1" xr6:uid="{00000000-0010-0000-CA01-000001000000}" uniqueName="P1082500">
      <xmlPr mapId="3" xpath="/TFI-IZD-POD/ISD-TFI-IZD-POD-E_1000979/P1082500" xmlDataType="decimal"/>
    </xmlCellPr>
  </singleXmlCell>
  <singleXmlCell id="469" xr6:uid="{00000000-000C-0000-FFFF-FFFFCB010000}" r="J59" connectionId="0">
    <xmlCellPr id="1" xr6:uid="{00000000-0010-0000-CB01-000001000000}" uniqueName="P1076330">
      <xmlPr mapId="3" xpath="/TFI-IZD-POD/ISD-TFI-IZD-POD-E_1000979/P1076330" xmlDataType="decimal"/>
    </xmlCellPr>
  </singleXmlCell>
  <singleXmlCell id="470" xr6:uid="{00000000-000C-0000-FFFF-FFFFCC010000}" r="K59" connectionId="0">
    <xmlCellPr id="1" xr6:uid="{00000000-0010-0000-CC01-000001000000}" uniqueName="P1082502">
      <xmlPr mapId="3" xpath="/TFI-IZD-POD/ISD-TFI-IZD-POD-E_1000979/P1082502" xmlDataType="decimal"/>
    </xmlCellPr>
  </singleXmlCell>
  <singleXmlCell id="471" xr6:uid="{00000000-000C-0000-FFFF-FFFFCD010000}" r="H60" connectionId="0">
    <xmlCellPr id="1" xr6:uid="{00000000-0010-0000-CD01-000001000000}" uniqueName="P1076331">
      <xmlPr mapId="3" xpath="/TFI-IZD-POD/ISD-TFI-IZD-POD-E_1000979/P1076331" xmlDataType="decimal"/>
    </xmlCellPr>
  </singleXmlCell>
  <singleXmlCell id="472" xr6:uid="{00000000-000C-0000-FFFF-FFFFCE010000}" r="I60" connectionId="0">
    <xmlCellPr id="1" xr6:uid="{00000000-0010-0000-CE01-000001000000}" uniqueName="P1082504">
      <xmlPr mapId="3" xpath="/TFI-IZD-POD/ISD-TFI-IZD-POD-E_1000979/P1082504" xmlDataType="decimal"/>
    </xmlCellPr>
  </singleXmlCell>
  <singleXmlCell id="473" xr6:uid="{00000000-000C-0000-FFFF-FFFFCF010000}" r="J60" connectionId="0">
    <xmlCellPr id="1" xr6:uid="{00000000-0010-0000-CF01-000001000000}" uniqueName="P1076332">
      <xmlPr mapId="3" xpath="/TFI-IZD-POD/ISD-TFI-IZD-POD-E_1000979/P1076332" xmlDataType="decimal"/>
    </xmlCellPr>
  </singleXmlCell>
  <singleXmlCell id="474" xr6:uid="{00000000-000C-0000-FFFF-FFFFD0010000}" r="K60" connectionId="0">
    <xmlCellPr id="1" xr6:uid="{00000000-0010-0000-D001-000001000000}" uniqueName="P1082506">
      <xmlPr mapId="3" xpath="/TFI-IZD-POD/ISD-TFI-IZD-POD-E_1000979/P1082506" xmlDataType="decimal"/>
    </xmlCellPr>
  </singleXmlCell>
  <singleXmlCell id="475" xr6:uid="{00000000-000C-0000-FFFF-FFFFD1010000}" r="H61" connectionId="0">
    <xmlCellPr id="1" xr6:uid="{00000000-0010-0000-D101-000001000000}" uniqueName="P1076333">
      <xmlPr mapId="3" xpath="/TFI-IZD-POD/ISD-TFI-IZD-POD-E_1000979/P1076333" xmlDataType="decimal"/>
    </xmlCellPr>
  </singleXmlCell>
  <singleXmlCell id="476" xr6:uid="{00000000-000C-0000-FFFF-FFFFD2010000}" r="I61" connectionId="0">
    <xmlCellPr id="1" xr6:uid="{00000000-0010-0000-D201-000001000000}" uniqueName="P1082508">
      <xmlPr mapId="3" xpath="/TFI-IZD-POD/ISD-TFI-IZD-POD-E_1000979/P1082508" xmlDataType="decimal"/>
    </xmlCellPr>
  </singleXmlCell>
  <singleXmlCell id="477" xr6:uid="{00000000-000C-0000-FFFF-FFFFD3010000}" r="J61" connectionId="0">
    <xmlCellPr id="1" xr6:uid="{00000000-0010-0000-D301-000001000000}" uniqueName="P1076334">
      <xmlPr mapId="3" xpath="/TFI-IZD-POD/ISD-TFI-IZD-POD-E_1000979/P1076334" xmlDataType="decimal"/>
    </xmlCellPr>
  </singleXmlCell>
  <singleXmlCell id="478" xr6:uid="{00000000-000C-0000-FFFF-FFFFD4010000}" r="K61" connectionId="0">
    <xmlCellPr id="1" xr6:uid="{00000000-0010-0000-D401-000001000000}" uniqueName="P1082509">
      <xmlPr mapId="3" xpath="/TFI-IZD-POD/ISD-TFI-IZD-POD-E_1000979/P1082509" xmlDataType="decimal"/>
    </xmlCellPr>
  </singleXmlCell>
  <singleXmlCell id="479" xr6:uid="{00000000-000C-0000-FFFF-FFFFD5010000}" r="H62" connectionId="0">
    <xmlCellPr id="1" xr6:uid="{00000000-0010-0000-D501-000001000000}" uniqueName="P1076335">
      <xmlPr mapId="3" xpath="/TFI-IZD-POD/ISD-TFI-IZD-POD-E_1000979/P1076335" xmlDataType="decimal"/>
    </xmlCellPr>
  </singleXmlCell>
  <singleXmlCell id="480" xr6:uid="{00000000-000C-0000-FFFF-FFFFD6010000}" r="I62" connectionId="0">
    <xmlCellPr id="1" xr6:uid="{00000000-0010-0000-D601-000001000000}" uniqueName="P1082511">
      <xmlPr mapId="3" xpath="/TFI-IZD-POD/ISD-TFI-IZD-POD-E_1000979/P1082511" xmlDataType="decimal"/>
    </xmlCellPr>
  </singleXmlCell>
  <singleXmlCell id="481" xr6:uid="{00000000-000C-0000-FFFF-FFFFD7010000}" r="J62" connectionId="0">
    <xmlCellPr id="1" xr6:uid="{00000000-0010-0000-D701-000001000000}" uniqueName="P1076336">
      <xmlPr mapId="3" xpath="/TFI-IZD-POD/ISD-TFI-IZD-POD-E_1000979/P1076336" xmlDataType="decimal"/>
    </xmlCellPr>
  </singleXmlCell>
  <singleXmlCell id="482" xr6:uid="{00000000-000C-0000-FFFF-FFFFD8010000}" r="K62" connectionId="0">
    <xmlCellPr id="1" xr6:uid="{00000000-0010-0000-D801-000001000000}" uniqueName="P1082513">
      <xmlPr mapId="3" xpath="/TFI-IZD-POD/ISD-TFI-IZD-POD-E_1000979/P1082513" xmlDataType="decimal"/>
    </xmlCellPr>
  </singleXmlCell>
  <singleXmlCell id="483" xr6:uid="{00000000-000C-0000-FFFF-FFFFD9010000}" r="H63" connectionId="0">
    <xmlCellPr id="1" xr6:uid="{00000000-0010-0000-D901-000001000000}" uniqueName="P1076337">
      <xmlPr mapId="3" xpath="/TFI-IZD-POD/ISD-TFI-IZD-POD-E_1000979/P1076337" xmlDataType="decimal"/>
    </xmlCellPr>
  </singleXmlCell>
  <singleXmlCell id="484" xr6:uid="{00000000-000C-0000-FFFF-FFFFDA010000}" r="I63" connectionId="0">
    <xmlCellPr id="1" xr6:uid="{00000000-0010-0000-DA01-000001000000}" uniqueName="P1082515">
      <xmlPr mapId="3" xpath="/TFI-IZD-POD/ISD-TFI-IZD-POD-E_1000979/P1082515" xmlDataType="decimal"/>
    </xmlCellPr>
  </singleXmlCell>
  <singleXmlCell id="485" xr6:uid="{00000000-000C-0000-FFFF-FFFFDB010000}" r="J63" connectionId="0">
    <xmlCellPr id="1" xr6:uid="{00000000-0010-0000-DB01-000001000000}" uniqueName="P1076338">
      <xmlPr mapId="3" xpath="/TFI-IZD-POD/ISD-TFI-IZD-POD-E_1000979/P1076338" xmlDataType="decimal"/>
    </xmlCellPr>
  </singleXmlCell>
  <singleXmlCell id="486" xr6:uid="{00000000-000C-0000-FFFF-FFFFDC010000}" r="K63" connectionId="0">
    <xmlCellPr id="1" xr6:uid="{00000000-0010-0000-DC01-000001000000}" uniqueName="P1082517">
      <xmlPr mapId="3" xpath="/TFI-IZD-POD/ISD-TFI-IZD-POD-E_1000979/P1082517" xmlDataType="decimal"/>
    </xmlCellPr>
  </singleXmlCell>
  <singleXmlCell id="487" xr6:uid="{00000000-000C-0000-FFFF-FFFFDD010000}" r="H64" connectionId="0">
    <xmlCellPr id="1" xr6:uid="{00000000-0010-0000-DD01-000001000000}" uniqueName="P1076339">
      <xmlPr mapId="3" xpath="/TFI-IZD-POD/ISD-TFI-IZD-POD-E_1000979/P1076339" xmlDataType="decimal"/>
    </xmlCellPr>
  </singleXmlCell>
  <singleXmlCell id="488" xr6:uid="{00000000-000C-0000-FFFF-FFFFDE010000}" r="I64" connectionId="0">
    <xmlCellPr id="1" xr6:uid="{00000000-0010-0000-DE01-000001000000}" uniqueName="P1082518">
      <xmlPr mapId="3" xpath="/TFI-IZD-POD/ISD-TFI-IZD-POD-E_1000979/P1082518" xmlDataType="decimal"/>
    </xmlCellPr>
  </singleXmlCell>
  <singleXmlCell id="489" xr6:uid="{00000000-000C-0000-FFFF-FFFFDF010000}" r="J64" connectionId="0">
    <xmlCellPr id="1" xr6:uid="{00000000-0010-0000-DF01-000001000000}" uniqueName="P1076340">
      <xmlPr mapId="3" xpath="/TFI-IZD-POD/ISD-TFI-IZD-POD-E_1000979/P1076340" xmlDataType="decimal"/>
    </xmlCellPr>
  </singleXmlCell>
  <singleXmlCell id="490" xr6:uid="{00000000-000C-0000-FFFF-FFFFE0010000}" r="K64" connectionId="0">
    <xmlCellPr id="1" xr6:uid="{00000000-0010-0000-E001-000001000000}" uniqueName="P1082520">
      <xmlPr mapId="3" xpath="/TFI-IZD-POD/ISD-TFI-IZD-POD-E_1000979/P1082520" xmlDataType="decimal"/>
    </xmlCellPr>
  </singleXmlCell>
  <singleXmlCell id="491" xr6:uid="{00000000-000C-0000-FFFF-FFFFE1010000}" r="H65" connectionId="0">
    <xmlCellPr id="1" xr6:uid="{00000000-0010-0000-E101-000001000000}" uniqueName="P1076341">
      <xmlPr mapId="3" xpath="/TFI-IZD-POD/ISD-TFI-IZD-POD-E_1000979/P1076341" xmlDataType="decimal"/>
    </xmlCellPr>
  </singleXmlCell>
  <singleXmlCell id="492" xr6:uid="{00000000-000C-0000-FFFF-FFFFE2010000}" r="I65" connectionId="0">
    <xmlCellPr id="1" xr6:uid="{00000000-0010-0000-E201-000001000000}" uniqueName="P1082522">
      <xmlPr mapId="3" xpath="/TFI-IZD-POD/ISD-TFI-IZD-POD-E_1000979/P1082522" xmlDataType="decimal"/>
    </xmlCellPr>
  </singleXmlCell>
  <singleXmlCell id="493" xr6:uid="{00000000-000C-0000-FFFF-FFFFE3010000}" r="J65" connectionId="0">
    <xmlCellPr id="1" xr6:uid="{00000000-0010-0000-E301-000001000000}" uniqueName="P1076342">
      <xmlPr mapId="3" xpath="/TFI-IZD-POD/ISD-TFI-IZD-POD-E_1000979/P1076342" xmlDataType="decimal"/>
    </xmlCellPr>
  </singleXmlCell>
  <singleXmlCell id="494" xr6:uid="{00000000-000C-0000-FFFF-FFFFE4010000}" r="K65" connectionId="0">
    <xmlCellPr id="1" xr6:uid="{00000000-0010-0000-E401-000001000000}" uniqueName="P1082524">
      <xmlPr mapId="3" xpath="/TFI-IZD-POD/ISD-TFI-IZD-POD-E_1000979/P1082524" xmlDataType="decimal"/>
    </xmlCellPr>
  </singleXmlCell>
  <singleXmlCell id="495" xr6:uid="{00000000-000C-0000-FFFF-FFFFE5010000}" r="H66" connectionId="0">
    <xmlCellPr id="1" xr6:uid="{00000000-0010-0000-E501-000001000000}" uniqueName="P1076343">
      <xmlPr mapId="3" xpath="/TFI-IZD-POD/ISD-TFI-IZD-POD-E_1000979/P1076343" xmlDataType="decimal"/>
    </xmlCellPr>
  </singleXmlCell>
  <singleXmlCell id="496" xr6:uid="{00000000-000C-0000-FFFF-FFFFE6010000}" r="I66" connectionId="0">
    <xmlCellPr id="1" xr6:uid="{00000000-0010-0000-E601-000001000000}" uniqueName="P1082526">
      <xmlPr mapId="3" xpath="/TFI-IZD-POD/ISD-TFI-IZD-POD-E_1000979/P1082526" xmlDataType="decimal"/>
    </xmlCellPr>
  </singleXmlCell>
  <singleXmlCell id="497" xr6:uid="{00000000-000C-0000-FFFF-FFFFE7010000}" r="J66" connectionId="0">
    <xmlCellPr id="1" xr6:uid="{00000000-0010-0000-E701-000001000000}" uniqueName="P1076344">
      <xmlPr mapId="3" xpath="/TFI-IZD-POD/ISD-TFI-IZD-POD-E_1000979/P1076344" xmlDataType="decimal"/>
    </xmlCellPr>
  </singleXmlCell>
  <singleXmlCell id="498" xr6:uid="{00000000-000C-0000-FFFF-FFFFE8010000}" r="K66" connectionId="0">
    <xmlCellPr id="1" xr6:uid="{00000000-0010-0000-E801-000001000000}" uniqueName="P1082531">
      <xmlPr mapId="3" xpath="/TFI-IZD-POD/ISD-TFI-IZD-POD-E_1000979/P1082531" xmlDataType="decimal"/>
    </xmlCellPr>
  </singleXmlCell>
  <singleXmlCell id="499" xr6:uid="{00000000-000C-0000-FFFF-FFFFE9010000}" r="H67" connectionId="0">
    <xmlCellPr id="1" xr6:uid="{00000000-0010-0000-E901-000001000000}" uniqueName="P1076345">
      <xmlPr mapId="3" xpath="/TFI-IZD-POD/ISD-TFI-IZD-POD-E_1000979/P1076345" xmlDataType="decimal"/>
    </xmlCellPr>
  </singleXmlCell>
  <singleXmlCell id="500" xr6:uid="{00000000-000C-0000-FFFF-FFFFEA010000}" r="I67" connectionId="0">
    <xmlCellPr id="1" xr6:uid="{00000000-0010-0000-EA01-000001000000}" uniqueName="P1082534">
      <xmlPr mapId="3" xpath="/TFI-IZD-POD/ISD-TFI-IZD-POD-E_1000979/P1082534" xmlDataType="decimal"/>
    </xmlCellPr>
  </singleXmlCell>
  <singleXmlCell id="501" xr6:uid="{00000000-000C-0000-FFFF-FFFFEB010000}" r="J67" connectionId="0">
    <xmlCellPr id="1" xr6:uid="{00000000-0010-0000-EB01-000001000000}" uniqueName="P1076346">
      <xmlPr mapId="3" xpath="/TFI-IZD-POD/ISD-TFI-IZD-POD-E_1000979/P1076346" xmlDataType="decimal"/>
    </xmlCellPr>
  </singleXmlCell>
  <singleXmlCell id="502" xr6:uid="{00000000-000C-0000-FFFF-FFFFEC010000}" r="K67" connectionId="0">
    <xmlCellPr id="1" xr6:uid="{00000000-0010-0000-EC01-000001000000}" uniqueName="P1082535">
      <xmlPr mapId="3" xpath="/TFI-IZD-POD/ISD-TFI-IZD-POD-E_1000979/P1082535" xmlDataType="decimal"/>
    </xmlCellPr>
  </singleXmlCell>
  <singleXmlCell id="503" xr6:uid="{00000000-000C-0000-FFFF-FFFFED010000}" r="H68" connectionId="0">
    <xmlCellPr id="1" xr6:uid="{00000000-0010-0000-ED01-000001000000}" uniqueName="P1076347">
      <xmlPr mapId="3" xpath="/TFI-IZD-POD/ISD-TFI-IZD-POD-E_1000979/P1076347" xmlDataType="decimal"/>
    </xmlCellPr>
  </singleXmlCell>
  <singleXmlCell id="504" xr6:uid="{00000000-000C-0000-FFFF-FFFFEE010000}" r="I68" connectionId="0">
    <xmlCellPr id="1" xr6:uid="{00000000-0010-0000-EE01-000001000000}" uniqueName="P1082536">
      <xmlPr mapId="3" xpath="/TFI-IZD-POD/ISD-TFI-IZD-POD-E_1000979/P1082536" xmlDataType="decimal"/>
    </xmlCellPr>
  </singleXmlCell>
  <singleXmlCell id="505" xr6:uid="{00000000-000C-0000-FFFF-FFFFEF010000}" r="J68" connectionId="0">
    <xmlCellPr id="1" xr6:uid="{00000000-0010-0000-EF01-000001000000}" uniqueName="P1076348">
      <xmlPr mapId="3" xpath="/TFI-IZD-POD/ISD-TFI-IZD-POD-E_1000979/P1076348" xmlDataType="decimal"/>
    </xmlCellPr>
  </singleXmlCell>
  <singleXmlCell id="506" xr6:uid="{00000000-000C-0000-FFFF-FFFFF0010000}" r="K68" connectionId="0">
    <xmlCellPr id="1" xr6:uid="{00000000-0010-0000-F001-000001000000}" uniqueName="P1082537">
      <xmlPr mapId="3" xpath="/TFI-IZD-POD/ISD-TFI-IZD-POD-E_1000979/P1082537" xmlDataType="decimal"/>
    </xmlCellPr>
  </singleXmlCell>
  <singleXmlCell id="507" xr6:uid="{00000000-000C-0000-FFFF-FFFFF1010000}" r="H70" connectionId="0">
    <xmlCellPr id="1" xr6:uid="{00000000-0010-0000-F101-000001000000}" uniqueName="P1076349">
      <xmlPr mapId="3" xpath="/TFI-IZD-POD/ISD-TFI-IZD-POD-E_1000979/P1076349" xmlDataType="decimal"/>
    </xmlCellPr>
  </singleXmlCell>
  <singleXmlCell id="508" xr6:uid="{00000000-000C-0000-FFFF-FFFFF2010000}" r="I70" connectionId="0">
    <xmlCellPr id="1" xr6:uid="{00000000-0010-0000-F201-000001000000}" uniqueName="P1082538">
      <xmlPr mapId="3" xpath="/TFI-IZD-POD/ISD-TFI-IZD-POD-E_1000979/P1082538" xmlDataType="decimal"/>
    </xmlCellPr>
  </singleXmlCell>
  <singleXmlCell id="509" xr6:uid="{00000000-000C-0000-FFFF-FFFFF3010000}" r="J70" connectionId="0">
    <xmlCellPr id="1" xr6:uid="{00000000-0010-0000-F301-000001000000}" uniqueName="P1076350">
      <xmlPr mapId="3" xpath="/TFI-IZD-POD/ISD-TFI-IZD-POD-E_1000979/P1076350" xmlDataType="decimal"/>
    </xmlCellPr>
  </singleXmlCell>
  <singleXmlCell id="510" xr6:uid="{00000000-000C-0000-FFFF-FFFFF4010000}" r="K70" connectionId="0">
    <xmlCellPr id="1" xr6:uid="{00000000-0010-0000-F401-000001000000}" uniqueName="P1082539">
      <xmlPr mapId="3" xpath="/TFI-IZD-POD/ISD-TFI-IZD-POD-E_1000979/P1082539" xmlDataType="decimal"/>
    </xmlCellPr>
  </singleXmlCell>
  <singleXmlCell id="511" xr6:uid="{00000000-000C-0000-FFFF-FFFFF5010000}" r="H71" connectionId="0">
    <xmlCellPr id="1" xr6:uid="{00000000-0010-0000-F501-000001000000}" uniqueName="P1076351">
      <xmlPr mapId="3" xpath="/TFI-IZD-POD/ISD-TFI-IZD-POD-E_1000979/P1076351" xmlDataType="decimal"/>
    </xmlCellPr>
  </singleXmlCell>
  <singleXmlCell id="512" xr6:uid="{00000000-000C-0000-FFFF-FFFFF6010000}" r="I71" connectionId="0">
    <xmlCellPr id="1" xr6:uid="{00000000-0010-0000-F601-000001000000}" uniqueName="P1082540">
      <xmlPr mapId="3" xpath="/TFI-IZD-POD/ISD-TFI-IZD-POD-E_1000979/P1082540" xmlDataType="decimal"/>
    </xmlCellPr>
  </singleXmlCell>
  <singleXmlCell id="513" xr6:uid="{00000000-000C-0000-FFFF-FFFFF7010000}" r="J71" connectionId="0">
    <xmlCellPr id="1" xr6:uid="{00000000-0010-0000-F701-000001000000}" uniqueName="P1076352">
      <xmlPr mapId="3" xpath="/TFI-IZD-POD/ISD-TFI-IZD-POD-E_1000979/P1076352" xmlDataType="decimal"/>
    </xmlCellPr>
  </singleXmlCell>
  <singleXmlCell id="514" xr6:uid="{00000000-000C-0000-FFFF-FFFFF8010000}" r="K71" connectionId="0">
    <xmlCellPr id="1" xr6:uid="{00000000-0010-0000-F801-000001000000}" uniqueName="P1082541">
      <xmlPr mapId="3" xpath="/TFI-IZD-POD/ISD-TFI-IZD-POD-E_1000979/P1082541" xmlDataType="decimal"/>
    </xmlCellPr>
  </singleXmlCell>
  <singleXmlCell id="515" xr6:uid="{00000000-000C-0000-FFFF-FFFFF9010000}" r="H72" connectionId="0">
    <xmlCellPr id="1" xr6:uid="{00000000-0010-0000-F901-000001000000}" uniqueName="P1076353">
      <xmlPr mapId="3" xpath="/TFI-IZD-POD/ISD-TFI-IZD-POD-E_1000979/P1076353" xmlDataType="decimal"/>
    </xmlCellPr>
  </singleXmlCell>
  <singleXmlCell id="516" xr6:uid="{00000000-000C-0000-FFFF-FFFFFA010000}" r="I72" connectionId="0">
    <xmlCellPr id="1" xr6:uid="{00000000-0010-0000-FA01-000001000000}" uniqueName="P1082542">
      <xmlPr mapId="3" xpath="/TFI-IZD-POD/ISD-TFI-IZD-POD-E_1000979/P1082542" xmlDataType="decimal"/>
    </xmlCellPr>
  </singleXmlCell>
  <singleXmlCell id="517" xr6:uid="{00000000-000C-0000-FFFF-FFFFFB010000}" r="J72" connectionId="0">
    <xmlCellPr id="1" xr6:uid="{00000000-0010-0000-FB01-000001000000}" uniqueName="P1076354">
      <xmlPr mapId="3" xpath="/TFI-IZD-POD/ISD-TFI-IZD-POD-E_1000979/P1076354" xmlDataType="decimal"/>
    </xmlCellPr>
  </singleXmlCell>
  <singleXmlCell id="518" xr6:uid="{00000000-000C-0000-FFFF-FFFFFC010000}" r="K72" connectionId="0">
    <xmlCellPr id="1" xr6:uid="{00000000-0010-0000-FC01-000001000000}" uniqueName="P1082543">
      <xmlPr mapId="3" xpath="/TFI-IZD-POD/ISD-TFI-IZD-POD-E_1000979/P1082543" xmlDataType="decimal"/>
    </xmlCellPr>
  </singleXmlCell>
  <singleXmlCell id="519" xr6:uid="{00000000-000C-0000-FFFF-FFFFFD010000}" r="H73" connectionId="0">
    <xmlCellPr id="1" xr6:uid="{00000000-0010-0000-FD01-000001000000}" uniqueName="P1076355">
      <xmlPr mapId="3" xpath="/TFI-IZD-POD/ISD-TFI-IZD-POD-E_1000979/P1076355" xmlDataType="decimal"/>
    </xmlCellPr>
  </singleXmlCell>
  <singleXmlCell id="520" xr6:uid="{00000000-000C-0000-FFFF-FFFFFE010000}" r="I73" connectionId="0">
    <xmlCellPr id="1" xr6:uid="{00000000-0010-0000-FE01-000001000000}" uniqueName="P1082544">
      <xmlPr mapId="3" xpath="/TFI-IZD-POD/ISD-TFI-IZD-POD-E_1000979/P1082544" xmlDataType="decimal"/>
    </xmlCellPr>
  </singleXmlCell>
  <singleXmlCell id="521" xr6:uid="{00000000-000C-0000-FFFF-FFFFFF010000}" r="J73" connectionId="0">
    <xmlCellPr id="1" xr6:uid="{00000000-0010-0000-FF01-000001000000}" uniqueName="P1076356">
      <xmlPr mapId="3" xpath="/TFI-IZD-POD/ISD-TFI-IZD-POD-E_1000979/P1076356" xmlDataType="decimal"/>
    </xmlCellPr>
  </singleXmlCell>
  <singleXmlCell id="522" xr6:uid="{00000000-000C-0000-FFFF-FFFF00020000}" r="K73" connectionId="0">
    <xmlCellPr id="1" xr6:uid="{00000000-0010-0000-0002-000001000000}" uniqueName="P1082545">
      <xmlPr mapId="3" xpath="/TFI-IZD-POD/ISD-TFI-IZD-POD-E_1000979/P1082545" xmlDataType="decimal"/>
    </xmlCellPr>
  </singleXmlCell>
  <singleXmlCell id="523" xr6:uid="{00000000-000C-0000-FFFF-FFFF01020000}" r="H74" connectionId="0">
    <xmlCellPr id="1" xr6:uid="{00000000-0010-0000-0102-000001000000}" uniqueName="P1076357">
      <xmlPr mapId="3" xpath="/TFI-IZD-POD/ISD-TFI-IZD-POD-E_1000979/P1076357" xmlDataType="decimal"/>
    </xmlCellPr>
  </singleXmlCell>
  <singleXmlCell id="524" xr6:uid="{00000000-000C-0000-FFFF-FFFF02020000}" r="I74" connectionId="0">
    <xmlCellPr id="1" xr6:uid="{00000000-0010-0000-0202-000001000000}" uniqueName="P1082546">
      <xmlPr mapId="3" xpath="/TFI-IZD-POD/ISD-TFI-IZD-POD-E_1000979/P1082546" xmlDataType="decimal"/>
    </xmlCellPr>
  </singleXmlCell>
  <singleXmlCell id="525" xr6:uid="{00000000-000C-0000-FFFF-FFFF03020000}" r="J74" connectionId="0">
    <xmlCellPr id="1" xr6:uid="{00000000-0010-0000-0302-000001000000}" uniqueName="P1076358">
      <xmlPr mapId="3" xpath="/TFI-IZD-POD/ISD-TFI-IZD-POD-E_1000979/P1076358" xmlDataType="decimal"/>
    </xmlCellPr>
  </singleXmlCell>
  <singleXmlCell id="526" xr6:uid="{00000000-000C-0000-FFFF-FFFF04020000}" r="K74" connectionId="0">
    <xmlCellPr id="1" xr6:uid="{00000000-0010-0000-0402-000001000000}" uniqueName="P1082547">
      <xmlPr mapId="3" xpath="/TFI-IZD-POD/ISD-TFI-IZD-POD-E_1000979/P1082547" xmlDataType="decimal"/>
    </xmlCellPr>
  </singleXmlCell>
  <singleXmlCell id="527" xr6:uid="{00000000-000C-0000-FFFF-FFFF05020000}" r="H75" connectionId="0">
    <xmlCellPr id="1" xr6:uid="{00000000-0010-0000-0502-000001000000}" uniqueName="P1076359">
      <xmlPr mapId="3" xpath="/TFI-IZD-POD/ISD-TFI-IZD-POD-E_1000979/P1076359" xmlDataType="decimal"/>
    </xmlCellPr>
  </singleXmlCell>
  <singleXmlCell id="528" xr6:uid="{00000000-000C-0000-FFFF-FFFF06020000}" r="I75" connectionId="0">
    <xmlCellPr id="1" xr6:uid="{00000000-0010-0000-0602-000001000000}" uniqueName="P1082548">
      <xmlPr mapId="3" xpath="/TFI-IZD-POD/ISD-TFI-IZD-POD-E_1000979/P1082548" xmlDataType="decimal"/>
    </xmlCellPr>
  </singleXmlCell>
  <singleXmlCell id="529" xr6:uid="{00000000-000C-0000-FFFF-FFFF07020000}" r="J75" connectionId="0">
    <xmlCellPr id="1" xr6:uid="{00000000-0010-0000-0702-000001000000}" uniqueName="P1076360">
      <xmlPr mapId="3" xpath="/TFI-IZD-POD/ISD-TFI-IZD-POD-E_1000979/P1076360" xmlDataType="decimal"/>
    </xmlCellPr>
  </singleXmlCell>
  <singleXmlCell id="530" xr6:uid="{00000000-000C-0000-FFFF-FFFF08020000}" r="K75" connectionId="0">
    <xmlCellPr id="1" xr6:uid="{00000000-0010-0000-0802-000001000000}" uniqueName="P1082549">
      <xmlPr mapId="3" xpath="/TFI-IZD-POD/ISD-TFI-IZD-POD-E_1000979/P1082549" xmlDataType="decimal"/>
    </xmlCellPr>
  </singleXmlCell>
  <singleXmlCell id="531" xr6:uid="{00000000-000C-0000-FFFF-FFFF09020000}" r="H77" connectionId="0">
    <xmlCellPr id="1" xr6:uid="{00000000-0010-0000-0902-000001000000}" uniqueName="P1076361">
      <xmlPr mapId="3" xpath="/TFI-IZD-POD/ISD-TFI-IZD-POD-E_1000979/P1076361" xmlDataType="decimal"/>
    </xmlCellPr>
  </singleXmlCell>
  <singleXmlCell id="532" xr6:uid="{00000000-000C-0000-FFFF-FFFF0A020000}" r="I77" connectionId="0">
    <xmlCellPr id="1" xr6:uid="{00000000-0010-0000-0A02-000001000000}" uniqueName="P1082551">
      <xmlPr mapId="3" xpath="/TFI-IZD-POD/ISD-TFI-IZD-POD-E_1000979/P1082551" xmlDataType="decimal"/>
    </xmlCellPr>
  </singleXmlCell>
  <singleXmlCell id="533" xr6:uid="{00000000-000C-0000-FFFF-FFFF0B020000}" r="J77" connectionId="0">
    <xmlCellPr id="1" xr6:uid="{00000000-0010-0000-0B02-000001000000}" uniqueName="P1076362">
      <xmlPr mapId="3" xpath="/TFI-IZD-POD/ISD-TFI-IZD-POD-E_1000979/P1076362" xmlDataType="decimal"/>
    </xmlCellPr>
  </singleXmlCell>
  <singleXmlCell id="534" xr6:uid="{00000000-000C-0000-FFFF-FFFF0C020000}" r="K77" connectionId="0">
    <xmlCellPr id="1" xr6:uid="{00000000-0010-0000-0C02-000001000000}" uniqueName="P1082553">
      <xmlPr mapId="3" xpath="/TFI-IZD-POD/ISD-TFI-IZD-POD-E_1000979/P1082553" xmlDataType="decimal"/>
    </xmlCellPr>
  </singleXmlCell>
  <singleXmlCell id="535" xr6:uid="{00000000-000C-0000-FFFF-FFFF0D020000}" r="H78" connectionId="0">
    <xmlCellPr id="1" xr6:uid="{00000000-0010-0000-0D02-000001000000}" uniqueName="P1076363">
      <xmlPr mapId="3" xpath="/TFI-IZD-POD/ISD-TFI-IZD-POD-E_1000979/P1076363" xmlDataType="decimal"/>
    </xmlCellPr>
  </singleXmlCell>
  <singleXmlCell id="536" xr6:uid="{00000000-000C-0000-FFFF-FFFF0E020000}" r="I78" connectionId="0">
    <xmlCellPr id="1" xr6:uid="{00000000-0010-0000-0E02-000001000000}" uniqueName="P1082555">
      <xmlPr mapId="3" xpath="/TFI-IZD-POD/ISD-TFI-IZD-POD-E_1000979/P1082555" xmlDataType="decimal"/>
    </xmlCellPr>
  </singleXmlCell>
  <singleXmlCell id="537" xr6:uid="{00000000-000C-0000-FFFF-FFFF0F020000}" r="J78" connectionId="0">
    <xmlCellPr id="1" xr6:uid="{00000000-0010-0000-0F02-000001000000}" uniqueName="P1076364">
      <xmlPr mapId="3" xpath="/TFI-IZD-POD/ISD-TFI-IZD-POD-E_1000979/P1076364" xmlDataType="decimal"/>
    </xmlCellPr>
  </singleXmlCell>
  <singleXmlCell id="538" xr6:uid="{00000000-000C-0000-FFFF-FFFF10020000}" r="K78" connectionId="0">
    <xmlCellPr id="1" xr6:uid="{00000000-0010-0000-1002-000001000000}" uniqueName="P1082556">
      <xmlPr mapId="3" xpath="/TFI-IZD-POD/ISD-TFI-IZD-POD-E_1000979/P1082556" xmlDataType="decimal"/>
    </xmlCellPr>
  </singleXmlCell>
  <singleXmlCell id="539" xr6:uid="{00000000-000C-0000-FFFF-FFFF11020000}" r="H79" connectionId="0">
    <xmlCellPr id="1" xr6:uid="{00000000-0010-0000-1102-000001000000}" uniqueName="P1076365">
      <xmlPr mapId="3" xpath="/TFI-IZD-POD/ISD-TFI-IZD-POD-E_1000979/P1076365" xmlDataType="decimal"/>
    </xmlCellPr>
  </singleXmlCell>
  <singleXmlCell id="540" xr6:uid="{00000000-000C-0000-FFFF-FFFF12020000}" r="I79" connectionId="0">
    <xmlCellPr id="1" xr6:uid="{00000000-0010-0000-1202-000001000000}" uniqueName="P1082557">
      <xmlPr mapId="3" xpath="/TFI-IZD-POD/ISD-TFI-IZD-POD-E_1000979/P1082557" xmlDataType="decimal"/>
    </xmlCellPr>
  </singleXmlCell>
  <singleXmlCell id="541" xr6:uid="{00000000-000C-0000-FFFF-FFFF13020000}" r="J79" connectionId="0">
    <xmlCellPr id="1" xr6:uid="{00000000-0010-0000-1302-000001000000}" uniqueName="P1076366">
      <xmlPr mapId="3" xpath="/TFI-IZD-POD/ISD-TFI-IZD-POD-E_1000979/P1076366" xmlDataType="decimal"/>
    </xmlCellPr>
  </singleXmlCell>
  <singleXmlCell id="542" xr6:uid="{00000000-000C-0000-FFFF-FFFF14020000}" r="K79" connectionId="0">
    <xmlCellPr id="1" xr6:uid="{00000000-0010-0000-1402-000001000000}" uniqueName="P1082559">
      <xmlPr mapId="3" xpath="/TFI-IZD-POD/ISD-TFI-IZD-POD-E_1000979/P1082559" xmlDataType="decimal"/>
    </xmlCellPr>
  </singleXmlCell>
  <singleXmlCell id="543" xr6:uid="{00000000-000C-0000-FFFF-FFFF15020000}" r="H80" connectionId="0">
    <xmlCellPr id="1" xr6:uid="{00000000-0010-0000-1502-000001000000}" uniqueName="P1076367">
      <xmlPr mapId="3" xpath="/TFI-IZD-POD/ISD-TFI-IZD-POD-E_1000979/P1076367" xmlDataType="decimal"/>
    </xmlCellPr>
  </singleXmlCell>
  <singleXmlCell id="544" xr6:uid="{00000000-000C-0000-FFFF-FFFF16020000}" r="I80" connectionId="0">
    <xmlCellPr id="1" xr6:uid="{00000000-0010-0000-1602-000001000000}" uniqueName="P1082560">
      <xmlPr mapId="3" xpath="/TFI-IZD-POD/ISD-TFI-IZD-POD-E_1000979/P1082560" xmlDataType="decimal"/>
    </xmlCellPr>
  </singleXmlCell>
  <singleXmlCell id="545" xr6:uid="{00000000-000C-0000-FFFF-FFFF17020000}" r="J80" connectionId="0">
    <xmlCellPr id="1" xr6:uid="{00000000-0010-0000-1702-000001000000}" uniqueName="P1076368">
      <xmlPr mapId="3" xpath="/TFI-IZD-POD/ISD-TFI-IZD-POD-E_1000979/P1076368" xmlDataType="decimal"/>
    </xmlCellPr>
  </singleXmlCell>
  <singleXmlCell id="546" xr6:uid="{00000000-000C-0000-FFFF-FFFF18020000}" r="K80" connectionId="0">
    <xmlCellPr id="1" xr6:uid="{00000000-0010-0000-1802-000001000000}" uniqueName="P1082561">
      <xmlPr mapId="3" xpath="/TFI-IZD-POD/ISD-TFI-IZD-POD-E_1000979/P1082561" xmlDataType="decimal"/>
    </xmlCellPr>
  </singleXmlCell>
  <singleXmlCell id="547" xr6:uid="{00000000-000C-0000-FFFF-FFFF19020000}" r="H81" connectionId="0">
    <xmlCellPr id="1" xr6:uid="{00000000-0010-0000-1902-000001000000}" uniqueName="P1076369">
      <xmlPr mapId="3" xpath="/TFI-IZD-POD/ISD-TFI-IZD-POD-E_1000979/P1076369" xmlDataType="decimal"/>
    </xmlCellPr>
  </singleXmlCell>
  <singleXmlCell id="548" xr6:uid="{00000000-000C-0000-FFFF-FFFF1A020000}" r="I81" connectionId="0">
    <xmlCellPr id="1" xr6:uid="{00000000-0010-0000-1A02-000001000000}" uniqueName="P1082563">
      <xmlPr mapId="3" xpath="/TFI-IZD-POD/ISD-TFI-IZD-POD-E_1000979/P1082563" xmlDataType="decimal"/>
    </xmlCellPr>
  </singleXmlCell>
  <singleXmlCell id="549" xr6:uid="{00000000-000C-0000-FFFF-FFFF1B020000}" r="J81" connectionId="0">
    <xmlCellPr id="1" xr6:uid="{00000000-0010-0000-1B02-000001000000}" uniqueName="P1076370">
      <xmlPr mapId="3" xpath="/TFI-IZD-POD/ISD-TFI-IZD-POD-E_1000979/P1076370" xmlDataType="decimal"/>
    </xmlCellPr>
  </singleXmlCell>
  <singleXmlCell id="550" xr6:uid="{00000000-000C-0000-FFFF-FFFF1C020000}" r="K81" connectionId="0">
    <xmlCellPr id="1" xr6:uid="{00000000-0010-0000-1C02-000001000000}" uniqueName="P1082565">
      <xmlPr mapId="3" xpath="/TFI-IZD-POD/ISD-TFI-IZD-POD-E_1000979/P1082565" xmlDataType="decimal"/>
    </xmlCellPr>
  </singleXmlCell>
  <singleXmlCell id="551" xr6:uid="{00000000-000C-0000-FFFF-FFFF1D020000}" r="H82" connectionId="0">
    <xmlCellPr id="1" xr6:uid="{00000000-0010-0000-1D02-000001000000}" uniqueName="P1076371">
      <xmlPr mapId="3" xpath="/TFI-IZD-POD/ISD-TFI-IZD-POD-E_1000979/P1076371" xmlDataType="decimal"/>
    </xmlCellPr>
  </singleXmlCell>
  <singleXmlCell id="552" xr6:uid="{00000000-000C-0000-FFFF-FFFF1E020000}" r="I82" connectionId="0">
    <xmlCellPr id="1" xr6:uid="{00000000-0010-0000-1E02-000001000000}" uniqueName="P1082567">
      <xmlPr mapId="3" xpath="/TFI-IZD-POD/ISD-TFI-IZD-POD-E_1000979/P1082567" xmlDataType="decimal"/>
    </xmlCellPr>
  </singleXmlCell>
  <singleXmlCell id="553" xr6:uid="{00000000-000C-0000-FFFF-FFFF1F020000}" r="J82" connectionId="0">
    <xmlCellPr id="1" xr6:uid="{00000000-0010-0000-1F02-000001000000}" uniqueName="P1076372">
      <xmlPr mapId="3" xpath="/TFI-IZD-POD/ISD-TFI-IZD-POD-E_1000979/P1076372" xmlDataType="decimal"/>
    </xmlCellPr>
  </singleXmlCell>
  <singleXmlCell id="554" xr6:uid="{00000000-000C-0000-FFFF-FFFF20020000}" r="K82" connectionId="0">
    <xmlCellPr id="1" xr6:uid="{00000000-0010-0000-2002-000001000000}" uniqueName="P1082569">
      <xmlPr mapId="3" xpath="/TFI-IZD-POD/ISD-TFI-IZD-POD-E_1000979/P1082569" xmlDataType="decimal"/>
    </xmlCellPr>
  </singleXmlCell>
  <singleXmlCell id="555" xr6:uid="{00000000-000C-0000-FFFF-FFFF21020000}" r="H83" connectionId="0">
    <xmlCellPr id="1" xr6:uid="{00000000-0010-0000-2102-000001000000}" uniqueName="P1076373">
      <xmlPr mapId="3" xpath="/TFI-IZD-POD/ISD-TFI-IZD-POD-E_1000979/P1076373" xmlDataType="decimal"/>
    </xmlCellPr>
  </singleXmlCell>
  <singleXmlCell id="556" xr6:uid="{00000000-000C-0000-FFFF-FFFF22020000}" r="I83" connectionId="0">
    <xmlCellPr id="1" xr6:uid="{00000000-0010-0000-2202-000001000000}" uniqueName="P1082571">
      <xmlPr mapId="3" xpath="/TFI-IZD-POD/ISD-TFI-IZD-POD-E_1000979/P1082571" xmlDataType="decimal"/>
    </xmlCellPr>
  </singleXmlCell>
  <singleXmlCell id="557" xr6:uid="{00000000-000C-0000-FFFF-FFFF23020000}" r="J83" connectionId="0">
    <xmlCellPr id="1" xr6:uid="{00000000-0010-0000-2302-000001000000}" uniqueName="P1076374">
      <xmlPr mapId="3" xpath="/TFI-IZD-POD/ISD-TFI-IZD-POD-E_1000979/P1076374" xmlDataType="decimal"/>
    </xmlCellPr>
  </singleXmlCell>
  <singleXmlCell id="558" xr6:uid="{00000000-000C-0000-FFFF-FFFF24020000}" r="K83" connectionId="0">
    <xmlCellPr id="1" xr6:uid="{00000000-0010-0000-2402-000001000000}" uniqueName="P1082572">
      <xmlPr mapId="3" xpath="/TFI-IZD-POD/ISD-TFI-IZD-POD-E_1000979/P1082572" xmlDataType="decimal"/>
    </xmlCellPr>
  </singleXmlCell>
  <singleXmlCell id="559" xr6:uid="{00000000-000C-0000-FFFF-FFFF25020000}" r="H85" connectionId="0">
    <xmlCellPr id="1" xr6:uid="{00000000-0010-0000-2502-000001000000}" uniqueName="P1076375">
      <xmlPr mapId="3" xpath="/TFI-IZD-POD/ISD-TFI-IZD-POD-E_1000979/P1076375" xmlDataType="decimal"/>
    </xmlCellPr>
  </singleXmlCell>
  <singleXmlCell id="560" xr6:uid="{00000000-000C-0000-FFFF-FFFF26020000}" r="I85" connectionId="0">
    <xmlCellPr id="1" xr6:uid="{00000000-0010-0000-2602-000001000000}" uniqueName="P1082574">
      <xmlPr mapId="3" xpath="/TFI-IZD-POD/ISD-TFI-IZD-POD-E_1000979/P1082574" xmlDataType="decimal"/>
    </xmlCellPr>
  </singleXmlCell>
  <singleXmlCell id="561" xr6:uid="{00000000-000C-0000-FFFF-FFFF27020000}" r="J85" connectionId="0">
    <xmlCellPr id="1" xr6:uid="{00000000-0010-0000-2702-000001000000}" uniqueName="P1076376">
      <xmlPr mapId="3" xpath="/TFI-IZD-POD/ISD-TFI-IZD-POD-E_1000979/P1076376" xmlDataType="decimal"/>
    </xmlCellPr>
  </singleXmlCell>
  <singleXmlCell id="562" xr6:uid="{00000000-000C-0000-FFFF-FFFF28020000}" r="K85" connectionId="0">
    <xmlCellPr id="1" xr6:uid="{00000000-0010-0000-2802-000001000000}" uniqueName="P1082575">
      <xmlPr mapId="3" xpath="/TFI-IZD-POD/ISD-TFI-IZD-POD-E_1000979/P1082575" xmlDataType="decimal"/>
    </xmlCellPr>
  </singleXmlCell>
  <singleXmlCell id="563" xr6:uid="{00000000-000C-0000-FFFF-FFFF29020000}" r="H86" connectionId="0">
    <xmlCellPr id="1" xr6:uid="{00000000-0010-0000-2902-000001000000}" uniqueName="P1076377">
      <xmlPr mapId="3" xpath="/TFI-IZD-POD/ISD-TFI-IZD-POD-E_1000979/P1076377" xmlDataType="decimal"/>
    </xmlCellPr>
  </singleXmlCell>
  <singleXmlCell id="564" xr6:uid="{00000000-000C-0000-FFFF-FFFF2A020000}" r="I86" connectionId="0">
    <xmlCellPr id="1" xr6:uid="{00000000-0010-0000-2A02-000001000000}" uniqueName="P1082577">
      <xmlPr mapId="3" xpath="/TFI-IZD-POD/ISD-TFI-IZD-POD-E_1000979/P1082577" xmlDataType="decimal"/>
    </xmlCellPr>
  </singleXmlCell>
  <singleXmlCell id="565" xr6:uid="{00000000-000C-0000-FFFF-FFFF2B020000}" r="J86" connectionId="0">
    <xmlCellPr id="1" xr6:uid="{00000000-0010-0000-2B02-000001000000}" uniqueName="P1076378">
      <xmlPr mapId="3" xpath="/TFI-IZD-POD/ISD-TFI-IZD-POD-E_1000979/P1076378" xmlDataType="decimal"/>
    </xmlCellPr>
  </singleXmlCell>
  <singleXmlCell id="566" xr6:uid="{00000000-000C-0000-FFFF-FFFF2C020000}" r="K86" connectionId="0">
    <xmlCellPr id="1" xr6:uid="{00000000-0010-0000-2C02-000001000000}" uniqueName="P1082579">
      <xmlPr mapId="3" xpath="/TFI-IZD-POD/ISD-TFI-IZD-POD-E_1000979/P1082579" xmlDataType="decimal"/>
    </xmlCellPr>
  </singleXmlCell>
  <singleXmlCell id="567" xr6:uid="{00000000-000C-0000-FFFF-FFFF2D020000}" r="H87" connectionId="0">
    <xmlCellPr id="1" xr6:uid="{00000000-0010-0000-2D02-000001000000}" uniqueName="P1076379">
      <xmlPr mapId="3" xpath="/TFI-IZD-POD/ISD-TFI-IZD-POD-E_1000979/P1076379" xmlDataType="decimal"/>
    </xmlCellPr>
  </singleXmlCell>
  <singleXmlCell id="568" xr6:uid="{00000000-000C-0000-FFFF-FFFF2E020000}" r="I87" connectionId="0">
    <xmlCellPr id="1" xr6:uid="{00000000-0010-0000-2E02-000001000000}" uniqueName="P1082581">
      <xmlPr mapId="3" xpath="/TFI-IZD-POD/ISD-TFI-IZD-POD-E_1000979/P1082581" xmlDataType="decimal"/>
    </xmlCellPr>
  </singleXmlCell>
  <singleXmlCell id="569" xr6:uid="{00000000-000C-0000-FFFF-FFFF2F020000}" r="J87" connectionId="0">
    <xmlCellPr id="1" xr6:uid="{00000000-0010-0000-2F02-000001000000}" uniqueName="P1076380">
      <xmlPr mapId="3" xpath="/TFI-IZD-POD/ISD-TFI-IZD-POD-E_1000979/P1076380" xmlDataType="decimal"/>
    </xmlCellPr>
  </singleXmlCell>
  <singleXmlCell id="570" xr6:uid="{00000000-000C-0000-FFFF-FFFF30020000}" r="K87" connectionId="0">
    <xmlCellPr id="1" xr6:uid="{00000000-0010-0000-3002-000001000000}" uniqueName="P1082583">
      <xmlPr mapId="3" xpath="/TFI-IZD-POD/ISD-TFI-IZD-POD-E_1000979/P1082583" xmlDataType="decimal"/>
    </xmlCellPr>
  </singleXmlCell>
  <singleXmlCell id="571" xr6:uid="{00000000-000C-0000-FFFF-FFFF31020000}" r="H89" connectionId="0">
    <xmlCellPr id="1" xr6:uid="{00000000-0010-0000-3102-000001000000}" uniqueName="P1076381">
      <xmlPr mapId="3" xpath="/TFI-IZD-POD/ISD-TFI-IZD-POD-E_1000979/P1076381" xmlDataType="decimal"/>
    </xmlCellPr>
  </singleXmlCell>
  <singleXmlCell id="572" xr6:uid="{00000000-000C-0000-FFFF-FFFF32020000}" r="I89" connectionId="0">
    <xmlCellPr id="1" xr6:uid="{00000000-0010-0000-3202-000001000000}" uniqueName="P1082585">
      <xmlPr mapId="3" xpath="/TFI-IZD-POD/ISD-TFI-IZD-POD-E_1000979/P1082585" xmlDataType="decimal"/>
    </xmlCellPr>
  </singleXmlCell>
  <singleXmlCell id="573" xr6:uid="{00000000-000C-0000-FFFF-FFFF33020000}" r="J89" connectionId="0">
    <xmlCellPr id="1" xr6:uid="{00000000-0010-0000-3302-000001000000}" uniqueName="P1076382">
      <xmlPr mapId="3" xpath="/TFI-IZD-POD/ISD-TFI-IZD-POD-E_1000979/P1076382" xmlDataType="decimal"/>
    </xmlCellPr>
  </singleXmlCell>
  <singleXmlCell id="574" xr6:uid="{00000000-000C-0000-FFFF-FFFF34020000}" r="K89" connectionId="0">
    <xmlCellPr id="1" xr6:uid="{00000000-0010-0000-3402-000001000000}" uniqueName="P1082586">
      <xmlPr mapId="3" xpath="/TFI-IZD-POD/ISD-TFI-IZD-POD-E_1000979/P1082586" xmlDataType="decimal"/>
    </xmlCellPr>
  </singleXmlCell>
  <singleXmlCell id="575" xr6:uid="{00000000-000C-0000-FFFF-FFFF35020000}" r="H90" connectionId="0">
    <xmlCellPr id="1" xr6:uid="{00000000-0010-0000-3502-000001000000}" uniqueName="P1076383">
      <xmlPr mapId="3" xpath="/TFI-IZD-POD/ISD-TFI-IZD-POD-E_1000979/P1076383" xmlDataType="decimal"/>
    </xmlCellPr>
  </singleXmlCell>
  <singleXmlCell id="576" xr6:uid="{00000000-000C-0000-FFFF-FFFF36020000}" r="I90" connectionId="0">
    <xmlCellPr id="1" xr6:uid="{00000000-0010-0000-3602-000001000000}" uniqueName="P1082587">
      <xmlPr mapId="3" xpath="/TFI-IZD-POD/ISD-TFI-IZD-POD-E_1000979/P1082587" xmlDataType="decimal"/>
    </xmlCellPr>
  </singleXmlCell>
  <singleXmlCell id="577" xr6:uid="{00000000-000C-0000-FFFF-FFFF37020000}" r="J90" connectionId="0">
    <xmlCellPr id="1" xr6:uid="{00000000-0010-0000-3702-000001000000}" uniqueName="P1076384">
      <xmlPr mapId="3" xpath="/TFI-IZD-POD/ISD-TFI-IZD-POD-E_1000979/P1076384" xmlDataType="decimal"/>
    </xmlCellPr>
  </singleXmlCell>
  <singleXmlCell id="578" xr6:uid="{00000000-000C-0000-FFFF-FFFF38020000}" r="K90" connectionId="0">
    <xmlCellPr id="1" xr6:uid="{00000000-0010-0000-3802-000001000000}" uniqueName="P1082588">
      <xmlPr mapId="3" xpath="/TFI-IZD-POD/ISD-TFI-IZD-POD-E_1000979/P1082588" xmlDataType="decimal"/>
    </xmlCellPr>
  </singleXmlCell>
  <singleXmlCell id="579" xr6:uid="{00000000-000C-0000-FFFF-FFFF39020000}" r="H91" connectionId="0">
    <xmlCellPr id="1" xr6:uid="{00000000-0010-0000-3902-000001000000}" uniqueName="P1123798">
      <xmlPr mapId="3" xpath="/TFI-IZD-POD/ISD-TFI-IZD-POD-E_1000979/P1123798" xmlDataType="decimal"/>
    </xmlCellPr>
  </singleXmlCell>
  <singleXmlCell id="580" xr6:uid="{00000000-000C-0000-FFFF-FFFF3A020000}" r="I91" connectionId="0">
    <xmlCellPr id="1" xr6:uid="{00000000-0010-0000-3A02-000001000000}" uniqueName="P1123799">
      <xmlPr mapId="3" xpath="/TFI-IZD-POD/ISD-TFI-IZD-POD-E_1000979/P1123799" xmlDataType="decimal"/>
    </xmlCellPr>
  </singleXmlCell>
  <singleXmlCell id="581" xr6:uid="{00000000-000C-0000-FFFF-FFFF3B020000}" r="J91" connectionId="0">
    <xmlCellPr id="1" xr6:uid="{00000000-0010-0000-3B02-000001000000}" uniqueName="P1123800">
      <xmlPr mapId="3" xpath="/TFI-IZD-POD/ISD-TFI-IZD-POD-E_1000979/P1123800" xmlDataType="decimal"/>
    </xmlCellPr>
  </singleXmlCell>
  <singleXmlCell id="582" xr6:uid="{00000000-000C-0000-FFFF-FFFF3C020000}" r="K91" connectionId="0">
    <xmlCellPr id="1" xr6:uid="{00000000-0010-0000-3C02-000001000000}" uniqueName="P1123801">
      <xmlPr mapId="3" xpath="/TFI-IZD-POD/ISD-TFI-IZD-POD-E_1000979/P1123801" xmlDataType="decimal"/>
    </xmlCellPr>
  </singleXmlCell>
  <singleXmlCell id="583" xr6:uid="{00000000-000C-0000-FFFF-FFFF3D020000}" r="H92" connectionId="0">
    <xmlCellPr id="1" xr6:uid="{00000000-0010-0000-3D02-000001000000}" uniqueName="P1076387">
      <xmlPr mapId="3" xpath="/TFI-IZD-POD/ISD-TFI-IZD-POD-E_1000979/P1076387" xmlDataType="decimal"/>
    </xmlCellPr>
  </singleXmlCell>
  <singleXmlCell id="584" xr6:uid="{00000000-000C-0000-FFFF-FFFF3E020000}" r="I92" connectionId="0">
    <xmlCellPr id="1" xr6:uid="{00000000-0010-0000-3E02-000001000000}" uniqueName="P1082591">
      <xmlPr mapId="3" xpath="/TFI-IZD-POD/ISD-TFI-IZD-POD-E_1000979/P1082591" xmlDataType="decimal"/>
    </xmlCellPr>
  </singleXmlCell>
  <singleXmlCell id="585" xr6:uid="{00000000-000C-0000-FFFF-FFFF3F020000}" r="J92" connectionId="0">
    <xmlCellPr id="1" xr6:uid="{00000000-0010-0000-3F02-000001000000}" uniqueName="P1076388">
      <xmlPr mapId="3" xpath="/TFI-IZD-POD/ISD-TFI-IZD-POD-E_1000979/P1076388" xmlDataType="decimal"/>
    </xmlCellPr>
  </singleXmlCell>
  <singleXmlCell id="586" xr6:uid="{00000000-000C-0000-FFFF-FFFF40020000}" r="K92" connectionId="0">
    <xmlCellPr id="1" xr6:uid="{00000000-0010-0000-4002-000001000000}" uniqueName="P1082592">
      <xmlPr mapId="3" xpath="/TFI-IZD-POD/ISD-TFI-IZD-POD-E_1000979/P1082592" xmlDataType="decimal"/>
    </xmlCellPr>
  </singleXmlCell>
  <singleXmlCell id="587" xr6:uid="{00000000-000C-0000-FFFF-FFFF41020000}" r="H93" connectionId="0">
    <xmlCellPr id="1" xr6:uid="{00000000-0010-0000-4102-000001000000}" uniqueName="P1123802">
      <xmlPr mapId="3" xpath="/TFI-IZD-POD/ISD-TFI-IZD-POD-E_1000979/P1123802" xmlDataType="decimal"/>
    </xmlCellPr>
  </singleXmlCell>
  <singleXmlCell id="588" xr6:uid="{00000000-000C-0000-FFFF-FFFF42020000}" r="I93" connectionId="0">
    <xmlCellPr id="1" xr6:uid="{00000000-0010-0000-4202-000001000000}" uniqueName="P1123803">
      <xmlPr mapId="3" xpath="/TFI-IZD-POD/ISD-TFI-IZD-POD-E_1000979/P1123803" xmlDataType="decimal"/>
    </xmlCellPr>
  </singleXmlCell>
  <singleXmlCell id="589" xr6:uid="{00000000-000C-0000-FFFF-FFFF43020000}" r="J93" connectionId="0">
    <xmlCellPr id="1" xr6:uid="{00000000-0010-0000-4302-000001000000}" uniqueName="P1123804">
      <xmlPr mapId="3" xpath="/TFI-IZD-POD/ISD-TFI-IZD-POD-E_1000979/P1123804" xmlDataType="decimal"/>
    </xmlCellPr>
  </singleXmlCell>
  <singleXmlCell id="590" xr6:uid="{00000000-000C-0000-FFFF-FFFF44020000}" r="K93" connectionId="0">
    <xmlCellPr id="1" xr6:uid="{00000000-0010-0000-4402-000001000000}" uniqueName="P1123805">
      <xmlPr mapId="3" xpath="/TFI-IZD-POD/ISD-TFI-IZD-POD-E_1000979/P1123805" xmlDataType="decimal"/>
    </xmlCellPr>
  </singleXmlCell>
  <singleXmlCell id="591" xr6:uid="{00000000-000C-0000-FFFF-FFFF45020000}" r="H94" connectionId="0">
    <xmlCellPr id="1" xr6:uid="{00000000-0010-0000-4502-000001000000}" uniqueName="P1123806">
      <xmlPr mapId="3" xpath="/TFI-IZD-POD/ISD-TFI-IZD-POD-E_1000979/P1123806" xmlDataType="decimal"/>
    </xmlCellPr>
  </singleXmlCell>
  <singleXmlCell id="592" xr6:uid="{00000000-000C-0000-FFFF-FFFF46020000}" r="I94" connectionId="0">
    <xmlCellPr id="1" xr6:uid="{00000000-0010-0000-4602-000001000000}" uniqueName="P1123807">
      <xmlPr mapId="3" xpath="/TFI-IZD-POD/ISD-TFI-IZD-POD-E_1000979/P1123807" xmlDataType="decimal"/>
    </xmlCellPr>
  </singleXmlCell>
  <singleXmlCell id="593" xr6:uid="{00000000-000C-0000-FFFF-FFFF47020000}" r="J94" connectionId="0">
    <xmlCellPr id="1" xr6:uid="{00000000-0010-0000-4702-000001000000}" uniqueName="P1123808">
      <xmlPr mapId="3" xpath="/TFI-IZD-POD/ISD-TFI-IZD-POD-E_1000979/P1123808" xmlDataType="decimal"/>
    </xmlCellPr>
  </singleXmlCell>
  <singleXmlCell id="594" xr6:uid="{00000000-000C-0000-FFFF-FFFF48020000}" r="K94" connectionId="0">
    <xmlCellPr id="1" xr6:uid="{00000000-0010-0000-4802-000001000000}" uniqueName="P1123809">
      <xmlPr mapId="3" xpath="/TFI-IZD-POD/ISD-TFI-IZD-POD-E_1000979/P1123809" xmlDataType="decimal"/>
    </xmlCellPr>
  </singleXmlCell>
  <singleXmlCell id="595" xr6:uid="{00000000-000C-0000-FFFF-FFFF49020000}" r="H95" connectionId="0">
    <xmlCellPr id="1" xr6:uid="{00000000-0010-0000-4902-000001000000}" uniqueName="P1123810">
      <xmlPr mapId="3" xpath="/TFI-IZD-POD/ISD-TFI-IZD-POD-E_1000979/P1123810" xmlDataType="decimal"/>
    </xmlCellPr>
  </singleXmlCell>
  <singleXmlCell id="596" xr6:uid="{00000000-000C-0000-FFFF-FFFF4A020000}" r="I95" connectionId="0">
    <xmlCellPr id="1" xr6:uid="{00000000-0010-0000-4A02-000001000000}" uniqueName="P1123811">
      <xmlPr mapId="3" xpath="/TFI-IZD-POD/ISD-TFI-IZD-POD-E_1000979/P1123811" xmlDataType="decimal"/>
    </xmlCellPr>
  </singleXmlCell>
  <singleXmlCell id="597" xr6:uid="{00000000-000C-0000-FFFF-FFFF4B020000}" r="J95" connectionId="0">
    <xmlCellPr id="1" xr6:uid="{00000000-0010-0000-4B02-000001000000}" uniqueName="P1123812">
      <xmlPr mapId="3" xpath="/TFI-IZD-POD/ISD-TFI-IZD-POD-E_1000979/P1123812" xmlDataType="decimal"/>
    </xmlCellPr>
  </singleXmlCell>
  <singleXmlCell id="598" xr6:uid="{00000000-000C-0000-FFFF-FFFF4C020000}" r="K95" connectionId="0">
    <xmlCellPr id="1" xr6:uid="{00000000-0010-0000-4C02-000001000000}" uniqueName="P1123813">
      <xmlPr mapId="3" xpath="/TFI-IZD-POD/ISD-TFI-IZD-POD-E_1000979/P1123813" xmlDataType="decimal"/>
    </xmlCellPr>
  </singleXmlCell>
  <singleXmlCell id="599" xr6:uid="{00000000-000C-0000-FFFF-FFFF4D020000}" r="H96" connectionId="0">
    <xmlCellPr id="1" xr6:uid="{00000000-0010-0000-4D02-000001000000}" uniqueName="P1123814">
      <xmlPr mapId="3" xpath="/TFI-IZD-POD/ISD-TFI-IZD-POD-E_1000979/P1123814" xmlDataType="decimal"/>
    </xmlCellPr>
  </singleXmlCell>
  <singleXmlCell id="600" xr6:uid="{00000000-000C-0000-FFFF-FFFF4E020000}" r="I96" connectionId="0">
    <xmlCellPr id="1" xr6:uid="{00000000-0010-0000-4E02-000001000000}" uniqueName="P1123815">
      <xmlPr mapId="3" xpath="/TFI-IZD-POD/ISD-TFI-IZD-POD-E_1000979/P1123815" xmlDataType="decimal"/>
    </xmlCellPr>
  </singleXmlCell>
  <singleXmlCell id="601" xr6:uid="{00000000-000C-0000-FFFF-FFFF4F020000}" r="J96" connectionId="0">
    <xmlCellPr id="1" xr6:uid="{00000000-0010-0000-4F02-000001000000}" uniqueName="P1123816">
      <xmlPr mapId="3" xpath="/TFI-IZD-POD/ISD-TFI-IZD-POD-E_1000979/P1123816" xmlDataType="decimal"/>
    </xmlCellPr>
  </singleXmlCell>
  <singleXmlCell id="602" xr6:uid="{00000000-000C-0000-FFFF-FFFF50020000}" r="K96" connectionId="0">
    <xmlCellPr id="1" xr6:uid="{00000000-0010-0000-5002-000001000000}" uniqueName="P1123817">
      <xmlPr mapId="3" xpath="/TFI-IZD-POD/ISD-TFI-IZD-POD-E_1000979/P1123817" xmlDataType="decimal"/>
    </xmlCellPr>
  </singleXmlCell>
  <singleXmlCell id="603" xr6:uid="{00000000-000C-0000-FFFF-FFFF51020000}" r="H97" connectionId="0">
    <xmlCellPr id="1" xr6:uid="{00000000-0010-0000-5102-000001000000}" uniqueName="P1123818">
      <xmlPr mapId="3" xpath="/TFI-IZD-POD/ISD-TFI-IZD-POD-E_1000979/P1123818" xmlDataType="decimal"/>
    </xmlCellPr>
  </singleXmlCell>
  <singleXmlCell id="604" xr6:uid="{00000000-000C-0000-FFFF-FFFF52020000}" r="I97" connectionId="0">
    <xmlCellPr id="1" xr6:uid="{00000000-0010-0000-5202-000001000000}" uniqueName="P1123819">
      <xmlPr mapId="3" xpath="/TFI-IZD-POD/ISD-TFI-IZD-POD-E_1000979/P1123819" xmlDataType="decimal"/>
    </xmlCellPr>
  </singleXmlCell>
  <singleXmlCell id="605" xr6:uid="{00000000-000C-0000-FFFF-FFFF53020000}" r="J97" connectionId="0">
    <xmlCellPr id="1" xr6:uid="{00000000-0010-0000-5302-000001000000}" uniqueName="P1123820">
      <xmlPr mapId="3" xpath="/TFI-IZD-POD/ISD-TFI-IZD-POD-E_1000979/P1123820" xmlDataType="decimal"/>
    </xmlCellPr>
  </singleXmlCell>
  <singleXmlCell id="606" xr6:uid="{00000000-000C-0000-FFFF-FFFF54020000}" r="K97" connectionId="0">
    <xmlCellPr id="1" xr6:uid="{00000000-0010-0000-5402-000001000000}" uniqueName="P1123821">
      <xmlPr mapId="3" xpath="/TFI-IZD-POD/ISD-TFI-IZD-POD-E_1000979/P1123821" xmlDataType="decimal"/>
    </xmlCellPr>
  </singleXmlCell>
  <singleXmlCell id="607" xr6:uid="{00000000-000C-0000-FFFF-FFFF55020000}" r="H98" connectionId="0">
    <xmlCellPr id="1" xr6:uid="{00000000-0010-0000-5502-000001000000}" uniqueName="P1123822">
      <xmlPr mapId="3" xpath="/TFI-IZD-POD/ISD-TFI-IZD-POD-E_1000979/P1123822" xmlDataType="decimal"/>
    </xmlCellPr>
  </singleXmlCell>
  <singleXmlCell id="608" xr6:uid="{00000000-000C-0000-FFFF-FFFF56020000}" r="I98" connectionId="0">
    <xmlCellPr id="1" xr6:uid="{00000000-0010-0000-5602-000001000000}" uniqueName="P1123823">
      <xmlPr mapId="3" xpath="/TFI-IZD-POD/ISD-TFI-IZD-POD-E_1000979/P1123823" xmlDataType="decimal"/>
    </xmlCellPr>
  </singleXmlCell>
  <singleXmlCell id="609" xr6:uid="{00000000-000C-0000-FFFF-FFFF57020000}" r="J98" connectionId="0">
    <xmlCellPr id="1" xr6:uid="{00000000-0010-0000-5702-000001000000}" uniqueName="P1123824">
      <xmlPr mapId="3" xpath="/TFI-IZD-POD/ISD-TFI-IZD-POD-E_1000979/P1123824" xmlDataType="decimal"/>
    </xmlCellPr>
  </singleXmlCell>
  <singleXmlCell id="610" xr6:uid="{00000000-000C-0000-FFFF-FFFF58020000}" r="K98" connectionId="0">
    <xmlCellPr id="1" xr6:uid="{00000000-0010-0000-5802-000001000000}" uniqueName="P1123825">
      <xmlPr mapId="3" xpath="/TFI-IZD-POD/ISD-TFI-IZD-POD-E_1000979/P1123825" xmlDataType="decimal"/>
    </xmlCellPr>
  </singleXmlCell>
  <singleXmlCell id="611" xr6:uid="{00000000-000C-0000-FFFF-FFFF59020000}" r="H99" connectionId="0">
    <xmlCellPr id="1" xr6:uid="{00000000-0010-0000-5902-000001000000}" uniqueName="P1123826">
      <xmlPr mapId="3" xpath="/TFI-IZD-POD/ISD-TFI-IZD-POD-E_1000979/P1123826" xmlDataType="decimal"/>
    </xmlCellPr>
  </singleXmlCell>
  <singleXmlCell id="612" xr6:uid="{00000000-000C-0000-FFFF-FFFF5A020000}" r="I99" connectionId="0">
    <xmlCellPr id="1" xr6:uid="{00000000-0010-0000-5A02-000001000000}" uniqueName="P1123827">
      <xmlPr mapId="3" xpath="/TFI-IZD-POD/ISD-TFI-IZD-POD-E_1000979/P1123827" xmlDataType="decimal"/>
    </xmlCellPr>
  </singleXmlCell>
  <singleXmlCell id="613" xr6:uid="{00000000-000C-0000-FFFF-FFFF5B020000}" r="J99" connectionId="0">
    <xmlCellPr id="1" xr6:uid="{00000000-0010-0000-5B02-000001000000}" uniqueName="P1123828">
      <xmlPr mapId="3" xpath="/TFI-IZD-POD/ISD-TFI-IZD-POD-E_1000979/P1123828" xmlDataType="decimal"/>
    </xmlCellPr>
  </singleXmlCell>
  <singleXmlCell id="614" xr6:uid="{00000000-000C-0000-FFFF-FFFF5C020000}" r="K99" connectionId="0">
    <xmlCellPr id="1" xr6:uid="{00000000-0010-0000-5C02-000001000000}" uniqueName="P1123829">
      <xmlPr mapId="3" xpath="/TFI-IZD-POD/ISD-TFI-IZD-POD-E_1000979/P1123829" xmlDataType="decimal"/>
    </xmlCellPr>
  </singleXmlCell>
  <singleXmlCell id="615" xr6:uid="{00000000-000C-0000-FFFF-FFFF5D020000}" r="H100" connectionId="0">
    <xmlCellPr id="1" xr6:uid="{00000000-0010-0000-5D02-000001000000}" uniqueName="P1123830">
      <xmlPr mapId="3" xpath="/TFI-IZD-POD/ISD-TFI-IZD-POD-E_1000979/P1123830" xmlDataType="decimal"/>
    </xmlCellPr>
  </singleXmlCell>
  <singleXmlCell id="616" xr6:uid="{00000000-000C-0000-FFFF-FFFF5E020000}" r="I100" connectionId="0">
    <xmlCellPr id="1" xr6:uid="{00000000-0010-0000-5E02-000001000000}" uniqueName="P1123831">
      <xmlPr mapId="3" xpath="/TFI-IZD-POD/ISD-TFI-IZD-POD-E_1000979/P1123831" xmlDataType="decimal"/>
    </xmlCellPr>
  </singleXmlCell>
  <singleXmlCell id="617" xr6:uid="{00000000-000C-0000-FFFF-FFFF5F020000}" r="J100" connectionId="0">
    <xmlCellPr id="1" xr6:uid="{00000000-0010-0000-5F02-000001000000}" uniqueName="P1123832">
      <xmlPr mapId="3" xpath="/TFI-IZD-POD/ISD-TFI-IZD-POD-E_1000979/P1123832" xmlDataType="decimal"/>
    </xmlCellPr>
  </singleXmlCell>
  <singleXmlCell id="618" xr6:uid="{00000000-000C-0000-FFFF-FFFF60020000}" r="K100" connectionId="0">
    <xmlCellPr id="1" xr6:uid="{00000000-0010-0000-6002-000001000000}" uniqueName="P1123833">
      <xmlPr mapId="3" xpath="/TFI-IZD-POD/ISD-TFI-IZD-POD-E_1000979/P1123833" xmlDataType="decimal"/>
    </xmlCellPr>
  </singleXmlCell>
  <singleXmlCell id="619" xr6:uid="{00000000-000C-0000-FFFF-FFFF61020000}" r="H101" connectionId="0">
    <xmlCellPr id="1" xr6:uid="{00000000-0010-0000-6102-000001000000}" uniqueName="P1076391">
      <xmlPr mapId="3" xpath="/TFI-IZD-POD/ISD-TFI-IZD-POD-E_1000979/P1076391" xmlDataType="decimal"/>
    </xmlCellPr>
  </singleXmlCell>
  <singleXmlCell id="620" xr6:uid="{00000000-000C-0000-FFFF-FFFF62020000}" r="I101" connectionId="0">
    <xmlCellPr id="1" xr6:uid="{00000000-0010-0000-6202-000001000000}" uniqueName="P1082595">
      <xmlPr mapId="3" xpath="/TFI-IZD-POD/ISD-TFI-IZD-POD-E_1000979/P1082595" xmlDataType="decimal"/>
    </xmlCellPr>
  </singleXmlCell>
  <singleXmlCell id="621" xr6:uid="{00000000-000C-0000-FFFF-FFFF63020000}" r="J101" connectionId="0">
    <xmlCellPr id="1" xr6:uid="{00000000-0010-0000-6302-000001000000}" uniqueName="P1076392">
      <xmlPr mapId="3" xpath="/TFI-IZD-POD/ISD-TFI-IZD-POD-E_1000979/P1076392" xmlDataType="decimal"/>
    </xmlCellPr>
  </singleXmlCell>
  <singleXmlCell id="622" xr6:uid="{00000000-000C-0000-FFFF-FFFF64020000}" r="K101" connectionId="0">
    <xmlCellPr id="1" xr6:uid="{00000000-0010-0000-6402-000001000000}" uniqueName="P1082596">
      <xmlPr mapId="3" xpath="/TFI-IZD-POD/ISD-TFI-IZD-POD-E_1000979/P1082596" xmlDataType="decimal"/>
    </xmlCellPr>
  </singleXmlCell>
  <singleXmlCell id="623" xr6:uid="{00000000-000C-0000-FFFF-FFFF65020000}" r="H102" connectionId="0">
    <xmlCellPr id="1" xr6:uid="{00000000-0010-0000-6502-000001000000}" uniqueName="P1076393">
      <xmlPr mapId="3" xpath="/TFI-IZD-POD/ISD-TFI-IZD-POD-E_1000979/P1076393" xmlDataType="decimal"/>
    </xmlCellPr>
  </singleXmlCell>
  <singleXmlCell id="624" xr6:uid="{00000000-000C-0000-FFFF-FFFF66020000}" r="I102" connectionId="0">
    <xmlCellPr id="1" xr6:uid="{00000000-0010-0000-6602-000001000000}" uniqueName="P1082597">
      <xmlPr mapId="3" xpath="/TFI-IZD-POD/ISD-TFI-IZD-POD-E_1000979/P1082597" xmlDataType="decimal"/>
    </xmlCellPr>
  </singleXmlCell>
  <singleXmlCell id="625" xr6:uid="{00000000-000C-0000-FFFF-FFFF67020000}" r="J102" connectionId="0">
    <xmlCellPr id="1" xr6:uid="{00000000-0010-0000-6702-000001000000}" uniqueName="P1076394">
      <xmlPr mapId="3" xpath="/TFI-IZD-POD/ISD-TFI-IZD-POD-E_1000979/P1076394" xmlDataType="decimal"/>
    </xmlCellPr>
  </singleXmlCell>
  <singleXmlCell id="626" xr6:uid="{00000000-000C-0000-FFFF-FFFF68020000}" r="K102" connectionId="0">
    <xmlCellPr id="1" xr6:uid="{00000000-0010-0000-6802-000001000000}" uniqueName="P1082598">
      <xmlPr mapId="3" xpath="/TFI-IZD-POD/ISD-TFI-IZD-POD-E_1000979/P1082598" xmlDataType="decimal"/>
    </xmlCellPr>
  </singleXmlCell>
  <singleXmlCell id="627" xr6:uid="{00000000-000C-0000-FFFF-FFFF69020000}" r="H103" connectionId="0">
    <xmlCellPr id="1" xr6:uid="{00000000-0010-0000-6902-000001000000}" uniqueName="P1076395">
      <xmlPr mapId="3" xpath="/TFI-IZD-POD/ISD-TFI-IZD-POD-E_1000979/P1076395" xmlDataType="decimal"/>
    </xmlCellPr>
  </singleXmlCell>
  <singleXmlCell id="628" xr6:uid="{00000000-000C-0000-FFFF-FFFF6A020000}" r="I103" connectionId="0">
    <xmlCellPr id="1" xr6:uid="{00000000-0010-0000-6A02-000001000000}" uniqueName="P1082599">
      <xmlPr mapId="3" xpath="/TFI-IZD-POD/ISD-TFI-IZD-POD-E_1000979/P1082599" xmlDataType="decimal"/>
    </xmlCellPr>
  </singleXmlCell>
  <singleXmlCell id="629" xr6:uid="{00000000-000C-0000-FFFF-FFFF6B020000}" r="J103" connectionId="0">
    <xmlCellPr id="1" xr6:uid="{00000000-0010-0000-6B02-000001000000}" uniqueName="P1076396">
      <xmlPr mapId="3" xpath="/TFI-IZD-POD/ISD-TFI-IZD-POD-E_1000979/P1076396" xmlDataType="decimal"/>
    </xmlCellPr>
  </singleXmlCell>
  <singleXmlCell id="630" xr6:uid="{00000000-000C-0000-FFFF-FFFF6C020000}" r="K103" connectionId="0">
    <xmlCellPr id="1" xr6:uid="{00000000-0010-0000-6C02-000001000000}" uniqueName="P1082600">
      <xmlPr mapId="3" xpath="/TFI-IZD-POD/ISD-TFI-IZD-POD-E_1000979/P1082600" xmlDataType="decimal"/>
    </xmlCellPr>
  </singleXmlCell>
  <singleXmlCell id="631" xr6:uid="{00000000-000C-0000-FFFF-FFFF6D020000}" r="H104" connectionId="0">
    <xmlCellPr id="1" xr6:uid="{00000000-0010-0000-6D02-000001000000}" uniqueName="P1123834">
      <xmlPr mapId="3" xpath="/TFI-IZD-POD/ISD-TFI-IZD-POD-E_1000979/P1123834" xmlDataType="decimal"/>
    </xmlCellPr>
  </singleXmlCell>
  <singleXmlCell id="632" xr6:uid="{00000000-000C-0000-FFFF-FFFF6E020000}" r="I104" connectionId="0">
    <xmlCellPr id="1" xr6:uid="{00000000-0010-0000-6E02-000001000000}" uniqueName="P1123835">
      <xmlPr mapId="3" xpath="/TFI-IZD-POD/ISD-TFI-IZD-POD-E_1000979/P1123835" xmlDataType="decimal"/>
    </xmlCellPr>
  </singleXmlCell>
  <singleXmlCell id="633" xr6:uid="{00000000-000C-0000-FFFF-FFFF6F020000}" r="J104" connectionId="0">
    <xmlCellPr id="1" xr6:uid="{00000000-0010-0000-6F02-000001000000}" uniqueName="P1123836">
      <xmlPr mapId="3" xpath="/TFI-IZD-POD/ISD-TFI-IZD-POD-E_1000979/P1123836" xmlDataType="decimal"/>
    </xmlCellPr>
  </singleXmlCell>
  <singleXmlCell id="634" xr6:uid="{00000000-000C-0000-FFFF-FFFF70020000}" r="K104" connectionId="0">
    <xmlCellPr id="1" xr6:uid="{00000000-0010-0000-7002-000001000000}" uniqueName="P1123837">
      <xmlPr mapId="3" xpath="/TFI-IZD-POD/ISD-TFI-IZD-POD-E_1000979/P1123837" xmlDataType="decimal"/>
    </xmlCellPr>
  </singleXmlCell>
  <singleXmlCell id="635" xr6:uid="{00000000-000C-0000-FFFF-FFFF71020000}" r="H105" connectionId="0">
    <xmlCellPr id="1" xr6:uid="{00000000-0010-0000-7102-000001000000}" uniqueName="P1123838">
      <xmlPr mapId="3" xpath="/TFI-IZD-POD/ISD-TFI-IZD-POD-E_1000979/P1123838" xmlDataType="decimal"/>
    </xmlCellPr>
  </singleXmlCell>
  <singleXmlCell id="636" xr6:uid="{00000000-000C-0000-FFFF-FFFF72020000}" r="I105" connectionId="0">
    <xmlCellPr id="1" xr6:uid="{00000000-0010-0000-7202-000001000000}" uniqueName="P1123839">
      <xmlPr mapId="3" xpath="/TFI-IZD-POD/ISD-TFI-IZD-POD-E_1000979/P1123839" xmlDataType="decimal"/>
    </xmlCellPr>
  </singleXmlCell>
  <singleXmlCell id="637" xr6:uid="{00000000-000C-0000-FFFF-FFFF73020000}" r="J105" connectionId="0">
    <xmlCellPr id="1" xr6:uid="{00000000-0010-0000-7302-000001000000}" uniqueName="P1123840">
      <xmlPr mapId="3" xpath="/TFI-IZD-POD/ISD-TFI-IZD-POD-E_1000979/P1123840" xmlDataType="decimal"/>
    </xmlCellPr>
  </singleXmlCell>
  <singleXmlCell id="638" xr6:uid="{00000000-000C-0000-FFFF-FFFF74020000}" r="K105" connectionId="0">
    <xmlCellPr id="1" xr6:uid="{00000000-0010-0000-7402-000001000000}" uniqueName="P1123841">
      <xmlPr mapId="3" xpath="/TFI-IZD-POD/ISD-TFI-IZD-POD-E_1000979/P1123841" xmlDataType="decimal"/>
    </xmlCellPr>
  </singleXmlCell>
  <singleXmlCell id="639" xr6:uid="{00000000-000C-0000-FFFF-FFFF75020000}" r="H106" connectionId="0">
    <xmlCellPr id="1" xr6:uid="{00000000-0010-0000-7502-000001000000}" uniqueName="P1123842">
      <xmlPr mapId="3" xpath="/TFI-IZD-POD/ISD-TFI-IZD-POD-E_1000979/P1123842" xmlDataType="decimal"/>
    </xmlCellPr>
  </singleXmlCell>
  <singleXmlCell id="640" xr6:uid="{00000000-000C-0000-FFFF-FFFF76020000}" r="I106" connectionId="0">
    <xmlCellPr id="1" xr6:uid="{00000000-0010-0000-7602-000001000000}" uniqueName="P1123843">
      <xmlPr mapId="3" xpath="/TFI-IZD-POD/ISD-TFI-IZD-POD-E_1000979/P1123843" xmlDataType="decimal"/>
    </xmlCellPr>
  </singleXmlCell>
  <singleXmlCell id="641" xr6:uid="{00000000-000C-0000-FFFF-FFFF77020000}" r="J106" connectionId="0">
    <xmlCellPr id="1" xr6:uid="{00000000-0010-0000-7702-000001000000}" uniqueName="P1123844">
      <xmlPr mapId="3" xpath="/TFI-IZD-POD/ISD-TFI-IZD-POD-E_1000979/P1123844" xmlDataType="decimal"/>
    </xmlCellPr>
  </singleXmlCell>
  <singleXmlCell id="642" xr6:uid="{00000000-000C-0000-FFFF-FFFF78020000}" r="K106" connectionId="0">
    <xmlCellPr id="1" xr6:uid="{00000000-0010-0000-7802-000001000000}" uniqueName="P1123845">
      <xmlPr mapId="3" xpath="/TFI-IZD-POD/ISD-TFI-IZD-POD-E_1000979/P1123845" xmlDataType="decimal"/>
    </xmlCellPr>
  </singleXmlCell>
  <singleXmlCell id="643" xr6:uid="{00000000-000C-0000-FFFF-FFFF79020000}" r="H107" connectionId="0">
    <xmlCellPr id="1" xr6:uid="{00000000-0010-0000-7902-000001000000}" uniqueName="P1123846">
      <xmlPr mapId="3" xpath="/TFI-IZD-POD/ISD-TFI-IZD-POD-E_1000979/P1123846" xmlDataType="decimal"/>
    </xmlCellPr>
  </singleXmlCell>
  <singleXmlCell id="644" xr6:uid="{00000000-000C-0000-FFFF-FFFF7A020000}" r="I107" connectionId="0">
    <xmlCellPr id="1" xr6:uid="{00000000-0010-0000-7A02-000001000000}" uniqueName="P1123847">
      <xmlPr mapId="3" xpath="/TFI-IZD-POD/ISD-TFI-IZD-POD-E_1000979/P1123847" xmlDataType="decimal"/>
    </xmlCellPr>
  </singleXmlCell>
  <singleXmlCell id="645" xr6:uid="{00000000-000C-0000-FFFF-FFFF7B020000}" r="J107" connectionId="0">
    <xmlCellPr id="1" xr6:uid="{00000000-0010-0000-7B02-000001000000}" uniqueName="P1123848">
      <xmlPr mapId="3" xpath="/TFI-IZD-POD/ISD-TFI-IZD-POD-E_1000979/P1123848" xmlDataType="decimal"/>
    </xmlCellPr>
  </singleXmlCell>
  <singleXmlCell id="646" xr6:uid="{00000000-000C-0000-FFFF-FFFF7C020000}" r="K107" connectionId="0">
    <xmlCellPr id="1" xr6:uid="{00000000-0010-0000-7C02-000001000000}" uniqueName="P1123849">
      <xmlPr mapId="3" xpath="/TFI-IZD-POD/ISD-TFI-IZD-POD-E_1000979/P1123849" xmlDataType="decimal"/>
    </xmlCellPr>
  </singleXmlCell>
  <singleXmlCell id="647" xr6:uid="{00000000-000C-0000-FFFF-FFFF7D020000}" r="H108" connectionId="0">
    <xmlCellPr id="1" xr6:uid="{00000000-0010-0000-7D02-000001000000}" uniqueName="P1076403">
      <xmlPr mapId="3" xpath="/TFI-IZD-POD/ISD-TFI-IZD-POD-E_1000979/P1076403" xmlDataType="decimal"/>
    </xmlCellPr>
  </singleXmlCell>
  <singleXmlCell id="648" xr6:uid="{00000000-000C-0000-FFFF-FFFF7E020000}" r="I108" connectionId="0">
    <xmlCellPr id="1" xr6:uid="{00000000-0010-0000-7E02-000001000000}" uniqueName="P1082607">
      <xmlPr mapId="3" xpath="/TFI-IZD-POD/ISD-TFI-IZD-POD-E_1000979/P1082607" xmlDataType="decimal"/>
    </xmlCellPr>
  </singleXmlCell>
  <singleXmlCell id="649" xr6:uid="{00000000-000C-0000-FFFF-FFFF7F020000}" r="J108" connectionId="0">
    <xmlCellPr id="1" xr6:uid="{00000000-0010-0000-7F02-000001000000}" uniqueName="P1076404">
      <xmlPr mapId="3" xpath="/TFI-IZD-POD/ISD-TFI-IZD-POD-E_1000979/P1076404" xmlDataType="decimal"/>
    </xmlCellPr>
  </singleXmlCell>
  <singleXmlCell id="650" xr6:uid="{00000000-000C-0000-FFFF-FFFF80020000}" r="K108" connectionId="0">
    <xmlCellPr id="1" xr6:uid="{00000000-0010-0000-8002-000001000000}" uniqueName="P1082608">
      <xmlPr mapId="3" xpath="/TFI-IZD-POD/ISD-TFI-IZD-POD-E_1000979/P1082608" xmlDataType="decimal"/>
    </xmlCellPr>
  </singleXmlCell>
  <singleXmlCell id="651" xr6:uid="{00000000-000C-0000-FFFF-FFFF81020000}" r="H109" connectionId="0">
    <xmlCellPr id="1" xr6:uid="{00000000-0010-0000-8102-000001000000}" uniqueName="P1076405">
      <xmlPr mapId="3" xpath="/TFI-IZD-POD/ISD-TFI-IZD-POD-E_1000979/P1076405" xmlDataType="decimal"/>
    </xmlCellPr>
  </singleXmlCell>
  <singleXmlCell id="652" xr6:uid="{00000000-000C-0000-FFFF-FFFF82020000}" r="I109" connectionId="0">
    <xmlCellPr id="1" xr6:uid="{00000000-0010-0000-8202-000001000000}" uniqueName="P1082609">
      <xmlPr mapId="3" xpath="/TFI-IZD-POD/ISD-TFI-IZD-POD-E_1000979/P1082609" xmlDataType="decimal"/>
    </xmlCellPr>
  </singleXmlCell>
  <singleXmlCell id="653" xr6:uid="{00000000-000C-0000-FFFF-FFFF83020000}" r="J109" connectionId="0">
    <xmlCellPr id="1" xr6:uid="{00000000-0010-0000-8302-000001000000}" uniqueName="P1076406">
      <xmlPr mapId="3" xpath="/TFI-IZD-POD/ISD-TFI-IZD-POD-E_1000979/P1076406" xmlDataType="decimal"/>
    </xmlCellPr>
  </singleXmlCell>
  <singleXmlCell id="654" xr6:uid="{00000000-000C-0000-FFFF-FFFF84020000}" r="K109" connectionId="0">
    <xmlCellPr id="1" xr6:uid="{00000000-0010-0000-8402-000001000000}" uniqueName="P1082610">
      <xmlPr mapId="3" xpath="/TFI-IZD-POD/ISD-TFI-IZD-POD-E_1000979/P1082610" xmlDataType="decimal"/>
    </xmlCellPr>
  </singleXmlCell>
  <singleXmlCell id="655" xr6:uid="{00000000-000C-0000-FFFF-FFFF85020000}" r="H111" connectionId="0">
    <xmlCellPr id="1" xr6:uid="{00000000-0010-0000-8502-000001000000}" uniqueName="P1076407">
      <xmlPr mapId="3" xpath="/TFI-IZD-POD/ISD-TFI-IZD-POD-E_1000979/P1076407" xmlDataType="decimal"/>
    </xmlCellPr>
  </singleXmlCell>
  <singleXmlCell id="656" xr6:uid="{00000000-000C-0000-FFFF-FFFF86020000}" r="I111" connectionId="0">
    <xmlCellPr id="1" xr6:uid="{00000000-0010-0000-8602-000001000000}" uniqueName="P1082611">
      <xmlPr mapId="3" xpath="/TFI-IZD-POD/ISD-TFI-IZD-POD-E_1000979/P1082611" xmlDataType="decimal"/>
    </xmlCellPr>
  </singleXmlCell>
  <singleXmlCell id="657" xr6:uid="{00000000-000C-0000-FFFF-FFFF87020000}" r="J111" connectionId="0">
    <xmlCellPr id="1" xr6:uid="{00000000-0010-0000-8702-000001000000}" uniqueName="P1076408">
      <xmlPr mapId="3" xpath="/TFI-IZD-POD/ISD-TFI-IZD-POD-E_1000979/P1076408" xmlDataType="decimal"/>
    </xmlCellPr>
  </singleXmlCell>
  <singleXmlCell id="658" xr6:uid="{00000000-000C-0000-FFFF-FFFF88020000}" r="K111" connectionId="0">
    <xmlCellPr id="1" xr6:uid="{00000000-0010-0000-8802-000001000000}" uniqueName="P1082612">
      <xmlPr mapId="3" xpath="/TFI-IZD-POD/ISD-TFI-IZD-POD-E_1000979/P1082612" xmlDataType="decimal"/>
    </xmlCellPr>
  </singleXmlCell>
  <singleXmlCell id="659" xr6:uid="{00000000-000C-0000-FFFF-FFFF89020000}" r="H112" connectionId="0">
    <xmlCellPr id="1" xr6:uid="{00000000-0010-0000-8902-000001000000}" uniqueName="P1076409">
      <xmlPr mapId="3" xpath="/TFI-IZD-POD/ISD-TFI-IZD-POD-E_1000979/P1076409" xmlDataType="decimal"/>
    </xmlCellPr>
  </singleXmlCell>
  <singleXmlCell id="660" xr6:uid="{00000000-000C-0000-FFFF-FFFF8A020000}" r="I112" connectionId="0">
    <xmlCellPr id="1" xr6:uid="{00000000-0010-0000-8A02-000001000000}" uniqueName="P1082613">
      <xmlPr mapId="3" xpath="/TFI-IZD-POD/ISD-TFI-IZD-POD-E_1000979/P1082613" xmlDataType="decimal"/>
    </xmlCellPr>
  </singleXmlCell>
  <singleXmlCell id="661" xr6:uid="{00000000-000C-0000-FFFF-FFFF8B020000}" r="J112" connectionId="0">
    <xmlCellPr id="1" xr6:uid="{00000000-0010-0000-8B02-000001000000}" uniqueName="P1076410">
      <xmlPr mapId="3" xpath="/TFI-IZD-POD/ISD-TFI-IZD-POD-E_1000979/P1076410" xmlDataType="decimal"/>
    </xmlCellPr>
  </singleXmlCell>
  <singleXmlCell id="662" xr6:uid="{00000000-000C-0000-FFFF-FFFF8C020000}" r="K112" connectionId="0">
    <xmlCellPr id="1" xr6:uid="{00000000-0010-0000-8C02-000001000000}" uniqueName="P1082614">
      <xmlPr mapId="3" xpath="/TFI-IZD-POD/ISD-TFI-IZD-POD-E_1000979/P1082614" xmlDataType="decimal"/>
    </xmlCellPr>
  </singleXmlCell>
  <singleXmlCell id="663" xr6:uid="{00000000-000C-0000-FFFF-FFFF8D020000}" r="H113" connectionId="0">
    <xmlCellPr id="1" xr6:uid="{00000000-0010-0000-8D02-000001000000}" uniqueName="P1076411">
      <xmlPr mapId="3" xpath="/TFI-IZD-POD/ISD-TFI-IZD-POD-E_1000979/P1076411" xmlDataType="decimal"/>
    </xmlCellPr>
  </singleXmlCell>
  <singleXmlCell id="664" xr6:uid="{00000000-000C-0000-FFFF-FFFF8E020000}" r="I113" connectionId="0">
    <xmlCellPr id="1" xr6:uid="{00000000-0010-0000-8E02-000001000000}" uniqueName="P1082615">
      <xmlPr mapId="3" xpath="/TFI-IZD-POD/ISD-TFI-IZD-POD-E_1000979/P1082615" xmlDataType="decimal"/>
    </xmlCellPr>
  </singleXmlCell>
  <singleXmlCell id="665" xr6:uid="{00000000-000C-0000-FFFF-FFFF8F020000}" r="J113" connectionId="0">
    <xmlCellPr id="1" xr6:uid="{00000000-0010-0000-8F02-000001000000}" uniqueName="P1076412">
      <xmlPr mapId="3" xpath="/TFI-IZD-POD/ISD-TFI-IZD-POD-E_1000979/P1076412" xmlDataType="decimal"/>
    </xmlCellPr>
  </singleXmlCell>
  <singleXmlCell id="666" xr6:uid="{00000000-000C-0000-FFFF-FFFF90020000}" r="K113" connectionId="0">
    <xmlCellPr id="1" xr6:uid="{00000000-0010-0000-9002-000001000000}" uniqueName="P1082616">
      <xmlPr mapId="3" xpath="/TFI-IZD-POD/ISD-TFI-IZD-POD-E_1000979/P1082616" xmlDataType="decimal"/>
    </xmlCellPr>
  </singleXmlCell>
  <singleXmlCell id="272" xr6:uid="{00000000-000C-0000-FFFF-FFFF91020000}" r="I11" connectionId="0">
    <xmlCellPr id="1" xr6:uid="{00000000-0010-0000-9102-000001000000}" uniqueName="P1082302">
      <xmlPr mapId="3" xpath="/TFI-IZD-POD/ISD-TFI-IZD-POD-E_1000979/P1082302" xmlDataType="decimal"/>
    </xmlCellPr>
  </singleXmlCell>
  <singleXmlCell id="273" xr6:uid="{00000000-000C-0000-FFFF-FFFF92020000}" r="J11" connectionId="0">
    <xmlCellPr id="1" xr6:uid="{00000000-0010-0000-9202-000001000000}" uniqueName="P1076052">
      <xmlPr mapId="3" xpath="/TFI-IZD-POD/ISD-TFI-IZD-POD-E_1000979/P1076052" xmlDataType="decimal"/>
    </xmlCellPr>
  </singleXmlCell>
  <singleXmlCell id="274" xr6:uid="{00000000-000C-0000-FFFF-FFFF93020000}" r="K11" connectionId="0">
    <xmlCellPr id="1" xr6:uid="{00000000-0010-0000-9302-000001000000}" uniqueName="P1082303">
      <xmlPr mapId="3" xpath="/TFI-IZD-POD/ISD-TFI-IZD-POD-E_1000979/P1082303"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13" workbookViewId="0">
      <selection activeCell="P51" sqref="P51"/>
    </sheetView>
  </sheetViews>
  <sheetFormatPr defaultColWidth="9.109375" defaultRowHeight="14.4" x14ac:dyDescent="0.3"/>
  <cols>
    <col min="1" max="8" width="9.109375" style="78"/>
    <col min="9" max="9" width="15.33203125" style="78" customWidth="1"/>
    <col min="10" max="10" width="9.109375" style="78"/>
    <col min="11" max="13" width="9.109375" style="76"/>
    <col min="14" max="14" width="9.109375" style="77"/>
    <col min="15" max="20" width="9.109375" style="76"/>
    <col min="21" max="16384" width="9.109375" style="78"/>
  </cols>
  <sheetData>
    <row r="1" spans="1:20" ht="15.6" x14ac:dyDescent="0.3">
      <c r="A1" s="165" t="s">
        <v>307</v>
      </c>
      <c r="B1" s="166"/>
      <c r="C1" s="166"/>
      <c r="D1" s="74"/>
      <c r="E1" s="74"/>
      <c r="F1" s="74"/>
      <c r="G1" s="74"/>
      <c r="H1" s="74"/>
      <c r="I1" s="74"/>
      <c r="J1" s="75"/>
    </row>
    <row r="2" spans="1:20" ht="14.4" customHeight="1" x14ac:dyDescent="0.3">
      <c r="A2" s="167" t="s">
        <v>323</v>
      </c>
      <c r="B2" s="168"/>
      <c r="C2" s="168"/>
      <c r="D2" s="168"/>
      <c r="E2" s="168"/>
      <c r="F2" s="168"/>
      <c r="G2" s="168"/>
      <c r="H2" s="168"/>
      <c r="I2" s="168"/>
      <c r="J2" s="169"/>
      <c r="N2" s="77">
        <v>1</v>
      </c>
    </row>
    <row r="3" spans="1:20" x14ac:dyDescent="0.3">
      <c r="A3" s="79"/>
      <c r="B3" s="80"/>
      <c r="C3" s="80"/>
      <c r="D3" s="80"/>
      <c r="E3" s="80"/>
      <c r="F3" s="80"/>
      <c r="G3" s="80"/>
      <c r="H3" s="80"/>
      <c r="I3" s="80"/>
      <c r="J3" s="81"/>
      <c r="N3" s="77">
        <v>2</v>
      </c>
    </row>
    <row r="4" spans="1:20" ht="33.6" customHeight="1" x14ac:dyDescent="0.3">
      <c r="A4" s="170" t="s">
        <v>308</v>
      </c>
      <c r="B4" s="171"/>
      <c r="C4" s="171"/>
      <c r="D4" s="171"/>
      <c r="E4" s="172">
        <v>45292</v>
      </c>
      <c r="F4" s="173"/>
      <c r="G4" s="82" t="s">
        <v>0</v>
      </c>
      <c r="H4" s="172">
        <v>45565</v>
      </c>
      <c r="I4" s="173"/>
      <c r="J4" s="83"/>
      <c r="N4" s="77">
        <v>3</v>
      </c>
    </row>
    <row r="5" spans="1:20" s="76" customFormat="1" ht="10.199999999999999" customHeight="1" x14ac:dyDescent="0.3">
      <c r="A5" s="174"/>
      <c r="B5" s="175"/>
      <c r="C5" s="175"/>
      <c r="D5" s="175"/>
      <c r="E5" s="175"/>
      <c r="F5" s="175"/>
      <c r="G5" s="175"/>
      <c r="H5" s="175"/>
      <c r="I5" s="175"/>
      <c r="J5" s="176"/>
      <c r="N5" s="77">
        <v>4</v>
      </c>
    </row>
    <row r="6" spans="1:20" ht="20.399999999999999" customHeight="1" x14ac:dyDescent="0.3">
      <c r="A6" s="84"/>
      <c r="B6" s="85" t="s">
        <v>329</v>
      </c>
      <c r="C6" s="86"/>
      <c r="D6" s="86"/>
      <c r="E6" s="42">
        <v>2024</v>
      </c>
      <c r="F6" s="39"/>
      <c r="G6" s="82"/>
      <c r="H6" s="39"/>
      <c r="I6" s="40"/>
      <c r="J6" s="87"/>
    </row>
    <row r="7" spans="1:20" s="90" customFormat="1" ht="10.95" customHeight="1" x14ac:dyDescent="0.3">
      <c r="A7" s="84"/>
      <c r="B7" s="86"/>
      <c r="C7" s="86"/>
      <c r="D7" s="86"/>
      <c r="E7" s="41"/>
      <c r="F7" s="41"/>
      <c r="G7" s="82"/>
      <c r="H7" s="39"/>
      <c r="I7" s="40"/>
      <c r="J7" s="87"/>
      <c r="K7" s="88"/>
      <c r="L7" s="88"/>
      <c r="M7" s="88"/>
      <c r="N7" s="89"/>
      <c r="O7" s="88"/>
      <c r="P7" s="88"/>
      <c r="Q7" s="88"/>
      <c r="R7" s="88"/>
      <c r="S7" s="88"/>
      <c r="T7" s="88"/>
    </row>
    <row r="8" spans="1:20" ht="20.399999999999999" customHeight="1" x14ac:dyDescent="0.3">
      <c r="A8" s="84"/>
      <c r="B8" s="85" t="s">
        <v>330</v>
      </c>
      <c r="C8" s="86"/>
      <c r="D8" s="86"/>
      <c r="E8" s="42">
        <v>3</v>
      </c>
      <c r="F8" s="39"/>
      <c r="G8" s="82"/>
      <c r="H8" s="39"/>
      <c r="I8" s="40"/>
      <c r="J8" s="87"/>
    </row>
    <row r="9" spans="1:20" s="90" customFormat="1" ht="10.95" customHeight="1" x14ac:dyDescent="0.3">
      <c r="A9" s="84"/>
      <c r="B9" s="86"/>
      <c r="C9" s="86"/>
      <c r="D9" s="86"/>
      <c r="E9" s="41"/>
      <c r="F9" s="41"/>
      <c r="G9" s="82"/>
      <c r="H9" s="41"/>
      <c r="I9" s="43"/>
      <c r="J9" s="87"/>
      <c r="K9" s="88"/>
      <c r="L9" s="88"/>
      <c r="M9" s="88"/>
      <c r="N9" s="89"/>
      <c r="O9" s="88"/>
      <c r="P9" s="88"/>
      <c r="Q9" s="88"/>
      <c r="R9" s="88"/>
      <c r="S9" s="88"/>
      <c r="T9" s="88"/>
    </row>
    <row r="10" spans="1:20" ht="37.950000000000003" customHeight="1" x14ac:dyDescent="0.3">
      <c r="A10" s="161" t="s">
        <v>331</v>
      </c>
      <c r="B10" s="162"/>
      <c r="C10" s="162"/>
      <c r="D10" s="162"/>
      <c r="E10" s="162"/>
      <c r="F10" s="162"/>
      <c r="G10" s="162"/>
      <c r="H10" s="162"/>
      <c r="I10" s="162"/>
      <c r="J10" s="91"/>
    </row>
    <row r="11" spans="1:20" ht="24.6" customHeight="1" x14ac:dyDescent="0.3">
      <c r="A11" s="149" t="s">
        <v>309</v>
      </c>
      <c r="B11" s="163"/>
      <c r="C11" s="155" t="s">
        <v>449</v>
      </c>
      <c r="D11" s="156"/>
      <c r="E11" s="92"/>
      <c r="F11" s="122" t="s">
        <v>332</v>
      </c>
      <c r="G11" s="159"/>
      <c r="H11" s="138" t="s">
        <v>450</v>
      </c>
      <c r="I11" s="139"/>
      <c r="J11" s="93"/>
    </row>
    <row r="12" spans="1:20" ht="14.4" customHeight="1" x14ac:dyDescent="0.3">
      <c r="A12" s="94"/>
      <c r="B12" s="73"/>
      <c r="C12" s="73"/>
      <c r="D12" s="73"/>
      <c r="E12" s="164"/>
      <c r="F12" s="164"/>
      <c r="G12" s="164"/>
      <c r="H12" s="164"/>
      <c r="I12" s="95"/>
      <c r="J12" s="93"/>
    </row>
    <row r="13" spans="1:20" ht="21" customHeight="1" x14ac:dyDescent="0.3">
      <c r="A13" s="121" t="s">
        <v>324</v>
      </c>
      <c r="B13" s="159"/>
      <c r="C13" s="155" t="s">
        <v>451</v>
      </c>
      <c r="D13" s="156"/>
      <c r="E13" s="177"/>
      <c r="F13" s="164"/>
      <c r="G13" s="164"/>
      <c r="H13" s="164"/>
      <c r="I13" s="95"/>
      <c r="J13" s="93"/>
    </row>
    <row r="14" spans="1:20" ht="10.95" customHeight="1" x14ac:dyDescent="0.3">
      <c r="A14" s="92"/>
      <c r="B14" s="95"/>
      <c r="C14" s="73"/>
      <c r="D14" s="73"/>
      <c r="E14" s="128"/>
      <c r="F14" s="128"/>
      <c r="G14" s="128"/>
      <c r="H14" s="128"/>
      <c r="I14" s="73"/>
      <c r="J14" s="96"/>
    </row>
    <row r="15" spans="1:20" ht="22.95" customHeight="1" x14ac:dyDescent="0.3">
      <c r="A15" s="121" t="s">
        <v>310</v>
      </c>
      <c r="B15" s="159"/>
      <c r="C15" s="155" t="s">
        <v>452</v>
      </c>
      <c r="D15" s="156"/>
      <c r="E15" s="160"/>
      <c r="F15" s="151"/>
      <c r="G15" s="97" t="s">
        <v>333</v>
      </c>
      <c r="H15" s="138" t="s">
        <v>453</v>
      </c>
      <c r="I15" s="139"/>
      <c r="J15" s="98"/>
    </row>
    <row r="16" spans="1:20" ht="10.95" customHeight="1" x14ac:dyDescent="0.3">
      <c r="A16" s="92"/>
      <c r="B16" s="95"/>
      <c r="C16" s="73"/>
      <c r="D16" s="73"/>
      <c r="E16" s="128"/>
      <c r="F16" s="128"/>
      <c r="G16" s="128"/>
      <c r="H16" s="128"/>
      <c r="I16" s="73"/>
      <c r="J16" s="96"/>
    </row>
    <row r="17" spans="1:10" ht="22.95" customHeight="1" x14ac:dyDescent="0.3">
      <c r="A17" s="99"/>
      <c r="B17" s="97" t="s">
        <v>334</v>
      </c>
      <c r="C17" s="155" t="s">
        <v>454</v>
      </c>
      <c r="D17" s="156"/>
      <c r="E17" s="100"/>
      <c r="F17" s="100"/>
      <c r="G17" s="100"/>
      <c r="H17" s="100"/>
      <c r="I17" s="100"/>
      <c r="J17" s="98"/>
    </row>
    <row r="18" spans="1:10" x14ac:dyDescent="0.3">
      <c r="A18" s="157"/>
      <c r="B18" s="158"/>
      <c r="C18" s="128"/>
      <c r="D18" s="128"/>
      <c r="E18" s="128"/>
      <c r="F18" s="128"/>
      <c r="G18" s="128"/>
      <c r="H18" s="128"/>
      <c r="I18" s="73"/>
      <c r="J18" s="96"/>
    </row>
    <row r="19" spans="1:10" x14ac:dyDescent="0.3">
      <c r="A19" s="149" t="s">
        <v>311</v>
      </c>
      <c r="B19" s="150"/>
      <c r="C19" s="129" t="s">
        <v>455</v>
      </c>
      <c r="D19" s="130"/>
      <c r="E19" s="130"/>
      <c r="F19" s="130"/>
      <c r="G19" s="130"/>
      <c r="H19" s="130"/>
      <c r="I19" s="130"/>
      <c r="J19" s="131"/>
    </row>
    <row r="20" spans="1:10" x14ac:dyDescent="0.3">
      <c r="A20" s="94"/>
      <c r="B20" s="73"/>
      <c r="C20" s="101"/>
      <c r="D20" s="73"/>
      <c r="E20" s="128"/>
      <c r="F20" s="128"/>
      <c r="G20" s="128"/>
      <c r="H20" s="128"/>
      <c r="I20" s="73"/>
      <c r="J20" s="96"/>
    </row>
    <row r="21" spans="1:10" x14ac:dyDescent="0.3">
      <c r="A21" s="149" t="s">
        <v>312</v>
      </c>
      <c r="B21" s="150"/>
      <c r="C21" s="138">
        <v>52100</v>
      </c>
      <c r="D21" s="139"/>
      <c r="E21" s="128"/>
      <c r="F21" s="128"/>
      <c r="G21" s="129" t="s">
        <v>456</v>
      </c>
      <c r="H21" s="130"/>
      <c r="I21" s="130"/>
      <c r="J21" s="131"/>
    </row>
    <row r="22" spans="1:10" x14ac:dyDescent="0.3">
      <c r="A22" s="94"/>
      <c r="B22" s="73"/>
      <c r="C22" s="73"/>
      <c r="D22" s="73"/>
      <c r="E22" s="128"/>
      <c r="F22" s="128"/>
      <c r="G22" s="128"/>
      <c r="H22" s="128"/>
      <c r="I22" s="73"/>
      <c r="J22" s="96"/>
    </row>
    <row r="23" spans="1:10" x14ac:dyDescent="0.3">
      <c r="A23" s="149" t="s">
        <v>313</v>
      </c>
      <c r="B23" s="150"/>
      <c r="C23" s="129" t="s">
        <v>457</v>
      </c>
      <c r="D23" s="130"/>
      <c r="E23" s="130"/>
      <c r="F23" s="130"/>
      <c r="G23" s="130"/>
      <c r="H23" s="130"/>
      <c r="I23" s="130"/>
      <c r="J23" s="131"/>
    </row>
    <row r="24" spans="1:10" x14ac:dyDescent="0.3">
      <c r="A24" s="94"/>
      <c r="B24" s="73"/>
      <c r="C24" s="73"/>
      <c r="D24" s="73"/>
      <c r="E24" s="128"/>
      <c r="F24" s="128"/>
      <c r="G24" s="128"/>
      <c r="H24" s="128"/>
      <c r="I24" s="73"/>
      <c r="J24" s="96"/>
    </row>
    <row r="25" spans="1:10" x14ac:dyDescent="0.3">
      <c r="A25" s="149" t="s">
        <v>314</v>
      </c>
      <c r="B25" s="150"/>
      <c r="C25" s="152" t="s">
        <v>458</v>
      </c>
      <c r="D25" s="153"/>
      <c r="E25" s="153"/>
      <c r="F25" s="153"/>
      <c r="G25" s="153"/>
      <c r="H25" s="153"/>
      <c r="I25" s="153"/>
      <c r="J25" s="154"/>
    </row>
    <row r="26" spans="1:10" x14ac:dyDescent="0.3">
      <c r="A26" s="94"/>
      <c r="B26" s="73"/>
      <c r="C26" s="101"/>
      <c r="D26" s="73"/>
      <c r="E26" s="128"/>
      <c r="F26" s="128"/>
      <c r="G26" s="128"/>
      <c r="H26" s="128"/>
      <c r="I26" s="73"/>
      <c r="J26" s="96"/>
    </row>
    <row r="27" spans="1:10" x14ac:dyDescent="0.3">
      <c r="A27" s="149" t="s">
        <v>315</v>
      </c>
      <c r="B27" s="150"/>
      <c r="C27" s="152" t="s">
        <v>459</v>
      </c>
      <c r="D27" s="153"/>
      <c r="E27" s="153"/>
      <c r="F27" s="153"/>
      <c r="G27" s="153"/>
      <c r="H27" s="153"/>
      <c r="I27" s="153"/>
      <c r="J27" s="154"/>
    </row>
    <row r="28" spans="1:10" ht="13.95" customHeight="1" x14ac:dyDescent="0.3">
      <c r="A28" s="94"/>
      <c r="B28" s="73"/>
      <c r="C28" s="101"/>
      <c r="D28" s="73"/>
      <c r="E28" s="128"/>
      <c r="F28" s="128"/>
      <c r="G28" s="128"/>
      <c r="H28" s="128"/>
      <c r="I28" s="73"/>
      <c r="J28" s="96"/>
    </row>
    <row r="29" spans="1:10" ht="22.95" customHeight="1" x14ac:dyDescent="0.3">
      <c r="A29" s="121" t="s">
        <v>325</v>
      </c>
      <c r="B29" s="150"/>
      <c r="C29" s="44">
        <v>32</v>
      </c>
      <c r="D29" s="102"/>
      <c r="E29" s="132"/>
      <c r="F29" s="132"/>
      <c r="G29" s="132"/>
      <c r="H29" s="132"/>
      <c r="I29" s="103"/>
      <c r="J29" s="104"/>
    </row>
    <row r="30" spans="1:10" x14ac:dyDescent="0.3">
      <c r="A30" s="94"/>
      <c r="B30" s="73"/>
      <c r="C30" s="73"/>
      <c r="D30" s="73"/>
      <c r="E30" s="128"/>
      <c r="F30" s="128"/>
      <c r="G30" s="128"/>
      <c r="H30" s="128"/>
      <c r="I30" s="103"/>
      <c r="J30" s="104"/>
    </row>
    <row r="31" spans="1:10" x14ac:dyDescent="0.3">
      <c r="A31" s="149" t="s">
        <v>316</v>
      </c>
      <c r="B31" s="150"/>
      <c r="C31" s="45" t="s">
        <v>337</v>
      </c>
      <c r="D31" s="148" t="s">
        <v>335</v>
      </c>
      <c r="E31" s="136"/>
      <c r="F31" s="136"/>
      <c r="G31" s="136"/>
      <c r="H31" s="73"/>
      <c r="I31" s="105" t="s">
        <v>336</v>
      </c>
      <c r="J31" s="106" t="s">
        <v>337</v>
      </c>
    </row>
    <row r="32" spans="1:10" x14ac:dyDescent="0.3">
      <c r="A32" s="149"/>
      <c r="B32" s="150"/>
      <c r="C32" s="107"/>
      <c r="D32" s="82"/>
      <c r="E32" s="151"/>
      <c r="F32" s="151"/>
      <c r="G32" s="151"/>
      <c r="H32" s="151"/>
      <c r="I32" s="103"/>
      <c r="J32" s="104"/>
    </row>
    <row r="33" spans="1:10" x14ac:dyDescent="0.3">
      <c r="A33" s="149" t="s">
        <v>326</v>
      </c>
      <c r="B33" s="150"/>
      <c r="C33" s="44" t="s">
        <v>339</v>
      </c>
      <c r="D33" s="148" t="s">
        <v>338</v>
      </c>
      <c r="E33" s="136"/>
      <c r="F33" s="136"/>
      <c r="G33" s="136"/>
      <c r="H33" s="100"/>
      <c r="I33" s="105" t="s">
        <v>339</v>
      </c>
      <c r="J33" s="106" t="s">
        <v>340</v>
      </c>
    </row>
    <row r="34" spans="1:10" x14ac:dyDescent="0.3">
      <c r="A34" s="94"/>
      <c r="B34" s="73"/>
      <c r="C34" s="73"/>
      <c r="D34" s="73"/>
      <c r="E34" s="128"/>
      <c r="F34" s="128"/>
      <c r="G34" s="128"/>
      <c r="H34" s="128"/>
      <c r="I34" s="73"/>
      <c r="J34" s="96"/>
    </row>
    <row r="35" spans="1:10" x14ac:dyDescent="0.3">
      <c r="A35" s="148" t="s">
        <v>327</v>
      </c>
      <c r="B35" s="136"/>
      <c r="C35" s="136"/>
      <c r="D35" s="136"/>
      <c r="E35" s="136" t="s">
        <v>317</v>
      </c>
      <c r="F35" s="136"/>
      <c r="G35" s="136"/>
      <c r="H35" s="136"/>
      <c r="I35" s="136"/>
      <c r="J35" s="108" t="s">
        <v>318</v>
      </c>
    </row>
    <row r="36" spans="1:10" x14ac:dyDescent="0.3">
      <c r="A36" s="94"/>
      <c r="B36" s="73"/>
      <c r="C36" s="73"/>
      <c r="D36" s="73"/>
      <c r="E36" s="128"/>
      <c r="F36" s="128"/>
      <c r="G36" s="128"/>
      <c r="H36" s="128"/>
      <c r="I36" s="73"/>
      <c r="J36" s="104"/>
    </row>
    <row r="37" spans="1:10" x14ac:dyDescent="0.3">
      <c r="A37" s="144" t="s">
        <v>455</v>
      </c>
      <c r="B37" s="145"/>
      <c r="C37" s="145"/>
      <c r="D37" s="145"/>
      <c r="E37" s="144" t="s">
        <v>466</v>
      </c>
      <c r="F37" s="145"/>
      <c r="G37" s="145"/>
      <c r="H37" s="145"/>
      <c r="I37" s="146"/>
      <c r="J37" s="72">
        <v>3292754</v>
      </c>
    </row>
    <row r="38" spans="1:10" x14ac:dyDescent="0.3">
      <c r="A38" s="94"/>
      <c r="B38" s="73"/>
      <c r="C38" s="101"/>
      <c r="D38" s="147"/>
      <c r="E38" s="147"/>
      <c r="F38" s="147"/>
      <c r="G38" s="147"/>
      <c r="H38" s="147"/>
      <c r="I38" s="147"/>
      <c r="J38" s="96"/>
    </row>
    <row r="39" spans="1:10" x14ac:dyDescent="0.3">
      <c r="A39" s="144" t="s">
        <v>467</v>
      </c>
      <c r="B39" s="145"/>
      <c r="C39" s="145"/>
      <c r="D39" s="146"/>
      <c r="E39" s="144" t="s">
        <v>468</v>
      </c>
      <c r="F39" s="145"/>
      <c r="G39" s="145"/>
      <c r="H39" s="145"/>
      <c r="I39" s="146"/>
      <c r="J39" s="44"/>
    </row>
    <row r="40" spans="1:10" x14ac:dyDescent="0.3">
      <c r="A40" s="94"/>
      <c r="B40" s="73"/>
      <c r="C40" s="101"/>
      <c r="D40" s="109"/>
      <c r="E40" s="147"/>
      <c r="F40" s="147"/>
      <c r="G40" s="147"/>
      <c r="H40" s="147"/>
      <c r="I40" s="95"/>
      <c r="J40" s="96"/>
    </row>
    <row r="41" spans="1:10" x14ac:dyDescent="0.3">
      <c r="A41" s="144" t="s">
        <v>469</v>
      </c>
      <c r="B41" s="145"/>
      <c r="C41" s="145"/>
      <c r="D41" s="146"/>
      <c r="E41" s="144" t="s">
        <v>456</v>
      </c>
      <c r="F41" s="145"/>
      <c r="G41" s="145"/>
      <c r="H41" s="145"/>
      <c r="I41" s="146"/>
      <c r="J41" s="44">
        <v>2044471</v>
      </c>
    </row>
    <row r="42" spans="1:10" x14ac:dyDescent="0.3">
      <c r="A42" s="94"/>
      <c r="B42" s="73"/>
      <c r="C42" s="101"/>
      <c r="D42" s="109"/>
      <c r="E42" s="147"/>
      <c r="F42" s="147"/>
      <c r="G42" s="147"/>
      <c r="H42" s="147"/>
      <c r="I42" s="95"/>
      <c r="J42" s="96"/>
    </row>
    <row r="43" spans="1:10" x14ac:dyDescent="0.3">
      <c r="A43" s="144"/>
      <c r="B43" s="145"/>
      <c r="C43" s="145"/>
      <c r="D43" s="146"/>
      <c r="E43" s="144"/>
      <c r="F43" s="145"/>
      <c r="G43" s="145"/>
      <c r="H43" s="145"/>
      <c r="I43" s="146"/>
      <c r="J43" s="44"/>
    </row>
    <row r="44" spans="1:10" x14ac:dyDescent="0.3">
      <c r="A44" s="110"/>
      <c r="B44" s="101"/>
      <c r="C44" s="142"/>
      <c r="D44" s="142"/>
      <c r="E44" s="128"/>
      <c r="F44" s="128"/>
      <c r="G44" s="142"/>
      <c r="H44" s="142"/>
      <c r="I44" s="142"/>
      <c r="J44" s="96"/>
    </row>
    <row r="45" spans="1:10" x14ac:dyDescent="0.3">
      <c r="A45" s="144"/>
      <c r="B45" s="145"/>
      <c r="C45" s="145"/>
      <c r="D45" s="146"/>
      <c r="E45" s="144"/>
      <c r="F45" s="145"/>
      <c r="G45" s="145"/>
      <c r="H45" s="145"/>
      <c r="I45" s="146"/>
      <c r="J45" s="44"/>
    </row>
    <row r="46" spans="1:10" x14ac:dyDescent="0.3">
      <c r="A46" s="110"/>
      <c r="B46" s="101"/>
      <c r="C46" s="101"/>
      <c r="D46" s="73"/>
      <c r="E46" s="128"/>
      <c r="F46" s="128"/>
      <c r="G46" s="142"/>
      <c r="H46" s="142"/>
      <c r="I46" s="73"/>
      <c r="J46" s="96"/>
    </row>
    <row r="47" spans="1:10" x14ac:dyDescent="0.3">
      <c r="A47" s="144"/>
      <c r="B47" s="145"/>
      <c r="C47" s="145"/>
      <c r="D47" s="146"/>
      <c r="E47" s="144"/>
      <c r="F47" s="145"/>
      <c r="G47" s="145"/>
      <c r="H47" s="145"/>
      <c r="I47" s="146"/>
      <c r="J47" s="44"/>
    </row>
    <row r="48" spans="1:10" x14ac:dyDescent="0.3">
      <c r="A48" s="110"/>
      <c r="B48" s="101"/>
      <c r="C48" s="101"/>
      <c r="D48" s="73"/>
      <c r="E48" s="128"/>
      <c r="F48" s="128"/>
      <c r="G48" s="142"/>
      <c r="H48" s="142"/>
      <c r="I48" s="73"/>
      <c r="J48" s="111" t="s">
        <v>341</v>
      </c>
    </row>
    <row r="49" spans="1:10" x14ac:dyDescent="0.3">
      <c r="A49" s="110"/>
      <c r="B49" s="101"/>
      <c r="C49" s="101"/>
      <c r="D49" s="73"/>
      <c r="E49" s="128"/>
      <c r="F49" s="128"/>
      <c r="G49" s="142"/>
      <c r="H49" s="142"/>
      <c r="I49" s="73"/>
      <c r="J49" s="111" t="s">
        <v>342</v>
      </c>
    </row>
    <row r="50" spans="1:10" ht="14.4" customHeight="1" x14ac:dyDescent="0.3">
      <c r="A50" s="121" t="s">
        <v>319</v>
      </c>
      <c r="B50" s="122"/>
      <c r="C50" s="138" t="s">
        <v>470</v>
      </c>
      <c r="D50" s="139"/>
      <c r="E50" s="140" t="s">
        <v>343</v>
      </c>
      <c r="F50" s="141"/>
      <c r="G50" s="129"/>
      <c r="H50" s="130"/>
      <c r="I50" s="130"/>
      <c r="J50" s="131"/>
    </row>
    <row r="51" spans="1:10" x14ac:dyDescent="0.3">
      <c r="A51" s="110"/>
      <c r="B51" s="101"/>
      <c r="C51" s="142"/>
      <c r="D51" s="142"/>
      <c r="E51" s="128"/>
      <c r="F51" s="128"/>
      <c r="G51" s="143" t="s">
        <v>344</v>
      </c>
      <c r="H51" s="143"/>
      <c r="I51" s="143"/>
      <c r="J51" s="87"/>
    </row>
    <row r="52" spans="1:10" ht="13.95" customHeight="1" x14ac:dyDescent="0.3">
      <c r="A52" s="121" t="s">
        <v>320</v>
      </c>
      <c r="B52" s="122"/>
      <c r="C52" s="129" t="s">
        <v>460</v>
      </c>
      <c r="D52" s="130"/>
      <c r="E52" s="130"/>
      <c r="F52" s="130"/>
      <c r="G52" s="130"/>
      <c r="H52" s="130"/>
      <c r="I52" s="130"/>
      <c r="J52" s="131"/>
    </row>
    <row r="53" spans="1:10" x14ac:dyDescent="0.3">
      <c r="A53" s="94"/>
      <c r="B53" s="73"/>
      <c r="C53" s="132" t="s">
        <v>321</v>
      </c>
      <c r="D53" s="132"/>
      <c r="E53" s="132"/>
      <c r="F53" s="132"/>
      <c r="G53" s="132"/>
      <c r="H53" s="132"/>
      <c r="I53" s="132"/>
      <c r="J53" s="96"/>
    </row>
    <row r="54" spans="1:10" x14ac:dyDescent="0.3">
      <c r="A54" s="121" t="s">
        <v>322</v>
      </c>
      <c r="B54" s="122"/>
      <c r="C54" s="133" t="s">
        <v>461</v>
      </c>
      <c r="D54" s="134"/>
      <c r="E54" s="135"/>
      <c r="F54" s="128"/>
      <c r="G54" s="128"/>
      <c r="H54" s="136"/>
      <c r="I54" s="136"/>
      <c r="J54" s="137"/>
    </row>
    <row r="55" spans="1:10" x14ac:dyDescent="0.3">
      <c r="A55" s="94"/>
      <c r="B55" s="73"/>
      <c r="C55" s="101"/>
      <c r="D55" s="73"/>
      <c r="E55" s="128"/>
      <c r="F55" s="128"/>
      <c r="G55" s="128"/>
      <c r="H55" s="128"/>
      <c r="I55" s="73"/>
      <c r="J55" s="96"/>
    </row>
    <row r="56" spans="1:10" ht="14.4" customHeight="1" x14ac:dyDescent="0.3">
      <c r="A56" s="121" t="s">
        <v>314</v>
      </c>
      <c r="B56" s="122"/>
      <c r="C56" s="123" t="s">
        <v>462</v>
      </c>
      <c r="D56" s="124"/>
      <c r="E56" s="124"/>
      <c r="F56" s="124"/>
      <c r="G56" s="124"/>
      <c r="H56" s="124"/>
      <c r="I56" s="124"/>
      <c r="J56" s="125"/>
    </row>
    <row r="57" spans="1:10" x14ac:dyDescent="0.3">
      <c r="A57" s="94"/>
      <c r="B57" s="73"/>
      <c r="C57" s="73"/>
      <c r="D57" s="73"/>
      <c r="E57" s="128"/>
      <c r="F57" s="128"/>
      <c r="G57" s="128"/>
      <c r="H57" s="128"/>
      <c r="I57" s="73"/>
      <c r="J57" s="96"/>
    </row>
    <row r="58" spans="1:10" x14ac:dyDescent="0.3">
      <c r="A58" s="121" t="s">
        <v>345</v>
      </c>
      <c r="B58" s="122"/>
      <c r="C58" s="123" t="s">
        <v>463</v>
      </c>
      <c r="D58" s="124"/>
      <c r="E58" s="124"/>
      <c r="F58" s="124"/>
      <c r="G58" s="124"/>
      <c r="H58" s="124"/>
      <c r="I58" s="124"/>
      <c r="J58" s="125"/>
    </row>
    <row r="59" spans="1:10" ht="14.4" customHeight="1" x14ac:dyDescent="0.3">
      <c r="A59" s="94"/>
      <c r="B59" s="73"/>
      <c r="C59" s="126" t="s">
        <v>346</v>
      </c>
      <c r="D59" s="126"/>
      <c r="E59" s="126"/>
      <c r="F59" s="126"/>
      <c r="G59" s="73"/>
      <c r="H59" s="73"/>
      <c r="I59" s="73"/>
      <c r="J59" s="96"/>
    </row>
    <row r="60" spans="1:10" x14ac:dyDescent="0.3">
      <c r="A60" s="121" t="s">
        <v>347</v>
      </c>
      <c r="B60" s="122"/>
      <c r="C60" s="123" t="s">
        <v>464</v>
      </c>
      <c r="D60" s="124"/>
      <c r="E60" s="124"/>
      <c r="F60" s="124"/>
      <c r="G60" s="124"/>
      <c r="H60" s="124"/>
      <c r="I60" s="124"/>
      <c r="J60" s="125"/>
    </row>
    <row r="61" spans="1:10" ht="14.4" customHeight="1" x14ac:dyDescent="0.3">
      <c r="A61" s="112"/>
      <c r="B61" s="113"/>
      <c r="C61" s="127" t="s">
        <v>348</v>
      </c>
      <c r="D61" s="127"/>
      <c r="E61" s="127"/>
      <c r="F61" s="127"/>
      <c r="G61" s="127"/>
      <c r="H61" s="113"/>
      <c r="I61" s="113"/>
      <c r="J61" s="114"/>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5" zoomScale="130" zoomScaleNormal="100" zoomScaleSheetLayoutView="130" workbookViewId="0">
      <selection activeCell="I97" sqref="I97"/>
    </sheetView>
  </sheetViews>
  <sheetFormatPr defaultColWidth="8.88671875" defaultRowHeight="13.2" x14ac:dyDescent="0.25"/>
  <cols>
    <col min="1" max="7" width="8.88671875" style="115"/>
    <col min="8" max="9" width="16.44140625" style="118" customWidth="1"/>
    <col min="10" max="10" width="10.33203125" style="115" bestFit="1" customWidth="1"/>
    <col min="11" max="16384" width="8.88671875" style="115"/>
  </cols>
  <sheetData>
    <row r="1" spans="1:9" x14ac:dyDescent="0.25">
      <c r="A1" s="185" t="s">
        <v>1</v>
      </c>
      <c r="B1" s="186"/>
      <c r="C1" s="186"/>
      <c r="D1" s="186"/>
      <c r="E1" s="186"/>
      <c r="F1" s="186"/>
      <c r="G1" s="186"/>
      <c r="H1" s="186"/>
      <c r="I1" s="186"/>
    </row>
    <row r="2" spans="1:9" x14ac:dyDescent="0.25">
      <c r="A2" s="187" t="s">
        <v>471</v>
      </c>
      <c r="B2" s="188"/>
      <c r="C2" s="188"/>
      <c r="D2" s="188"/>
      <c r="E2" s="188"/>
      <c r="F2" s="188"/>
      <c r="G2" s="188"/>
      <c r="H2" s="188"/>
      <c r="I2" s="188"/>
    </row>
    <row r="3" spans="1:9" x14ac:dyDescent="0.25">
      <c r="A3" s="189" t="s">
        <v>448</v>
      </c>
      <c r="B3" s="189"/>
      <c r="C3" s="189"/>
      <c r="D3" s="189"/>
      <c r="E3" s="189"/>
      <c r="F3" s="189"/>
      <c r="G3" s="189"/>
      <c r="H3" s="189"/>
      <c r="I3" s="189"/>
    </row>
    <row r="4" spans="1:9" x14ac:dyDescent="0.25">
      <c r="A4" s="190" t="s">
        <v>465</v>
      </c>
      <c r="B4" s="191"/>
      <c r="C4" s="191"/>
      <c r="D4" s="191"/>
      <c r="E4" s="191"/>
      <c r="F4" s="191"/>
      <c r="G4" s="191"/>
      <c r="H4" s="191"/>
      <c r="I4" s="192"/>
    </row>
    <row r="5" spans="1:9" ht="30.6" x14ac:dyDescent="0.25">
      <c r="A5" s="195" t="s">
        <v>2</v>
      </c>
      <c r="B5" s="196"/>
      <c r="C5" s="196"/>
      <c r="D5" s="196"/>
      <c r="E5" s="196"/>
      <c r="F5" s="196"/>
      <c r="G5" s="120" t="s">
        <v>101</v>
      </c>
      <c r="H5" s="10" t="s">
        <v>296</v>
      </c>
      <c r="I5" s="10" t="s">
        <v>297</v>
      </c>
    </row>
    <row r="6" spans="1:9" x14ac:dyDescent="0.25">
      <c r="A6" s="193">
        <v>1</v>
      </c>
      <c r="B6" s="194"/>
      <c r="C6" s="194"/>
      <c r="D6" s="194"/>
      <c r="E6" s="194"/>
      <c r="F6" s="194"/>
      <c r="G6" s="119">
        <v>2</v>
      </c>
      <c r="H6" s="10">
        <v>3</v>
      </c>
      <c r="I6" s="10">
        <v>4</v>
      </c>
    </row>
    <row r="7" spans="1:9" x14ac:dyDescent="0.25">
      <c r="A7" s="197"/>
      <c r="B7" s="197"/>
      <c r="C7" s="197"/>
      <c r="D7" s="197"/>
      <c r="E7" s="197"/>
      <c r="F7" s="197"/>
      <c r="G7" s="197"/>
      <c r="H7" s="197"/>
      <c r="I7" s="197"/>
    </row>
    <row r="8" spans="1:9" ht="12.75" customHeight="1" x14ac:dyDescent="0.25">
      <c r="A8" s="179" t="s">
        <v>4</v>
      </c>
      <c r="B8" s="179"/>
      <c r="C8" s="179"/>
      <c r="D8" s="179"/>
      <c r="E8" s="179"/>
      <c r="F8" s="179"/>
      <c r="G8" s="11">
        <v>1</v>
      </c>
      <c r="H8" s="18">
        <v>0</v>
      </c>
      <c r="I8" s="18">
        <v>0</v>
      </c>
    </row>
    <row r="9" spans="1:9" ht="12.75" customHeight="1" x14ac:dyDescent="0.25">
      <c r="A9" s="180" t="s">
        <v>302</v>
      </c>
      <c r="B9" s="180"/>
      <c r="C9" s="180"/>
      <c r="D9" s="180"/>
      <c r="E9" s="180"/>
      <c r="F9" s="180"/>
      <c r="G9" s="12">
        <v>2</v>
      </c>
      <c r="H9" s="116">
        <f>H10+H17+H27+H38+H43</f>
        <v>52847344</v>
      </c>
      <c r="I9" s="116">
        <f>I10+I17+I27+I38+I43</f>
        <v>50412228</v>
      </c>
    </row>
    <row r="10" spans="1:9" ht="12.75" customHeight="1" x14ac:dyDescent="0.25">
      <c r="A10" s="182" t="s">
        <v>5</v>
      </c>
      <c r="B10" s="182"/>
      <c r="C10" s="182"/>
      <c r="D10" s="182"/>
      <c r="E10" s="182"/>
      <c r="F10" s="182"/>
      <c r="G10" s="12">
        <v>3</v>
      </c>
      <c r="H10" s="116">
        <f>H11+H12+H13+H14+H15+H16</f>
        <v>108849</v>
      </c>
      <c r="I10" s="116">
        <f>I11+I12+I13+I14+I15+I16</f>
        <v>104799</v>
      </c>
    </row>
    <row r="11" spans="1:9" ht="12.75" customHeight="1" x14ac:dyDescent="0.25">
      <c r="A11" s="178" t="s">
        <v>6</v>
      </c>
      <c r="B11" s="178"/>
      <c r="C11" s="178"/>
      <c r="D11" s="178"/>
      <c r="E11" s="178"/>
      <c r="F11" s="178"/>
      <c r="G11" s="11">
        <v>4</v>
      </c>
      <c r="H11" s="18">
        <v>0</v>
      </c>
      <c r="I11" s="18">
        <v>0</v>
      </c>
    </row>
    <row r="12" spans="1:9" ht="22.95" customHeight="1" x14ac:dyDescent="0.25">
      <c r="A12" s="178" t="s">
        <v>7</v>
      </c>
      <c r="B12" s="178"/>
      <c r="C12" s="178"/>
      <c r="D12" s="178"/>
      <c r="E12" s="178"/>
      <c r="F12" s="178"/>
      <c r="G12" s="11">
        <v>5</v>
      </c>
      <c r="H12" s="18">
        <v>108849</v>
      </c>
      <c r="I12" s="18">
        <v>104799</v>
      </c>
    </row>
    <row r="13" spans="1:9" ht="12.75" customHeight="1" x14ac:dyDescent="0.25">
      <c r="A13" s="178" t="s">
        <v>8</v>
      </c>
      <c r="B13" s="178"/>
      <c r="C13" s="178"/>
      <c r="D13" s="178"/>
      <c r="E13" s="178"/>
      <c r="F13" s="178"/>
      <c r="G13" s="11">
        <v>6</v>
      </c>
      <c r="H13" s="18">
        <v>0</v>
      </c>
      <c r="I13" s="18">
        <v>0</v>
      </c>
    </row>
    <row r="14" spans="1:9" ht="12.75" customHeight="1" x14ac:dyDescent="0.25">
      <c r="A14" s="178" t="s">
        <v>9</v>
      </c>
      <c r="B14" s="178"/>
      <c r="C14" s="178"/>
      <c r="D14" s="178"/>
      <c r="E14" s="178"/>
      <c r="F14" s="178"/>
      <c r="G14" s="11">
        <v>7</v>
      </c>
      <c r="H14" s="18">
        <v>0</v>
      </c>
      <c r="I14" s="18">
        <v>0</v>
      </c>
    </row>
    <row r="15" spans="1:9" ht="12.75" customHeight="1" x14ac:dyDescent="0.25">
      <c r="A15" s="178" t="s">
        <v>10</v>
      </c>
      <c r="B15" s="178"/>
      <c r="C15" s="178"/>
      <c r="D15" s="178"/>
      <c r="E15" s="178"/>
      <c r="F15" s="178"/>
      <c r="G15" s="11">
        <v>8</v>
      </c>
      <c r="H15" s="18">
        <v>0</v>
      </c>
      <c r="I15" s="18">
        <v>0</v>
      </c>
    </row>
    <row r="16" spans="1:9" ht="12.75" customHeight="1" x14ac:dyDescent="0.25">
      <c r="A16" s="178" t="s">
        <v>11</v>
      </c>
      <c r="B16" s="178"/>
      <c r="C16" s="178"/>
      <c r="D16" s="178"/>
      <c r="E16" s="178"/>
      <c r="F16" s="178"/>
      <c r="G16" s="11">
        <v>9</v>
      </c>
      <c r="H16" s="18">
        <v>0</v>
      </c>
      <c r="I16" s="18">
        <v>0</v>
      </c>
    </row>
    <row r="17" spans="1:9" ht="12.75" customHeight="1" x14ac:dyDescent="0.25">
      <c r="A17" s="182" t="s">
        <v>12</v>
      </c>
      <c r="B17" s="182"/>
      <c r="C17" s="182"/>
      <c r="D17" s="182"/>
      <c r="E17" s="182"/>
      <c r="F17" s="182"/>
      <c r="G17" s="12">
        <v>10</v>
      </c>
      <c r="H17" s="116">
        <f>H18+H19+H20+H21+H22+H23+H24+H25+H26</f>
        <v>48446386</v>
      </c>
      <c r="I17" s="116">
        <f>I18+I19+I20+I21+I22+I23+I24+I25+I26</f>
        <v>45948158</v>
      </c>
    </row>
    <row r="18" spans="1:9" ht="12.75" customHeight="1" x14ac:dyDescent="0.25">
      <c r="A18" s="178" t="s">
        <v>13</v>
      </c>
      <c r="B18" s="178"/>
      <c r="C18" s="178"/>
      <c r="D18" s="178"/>
      <c r="E18" s="178"/>
      <c r="F18" s="178"/>
      <c r="G18" s="11">
        <v>11</v>
      </c>
      <c r="H18" s="18">
        <v>394806</v>
      </c>
      <c r="I18" s="18">
        <v>394806</v>
      </c>
    </row>
    <row r="19" spans="1:9" ht="12.75" customHeight="1" x14ac:dyDescent="0.25">
      <c r="A19" s="178" t="s">
        <v>14</v>
      </c>
      <c r="B19" s="178"/>
      <c r="C19" s="178"/>
      <c r="D19" s="178"/>
      <c r="E19" s="178"/>
      <c r="F19" s="178"/>
      <c r="G19" s="11">
        <v>12</v>
      </c>
      <c r="H19" s="18">
        <v>335770</v>
      </c>
      <c r="I19" s="18">
        <v>330728</v>
      </c>
    </row>
    <row r="20" spans="1:9" ht="12.75" customHeight="1" x14ac:dyDescent="0.25">
      <c r="A20" s="178" t="s">
        <v>15</v>
      </c>
      <c r="B20" s="178"/>
      <c r="C20" s="178"/>
      <c r="D20" s="178"/>
      <c r="E20" s="178"/>
      <c r="F20" s="178"/>
      <c r="G20" s="11">
        <v>13</v>
      </c>
      <c r="H20" s="18">
        <v>20288</v>
      </c>
      <c r="I20" s="18">
        <v>12012</v>
      </c>
    </row>
    <row r="21" spans="1:9" ht="12.75" customHeight="1" x14ac:dyDescent="0.25">
      <c r="A21" s="178" t="s">
        <v>16</v>
      </c>
      <c r="B21" s="178"/>
      <c r="C21" s="178"/>
      <c r="D21" s="178"/>
      <c r="E21" s="178"/>
      <c r="F21" s="178"/>
      <c r="G21" s="11">
        <v>14</v>
      </c>
      <c r="H21" s="18">
        <v>47681681</v>
      </c>
      <c r="I21" s="18">
        <v>45199451</v>
      </c>
    </row>
    <row r="22" spans="1:9" ht="12.75" customHeight="1" x14ac:dyDescent="0.25">
      <c r="A22" s="178" t="s">
        <v>17</v>
      </c>
      <c r="B22" s="178"/>
      <c r="C22" s="178"/>
      <c r="D22" s="178"/>
      <c r="E22" s="178"/>
      <c r="F22" s="178"/>
      <c r="G22" s="11">
        <v>15</v>
      </c>
      <c r="H22" s="18">
        <v>13841</v>
      </c>
      <c r="I22" s="18">
        <v>11161</v>
      </c>
    </row>
    <row r="23" spans="1:9" ht="12.75" customHeight="1" x14ac:dyDescent="0.25">
      <c r="A23" s="178" t="s">
        <v>18</v>
      </c>
      <c r="B23" s="178"/>
      <c r="C23" s="178"/>
      <c r="D23" s="178"/>
      <c r="E23" s="178"/>
      <c r="F23" s="178"/>
      <c r="G23" s="11">
        <v>16</v>
      </c>
      <c r="H23" s="18">
        <v>0</v>
      </c>
      <c r="I23" s="18">
        <v>0</v>
      </c>
    </row>
    <row r="24" spans="1:9" ht="12.75" customHeight="1" x14ac:dyDescent="0.25">
      <c r="A24" s="178" t="s">
        <v>19</v>
      </c>
      <c r="B24" s="178"/>
      <c r="C24" s="178"/>
      <c r="D24" s="178"/>
      <c r="E24" s="178"/>
      <c r="F24" s="178"/>
      <c r="G24" s="11">
        <v>17</v>
      </c>
      <c r="H24" s="18">
        <v>0</v>
      </c>
      <c r="I24" s="18">
        <v>0</v>
      </c>
    </row>
    <row r="25" spans="1:9" ht="12.75" customHeight="1" x14ac:dyDescent="0.25">
      <c r="A25" s="178" t="s">
        <v>20</v>
      </c>
      <c r="B25" s="178"/>
      <c r="C25" s="178"/>
      <c r="D25" s="178"/>
      <c r="E25" s="178"/>
      <c r="F25" s="178"/>
      <c r="G25" s="11">
        <v>18</v>
      </c>
      <c r="H25" s="18">
        <v>0</v>
      </c>
      <c r="I25" s="18">
        <v>0</v>
      </c>
    </row>
    <row r="26" spans="1:9" ht="12.75" customHeight="1" x14ac:dyDescent="0.25">
      <c r="A26" s="178" t="s">
        <v>21</v>
      </c>
      <c r="B26" s="178"/>
      <c r="C26" s="178"/>
      <c r="D26" s="178"/>
      <c r="E26" s="178"/>
      <c r="F26" s="178"/>
      <c r="G26" s="11">
        <v>19</v>
      </c>
      <c r="H26" s="18">
        <v>0</v>
      </c>
      <c r="I26" s="18">
        <v>0</v>
      </c>
    </row>
    <row r="27" spans="1:9" ht="12.75" customHeight="1" x14ac:dyDescent="0.25">
      <c r="A27" s="182" t="s">
        <v>22</v>
      </c>
      <c r="B27" s="182"/>
      <c r="C27" s="182"/>
      <c r="D27" s="182"/>
      <c r="E27" s="182"/>
      <c r="F27" s="182"/>
      <c r="G27" s="12">
        <v>20</v>
      </c>
      <c r="H27" s="116">
        <f>SUM(H28:H37)</f>
        <v>4292109</v>
      </c>
      <c r="I27" s="116">
        <f>SUM(I28:I37)</f>
        <v>4359271</v>
      </c>
    </row>
    <row r="28" spans="1:9" ht="12.75" customHeight="1" x14ac:dyDescent="0.25">
      <c r="A28" s="178" t="s">
        <v>23</v>
      </c>
      <c r="B28" s="178"/>
      <c r="C28" s="178"/>
      <c r="D28" s="178"/>
      <c r="E28" s="178"/>
      <c r="F28" s="178"/>
      <c r="G28" s="11">
        <v>21</v>
      </c>
      <c r="H28" s="18">
        <v>0</v>
      </c>
      <c r="I28" s="18">
        <v>0</v>
      </c>
    </row>
    <row r="29" spans="1:9" ht="12.75" customHeight="1" x14ac:dyDescent="0.25">
      <c r="A29" s="178" t="s">
        <v>24</v>
      </c>
      <c r="B29" s="178"/>
      <c r="C29" s="178"/>
      <c r="D29" s="178"/>
      <c r="E29" s="178"/>
      <c r="F29" s="178"/>
      <c r="G29" s="11">
        <v>22</v>
      </c>
      <c r="H29" s="18">
        <v>0</v>
      </c>
      <c r="I29" s="18">
        <v>0</v>
      </c>
    </row>
    <row r="30" spans="1:9" ht="12.75" customHeight="1" x14ac:dyDescent="0.25">
      <c r="A30" s="178" t="s">
        <v>25</v>
      </c>
      <c r="B30" s="178"/>
      <c r="C30" s="178"/>
      <c r="D30" s="178"/>
      <c r="E30" s="178"/>
      <c r="F30" s="178"/>
      <c r="G30" s="11">
        <v>23</v>
      </c>
      <c r="H30" s="18">
        <v>0</v>
      </c>
      <c r="I30" s="18">
        <v>0</v>
      </c>
    </row>
    <row r="31" spans="1:9" ht="24" customHeight="1" x14ac:dyDescent="0.25">
      <c r="A31" s="178" t="s">
        <v>26</v>
      </c>
      <c r="B31" s="178"/>
      <c r="C31" s="178"/>
      <c r="D31" s="178"/>
      <c r="E31" s="178"/>
      <c r="F31" s="178"/>
      <c r="G31" s="11">
        <v>24</v>
      </c>
      <c r="H31" s="18">
        <v>1619300</v>
      </c>
      <c r="I31" s="18">
        <v>1850062</v>
      </c>
    </row>
    <row r="32" spans="1:9" ht="23.4" customHeight="1" x14ac:dyDescent="0.25">
      <c r="A32" s="178" t="s">
        <v>27</v>
      </c>
      <c r="B32" s="178"/>
      <c r="C32" s="178"/>
      <c r="D32" s="178"/>
      <c r="E32" s="178"/>
      <c r="F32" s="178"/>
      <c r="G32" s="11">
        <v>25</v>
      </c>
      <c r="H32" s="18">
        <v>0</v>
      </c>
      <c r="I32" s="18">
        <v>0</v>
      </c>
    </row>
    <row r="33" spans="1:9" ht="21.6" customHeight="1" x14ac:dyDescent="0.25">
      <c r="A33" s="178" t="s">
        <v>28</v>
      </c>
      <c r="B33" s="178"/>
      <c r="C33" s="178"/>
      <c r="D33" s="178"/>
      <c r="E33" s="178"/>
      <c r="F33" s="178"/>
      <c r="G33" s="11">
        <v>26</v>
      </c>
      <c r="H33" s="18">
        <v>894369</v>
      </c>
      <c r="I33" s="18">
        <v>917698</v>
      </c>
    </row>
    <row r="34" spans="1:9" ht="12.75" customHeight="1" x14ac:dyDescent="0.25">
      <c r="A34" s="178" t="s">
        <v>29</v>
      </c>
      <c r="B34" s="178"/>
      <c r="C34" s="178"/>
      <c r="D34" s="178"/>
      <c r="E34" s="178"/>
      <c r="F34" s="178"/>
      <c r="G34" s="11">
        <v>27</v>
      </c>
      <c r="H34" s="18">
        <v>1188</v>
      </c>
      <c r="I34" s="18">
        <v>1188</v>
      </c>
    </row>
    <row r="35" spans="1:9" ht="12.75" customHeight="1" x14ac:dyDescent="0.25">
      <c r="A35" s="178" t="s">
        <v>30</v>
      </c>
      <c r="B35" s="178"/>
      <c r="C35" s="178"/>
      <c r="D35" s="178"/>
      <c r="E35" s="178"/>
      <c r="F35" s="178"/>
      <c r="G35" s="11">
        <v>28</v>
      </c>
      <c r="H35" s="18">
        <v>1757833</v>
      </c>
      <c r="I35" s="18">
        <v>1571092</v>
      </c>
    </row>
    <row r="36" spans="1:9" ht="12.75" customHeight="1" x14ac:dyDescent="0.25">
      <c r="A36" s="178" t="s">
        <v>31</v>
      </c>
      <c r="B36" s="178"/>
      <c r="C36" s="178"/>
      <c r="D36" s="178"/>
      <c r="E36" s="178"/>
      <c r="F36" s="178"/>
      <c r="G36" s="11">
        <v>29</v>
      </c>
      <c r="H36" s="18">
        <v>0</v>
      </c>
      <c r="I36" s="18">
        <v>0</v>
      </c>
    </row>
    <row r="37" spans="1:9" ht="12.75" customHeight="1" x14ac:dyDescent="0.25">
      <c r="A37" s="178" t="s">
        <v>32</v>
      </c>
      <c r="B37" s="178"/>
      <c r="C37" s="178"/>
      <c r="D37" s="178"/>
      <c r="E37" s="178"/>
      <c r="F37" s="178"/>
      <c r="G37" s="11">
        <v>30</v>
      </c>
      <c r="H37" s="18">
        <v>19419</v>
      </c>
      <c r="I37" s="18">
        <v>19231</v>
      </c>
    </row>
    <row r="38" spans="1:9" ht="12.75" customHeight="1" x14ac:dyDescent="0.25">
      <c r="A38" s="182" t="s">
        <v>33</v>
      </c>
      <c r="B38" s="182"/>
      <c r="C38" s="182"/>
      <c r="D38" s="182"/>
      <c r="E38" s="182"/>
      <c r="F38" s="182"/>
      <c r="G38" s="12">
        <v>31</v>
      </c>
      <c r="H38" s="116">
        <f>H39+H40+H41+H42</f>
        <v>0</v>
      </c>
      <c r="I38" s="116">
        <f>I39+I40+I41+I42</f>
        <v>0</v>
      </c>
    </row>
    <row r="39" spans="1:9" ht="12.75" customHeight="1" x14ac:dyDescent="0.25">
      <c r="A39" s="178" t="s">
        <v>34</v>
      </c>
      <c r="B39" s="178"/>
      <c r="C39" s="178"/>
      <c r="D39" s="178"/>
      <c r="E39" s="178"/>
      <c r="F39" s="178"/>
      <c r="G39" s="11">
        <v>32</v>
      </c>
      <c r="H39" s="18">
        <v>0</v>
      </c>
      <c r="I39" s="18">
        <v>0</v>
      </c>
    </row>
    <row r="40" spans="1:9" ht="12.75" customHeight="1" x14ac:dyDescent="0.25">
      <c r="A40" s="178" t="s">
        <v>35</v>
      </c>
      <c r="B40" s="178"/>
      <c r="C40" s="178"/>
      <c r="D40" s="178"/>
      <c r="E40" s="178"/>
      <c r="F40" s="178"/>
      <c r="G40" s="11">
        <v>33</v>
      </c>
      <c r="H40" s="18">
        <v>0</v>
      </c>
      <c r="I40" s="18">
        <v>0</v>
      </c>
    </row>
    <row r="41" spans="1:9" ht="12.75" customHeight="1" x14ac:dyDescent="0.25">
      <c r="A41" s="178" t="s">
        <v>36</v>
      </c>
      <c r="B41" s="178"/>
      <c r="C41" s="178"/>
      <c r="D41" s="178"/>
      <c r="E41" s="178"/>
      <c r="F41" s="178"/>
      <c r="G41" s="11">
        <v>34</v>
      </c>
      <c r="H41" s="18">
        <v>0</v>
      </c>
      <c r="I41" s="18">
        <v>0</v>
      </c>
    </row>
    <row r="42" spans="1:9" ht="12.75" customHeight="1" x14ac:dyDescent="0.25">
      <c r="A42" s="178" t="s">
        <v>37</v>
      </c>
      <c r="B42" s="178"/>
      <c r="C42" s="178"/>
      <c r="D42" s="178"/>
      <c r="E42" s="178"/>
      <c r="F42" s="178"/>
      <c r="G42" s="11">
        <v>35</v>
      </c>
      <c r="H42" s="18">
        <v>0</v>
      </c>
      <c r="I42" s="18">
        <v>0</v>
      </c>
    </row>
    <row r="43" spans="1:9" ht="12.75" customHeight="1" x14ac:dyDescent="0.25">
      <c r="A43" s="178" t="s">
        <v>38</v>
      </c>
      <c r="B43" s="178"/>
      <c r="C43" s="178"/>
      <c r="D43" s="178"/>
      <c r="E43" s="178"/>
      <c r="F43" s="178"/>
      <c r="G43" s="11">
        <v>36</v>
      </c>
      <c r="H43" s="18">
        <v>0</v>
      </c>
      <c r="I43" s="18">
        <v>0</v>
      </c>
    </row>
    <row r="44" spans="1:9" ht="12.75" customHeight="1" x14ac:dyDescent="0.25">
      <c r="A44" s="180" t="s">
        <v>303</v>
      </c>
      <c r="B44" s="180"/>
      <c r="C44" s="180"/>
      <c r="D44" s="180"/>
      <c r="E44" s="180"/>
      <c r="F44" s="180"/>
      <c r="G44" s="12">
        <v>37</v>
      </c>
      <c r="H44" s="116">
        <f>H45+H53+H60+H70</f>
        <v>4829450</v>
      </c>
      <c r="I44" s="116">
        <f>I45+I53+I60+I70</f>
        <v>5088529</v>
      </c>
    </row>
    <row r="45" spans="1:9" ht="12.75" customHeight="1" x14ac:dyDescent="0.25">
      <c r="A45" s="182" t="s">
        <v>39</v>
      </c>
      <c r="B45" s="182"/>
      <c r="C45" s="182"/>
      <c r="D45" s="182"/>
      <c r="E45" s="182"/>
      <c r="F45" s="182"/>
      <c r="G45" s="12">
        <v>38</v>
      </c>
      <c r="H45" s="116">
        <f>SUM(H46:H52)</f>
        <v>243720</v>
      </c>
      <c r="I45" s="116">
        <f>SUM(I46:I52)</f>
        <v>210087</v>
      </c>
    </row>
    <row r="46" spans="1:9" ht="12.75" customHeight="1" x14ac:dyDescent="0.25">
      <c r="A46" s="178" t="s">
        <v>40</v>
      </c>
      <c r="B46" s="178"/>
      <c r="C46" s="178"/>
      <c r="D46" s="178"/>
      <c r="E46" s="178"/>
      <c r="F46" s="178"/>
      <c r="G46" s="11">
        <v>39</v>
      </c>
      <c r="H46" s="18">
        <v>228945</v>
      </c>
      <c r="I46" s="18">
        <v>207170</v>
      </c>
    </row>
    <row r="47" spans="1:9" ht="12.75" customHeight="1" x14ac:dyDescent="0.25">
      <c r="A47" s="178" t="s">
        <v>41</v>
      </c>
      <c r="B47" s="178"/>
      <c r="C47" s="178"/>
      <c r="D47" s="178"/>
      <c r="E47" s="178"/>
      <c r="F47" s="178"/>
      <c r="G47" s="11">
        <v>40</v>
      </c>
      <c r="H47" s="18">
        <v>0</v>
      </c>
      <c r="I47" s="18">
        <v>0</v>
      </c>
    </row>
    <row r="48" spans="1:9" ht="12.75" customHeight="1" x14ac:dyDescent="0.25">
      <c r="A48" s="178" t="s">
        <v>42</v>
      </c>
      <c r="B48" s="178"/>
      <c r="C48" s="178"/>
      <c r="D48" s="178"/>
      <c r="E48" s="178"/>
      <c r="F48" s="178"/>
      <c r="G48" s="11">
        <v>41</v>
      </c>
      <c r="H48" s="18">
        <v>14775</v>
      </c>
      <c r="I48" s="18">
        <v>2917</v>
      </c>
    </row>
    <row r="49" spans="1:9" ht="12.75" customHeight="1" x14ac:dyDescent="0.25">
      <c r="A49" s="178" t="s">
        <v>43</v>
      </c>
      <c r="B49" s="178"/>
      <c r="C49" s="178"/>
      <c r="D49" s="178"/>
      <c r="E49" s="178"/>
      <c r="F49" s="178"/>
      <c r="G49" s="11">
        <v>42</v>
      </c>
      <c r="H49" s="18">
        <v>0</v>
      </c>
      <c r="I49" s="18">
        <v>0</v>
      </c>
    </row>
    <row r="50" spans="1:9" ht="12.75" customHeight="1" x14ac:dyDescent="0.25">
      <c r="A50" s="178" t="s">
        <v>44</v>
      </c>
      <c r="B50" s="178"/>
      <c r="C50" s="178"/>
      <c r="D50" s="178"/>
      <c r="E50" s="178"/>
      <c r="F50" s="178"/>
      <c r="G50" s="11">
        <v>43</v>
      </c>
      <c r="H50" s="18">
        <v>0</v>
      </c>
      <c r="I50" s="18">
        <v>0</v>
      </c>
    </row>
    <row r="51" spans="1:9" ht="12.75" customHeight="1" x14ac:dyDescent="0.25">
      <c r="A51" s="178" t="s">
        <v>45</v>
      </c>
      <c r="B51" s="178"/>
      <c r="C51" s="178"/>
      <c r="D51" s="178"/>
      <c r="E51" s="178"/>
      <c r="F51" s="178"/>
      <c r="G51" s="11">
        <v>44</v>
      </c>
      <c r="H51" s="18">
        <v>0</v>
      </c>
      <c r="I51" s="18">
        <v>0</v>
      </c>
    </row>
    <row r="52" spans="1:9" ht="12.75" customHeight="1" x14ac:dyDescent="0.25">
      <c r="A52" s="178" t="s">
        <v>46</v>
      </c>
      <c r="B52" s="178"/>
      <c r="C52" s="178"/>
      <c r="D52" s="178"/>
      <c r="E52" s="178"/>
      <c r="F52" s="178"/>
      <c r="G52" s="11">
        <v>45</v>
      </c>
      <c r="H52" s="18">
        <v>0</v>
      </c>
      <c r="I52" s="18">
        <v>0</v>
      </c>
    </row>
    <row r="53" spans="1:9" ht="12.75" customHeight="1" x14ac:dyDescent="0.25">
      <c r="A53" s="182" t="s">
        <v>47</v>
      </c>
      <c r="B53" s="182"/>
      <c r="C53" s="182"/>
      <c r="D53" s="182"/>
      <c r="E53" s="182"/>
      <c r="F53" s="182"/>
      <c r="G53" s="12">
        <v>46</v>
      </c>
      <c r="H53" s="116">
        <f>SUM(H54:H59)</f>
        <v>821981</v>
      </c>
      <c r="I53" s="116">
        <f>SUM(I54:I59)</f>
        <v>967409</v>
      </c>
    </row>
    <row r="54" spans="1:9" ht="12.75" customHeight="1" x14ac:dyDescent="0.25">
      <c r="A54" s="178" t="s">
        <v>48</v>
      </c>
      <c r="B54" s="178"/>
      <c r="C54" s="178"/>
      <c r="D54" s="178"/>
      <c r="E54" s="178"/>
      <c r="F54" s="178"/>
      <c r="G54" s="11">
        <v>47</v>
      </c>
      <c r="H54" s="18">
        <v>0</v>
      </c>
      <c r="I54" s="18">
        <v>0</v>
      </c>
    </row>
    <row r="55" spans="1:9" ht="12.75" customHeight="1" x14ac:dyDescent="0.25">
      <c r="A55" s="178" t="s">
        <v>49</v>
      </c>
      <c r="B55" s="178"/>
      <c r="C55" s="178"/>
      <c r="D55" s="178"/>
      <c r="E55" s="178"/>
      <c r="F55" s="178"/>
      <c r="G55" s="11">
        <v>48</v>
      </c>
      <c r="H55" s="18">
        <v>26891</v>
      </c>
      <c r="I55" s="18">
        <v>26057</v>
      </c>
    </row>
    <row r="56" spans="1:9" ht="12.75" customHeight="1" x14ac:dyDescent="0.25">
      <c r="A56" s="178" t="s">
        <v>50</v>
      </c>
      <c r="B56" s="178"/>
      <c r="C56" s="178"/>
      <c r="D56" s="178"/>
      <c r="E56" s="178"/>
      <c r="F56" s="178"/>
      <c r="G56" s="11">
        <v>49</v>
      </c>
      <c r="H56" s="18">
        <v>453824</v>
      </c>
      <c r="I56" s="18">
        <v>700450</v>
      </c>
    </row>
    <row r="57" spans="1:9" ht="12.75" customHeight="1" x14ac:dyDescent="0.25">
      <c r="A57" s="178" t="s">
        <v>51</v>
      </c>
      <c r="B57" s="178"/>
      <c r="C57" s="178"/>
      <c r="D57" s="178"/>
      <c r="E57" s="178"/>
      <c r="F57" s="178"/>
      <c r="G57" s="11">
        <v>50</v>
      </c>
      <c r="H57" s="18">
        <v>0</v>
      </c>
      <c r="I57" s="18">
        <v>0</v>
      </c>
    </row>
    <row r="58" spans="1:9" ht="12.75" customHeight="1" x14ac:dyDescent="0.25">
      <c r="A58" s="178" t="s">
        <v>52</v>
      </c>
      <c r="B58" s="178"/>
      <c r="C58" s="178"/>
      <c r="D58" s="178"/>
      <c r="E58" s="178"/>
      <c r="F58" s="178"/>
      <c r="G58" s="11">
        <v>51</v>
      </c>
      <c r="H58" s="18">
        <v>1743</v>
      </c>
      <c r="I58" s="18">
        <v>1743</v>
      </c>
    </row>
    <row r="59" spans="1:9" ht="12.75" customHeight="1" x14ac:dyDescent="0.25">
      <c r="A59" s="178" t="s">
        <v>53</v>
      </c>
      <c r="B59" s="178"/>
      <c r="C59" s="178"/>
      <c r="D59" s="178"/>
      <c r="E59" s="178"/>
      <c r="F59" s="178"/>
      <c r="G59" s="11">
        <v>52</v>
      </c>
      <c r="H59" s="18">
        <v>339523</v>
      </c>
      <c r="I59" s="18">
        <v>239159</v>
      </c>
    </row>
    <row r="60" spans="1:9" ht="12.75" customHeight="1" x14ac:dyDescent="0.25">
      <c r="A60" s="182" t="s">
        <v>54</v>
      </c>
      <c r="B60" s="182"/>
      <c r="C60" s="182"/>
      <c r="D60" s="182"/>
      <c r="E60" s="182"/>
      <c r="F60" s="182"/>
      <c r="G60" s="12">
        <v>53</v>
      </c>
      <c r="H60" s="116">
        <f>SUM(H61:H69)</f>
        <v>245034</v>
      </c>
      <c r="I60" s="116">
        <f>SUM(I61:I69)</f>
        <v>149536</v>
      </c>
    </row>
    <row r="61" spans="1:9" ht="12.75" customHeight="1" x14ac:dyDescent="0.25">
      <c r="A61" s="178" t="s">
        <v>23</v>
      </c>
      <c r="B61" s="178"/>
      <c r="C61" s="178"/>
      <c r="D61" s="178"/>
      <c r="E61" s="178"/>
      <c r="F61" s="178"/>
      <c r="G61" s="11">
        <v>54</v>
      </c>
      <c r="H61" s="18">
        <v>0</v>
      </c>
      <c r="I61" s="18">
        <v>0</v>
      </c>
    </row>
    <row r="62" spans="1:9" ht="27.6" customHeight="1" x14ac:dyDescent="0.25">
      <c r="A62" s="178" t="s">
        <v>24</v>
      </c>
      <c r="B62" s="178"/>
      <c r="C62" s="178"/>
      <c r="D62" s="178"/>
      <c r="E62" s="178"/>
      <c r="F62" s="178"/>
      <c r="G62" s="11">
        <v>55</v>
      </c>
      <c r="H62" s="18">
        <v>0</v>
      </c>
      <c r="I62" s="18">
        <v>0</v>
      </c>
    </row>
    <row r="63" spans="1:9" ht="12.75" customHeight="1" x14ac:dyDescent="0.25">
      <c r="A63" s="178" t="s">
        <v>25</v>
      </c>
      <c r="B63" s="178"/>
      <c r="C63" s="178"/>
      <c r="D63" s="178"/>
      <c r="E63" s="178"/>
      <c r="F63" s="178"/>
      <c r="G63" s="11">
        <v>56</v>
      </c>
      <c r="H63" s="18">
        <v>0</v>
      </c>
      <c r="I63" s="18">
        <v>0</v>
      </c>
    </row>
    <row r="64" spans="1:9" ht="25.95" customHeight="1" x14ac:dyDescent="0.25">
      <c r="A64" s="178" t="s">
        <v>55</v>
      </c>
      <c r="B64" s="178"/>
      <c r="C64" s="178"/>
      <c r="D64" s="178"/>
      <c r="E64" s="178"/>
      <c r="F64" s="178"/>
      <c r="G64" s="11">
        <v>57</v>
      </c>
      <c r="H64" s="18">
        <v>0</v>
      </c>
      <c r="I64" s="18">
        <v>0</v>
      </c>
    </row>
    <row r="65" spans="1:9" ht="21.6" customHeight="1" x14ac:dyDescent="0.25">
      <c r="A65" s="178" t="s">
        <v>27</v>
      </c>
      <c r="B65" s="178"/>
      <c r="C65" s="178"/>
      <c r="D65" s="178"/>
      <c r="E65" s="178"/>
      <c r="F65" s="178"/>
      <c r="G65" s="11">
        <v>58</v>
      </c>
      <c r="H65" s="18">
        <v>0</v>
      </c>
      <c r="I65" s="18">
        <v>0</v>
      </c>
    </row>
    <row r="66" spans="1:9" ht="21.6" customHeight="1" x14ac:dyDescent="0.25">
      <c r="A66" s="178" t="s">
        <v>28</v>
      </c>
      <c r="B66" s="178"/>
      <c r="C66" s="178"/>
      <c r="D66" s="178"/>
      <c r="E66" s="178"/>
      <c r="F66" s="178"/>
      <c r="G66" s="11">
        <v>59</v>
      </c>
      <c r="H66" s="18">
        <v>222311</v>
      </c>
      <c r="I66" s="18">
        <v>118329</v>
      </c>
    </row>
    <row r="67" spans="1:9" ht="12.75" customHeight="1" x14ac:dyDescent="0.25">
      <c r="A67" s="178" t="s">
        <v>29</v>
      </c>
      <c r="B67" s="178"/>
      <c r="C67" s="178"/>
      <c r="D67" s="178"/>
      <c r="E67" s="178"/>
      <c r="F67" s="178"/>
      <c r="G67" s="11">
        <v>60</v>
      </c>
      <c r="H67" s="18">
        <v>0</v>
      </c>
      <c r="I67" s="18">
        <v>0</v>
      </c>
    </row>
    <row r="68" spans="1:9" ht="12.75" customHeight="1" x14ac:dyDescent="0.25">
      <c r="A68" s="178" t="s">
        <v>30</v>
      </c>
      <c r="B68" s="178"/>
      <c r="C68" s="178"/>
      <c r="D68" s="178"/>
      <c r="E68" s="178"/>
      <c r="F68" s="178"/>
      <c r="G68" s="11">
        <v>61</v>
      </c>
      <c r="H68" s="18">
        <v>22723</v>
      </c>
      <c r="I68" s="18">
        <v>31207</v>
      </c>
    </row>
    <row r="69" spans="1:9" ht="12.75" customHeight="1" x14ac:dyDescent="0.25">
      <c r="A69" s="178" t="s">
        <v>56</v>
      </c>
      <c r="B69" s="178"/>
      <c r="C69" s="178"/>
      <c r="D69" s="178"/>
      <c r="E69" s="178"/>
      <c r="F69" s="178"/>
      <c r="G69" s="11">
        <v>62</v>
      </c>
      <c r="H69" s="18">
        <v>0</v>
      </c>
      <c r="I69" s="18">
        <v>0</v>
      </c>
    </row>
    <row r="70" spans="1:9" ht="12.75" customHeight="1" x14ac:dyDescent="0.25">
      <c r="A70" s="178" t="s">
        <v>57</v>
      </c>
      <c r="B70" s="178"/>
      <c r="C70" s="178"/>
      <c r="D70" s="178"/>
      <c r="E70" s="178"/>
      <c r="F70" s="178"/>
      <c r="G70" s="11">
        <v>63</v>
      </c>
      <c r="H70" s="18">
        <v>3518715</v>
      </c>
      <c r="I70" s="18">
        <v>3761497</v>
      </c>
    </row>
    <row r="71" spans="1:9" ht="12.75" customHeight="1" x14ac:dyDescent="0.25">
      <c r="A71" s="179" t="s">
        <v>58</v>
      </c>
      <c r="B71" s="179"/>
      <c r="C71" s="179"/>
      <c r="D71" s="179"/>
      <c r="E71" s="179"/>
      <c r="F71" s="179"/>
      <c r="G71" s="11">
        <v>64</v>
      </c>
      <c r="H71" s="18">
        <v>1901729</v>
      </c>
      <c r="I71" s="18">
        <v>1727713</v>
      </c>
    </row>
    <row r="72" spans="1:9" ht="12.75" customHeight="1" x14ac:dyDescent="0.25">
      <c r="A72" s="180" t="s">
        <v>304</v>
      </c>
      <c r="B72" s="180"/>
      <c r="C72" s="180"/>
      <c r="D72" s="180"/>
      <c r="E72" s="180"/>
      <c r="F72" s="180"/>
      <c r="G72" s="12">
        <v>65</v>
      </c>
      <c r="H72" s="116">
        <f>H8+H9+H44+H71</f>
        <v>59578523</v>
      </c>
      <c r="I72" s="116">
        <f>I8+I9+I44+I71</f>
        <v>57228470</v>
      </c>
    </row>
    <row r="73" spans="1:9" ht="12.75" customHeight="1" x14ac:dyDescent="0.25">
      <c r="A73" s="179" t="s">
        <v>59</v>
      </c>
      <c r="B73" s="179"/>
      <c r="C73" s="179"/>
      <c r="D73" s="179"/>
      <c r="E73" s="179"/>
      <c r="F73" s="179"/>
      <c r="G73" s="11">
        <v>66</v>
      </c>
      <c r="H73" s="18">
        <v>0</v>
      </c>
      <c r="I73" s="18">
        <v>0</v>
      </c>
    </row>
    <row r="74" spans="1:9" x14ac:dyDescent="0.25">
      <c r="A74" s="183" t="s">
        <v>60</v>
      </c>
      <c r="B74" s="184"/>
      <c r="C74" s="184"/>
      <c r="D74" s="184"/>
      <c r="E74" s="184"/>
      <c r="F74" s="184"/>
      <c r="G74" s="184"/>
      <c r="H74" s="184"/>
      <c r="I74" s="184"/>
    </row>
    <row r="75" spans="1:9" ht="12.75" customHeight="1" x14ac:dyDescent="0.25">
      <c r="A75" s="180" t="s">
        <v>353</v>
      </c>
      <c r="B75" s="180"/>
      <c r="C75" s="180"/>
      <c r="D75" s="180"/>
      <c r="E75" s="180"/>
      <c r="F75" s="180"/>
      <c r="G75" s="12">
        <v>67</v>
      </c>
      <c r="H75" s="117">
        <f>H76+H77+H78+H84+H85+H91+H94+H97</f>
        <v>-8135672</v>
      </c>
      <c r="I75" s="117">
        <f>I76+I77+I78+I84+I85+I91+I94+I97</f>
        <v>-6788219</v>
      </c>
    </row>
    <row r="76" spans="1:9" ht="12.75" customHeight="1" x14ac:dyDescent="0.25">
      <c r="A76" s="178" t="s">
        <v>61</v>
      </c>
      <c r="B76" s="178"/>
      <c r="C76" s="178"/>
      <c r="D76" s="178"/>
      <c r="E76" s="178"/>
      <c r="F76" s="178"/>
      <c r="G76" s="11">
        <v>68</v>
      </c>
      <c r="H76" s="18">
        <v>31816470</v>
      </c>
      <c r="I76" s="18">
        <v>31816470</v>
      </c>
    </row>
    <row r="77" spans="1:9" ht="12.75" customHeight="1" x14ac:dyDescent="0.25">
      <c r="A77" s="178" t="s">
        <v>62</v>
      </c>
      <c r="B77" s="178"/>
      <c r="C77" s="178"/>
      <c r="D77" s="178"/>
      <c r="E77" s="178"/>
      <c r="F77" s="178"/>
      <c r="G77" s="11">
        <v>69</v>
      </c>
      <c r="H77" s="18">
        <v>192077</v>
      </c>
      <c r="I77" s="18">
        <v>192077</v>
      </c>
    </row>
    <row r="78" spans="1:9" ht="12.75" customHeight="1" x14ac:dyDescent="0.25">
      <c r="A78" s="182" t="s">
        <v>63</v>
      </c>
      <c r="B78" s="182"/>
      <c r="C78" s="182"/>
      <c r="D78" s="182"/>
      <c r="E78" s="182"/>
      <c r="F78" s="182"/>
      <c r="G78" s="12">
        <v>70</v>
      </c>
      <c r="H78" s="117">
        <f>SUM(H79:H83)</f>
        <v>12545510</v>
      </c>
      <c r="I78" s="117">
        <f>SUM(I79:I83)</f>
        <v>12576085</v>
      </c>
    </row>
    <row r="79" spans="1:9" ht="12.75" customHeight="1" x14ac:dyDescent="0.25">
      <c r="A79" s="178" t="s">
        <v>64</v>
      </c>
      <c r="B79" s="178"/>
      <c r="C79" s="178"/>
      <c r="D79" s="178"/>
      <c r="E79" s="178"/>
      <c r="F79" s="178"/>
      <c r="G79" s="11">
        <v>71</v>
      </c>
      <c r="H79" s="18">
        <v>2566551</v>
      </c>
      <c r="I79" s="18">
        <v>2566551</v>
      </c>
    </row>
    <row r="80" spans="1:9" ht="12.75" customHeight="1" x14ac:dyDescent="0.25">
      <c r="A80" s="178" t="s">
        <v>65</v>
      </c>
      <c r="B80" s="178"/>
      <c r="C80" s="178"/>
      <c r="D80" s="178"/>
      <c r="E80" s="178"/>
      <c r="F80" s="178"/>
      <c r="G80" s="11">
        <v>72</v>
      </c>
      <c r="H80" s="18">
        <v>1469616</v>
      </c>
      <c r="I80" s="18">
        <v>1469616</v>
      </c>
    </row>
    <row r="81" spans="1:9" ht="12.75" customHeight="1" x14ac:dyDescent="0.25">
      <c r="A81" s="178" t="s">
        <v>66</v>
      </c>
      <c r="B81" s="178"/>
      <c r="C81" s="178"/>
      <c r="D81" s="178"/>
      <c r="E81" s="178"/>
      <c r="F81" s="178"/>
      <c r="G81" s="11">
        <v>73</v>
      </c>
      <c r="H81" s="18">
        <v>-1469616</v>
      </c>
      <c r="I81" s="18">
        <v>-1469616</v>
      </c>
    </row>
    <row r="82" spans="1:9" ht="12.75" customHeight="1" x14ac:dyDescent="0.25">
      <c r="A82" s="178" t="s">
        <v>67</v>
      </c>
      <c r="B82" s="178"/>
      <c r="C82" s="178"/>
      <c r="D82" s="178"/>
      <c r="E82" s="178"/>
      <c r="F82" s="178"/>
      <c r="G82" s="11">
        <v>74</v>
      </c>
      <c r="H82" s="18">
        <v>0</v>
      </c>
      <c r="I82" s="18">
        <v>0</v>
      </c>
    </row>
    <row r="83" spans="1:9" ht="12.75" customHeight="1" x14ac:dyDescent="0.25">
      <c r="A83" s="178" t="s">
        <v>68</v>
      </c>
      <c r="B83" s="178"/>
      <c r="C83" s="178"/>
      <c r="D83" s="178"/>
      <c r="E83" s="178"/>
      <c r="F83" s="178"/>
      <c r="G83" s="11">
        <v>75</v>
      </c>
      <c r="H83" s="18">
        <v>9978959</v>
      </c>
      <c r="I83" s="18">
        <v>10009534</v>
      </c>
    </row>
    <row r="84" spans="1:9" ht="12.75" customHeight="1" x14ac:dyDescent="0.25">
      <c r="A84" s="181" t="s">
        <v>69</v>
      </c>
      <c r="B84" s="181"/>
      <c r="C84" s="181"/>
      <c r="D84" s="181"/>
      <c r="E84" s="181"/>
      <c r="F84" s="181"/>
      <c r="G84" s="46">
        <v>76</v>
      </c>
      <c r="H84" s="18">
        <v>0</v>
      </c>
      <c r="I84" s="18">
        <v>0</v>
      </c>
    </row>
    <row r="85" spans="1:9" ht="12.75" customHeight="1" x14ac:dyDescent="0.25">
      <c r="A85" s="182" t="s">
        <v>445</v>
      </c>
      <c r="B85" s="182"/>
      <c r="C85" s="182"/>
      <c r="D85" s="182"/>
      <c r="E85" s="182"/>
      <c r="F85" s="182"/>
      <c r="G85" s="12">
        <v>77</v>
      </c>
      <c r="H85" s="116">
        <f>H86+H87+H88+H89+H90</f>
        <v>0</v>
      </c>
      <c r="I85" s="116">
        <f>I86+I87+I88+I89+I90</f>
        <v>0</v>
      </c>
    </row>
    <row r="86" spans="1:9" ht="25.5" customHeight="1" x14ac:dyDescent="0.25">
      <c r="A86" s="178" t="s">
        <v>446</v>
      </c>
      <c r="B86" s="178"/>
      <c r="C86" s="178"/>
      <c r="D86" s="178"/>
      <c r="E86" s="178"/>
      <c r="F86" s="178"/>
      <c r="G86" s="11">
        <v>78</v>
      </c>
      <c r="H86" s="18">
        <v>0</v>
      </c>
      <c r="I86" s="18">
        <v>0</v>
      </c>
    </row>
    <row r="87" spans="1:9" ht="12.75" customHeight="1" x14ac:dyDescent="0.25">
      <c r="A87" s="178" t="s">
        <v>70</v>
      </c>
      <c r="B87" s="178"/>
      <c r="C87" s="178"/>
      <c r="D87" s="178"/>
      <c r="E87" s="178"/>
      <c r="F87" s="178"/>
      <c r="G87" s="11">
        <v>79</v>
      </c>
      <c r="H87" s="18">
        <v>0</v>
      </c>
      <c r="I87" s="18">
        <v>0</v>
      </c>
    </row>
    <row r="88" spans="1:9" ht="12.75" customHeight="1" x14ac:dyDescent="0.25">
      <c r="A88" s="178" t="s">
        <v>71</v>
      </c>
      <c r="B88" s="178"/>
      <c r="C88" s="178"/>
      <c r="D88" s="178"/>
      <c r="E88" s="178"/>
      <c r="F88" s="178"/>
      <c r="G88" s="11">
        <v>80</v>
      </c>
      <c r="H88" s="18">
        <v>0</v>
      </c>
      <c r="I88" s="18">
        <v>0</v>
      </c>
    </row>
    <row r="89" spans="1:9" ht="12.75" customHeight="1" x14ac:dyDescent="0.25">
      <c r="A89" s="178" t="s">
        <v>349</v>
      </c>
      <c r="B89" s="178"/>
      <c r="C89" s="178"/>
      <c r="D89" s="178"/>
      <c r="E89" s="178"/>
      <c r="F89" s="178"/>
      <c r="G89" s="11">
        <v>81</v>
      </c>
      <c r="H89" s="18">
        <v>0</v>
      </c>
      <c r="I89" s="18">
        <v>0</v>
      </c>
    </row>
    <row r="90" spans="1:9" ht="12.75" customHeight="1" x14ac:dyDescent="0.25">
      <c r="A90" s="178" t="s">
        <v>350</v>
      </c>
      <c r="B90" s="178"/>
      <c r="C90" s="178"/>
      <c r="D90" s="178"/>
      <c r="E90" s="178"/>
      <c r="F90" s="178"/>
      <c r="G90" s="11">
        <v>82</v>
      </c>
      <c r="H90" s="18">
        <v>0</v>
      </c>
      <c r="I90" s="18">
        <v>0</v>
      </c>
    </row>
    <row r="91" spans="1:9" ht="12.75" customHeight="1" x14ac:dyDescent="0.25">
      <c r="A91" s="182" t="s">
        <v>351</v>
      </c>
      <c r="B91" s="182"/>
      <c r="C91" s="182"/>
      <c r="D91" s="182"/>
      <c r="E91" s="182"/>
      <c r="F91" s="182"/>
      <c r="G91" s="12">
        <v>83</v>
      </c>
      <c r="H91" s="116">
        <f>H92-H93</f>
        <v>-72880232</v>
      </c>
      <c r="I91" s="116">
        <f>I92-I93</f>
        <v>-74555543</v>
      </c>
    </row>
    <row r="92" spans="1:9" ht="12.75" customHeight="1" x14ac:dyDescent="0.25">
      <c r="A92" s="178" t="s">
        <v>72</v>
      </c>
      <c r="B92" s="178"/>
      <c r="C92" s="178"/>
      <c r="D92" s="178"/>
      <c r="E92" s="178"/>
      <c r="F92" s="178"/>
      <c r="G92" s="11">
        <v>84</v>
      </c>
      <c r="H92" s="18">
        <v>0</v>
      </c>
      <c r="I92" s="18">
        <v>0</v>
      </c>
    </row>
    <row r="93" spans="1:9" ht="12.75" customHeight="1" x14ac:dyDescent="0.25">
      <c r="A93" s="178" t="s">
        <v>73</v>
      </c>
      <c r="B93" s="178"/>
      <c r="C93" s="178"/>
      <c r="D93" s="178"/>
      <c r="E93" s="178"/>
      <c r="F93" s="178"/>
      <c r="G93" s="11">
        <v>85</v>
      </c>
      <c r="H93" s="18">
        <v>72880232</v>
      </c>
      <c r="I93" s="18">
        <v>74555543</v>
      </c>
    </row>
    <row r="94" spans="1:9" ht="12.75" customHeight="1" x14ac:dyDescent="0.25">
      <c r="A94" s="182" t="s">
        <v>352</v>
      </c>
      <c r="B94" s="182"/>
      <c r="C94" s="182"/>
      <c r="D94" s="182"/>
      <c r="E94" s="182"/>
      <c r="F94" s="182"/>
      <c r="G94" s="12">
        <v>86</v>
      </c>
      <c r="H94" s="116">
        <f>H95-H96</f>
        <v>-1675311</v>
      </c>
      <c r="I94" s="116">
        <f>I95-I96</f>
        <v>1184529</v>
      </c>
    </row>
    <row r="95" spans="1:9" ht="12.75" customHeight="1" x14ac:dyDescent="0.25">
      <c r="A95" s="178" t="s">
        <v>74</v>
      </c>
      <c r="B95" s="178"/>
      <c r="C95" s="178"/>
      <c r="D95" s="178"/>
      <c r="E95" s="178"/>
      <c r="F95" s="178"/>
      <c r="G95" s="11">
        <v>87</v>
      </c>
      <c r="H95" s="18">
        <v>0</v>
      </c>
      <c r="I95" s="18">
        <v>1184529</v>
      </c>
    </row>
    <row r="96" spans="1:9" ht="12.75" customHeight="1" x14ac:dyDescent="0.25">
      <c r="A96" s="178" t="s">
        <v>75</v>
      </c>
      <c r="B96" s="178"/>
      <c r="C96" s="178"/>
      <c r="D96" s="178"/>
      <c r="E96" s="178"/>
      <c r="F96" s="178"/>
      <c r="G96" s="11">
        <v>88</v>
      </c>
      <c r="H96" s="18">
        <v>1675311</v>
      </c>
      <c r="I96" s="18">
        <v>0</v>
      </c>
    </row>
    <row r="97" spans="1:9" ht="12.75" customHeight="1" x14ac:dyDescent="0.25">
      <c r="A97" s="178" t="s">
        <v>76</v>
      </c>
      <c r="B97" s="178"/>
      <c r="C97" s="178"/>
      <c r="D97" s="178"/>
      <c r="E97" s="178"/>
      <c r="F97" s="178"/>
      <c r="G97" s="11">
        <v>89</v>
      </c>
      <c r="H97" s="18">
        <v>21865814</v>
      </c>
      <c r="I97" s="18">
        <v>21998163</v>
      </c>
    </row>
    <row r="98" spans="1:9" ht="12.75" customHeight="1" x14ac:dyDescent="0.25">
      <c r="A98" s="180" t="s">
        <v>354</v>
      </c>
      <c r="B98" s="180"/>
      <c r="C98" s="180"/>
      <c r="D98" s="180"/>
      <c r="E98" s="180"/>
      <c r="F98" s="180"/>
      <c r="G98" s="12">
        <v>90</v>
      </c>
      <c r="H98" s="116">
        <f>SUM(H99:H104)</f>
        <v>39149</v>
      </c>
      <c r="I98" s="116">
        <f>SUM(I99:I104)</f>
        <v>39149</v>
      </c>
    </row>
    <row r="99" spans="1:9" ht="12.75" customHeight="1" x14ac:dyDescent="0.25">
      <c r="A99" s="178" t="s">
        <v>77</v>
      </c>
      <c r="B99" s="178"/>
      <c r="C99" s="178"/>
      <c r="D99" s="178"/>
      <c r="E99" s="178"/>
      <c r="F99" s="178"/>
      <c r="G99" s="11">
        <v>91</v>
      </c>
      <c r="H99" s="18">
        <v>39149</v>
      </c>
      <c r="I99" s="18">
        <v>39149</v>
      </c>
    </row>
    <row r="100" spans="1:9" ht="12.75" customHeight="1" x14ac:dyDescent="0.25">
      <c r="A100" s="178" t="s">
        <v>78</v>
      </c>
      <c r="B100" s="178"/>
      <c r="C100" s="178"/>
      <c r="D100" s="178"/>
      <c r="E100" s="178"/>
      <c r="F100" s="178"/>
      <c r="G100" s="11">
        <v>92</v>
      </c>
      <c r="H100" s="18">
        <v>0</v>
      </c>
      <c r="I100" s="18">
        <v>0</v>
      </c>
    </row>
    <row r="101" spans="1:9" ht="12.75" customHeight="1" x14ac:dyDescent="0.25">
      <c r="A101" s="178" t="s">
        <v>79</v>
      </c>
      <c r="B101" s="178"/>
      <c r="C101" s="178"/>
      <c r="D101" s="178"/>
      <c r="E101" s="178"/>
      <c r="F101" s="178"/>
      <c r="G101" s="11">
        <v>93</v>
      </c>
      <c r="H101" s="18">
        <v>0</v>
      </c>
      <c r="I101" s="18">
        <v>0</v>
      </c>
    </row>
    <row r="102" spans="1:9" ht="12.75" customHeight="1" x14ac:dyDescent="0.25">
      <c r="A102" s="178" t="s">
        <v>80</v>
      </c>
      <c r="B102" s="178"/>
      <c r="C102" s="178"/>
      <c r="D102" s="178"/>
      <c r="E102" s="178"/>
      <c r="F102" s="178"/>
      <c r="G102" s="11">
        <v>94</v>
      </c>
      <c r="H102" s="18">
        <v>0</v>
      </c>
      <c r="I102" s="18">
        <v>0</v>
      </c>
    </row>
    <row r="103" spans="1:9" ht="12.75" customHeight="1" x14ac:dyDescent="0.25">
      <c r="A103" s="178" t="s">
        <v>81</v>
      </c>
      <c r="B103" s="178"/>
      <c r="C103" s="178"/>
      <c r="D103" s="178"/>
      <c r="E103" s="178"/>
      <c r="F103" s="178"/>
      <c r="G103" s="11">
        <v>95</v>
      </c>
      <c r="H103" s="18">
        <v>0</v>
      </c>
      <c r="I103" s="18">
        <v>0</v>
      </c>
    </row>
    <row r="104" spans="1:9" ht="12.75" customHeight="1" x14ac:dyDescent="0.25">
      <c r="A104" s="178" t="s">
        <v>82</v>
      </c>
      <c r="B104" s="178"/>
      <c r="C104" s="178"/>
      <c r="D104" s="178"/>
      <c r="E104" s="178"/>
      <c r="F104" s="178"/>
      <c r="G104" s="11">
        <v>96</v>
      </c>
      <c r="H104" s="18">
        <v>0</v>
      </c>
      <c r="I104" s="18">
        <v>0</v>
      </c>
    </row>
    <row r="105" spans="1:9" ht="12.75" customHeight="1" x14ac:dyDescent="0.25">
      <c r="A105" s="180" t="s">
        <v>355</v>
      </c>
      <c r="B105" s="180"/>
      <c r="C105" s="180"/>
      <c r="D105" s="180"/>
      <c r="E105" s="180"/>
      <c r="F105" s="180"/>
      <c r="G105" s="12">
        <v>97</v>
      </c>
      <c r="H105" s="116">
        <f>SUM(H106:H116)</f>
        <v>43597320</v>
      </c>
      <c r="I105" s="116">
        <f>SUM(I106:I116)</f>
        <v>39228493</v>
      </c>
    </row>
    <row r="106" spans="1:9" ht="12.75" customHeight="1" x14ac:dyDescent="0.25">
      <c r="A106" s="178" t="s">
        <v>83</v>
      </c>
      <c r="B106" s="178"/>
      <c r="C106" s="178"/>
      <c r="D106" s="178"/>
      <c r="E106" s="178"/>
      <c r="F106" s="178"/>
      <c r="G106" s="11">
        <v>98</v>
      </c>
      <c r="H106" s="18">
        <v>0</v>
      </c>
      <c r="I106" s="18">
        <v>0</v>
      </c>
    </row>
    <row r="107" spans="1:9" ht="24.6" customHeight="1" x14ac:dyDescent="0.25">
      <c r="A107" s="178" t="s">
        <v>84</v>
      </c>
      <c r="B107" s="178"/>
      <c r="C107" s="178"/>
      <c r="D107" s="178"/>
      <c r="E107" s="178"/>
      <c r="F107" s="178"/>
      <c r="G107" s="11">
        <v>99</v>
      </c>
      <c r="H107" s="18">
        <v>0</v>
      </c>
      <c r="I107" s="18">
        <v>0</v>
      </c>
    </row>
    <row r="108" spans="1:9" ht="12.75" customHeight="1" x14ac:dyDescent="0.25">
      <c r="A108" s="178" t="s">
        <v>85</v>
      </c>
      <c r="B108" s="178"/>
      <c r="C108" s="178"/>
      <c r="D108" s="178"/>
      <c r="E108" s="178"/>
      <c r="F108" s="178"/>
      <c r="G108" s="11">
        <v>100</v>
      </c>
      <c r="H108" s="18">
        <v>0</v>
      </c>
      <c r="I108" s="18">
        <v>0</v>
      </c>
    </row>
    <row r="109" spans="1:9" ht="21.6" customHeight="1" x14ac:dyDescent="0.25">
      <c r="A109" s="178" t="s">
        <v>86</v>
      </c>
      <c r="B109" s="178"/>
      <c r="C109" s="178"/>
      <c r="D109" s="178"/>
      <c r="E109" s="178"/>
      <c r="F109" s="178"/>
      <c r="G109" s="11">
        <v>101</v>
      </c>
      <c r="H109" s="18">
        <v>0</v>
      </c>
      <c r="I109" s="18">
        <v>0</v>
      </c>
    </row>
    <row r="110" spans="1:9" ht="12.75" customHeight="1" x14ac:dyDescent="0.25">
      <c r="A110" s="178" t="s">
        <v>87</v>
      </c>
      <c r="B110" s="178"/>
      <c r="C110" s="178"/>
      <c r="D110" s="178"/>
      <c r="E110" s="178"/>
      <c r="F110" s="178"/>
      <c r="G110" s="11">
        <v>102</v>
      </c>
      <c r="H110" s="18">
        <v>5618749</v>
      </c>
      <c r="I110" s="18">
        <v>3104086</v>
      </c>
    </row>
    <row r="111" spans="1:9" ht="12.75" customHeight="1" x14ac:dyDescent="0.25">
      <c r="A111" s="178" t="s">
        <v>88</v>
      </c>
      <c r="B111" s="178"/>
      <c r="C111" s="178"/>
      <c r="D111" s="178"/>
      <c r="E111" s="178"/>
      <c r="F111" s="178"/>
      <c r="G111" s="11">
        <v>103</v>
      </c>
      <c r="H111" s="18">
        <v>2441664</v>
      </c>
      <c r="I111" s="18">
        <v>904580</v>
      </c>
    </row>
    <row r="112" spans="1:9" ht="12.75" customHeight="1" x14ac:dyDescent="0.25">
      <c r="A112" s="178" t="s">
        <v>89</v>
      </c>
      <c r="B112" s="178"/>
      <c r="C112" s="178"/>
      <c r="D112" s="178"/>
      <c r="E112" s="178"/>
      <c r="F112" s="178"/>
      <c r="G112" s="11">
        <v>104</v>
      </c>
      <c r="H112" s="18">
        <v>0</v>
      </c>
      <c r="I112" s="18">
        <v>0</v>
      </c>
    </row>
    <row r="113" spans="1:9" ht="12.75" customHeight="1" x14ac:dyDescent="0.25">
      <c r="A113" s="178" t="s">
        <v>90</v>
      </c>
      <c r="B113" s="178"/>
      <c r="C113" s="178"/>
      <c r="D113" s="178"/>
      <c r="E113" s="178"/>
      <c r="F113" s="178"/>
      <c r="G113" s="11">
        <v>105</v>
      </c>
      <c r="H113" s="18">
        <v>36234</v>
      </c>
      <c r="I113" s="18">
        <v>28417</v>
      </c>
    </row>
    <row r="114" spans="1:9" ht="12.75" customHeight="1" x14ac:dyDescent="0.25">
      <c r="A114" s="178" t="s">
        <v>91</v>
      </c>
      <c r="B114" s="178"/>
      <c r="C114" s="178"/>
      <c r="D114" s="178"/>
      <c r="E114" s="178"/>
      <c r="F114" s="178"/>
      <c r="G114" s="11">
        <v>106</v>
      </c>
      <c r="H114" s="18">
        <v>0</v>
      </c>
      <c r="I114" s="18">
        <v>0</v>
      </c>
    </row>
    <row r="115" spans="1:9" ht="12.75" customHeight="1" x14ac:dyDescent="0.25">
      <c r="A115" s="178" t="s">
        <v>92</v>
      </c>
      <c r="B115" s="178"/>
      <c r="C115" s="178"/>
      <c r="D115" s="178"/>
      <c r="E115" s="178"/>
      <c r="F115" s="178"/>
      <c r="G115" s="11">
        <v>107</v>
      </c>
      <c r="H115" s="18">
        <v>35500673</v>
      </c>
      <c r="I115" s="18">
        <v>35191410</v>
      </c>
    </row>
    <row r="116" spans="1:9" ht="12.75" customHeight="1" x14ac:dyDescent="0.25">
      <c r="A116" s="178" t="s">
        <v>93</v>
      </c>
      <c r="B116" s="178"/>
      <c r="C116" s="178"/>
      <c r="D116" s="178"/>
      <c r="E116" s="178"/>
      <c r="F116" s="178"/>
      <c r="G116" s="11">
        <v>108</v>
      </c>
      <c r="H116" s="18">
        <v>0</v>
      </c>
      <c r="I116" s="18">
        <v>0</v>
      </c>
    </row>
    <row r="117" spans="1:9" ht="12.75" customHeight="1" x14ac:dyDescent="0.25">
      <c r="A117" s="180" t="s">
        <v>356</v>
      </c>
      <c r="B117" s="180"/>
      <c r="C117" s="180"/>
      <c r="D117" s="180"/>
      <c r="E117" s="180"/>
      <c r="F117" s="180"/>
      <c r="G117" s="12">
        <v>109</v>
      </c>
      <c r="H117" s="116">
        <f>SUM(H118:H131)</f>
        <v>22079277</v>
      </c>
      <c r="I117" s="116">
        <f>SUM(I118:I131)</f>
        <v>23052567</v>
      </c>
    </row>
    <row r="118" spans="1:9" ht="12.75" customHeight="1" x14ac:dyDescent="0.25">
      <c r="A118" s="178" t="s">
        <v>83</v>
      </c>
      <c r="B118" s="178"/>
      <c r="C118" s="178"/>
      <c r="D118" s="178"/>
      <c r="E118" s="178"/>
      <c r="F118" s="178"/>
      <c r="G118" s="11">
        <v>110</v>
      </c>
      <c r="H118" s="18">
        <v>0</v>
      </c>
      <c r="I118" s="18">
        <v>0</v>
      </c>
    </row>
    <row r="119" spans="1:9" ht="22.2" customHeight="1" x14ac:dyDescent="0.25">
      <c r="A119" s="178" t="s">
        <v>84</v>
      </c>
      <c r="B119" s="178"/>
      <c r="C119" s="178"/>
      <c r="D119" s="178"/>
      <c r="E119" s="178"/>
      <c r="F119" s="178"/>
      <c r="G119" s="11">
        <v>111</v>
      </c>
      <c r="H119" s="18">
        <v>0</v>
      </c>
      <c r="I119" s="18">
        <v>0</v>
      </c>
    </row>
    <row r="120" spans="1:9" ht="12.75" customHeight="1" x14ac:dyDescent="0.25">
      <c r="A120" s="178" t="s">
        <v>85</v>
      </c>
      <c r="B120" s="178"/>
      <c r="C120" s="178"/>
      <c r="D120" s="178"/>
      <c r="E120" s="178"/>
      <c r="F120" s="178"/>
      <c r="G120" s="11">
        <v>112</v>
      </c>
      <c r="H120" s="18">
        <v>0</v>
      </c>
      <c r="I120" s="18">
        <v>0</v>
      </c>
    </row>
    <row r="121" spans="1:9" ht="23.4" customHeight="1" x14ac:dyDescent="0.25">
      <c r="A121" s="178" t="s">
        <v>86</v>
      </c>
      <c r="B121" s="178"/>
      <c r="C121" s="178"/>
      <c r="D121" s="178"/>
      <c r="E121" s="178"/>
      <c r="F121" s="178"/>
      <c r="G121" s="11">
        <v>113</v>
      </c>
      <c r="H121" s="18">
        <v>0</v>
      </c>
      <c r="I121" s="18">
        <v>0</v>
      </c>
    </row>
    <row r="122" spans="1:9" ht="12.75" customHeight="1" x14ac:dyDescent="0.25">
      <c r="A122" s="178" t="s">
        <v>87</v>
      </c>
      <c r="B122" s="178"/>
      <c r="C122" s="178"/>
      <c r="D122" s="178"/>
      <c r="E122" s="178"/>
      <c r="F122" s="178"/>
      <c r="G122" s="11">
        <v>114</v>
      </c>
      <c r="H122" s="18">
        <v>2658719</v>
      </c>
      <c r="I122" s="18">
        <v>2640099</v>
      </c>
    </row>
    <row r="123" spans="1:9" ht="12.75" customHeight="1" x14ac:dyDescent="0.25">
      <c r="A123" s="178" t="s">
        <v>88</v>
      </c>
      <c r="B123" s="178"/>
      <c r="C123" s="178"/>
      <c r="D123" s="178"/>
      <c r="E123" s="178"/>
      <c r="F123" s="178"/>
      <c r="G123" s="11">
        <v>115</v>
      </c>
      <c r="H123" s="18">
        <v>13266575</v>
      </c>
      <c r="I123" s="18">
        <v>13256532</v>
      </c>
    </row>
    <row r="124" spans="1:9" ht="12.75" customHeight="1" x14ac:dyDescent="0.25">
      <c r="A124" s="178" t="s">
        <v>89</v>
      </c>
      <c r="B124" s="178"/>
      <c r="C124" s="178"/>
      <c r="D124" s="178"/>
      <c r="E124" s="178"/>
      <c r="F124" s="178"/>
      <c r="G124" s="11">
        <v>116</v>
      </c>
      <c r="H124" s="18">
        <v>18428</v>
      </c>
      <c r="I124" s="18">
        <v>18428</v>
      </c>
    </row>
    <row r="125" spans="1:9" ht="12.75" customHeight="1" x14ac:dyDescent="0.25">
      <c r="A125" s="178" t="s">
        <v>90</v>
      </c>
      <c r="B125" s="178"/>
      <c r="C125" s="178"/>
      <c r="D125" s="178"/>
      <c r="E125" s="178"/>
      <c r="F125" s="178"/>
      <c r="G125" s="11">
        <v>117</v>
      </c>
      <c r="H125" s="18">
        <v>1728155</v>
      </c>
      <c r="I125" s="18">
        <v>1805658</v>
      </c>
    </row>
    <row r="126" spans="1:9" x14ac:dyDescent="0.25">
      <c r="A126" s="178" t="s">
        <v>91</v>
      </c>
      <c r="B126" s="178"/>
      <c r="C126" s="178"/>
      <c r="D126" s="178"/>
      <c r="E126" s="178"/>
      <c r="F126" s="178"/>
      <c r="G126" s="11">
        <v>118</v>
      </c>
      <c r="H126" s="18">
        <v>0</v>
      </c>
      <c r="I126" s="18">
        <v>0</v>
      </c>
    </row>
    <row r="127" spans="1:9" x14ac:dyDescent="0.25">
      <c r="A127" s="178" t="s">
        <v>94</v>
      </c>
      <c r="B127" s="178"/>
      <c r="C127" s="178"/>
      <c r="D127" s="178"/>
      <c r="E127" s="178"/>
      <c r="F127" s="178"/>
      <c r="G127" s="11">
        <v>119</v>
      </c>
      <c r="H127" s="18">
        <v>431487</v>
      </c>
      <c r="I127" s="18">
        <v>197396</v>
      </c>
    </row>
    <row r="128" spans="1:9" x14ac:dyDescent="0.25">
      <c r="A128" s="178" t="s">
        <v>95</v>
      </c>
      <c r="B128" s="178"/>
      <c r="C128" s="178"/>
      <c r="D128" s="178"/>
      <c r="E128" s="178"/>
      <c r="F128" s="178"/>
      <c r="G128" s="11">
        <v>120</v>
      </c>
      <c r="H128" s="18">
        <v>341</v>
      </c>
      <c r="I128" s="18">
        <v>341</v>
      </c>
    </row>
    <row r="129" spans="1:9" x14ac:dyDescent="0.25">
      <c r="A129" s="178" t="s">
        <v>96</v>
      </c>
      <c r="B129" s="178"/>
      <c r="C129" s="178"/>
      <c r="D129" s="178"/>
      <c r="E129" s="178"/>
      <c r="F129" s="178"/>
      <c r="G129" s="11">
        <v>121</v>
      </c>
      <c r="H129" s="18">
        <v>175803</v>
      </c>
      <c r="I129" s="18">
        <v>175803</v>
      </c>
    </row>
    <row r="130" spans="1:9" x14ac:dyDescent="0.25">
      <c r="A130" s="178" t="s">
        <v>97</v>
      </c>
      <c r="B130" s="178"/>
      <c r="C130" s="178"/>
      <c r="D130" s="178"/>
      <c r="E130" s="178"/>
      <c r="F130" s="178"/>
      <c r="G130" s="11">
        <v>122</v>
      </c>
      <c r="H130" s="18">
        <v>0</v>
      </c>
      <c r="I130" s="18">
        <v>0</v>
      </c>
    </row>
    <row r="131" spans="1:9" x14ac:dyDescent="0.25">
      <c r="A131" s="178" t="s">
        <v>98</v>
      </c>
      <c r="B131" s="178"/>
      <c r="C131" s="178"/>
      <c r="D131" s="178"/>
      <c r="E131" s="178"/>
      <c r="F131" s="178"/>
      <c r="G131" s="11">
        <v>123</v>
      </c>
      <c r="H131" s="18">
        <v>3799769</v>
      </c>
      <c r="I131" s="18">
        <v>4958310</v>
      </c>
    </row>
    <row r="132" spans="1:9" ht="22.2" customHeight="1" x14ac:dyDescent="0.25">
      <c r="A132" s="179" t="s">
        <v>99</v>
      </c>
      <c r="B132" s="179"/>
      <c r="C132" s="179"/>
      <c r="D132" s="179"/>
      <c r="E132" s="179"/>
      <c r="F132" s="179"/>
      <c r="G132" s="11">
        <v>124</v>
      </c>
      <c r="H132" s="18">
        <v>1998449</v>
      </c>
      <c r="I132" s="18">
        <v>1696480</v>
      </c>
    </row>
    <row r="133" spans="1:9" ht="12.75" customHeight="1" x14ac:dyDescent="0.25">
      <c r="A133" s="180" t="s">
        <v>357</v>
      </c>
      <c r="B133" s="180"/>
      <c r="C133" s="180"/>
      <c r="D133" s="180"/>
      <c r="E133" s="180"/>
      <c r="F133" s="180"/>
      <c r="G133" s="12">
        <v>125</v>
      </c>
      <c r="H133" s="116">
        <f>H75+H98+H105+H117+H132</f>
        <v>59578523</v>
      </c>
      <c r="I133" s="116">
        <f>I75+I98+I105+I117+I132</f>
        <v>57228470</v>
      </c>
    </row>
    <row r="134" spans="1:9" x14ac:dyDescent="0.25">
      <c r="A134" s="179" t="s">
        <v>100</v>
      </c>
      <c r="B134" s="179"/>
      <c r="C134" s="179"/>
      <c r="D134" s="179"/>
      <c r="E134" s="179"/>
      <c r="F134" s="179"/>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4803149606299213" right="0.74803149606299213" top="0.98425196850393704" bottom="0.98425196850393704" header="0.51181102362204722" footer="0.51181102362204722"/>
  <pageSetup paperSize="9" scale="92"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topLeftCell="A5" zoomScaleNormal="100" zoomScaleSheetLayoutView="110" workbookViewId="0">
      <selection activeCell="K14" sqref="K14"/>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15" t="s">
        <v>102</v>
      </c>
      <c r="B1" s="216"/>
      <c r="C1" s="216"/>
      <c r="D1" s="216"/>
      <c r="E1" s="216"/>
      <c r="F1" s="216"/>
      <c r="G1" s="216"/>
      <c r="H1" s="216"/>
      <c r="I1" s="216"/>
    </row>
    <row r="2" spans="1:11" x14ac:dyDescent="0.25">
      <c r="A2" s="217" t="s">
        <v>472</v>
      </c>
      <c r="B2" s="218"/>
      <c r="C2" s="218"/>
      <c r="D2" s="218"/>
      <c r="E2" s="218"/>
      <c r="F2" s="218"/>
      <c r="G2" s="218"/>
      <c r="H2" s="218"/>
      <c r="I2" s="218"/>
    </row>
    <row r="3" spans="1:11" x14ac:dyDescent="0.25">
      <c r="A3" s="219" t="s">
        <v>448</v>
      </c>
      <c r="B3" s="220"/>
      <c r="C3" s="220"/>
      <c r="D3" s="220"/>
      <c r="E3" s="220"/>
      <c r="F3" s="220"/>
      <c r="G3" s="220"/>
      <c r="H3" s="220"/>
      <c r="I3" s="220"/>
      <c r="J3" s="221"/>
      <c r="K3" s="221"/>
    </row>
    <row r="4" spans="1:11" x14ac:dyDescent="0.25">
      <c r="A4" s="222" t="s">
        <v>465</v>
      </c>
      <c r="B4" s="223"/>
      <c r="C4" s="223"/>
      <c r="D4" s="223"/>
      <c r="E4" s="223"/>
      <c r="F4" s="223"/>
      <c r="G4" s="223"/>
      <c r="H4" s="223"/>
      <c r="I4" s="223"/>
      <c r="J4" s="224"/>
      <c r="K4" s="224"/>
    </row>
    <row r="5" spans="1:11" ht="22.2" customHeight="1" x14ac:dyDescent="0.25">
      <c r="A5" s="225" t="s">
        <v>2</v>
      </c>
      <c r="B5" s="226"/>
      <c r="C5" s="226"/>
      <c r="D5" s="226"/>
      <c r="E5" s="226"/>
      <c r="F5" s="226"/>
      <c r="G5" s="225" t="s">
        <v>103</v>
      </c>
      <c r="H5" s="227" t="s">
        <v>301</v>
      </c>
      <c r="I5" s="228"/>
      <c r="J5" s="227" t="s">
        <v>279</v>
      </c>
      <c r="K5" s="228"/>
    </row>
    <row r="6" spans="1:11" x14ac:dyDescent="0.25">
      <c r="A6" s="226"/>
      <c r="B6" s="226"/>
      <c r="C6" s="226"/>
      <c r="D6" s="226"/>
      <c r="E6" s="226"/>
      <c r="F6" s="226"/>
      <c r="G6" s="226"/>
      <c r="H6" s="49" t="s">
        <v>294</v>
      </c>
      <c r="I6" s="49" t="s">
        <v>295</v>
      </c>
      <c r="J6" s="49" t="s">
        <v>294</v>
      </c>
      <c r="K6" s="49" t="s">
        <v>295</v>
      </c>
    </row>
    <row r="7" spans="1:11" x14ac:dyDescent="0.25">
      <c r="A7" s="213">
        <v>1</v>
      </c>
      <c r="B7" s="214"/>
      <c r="C7" s="214"/>
      <c r="D7" s="214"/>
      <c r="E7" s="214"/>
      <c r="F7" s="214"/>
      <c r="G7" s="50">
        <v>2</v>
      </c>
      <c r="H7" s="49">
        <v>3</v>
      </c>
      <c r="I7" s="49">
        <v>4</v>
      </c>
      <c r="J7" s="49">
        <v>5</v>
      </c>
      <c r="K7" s="49">
        <v>6</v>
      </c>
    </row>
    <row r="8" spans="1:11" ht="12.75" customHeight="1" x14ac:dyDescent="0.25">
      <c r="A8" s="209" t="s">
        <v>358</v>
      </c>
      <c r="B8" s="209"/>
      <c r="C8" s="209"/>
      <c r="D8" s="209"/>
      <c r="E8" s="209"/>
      <c r="F8" s="209"/>
      <c r="G8" s="12">
        <v>1</v>
      </c>
      <c r="H8" s="51">
        <f>SUM(H9:H13)</f>
        <v>13562361</v>
      </c>
      <c r="I8" s="51">
        <f>SUM(I9:I13)</f>
        <v>4341400</v>
      </c>
      <c r="J8" s="51">
        <f>SUM(J9:J13)</f>
        <v>14335545</v>
      </c>
      <c r="K8" s="51">
        <f>SUM(K9:K13)</f>
        <v>4316720</v>
      </c>
    </row>
    <row r="9" spans="1:11" ht="12.75" customHeight="1" x14ac:dyDescent="0.25">
      <c r="A9" s="178" t="s">
        <v>115</v>
      </c>
      <c r="B9" s="178"/>
      <c r="C9" s="178"/>
      <c r="D9" s="178"/>
      <c r="E9" s="178"/>
      <c r="F9" s="178"/>
      <c r="G9" s="11">
        <v>2</v>
      </c>
      <c r="H9" s="52">
        <v>0</v>
      </c>
      <c r="I9" s="52">
        <v>0</v>
      </c>
      <c r="J9" s="52">
        <v>0</v>
      </c>
      <c r="K9" s="52">
        <v>0</v>
      </c>
    </row>
    <row r="10" spans="1:11" ht="12.75" customHeight="1" x14ac:dyDescent="0.25">
      <c r="A10" s="178" t="s">
        <v>116</v>
      </c>
      <c r="B10" s="178"/>
      <c r="C10" s="178"/>
      <c r="D10" s="178"/>
      <c r="E10" s="178"/>
      <c r="F10" s="178"/>
      <c r="G10" s="11">
        <v>3</v>
      </c>
      <c r="H10" s="52">
        <v>12967035</v>
      </c>
      <c r="I10" s="52">
        <v>4295248</v>
      </c>
      <c r="J10" s="52">
        <v>13797256</v>
      </c>
      <c r="K10" s="52">
        <v>4316720</v>
      </c>
    </row>
    <row r="11" spans="1:11" ht="12.75" customHeight="1" x14ac:dyDescent="0.25">
      <c r="A11" s="178" t="s">
        <v>117</v>
      </c>
      <c r="B11" s="178"/>
      <c r="C11" s="178"/>
      <c r="D11" s="178"/>
      <c r="E11" s="178"/>
      <c r="F11" s="178"/>
      <c r="G11" s="11">
        <v>4</v>
      </c>
      <c r="H11" s="52">
        <v>0</v>
      </c>
      <c r="I11" s="52">
        <v>0</v>
      </c>
      <c r="J11" s="52">
        <v>0</v>
      </c>
      <c r="K11" s="52">
        <v>0</v>
      </c>
    </row>
    <row r="12" spans="1:11" ht="12.75" customHeight="1" x14ac:dyDescent="0.25">
      <c r="A12" s="178" t="s">
        <v>118</v>
      </c>
      <c r="B12" s="178"/>
      <c r="C12" s="178"/>
      <c r="D12" s="178"/>
      <c r="E12" s="178"/>
      <c r="F12" s="178"/>
      <c r="G12" s="11">
        <v>5</v>
      </c>
      <c r="H12" s="52">
        <v>0</v>
      </c>
      <c r="I12" s="52">
        <v>0</v>
      </c>
      <c r="J12" s="52">
        <v>0</v>
      </c>
      <c r="K12" s="52">
        <v>0</v>
      </c>
    </row>
    <row r="13" spans="1:11" ht="12.75" customHeight="1" x14ac:dyDescent="0.25">
      <c r="A13" s="178" t="s">
        <v>119</v>
      </c>
      <c r="B13" s="178"/>
      <c r="C13" s="178"/>
      <c r="D13" s="178"/>
      <c r="E13" s="178"/>
      <c r="F13" s="178"/>
      <c r="G13" s="11">
        <v>6</v>
      </c>
      <c r="H13" s="52">
        <v>595326</v>
      </c>
      <c r="I13" s="52">
        <v>46152</v>
      </c>
      <c r="J13" s="52">
        <v>538289</v>
      </c>
      <c r="K13" s="52">
        <v>0</v>
      </c>
    </row>
    <row r="14" spans="1:11" ht="12.75" customHeight="1" x14ac:dyDescent="0.25">
      <c r="A14" s="209" t="s">
        <v>359</v>
      </c>
      <c r="B14" s="209"/>
      <c r="C14" s="209"/>
      <c r="D14" s="209"/>
      <c r="E14" s="209"/>
      <c r="F14" s="209"/>
      <c r="G14" s="12">
        <v>7</v>
      </c>
      <c r="H14" s="51">
        <f>H15+H16+H20+H24+H25+H26+H29+H36</f>
        <v>12395138</v>
      </c>
      <c r="I14" s="51">
        <f>I15+I16+I20+I24+I25+I26+I29+I36</f>
        <v>4014949</v>
      </c>
      <c r="J14" s="51">
        <f>J15+J16+J20+J24+J25+J26+J29+J36</f>
        <v>11174443</v>
      </c>
      <c r="K14" s="51">
        <f>K15+K16+K20+K24+K25+K26+K29+K36</f>
        <v>3445208</v>
      </c>
    </row>
    <row r="15" spans="1:11" ht="12.75" customHeight="1" x14ac:dyDescent="0.25">
      <c r="A15" s="178" t="s">
        <v>104</v>
      </c>
      <c r="B15" s="178"/>
      <c r="C15" s="178"/>
      <c r="D15" s="178"/>
      <c r="E15" s="178"/>
      <c r="F15" s="178"/>
      <c r="G15" s="11">
        <v>8</v>
      </c>
      <c r="H15" s="52">
        <v>0</v>
      </c>
      <c r="I15" s="52">
        <v>0</v>
      </c>
      <c r="J15" s="52">
        <v>0</v>
      </c>
      <c r="K15" s="52">
        <v>0</v>
      </c>
    </row>
    <row r="16" spans="1:11" ht="12.75" customHeight="1" x14ac:dyDescent="0.25">
      <c r="A16" s="182" t="s">
        <v>439</v>
      </c>
      <c r="B16" s="182"/>
      <c r="C16" s="182"/>
      <c r="D16" s="182"/>
      <c r="E16" s="182"/>
      <c r="F16" s="182"/>
      <c r="G16" s="12">
        <v>9</v>
      </c>
      <c r="H16" s="51">
        <f>SUM(H17:H19)</f>
        <v>2839243</v>
      </c>
      <c r="I16" s="51">
        <f>SUM(I17:I19)</f>
        <v>742259</v>
      </c>
      <c r="J16" s="51">
        <f>SUM(J17:J19)</f>
        <v>3175849</v>
      </c>
      <c r="K16" s="51">
        <f>SUM(K17:K19)</f>
        <v>933317</v>
      </c>
    </row>
    <row r="17" spans="1:11" ht="12.75" customHeight="1" x14ac:dyDescent="0.25">
      <c r="A17" s="212" t="s">
        <v>120</v>
      </c>
      <c r="B17" s="212"/>
      <c r="C17" s="212"/>
      <c r="D17" s="212"/>
      <c r="E17" s="212"/>
      <c r="F17" s="212"/>
      <c r="G17" s="11">
        <v>10</v>
      </c>
      <c r="H17" s="52">
        <v>33479</v>
      </c>
      <c r="I17" s="52">
        <v>10985</v>
      </c>
      <c r="J17" s="52">
        <v>29849</v>
      </c>
      <c r="K17" s="52">
        <v>11197</v>
      </c>
    </row>
    <row r="18" spans="1:11" ht="12.75" customHeight="1" x14ac:dyDescent="0.25">
      <c r="A18" s="212" t="s">
        <v>121</v>
      </c>
      <c r="B18" s="212"/>
      <c r="C18" s="212"/>
      <c r="D18" s="212"/>
      <c r="E18" s="212"/>
      <c r="F18" s="212"/>
      <c r="G18" s="11">
        <v>11</v>
      </c>
      <c r="H18" s="52">
        <v>5659</v>
      </c>
      <c r="I18" s="52">
        <v>2421</v>
      </c>
      <c r="J18" s="52">
        <v>11858</v>
      </c>
      <c r="K18" s="52">
        <v>0</v>
      </c>
    </row>
    <row r="19" spans="1:11" ht="12.75" customHeight="1" x14ac:dyDescent="0.25">
      <c r="A19" s="212" t="s">
        <v>122</v>
      </c>
      <c r="B19" s="212"/>
      <c r="C19" s="212"/>
      <c r="D19" s="212"/>
      <c r="E19" s="212"/>
      <c r="F19" s="212"/>
      <c r="G19" s="11">
        <v>12</v>
      </c>
      <c r="H19" s="52">
        <v>2800105</v>
      </c>
      <c r="I19" s="52">
        <v>728853</v>
      </c>
      <c r="J19" s="52">
        <v>3134142</v>
      </c>
      <c r="K19" s="52">
        <v>922120</v>
      </c>
    </row>
    <row r="20" spans="1:11" ht="12.75" customHeight="1" x14ac:dyDescent="0.25">
      <c r="A20" s="182" t="s">
        <v>440</v>
      </c>
      <c r="B20" s="182"/>
      <c r="C20" s="182"/>
      <c r="D20" s="182"/>
      <c r="E20" s="182"/>
      <c r="F20" s="182"/>
      <c r="G20" s="12">
        <v>13</v>
      </c>
      <c r="H20" s="51">
        <f>SUM(H21:H23)</f>
        <v>4470336</v>
      </c>
      <c r="I20" s="51">
        <f>SUM(I21:I23)</f>
        <v>1529830</v>
      </c>
      <c r="J20" s="51">
        <f>SUM(J21:J23)</f>
        <v>4442055</v>
      </c>
      <c r="K20" s="51">
        <f>SUM(K21:K23)</f>
        <v>1516470</v>
      </c>
    </row>
    <row r="21" spans="1:11" ht="12.75" customHeight="1" x14ac:dyDescent="0.25">
      <c r="A21" s="212" t="s">
        <v>105</v>
      </c>
      <c r="B21" s="212"/>
      <c r="C21" s="212"/>
      <c r="D21" s="212"/>
      <c r="E21" s="212"/>
      <c r="F21" s="212"/>
      <c r="G21" s="11">
        <v>14</v>
      </c>
      <c r="H21" s="52">
        <v>3759317</v>
      </c>
      <c r="I21" s="52">
        <v>1282220</v>
      </c>
      <c r="J21" s="52">
        <v>3667707</v>
      </c>
      <c r="K21" s="52">
        <v>1249157</v>
      </c>
    </row>
    <row r="22" spans="1:11" ht="12.75" customHeight="1" x14ac:dyDescent="0.25">
      <c r="A22" s="212" t="s">
        <v>106</v>
      </c>
      <c r="B22" s="212"/>
      <c r="C22" s="212"/>
      <c r="D22" s="212"/>
      <c r="E22" s="212"/>
      <c r="F22" s="212"/>
      <c r="G22" s="11">
        <v>15</v>
      </c>
      <c r="H22" s="52">
        <v>491535</v>
      </c>
      <c r="I22" s="52">
        <v>171216</v>
      </c>
      <c r="J22" s="52">
        <v>536291</v>
      </c>
      <c r="K22" s="52">
        <v>186238</v>
      </c>
    </row>
    <row r="23" spans="1:11" ht="12.75" customHeight="1" x14ac:dyDescent="0.25">
      <c r="A23" s="212" t="s">
        <v>107</v>
      </c>
      <c r="B23" s="212"/>
      <c r="C23" s="212"/>
      <c r="D23" s="212"/>
      <c r="E23" s="212"/>
      <c r="F23" s="212"/>
      <c r="G23" s="11">
        <v>16</v>
      </c>
      <c r="H23" s="52">
        <v>219484</v>
      </c>
      <c r="I23" s="52">
        <v>76394</v>
      </c>
      <c r="J23" s="52">
        <v>238057</v>
      </c>
      <c r="K23" s="52">
        <v>81075</v>
      </c>
    </row>
    <row r="24" spans="1:11" ht="12.75" customHeight="1" x14ac:dyDescent="0.25">
      <c r="A24" s="178" t="s">
        <v>108</v>
      </c>
      <c r="B24" s="178"/>
      <c r="C24" s="178"/>
      <c r="D24" s="178"/>
      <c r="E24" s="178"/>
      <c r="F24" s="178"/>
      <c r="G24" s="11">
        <v>17</v>
      </c>
      <c r="H24" s="52">
        <v>1954972</v>
      </c>
      <c r="I24" s="52">
        <v>653254</v>
      </c>
      <c r="J24" s="52">
        <v>2102709</v>
      </c>
      <c r="K24" s="52">
        <v>684752</v>
      </c>
    </row>
    <row r="25" spans="1:11" ht="12.75" customHeight="1" x14ac:dyDescent="0.25">
      <c r="A25" s="178" t="s">
        <v>109</v>
      </c>
      <c r="B25" s="178"/>
      <c r="C25" s="178"/>
      <c r="D25" s="178"/>
      <c r="E25" s="178"/>
      <c r="F25" s="178"/>
      <c r="G25" s="11">
        <v>18</v>
      </c>
      <c r="H25" s="52">
        <v>3130587</v>
      </c>
      <c r="I25" s="52">
        <v>1089606</v>
      </c>
      <c r="J25" s="52">
        <v>1453830</v>
      </c>
      <c r="K25" s="52">
        <v>310669</v>
      </c>
    </row>
    <row r="26" spans="1:11" ht="12.75" customHeight="1" x14ac:dyDescent="0.25">
      <c r="A26" s="182" t="s">
        <v>441</v>
      </c>
      <c r="B26" s="182"/>
      <c r="C26" s="182"/>
      <c r="D26" s="182"/>
      <c r="E26" s="182"/>
      <c r="F26" s="182"/>
      <c r="G26" s="12">
        <v>19</v>
      </c>
      <c r="H26" s="51">
        <f>H27+H28</f>
        <v>0</v>
      </c>
      <c r="I26" s="51">
        <f>I27+I28</f>
        <v>0</v>
      </c>
      <c r="J26" s="51">
        <f>J27+J28</f>
        <v>0</v>
      </c>
      <c r="K26" s="51">
        <f>K27+K28</f>
        <v>0</v>
      </c>
    </row>
    <row r="27" spans="1:11" ht="12.75" customHeight="1" x14ac:dyDescent="0.25">
      <c r="A27" s="212" t="s">
        <v>123</v>
      </c>
      <c r="B27" s="212"/>
      <c r="C27" s="212"/>
      <c r="D27" s="212"/>
      <c r="E27" s="212"/>
      <c r="F27" s="212"/>
      <c r="G27" s="11">
        <v>20</v>
      </c>
      <c r="H27" s="52">
        <v>0</v>
      </c>
      <c r="I27" s="52">
        <v>0</v>
      </c>
      <c r="J27" s="52">
        <v>0</v>
      </c>
      <c r="K27" s="52">
        <v>0</v>
      </c>
    </row>
    <row r="28" spans="1:11" ht="12.75" customHeight="1" x14ac:dyDescent="0.25">
      <c r="A28" s="212" t="s">
        <v>124</v>
      </c>
      <c r="B28" s="212"/>
      <c r="C28" s="212"/>
      <c r="D28" s="212"/>
      <c r="E28" s="212"/>
      <c r="F28" s="212"/>
      <c r="G28" s="11">
        <v>21</v>
      </c>
      <c r="H28" s="52">
        <v>0</v>
      </c>
      <c r="I28" s="52">
        <v>0</v>
      </c>
      <c r="J28" s="52">
        <v>0</v>
      </c>
      <c r="K28" s="52">
        <v>0</v>
      </c>
    </row>
    <row r="29" spans="1:11" ht="12.75" customHeight="1" x14ac:dyDescent="0.25">
      <c r="A29" s="182" t="s">
        <v>442</v>
      </c>
      <c r="B29" s="182"/>
      <c r="C29" s="182"/>
      <c r="D29" s="182"/>
      <c r="E29" s="182"/>
      <c r="F29" s="182"/>
      <c r="G29" s="12">
        <v>22</v>
      </c>
      <c r="H29" s="51">
        <f>SUM(H30:H35)</f>
        <v>0</v>
      </c>
      <c r="I29" s="51">
        <f>SUM(I30:I35)</f>
        <v>0</v>
      </c>
      <c r="J29" s="51">
        <f>SUM(J30:J35)</f>
        <v>0</v>
      </c>
      <c r="K29" s="51">
        <f>SUM(K30:K35)</f>
        <v>0</v>
      </c>
    </row>
    <row r="30" spans="1:11" ht="12.75" customHeight="1" x14ac:dyDescent="0.25">
      <c r="A30" s="212" t="s">
        <v>125</v>
      </c>
      <c r="B30" s="212"/>
      <c r="C30" s="212"/>
      <c r="D30" s="212"/>
      <c r="E30" s="212"/>
      <c r="F30" s="212"/>
      <c r="G30" s="11">
        <v>23</v>
      </c>
      <c r="H30" s="52">
        <v>0</v>
      </c>
      <c r="I30" s="52">
        <v>0</v>
      </c>
      <c r="J30" s="52">
        <v>0</v>
      </c>
      <c r="K30" s="52">
        <v>0</v>
      </c>
    </row>
    <row r="31" spans="1:11" ht="12.75" customHeight="1" x14ac:dyDescent="0.25">
      <c r="A31" s="212" t="s">
        <v>126</v>
      </c>
      <c r="B31" s="212"/>
      <c r="C31" s="212"/>
      <c r="D31" s="212"/>
      <c r="E31" s="212"/>
      <c r="F31" s="212"/>
      <c r="G31" s="11">
        <v>24</v>
      </c>
      <c r="H31" s="52">
        <v>0</v>
      </c>
      <c r="I31" s="52">
        <v>0</v>
      </c>
      <c r="J31" s="52">
        <v>0</v>
      </c>
      <c r="K31" s="52">
        <v>0</v>
      </c>
    </row>
    <row r="32" spans="1:11" ht="12.75" customHeight="1" x14ac:dyDescent="0.25">
      <c r="A32" s="212" t="s">
        <v>127</v>
      </c>
      <c r="B32" s="212"/>
      <c r="C32" s="212"/>
      <c r="D32" s="212"/>
      <c r="E32" s="212"/>
      <c r="F32" s="212"/>
      <c r="G32" s="11">
        <v>25</v>
      </c>
      <c r="H32" s="52">
        <v>0</v>
      </c>
      <c r="I32" s="52">
        <v>0</v>
      </c>
      <c r="J32" s="52">
        <v>0</v>
      </c>
      <c r="K32" s="52">
        <v>0</v>
      </c>
    </row>
    <row r="33" spans="1:11" ht="12.75" customHeight="1" x14ac:dyDescent="0.25">
      <c r="A33" s="212" t="s">
        <v>128</v>
      </c>
      <c r="B33" s="212"/>
      <c r="C33" s="212"/>
      <c r="D33" s="212"/>
      <c r="E33" s="212"/>
      <c r="F33" s="212"/>
      <c r="G33" s="11">
        <v>26</v>
      </c>
      <c r="H33" s="52">
        <v>0</v>
      </c>
      <c r="I33" s="52">
        <v>0</v>
      </c>
      <c r="J33" s="52">
        <v>0</v>
      </c>
      <c r="K33" s="52">
        <v>0</v>
      </c>
    </row>
    <row r="34" spans="1:11" ht="12.75" customHeight="1" x14ac:dyDescent="0.25">
      <c r="A34" s="212" t="s">
        <v>129</v>
      </c>
      <c r="B34" s="212"/>
      <c r="C34" s="212"/>
      <c r="D34" s="212"/>
      <c r="E34" s="212"/>
      <c r="F34" s="212"/>
      <c r="G34" s="11">
        <v>27</v>
      </c>
      <c r="H34" s="52">
        <v>0</v>
      </c>
      <c r="I34" s="52">
        <v>0</v>
      </c>
      <c r="J34" s="52">
        <v>0</v>
      </c>
      <c r="K34" s="52">
        <v>0</v>
      </c>
    </row>
    <row r="35" spans="1:11" ht="12.75" customHeight="1" x14ac:dyDescent="0.25">
      <c r="A35" s="212" t="s">
        <v>130</v>
      </c>
      <c r="B35" s="212"/>
      <c r="C35" s="212"/>
      <c r="D35" s="212"/>
      <c r="E35" s="212"/>
      <c r="F35" s="212"/>
      <c r="G35" s="11">
        <v>28</v>
      </c>
      <c r="H35" s="52">
        <v>0</v>
      </c>
      <c r="I35" s="52">
        <v>0</v>
      </c>
      <c r="J35" s="52">
        <v>0</v>
      </c>
      <c r="K35" s="52">
        <v>0</v>
      </c>
    </row>
    <row r="36" spans="1:11" ht="12.75" customHeight="1" x14ac:dyDescent="0.25">
      <c r="A36" s="178" t="s">
        <v>110</v>
      </c>
      <c r="B36" s="178"/>
      <c r="C36" s="178"/>
      <c r="D36" s="178"/>
      <c r="E36" s="178"/>
      <c r="F36" s="178"/>
      <c r="G36" s="11">
        <v>29</v>
      </c>
      <c r="H36" s="52">
        <v>0</v>
      </c>
      <c r="I36" s="52">
        <v>0</v>
      </c>
      <c r="J36" s="52">
        <v>0</v>
      </c>
      <c r="K36" s="52">
        <v>0</v>
      </c>
    </row>
    <row r="37" spans="1:11" ht="12.75" customHeight="1" x14ac:dyDescent="0.25">
      <c r="A37" s="209" t="s">
        <v>360</v>
      </c>
      <c r="B37" s="209"/>
      <c r="C37" s="209"/>
      <c r="D37" s="209"/>
      <c r="E37" s="209"/>
      <c r="F37" s="209"/>
      <c r="G37" s="12">
        <v>30</v>
      </c>
      <c r="H37" s="51">
        <f>SUM(H38:H47)</f>
        <v>2381539</v>
      </c>
      <c r="I37" s="51">
        <f>SUM(I38:I47)</f>
        <v>1250355</v>
      </c>
      <c r="J37" s="51">
        <f>SUM(J38:J47)</f>
        <v>2844460</v>
      </c>
      <c r="K37" s="51">
        <f>SUM(K38:K47)</f>
        <v>1677183</v>
      </c>
    </row>
    <row r="38" spans="1:11" ht="12.75" customHeight="1" x14ac:dyDescent="0.25">
      <c r="A38" s="178" t="s">
        <v>131</v>
      </c>
      <c r="B38" s="178"/>
      <c r="C38" s="178"/>
      <c r="D38" s="178"/>
      <c r="E38" s="178"/>
      <c r="F38" s="178"/>
      <c r="G38" s="11">
        <v>31</v>
      </c>
      <c r="H38" s="52">
        <v>0</v>
      </c>
      <c r="I38" s="52">
        <v>0</v>
      </c>
      <c r="J38" s="52">
        <v>0</v>
      </c>
      <c r="K38" s="52">
        <v>0</v>
      </c>
    </row>
    <row r="39" spans="1:11" ht="25.2" customHeight="1" x14ac:dyDescent="0.25">
      <c r="A39" s="178" t="s">
        <v>132</v>
      </c>
      <c r="B39" s="178"/>
      <c r="C39" s="178"/>
      <c r="D39" s="178"/>
      <c r="E39" s="178"/>
      <c r="F39" s="178"/>
      <c r="G39" s="11">
        <v>32</v>
      </c>
      <c r="H39" s="52">
        <v>0</v>
      </c>
      <c r="I39" s="52">
        <v>0</v>
      </c>
      <c r="J39" s="52">
        <v>0</v>
      </c>
      <c r="K39" s="52">
        <v>0</v>
      </c>
    </row>
    <row r="40" spans="1:11" ht="25.2" customHeight="1" x14ac:dyDescent="0.25">
      <c r="A40" s="178" t="s">
        <v>133</v>
      </c>
      <c r="B40" s="178"/>
      <c r="C40" s="178"/>
      <c r="D40" s="178"/>
      <c r="E40" s="178"/>
      <c r="F40" s="178"/>
      <c r="G40" s="11">
        <v>33</v>
      </c>
      <c r="H40" s="52">
        <v>0</v>
      </c>
      <c r="I40" s="52">
        <v>0</v>
      </c>
      <c r="J40" s="52">
        <v>0</v>
      </c>
      <c r="K40" s="52">
        <v>0</v>
      </c>
    </row>
    <row r="41" spans="1:11" ht="25.2" customHeight="1" x14ac:dyDescent="0.25">
      <c r="A41" s="178" t="s">
        <v>134</v>
      </c>
      <c r="B41" s="178"/>
      <c r="C41" s="178"/>
      <c r="D41" s="178"/>
      <c r="E41" s="178"/>
      <c r="F41" s="178"/>
      <c r="G41" s="11">
        <v>34</v>
      </c>
      <c r="H41" s="52">
        <v>0</v>
      </c>
      <c r="I41" s="52">
        <v>0</v>
      </c>
      <c r="J41" s="52">
        <v>0</v>
      </c>
      <c r="K41" s="52">
        <v>0</v>
      </c>
    </row>
    <row r="42" spans="1:11" ht="25.2" customHeight="1" x14ac:dyDescent="0.25">
      <c r="A42" s="178" t="s">
        <v>135</v>
      </c>
      <c r="B42" s="178"/>
      <c r="C42" s="178"/>
      <c r="D42" s="178"/>
      <c r="E42" s="178"/>
      <c r="F42" s="178"/>
      <c r="G42" s="11">
        <v>35</v>
      </c>
      <c r="H42" s="52">
        <v>0</v>
      </c>
      <c r="I42" s="52">
        <v>0</v>
      </c>
      <c r="J42" s="52">
        <v>0</v>
      </c>
      <c r="K42" s="52">
        <v>0</v>
      </c>
    </row>
    <row r="43" spans="1:11" ht="12.75" customHeight="1" x14ac:dyDescent="0.25">
      <c r="A43" s="178" t="s">
        <v>136</v>
      </c>
      <c r="B43" s="178"/>
      <c r="C43" s="178"/>
      <c r="D43" s="178"/>
      <c r="E43" s="178"/>
      <c r="F43" s="178"/>
      <c r="G43" s="11">
        <v>36</v>
      </c>
      <c r="H43" s="52">
        <v>0</v>
      </c>
      <c r="I43" s="52">
        <v>0</v>
      </c>
      <c r="J43" s="52">
        <v>0</v>
      </c>
      <c r="K43" s="52">
        <v>0</v>
      </c>
    </row>
    <row r="44" spans="1:11" ht="12.75" customHeight="1" x14ac:dyDescent="0.25">
      <c r="A44" s="178" t="s">
        <v>137</v>
      </c>
      <c r="B44" s="178"/>
      <c r="C44" s="178"/>
      <c r="D44" s="178"/>
      <c r="E44" s="178"/>
      <c r="F44" s="178"/>
      <c r="G44" s="11">
        <v>37</v>
      </c>
      <c r="H44" s="52">
        <v>970</v>
      </c>
      <c r="I44" s="52">
        <v>607</v>
      </c>
      <c r="J44" s="52">
        <v>34144</v>
      </c>
      <c r="K44" s="52">
        <v>32941</v>
      </c>
    </row>
    <row r="45" spans="1:11" ht="12.75" customHeight="1" x14ac:dyDescent="0.25">
      <c r="A45" s="178" t="s">
        <v>138</v>
      </c>
      <c r="B45" s="178"/>
      <c r="C45" s="178"/>
      <c r="D45" s="178"/>
      <c r="E45" s="178"/>
      <c r="F45" s="178"/>
      <c r="G45" s="11">
        <v>38</v>
      </c>
      <c r="H45" s="52">
        <v>2380569</v>
      </c>
      <c r="I45" s="52">
        <v>1249748</v>
      </c>
      <c r="J45" s="52">
        <v>2810316</v>
      </c>
      <c r="K45" s="52">
        <v>1644242</v>
      </c>
    </row>
    <row r="46" spans="1:11" ht="12.75" customHeight="1" x14ac:dyDescent="0.25">
      <c r="A46" s="178" t="s">
        <v>139</v>
      </c>
      <c r="B46" s="178"/>
      <c r="C46" s="178"/>
      <c r="D46" s="178"/>
      <c r="E46" s="178"/>
      <c r="F46" s="178"/>
      <c r="G46" s="11">
        <v>39</v>
      </c>
      <c r="H46" s="52">
        <v>0</v>
      </c>
      <c r="I46" s="52">
        <v>0</v>
      </c>
      <c r="J46" s="52">
        <v>0</v>
      </c>
      <c r="K46" s="52">
        <v>0</v>
      </c>
    </row>
    <row r="47" spans="1:11" ht="12.75" customHeight="1" x14ac:dyDescent="0.25">
      <c r="A47" s="178" t="s">
        <v>140</v>
      </c>
      <c r="B47" s="178"/>
      <c r="C47" s="178"/>
      <c r="D47" s="178"/>
      <c r="E47" s="178"/>
      <c r="F47" s="178"/>
      <c r="G47" s="11">
        <v>40</v>
      </c>
      <c r="H47" s="52">
        <v>0</v>
      </c>
      <c r="I47" s="52">
        <v>0</v>
      </c>
      <c r="J47" s="52">
        <v>0</v>
      </c>
      <c r="K47" s="52">
        <v>0</v>
      </c>
    </row>
    <row r="48" spans="1:11" ht="12.75" customHeight="1" x14ac:dyDescent="0.25">
      <c r="A48" s="209" t="s">
        <v>361</v>
      </c>
      <c r="B48" s="209"/>
      <c r="C48" s="209"/>
      <c r="D48" s="209"/>
      <c r="E48" s="209"/>
      <c r="F48" s="209"/>
      <c r="G48" s="12">
        <v>41</v>
      </c>
      <c r="H48" s="51">
        <f>SUM(H49:H55)</f>
        <v>4227490</v>
      </c>
      <c r="I48" s="51">
        <f>SUM(I49:I55)</f>
        <v>1988260</v>
      </c>
      <c r="J48" s="51">
        <f>SUM(J49:J55)</f>
        <v>4471561</v>
      </c>
      <c r="K48" s="51">
        <f>SUM(K49:K55)</f>
        <v>1986007</v>
      </c>
    </row>
    <row r="49" spans="1:11" ht="25.2" customHeight="1" x14ac:dyDescent="0.25">
      <c r="A49" s="178" t="s">
        <v>141</v>
      </c>
      <c r="B49" s="178"/>
      <c r="C49" s="178"/>
      <c r="D49" s="178"/>
      <c r="E49" s="178"/>
      <c r="F49" s="178"/>
      <c r="G49" s="11">
        <v>42</v>
      </c>
      <c r="H49" s="52">
        <v>0</v>
      </c>
      <c r="I49" s="52">
        <v>0</v>
      </c>
      <c r="J49" s="52">
        <v>0</v>
      </c>
      <c r="K49" s="52">
        <v>0</v>
      </c>
    </row>
    <row r="50" spans="1:11" ht="12.75" customHeight="1" x14ac:dyDescent="0.25">
      <c r="A50" s="202" t="s">
        <v>142</v>
      </c>
      <c r="B50" s="202"/>
      <c r="C50" s="202"/>
      <c r="D50" s="202"/>
      <c r="E50" s="202"/>
      <c r="F50" s="202"/>
      <c r="G50" s="11">
        <v>43</v>
      </c>
      <c r="H50" s="52">
        <v>0</v>
      </c>
      <c r="I50" s="52">
        <v>0</v>
      </c>
      <c r="J50" s="52">
        <v>0</v>
      </c>
      <c r="K50" s="52">
        <v>0</v>
      </c>
    </row>
    <row r="51" spans="1:11" ht="12.75" customHeight="1" x14ac:dyDescent="0.25">
      <c r="A51" s="202" t="s">
        <v>143</v>
      </c>
      <c r="B51" s="202"/>
      <c r="C51" s="202"/>
      <c r="D51" s="202"/>
      <c r="E51" s="202"/>
      <c r="F51" s="202"/>
      <c r="G51" s="11">
        <v>44</v>
      </c>
      <c r="H51" s="52">
        <v>1763285</v>
      </c>
      <c r="I51" s="52">
        <v>613307</v>
      </c>
      <c r="J51" s="52">
        <v>1722374</v>
      </c>
      <c r="K51" s="52">
        <v>563745</v>
      </c>
    </row>
    <row r="52" spans="1:11" ht="12.75" customHeight="1" x14ac:dyDescent="0.25">
      <c r="A52" s="202" t="s">
        <v>144</v>
      </c>
      <c r="B52" s="202"/>
      <c r="C52" s="202"/>
      <c r="D52" s="202"/>
      <c r="E52" s="202"/>
      <c r="F52" s="202"/>
      <c r="G52" s="11">
        <v>45</v>
      </c>
      <c r="H52" s="52">
        <v>2464205</v>
      </c>
      <c r="I52" s="52">
        <v>1374953</v>
      </c>
      <c r="J52" s="52">
        <v>2749187</v>
      </c>
      <c r="K52" s="52">
        <v>1422262</v>
      </c>
    </row>
    <row r="53" spans="1:11" ht="12.75" customHeight="1" x14ac:dyDescent="0.25">
      <c r="A53" s="202" t="s">
        <v>145</v>
      </c>
      <c r="B53" s="202"/>
      <c r="C53" s="202"/>
      <c r="D53" s="202"/>
      <c r="E53" s="202"/>
      <c r="F53" s="202"/>
      <c r="G53" s="11">
        <v>46</v>
      </c>
      <c r="H53" s="52">
        <v>0</v>
      </c>
      <c r="I53" s="52">
        <v>0</v>
      </c>
      <c r="J53" s="52">
        <v>0</v>
      </c>
      <c r="K53" s="52">
        <v>0</v>
      </c>
    </row>
    <row r="54" spans="1:11" ht="12.75" customHeight="1" x14ac:dyDescent="0.25">
      <c r="A54" s="202" t="s">
        <v>146</v>
      </c>
      <c r="B54" s="202"/>
      <c r="C54" s="202"/>
      <c r="D54" s="202"/>
      <c r="E54" s="202"/>
      <c r="F54" s="202"/>
      <c r="G54" s="11">
        <v>47</v>
      </c>
      <c r="H54" s="52">
        <v>0</v>
      </c>
      <c r="I54" s="52">
        <v>0</v>
      </c>
      <c r="J54" s="52">
        <v>0</v>
      </c>
      <c r="K54" s="52">
        <v>0</v>
      </c>
    </row>
    <row r="55" spans="1:11" ht="12.75" customHeight="1" x14ac:dyDescent="0.25">
      <c r="A55" s="202" t="s">
        <v>147</v>
      </c>
      <c r="B55" s="202"/>
      <c r="C55" s="202"/>
      <c r="D55" s="202"/>
      <c r="E55" s="202"/>
      <c r="F55" s="202"/>
      <c r="G55" s="11">
        <v>48</v>
      </c>
      <c r="H55" s="52">
        <v>0</v>
      </c>
      <c r="I55" s="52">
        <v>0</v>
      </c>
      <c r="J55" s="52">
        <v>0</v>
      </c>
      <c r="K55" s="52">
        <v>0</v>
      </c>
    </row>
    <row r="56" spans="1:11" ht="22.2" customHeight="1" x14ac:dyDescent="0.25">
      <c r="A56" s="211" t="s">
        <v>148</v>
      </c>
      <c r="B56" s="211"/>
      <c r="C56" s="211"/>
      <c r="D56" s="211"/>
      <c r="E56" s="211"/>
      <c r="F56" s="211"/>
      <c r="G56" s="11">
        <v>49</v>
      </c>
      <c r="H56" s="52">
        <v>0</v>
      </c>
      <c r="I56" s="52">
        <v>0</v>
      </c>
      <c r="J56" s="52">
        <v>0</v>
      </c>
      <c r="K56" s="52">
        <v>0</v>
      </c>
    </row>
    <row r="57" spans="1:11" ht="12.75" customHeight="1" x14ac:dyDescent="0.25">
      <c r="A57" s="211" t="s">
        <v>149</v>
      </c>
      <c r="B57" s="211"/>
      <c r="C57" s="211"/>
      <c r="D57" s="211"/>
      <c r="E57" s="211"/>
      <c r="F57" s="211"/>
      <c r="G57" s="11">
        <v>50</v>
      </c>
      <c r="H57" s="52">
        <v>0</v>
      </c>
      <c r="I57" s="52">
        <v>0</v>
      </c>
      <c r="J57" s="52">
        <v>0</v>
      </c>
      <c r="K57" s="52">
        <v>0</v>
      </c>
    </row>
    <row r="58" spans="1:11" ht="24.6" customHeight="1" x14ac:dyDescent="0.25">
      <c r="A58" s="211" t="s">
        <v>150</v>
      </c>
      <c r="B58" s="211"/>
      <c r="C58" s="211"/>
      <c r="D58" s="211"/>
      <c r="E58" s="211"/>
      <c r="F58" s="211"/>
      <c r="G58" s="11">
        <v>51</v>
      </c>
      <c r="H58" s="52">
        <v>0</v>
      </c>
      <c r="I58" s="52">
        <v>0</v>
      </c>
      <c r="J58" s="52">
        <v>0</v>
      </c>
      <c r="K58" s="52">
        <v>0</v>
      </c>
    </row>
    <row r="59" spans="1:11" ht="12.75" customHeight="1" x14ac:dyDescent="0.25">
      <c r="A59" s="211" t="s">
        <v>151</v>
      </c>
      <c r="B59" s="211"/>
      <c r="C59" s="211"/>
      <c r="D59" s="211"/>
      <c r="E59" s="211"/>
      <c r="F59" s="211"/>
      <c r="G59" s="11">
        <v>52</v>
      </c>
      <c r="H59" s="52">
        <v>0</v>
      </c>
      <c r="I59" s="52">
        <v>0</v>
      </c>
      <c r="J59" s="52">
        <v>0</v>
      </c>
      <c r="K59" s="52">
        <v>0</v>
      </c>
    </row>
    <row r="60" spans="1:11" ht="12.75" customHeight="1" x14ac:dyDescent="0.25">
      <c r="A60" s="209" t="s">
        <v>362</v>
      </c>
      <c r="B60" s="209"/>
      <c r="C60" s="209"/>
      <c r="D60" s="209"/>
      <c r="E60" s="209"/>
      <c r="F60" s="209"/>
      <c r="G60" s="12">
        <v>53</v>
      </c>
      <c r="H60" s="51">
        <f>H8+H37+H56+H57</f>
        <v>15943900</v>
      </c>
      <c r="I60" s="51">
        <f t="shared" ref="I60:K60" si="0">I8+I37+I56+I57</f>
        <v>5591755</v>
      </c>
      <c r="J60" s="51">
        <f t="shared" si="0"/>
        <v>17180005</v>
      </c>
      <c r="K60" s="51">
        <f t="shared" si="0"/>
        <v>5993903</v>
      </c>
    </row>
    <row r="61" spans="1:11" ht="12.75" customHeight="1" x14ac:dyDescent="0.25">
      <c r="A61" s="209" t="s">
        <v>363</v>
      </c>
      <c r="B61" s="209"/>
      <c r="C61" s="209"/>
      <c r="D61" s="209"/>
      <c r="E61" s="209"/>
      <c r="F61" s="209"/>
      <c r="G61" s="12">
        <v>54</v>
      </c>
      <c r="H61" s="51">
        <f>H14+H48+H58+H59</f>
        <v>16622628</v>
      </c>
      <c r="I61" s="51">
        <f t="shared" ref="I61:K61" si="1">I14+I48+I58+I59</f>
        <v>6003209</v>
      </c>
      <c r="J61" s="51">
        <f t="shared" si="1"/>
        <v>15646004</v>
      </c>
      <c r="K61" s="51">
        <f t="shared" si="1"/>
        <v>5431215</v>
      </c>
    </row>
    <row r="62" spans="1:11" ht="12.75" customHeight="1" x14ac:dyDescent="0.25">
      <c r="A62" s="209" t="s">
        <v>364</v>
      </c>
      <c r="B62" s="209"/>
      <c r="C62" s="209"/>
      <c r="D62" s="209"/>
      <c r="E62" s="209"/>
      <c r="F62" s="209"/>
      <c r="G62" s="12">
        <v>55</v>
      </c>
      <c r="H62" s="51">
        <f>H60-H61</f>
        <v>-678728</v>
      </c>
      <c r="I62" s="51">
        <f t="shared" ref="I62:K62" si="2">I60-I61</f>
        <v>-411454</v>
      </c>
      <c r="J62" s="51">
        <f t="shared" si="2"/>
        <v>1534001</v>
      </c>
      <c r="K62" s="51">
        <f t="shared" si="2"/>
        <v>562688</v>
      </c>
    </row>
    <row r="63" spans="1:11" ht="12.75" customHeight="1" x14ac:dyDescent="0.25">
      <c r="A63" s="210" t="s">
        <v>365</v>
      </c>
      <c r="B63" s="210"/>
      <c r="C63" s="210"/>
      <c r="D63" s="210"/>
      <c r="E63" s="210"/>
      <c r="F63" s="210"/>
      <c r="G63" s="12">
        <v>56</v>
      </c>
      <c r="H63" s="51">
        <f>+IF((H60-H61)&gt;0,(H60-H61),0)</f>
        <v>0</v>
      </c>
      <c r="I63" s="51">
        <f t="shared" ref="I63:K63" si="3">+IF((I60-I61)&gt;0,(I60-I61),0)</f>
        <v>0</v>
      </c>
      <c r="J63" s="51">
        <f t="shared" si="3"/>
        <v>1534001</v>
      </c>
      <c r="K63" s="51">
        <f t="shared" si="3"/>
        <v>562688</v>
      </c>
    </row>
    <row r="64" spans="1:11" ht="12.75" customHeight="1" x14ac:dyDescent="0.25">
      <c r="A64" s="210" t="s">
        <v>366</v>
      </c>
      <c r="B64" s="210"/>
      <c r="C64" s="210"/>
      <c r="D64" s="210"/>
      <c r="E64" s="210"/>
      <c r="F64" s="210"/>
      <c r="G64" s="12">
        <v>57</v>
      </c>
      <c r="H64" s="51">
        <f>+IF((H60-H61)&lt;0,(H60-H61),0)</f>
        <v>-678728</v>
      </c>
      <c r="I64" s="51">
        <f t="shared" ref="I64:K64" si="4">+IF((I60-I61)&lt;0,(I60-I61),0)</f>
        <v>-411454</v>
      </c>
      <c r="J64" s="51">
        <f t="shared" si="4"/>
        <v>0</v>
      </c>
      <c r="K64" s="51">
        <f t="shared" si="4"/>
        <v>0</v>
      </c>
    </row>
    <row r="65" spans="1:11" ht="12.75" customHeight="1" x14ac:dyDescent="0.25">
      <c r="A65" s="211" t="s">
        <v>111</v>
      </c>
      <c r="B65" s="211"/>
      <c r="C65" s="211"/>
      <c r="D65" s="211"/>
      <c r="E65" s="211"/>
      <c r="F65" s="211"/>
      <c r="G65" s="11">
        <v>58</v>
      </c>
      <c r="H65" s="52">
        <v>0</v>
      </c>
      <c r="I65" s="52">
        <v>0</v>
      </c>
      <c r="J65" s="52">
        <v>0</v>
      </c>
      <c r="K65" s="52">
        <v>0</v>
      </c>
    </row>
    <row r="66" spans="1:11" ht="12.75" customHeight="1" x14ac:dyDescent="0.25">
      <c r="A66" s="209" t="s">
        <v>367</v>
      </c>
      <c r="B66" s="209"/>
      <c r="C66" s="209"/>
      <c r="D66" s="209"/>
      <c r="E66" s="209"/>
      <c r="F66" s="209"/>
      <c r="G66" s="12">
        <v>59</v>
      </c>
      <c r="H66" s="51">
        <f>H62-H65</f>
        <v>-678728</v>
      </c>
      <c r="I66" s="51">
        <f t="shared" ref="I66:K66" si="5">I62-I65</f>
        <v>-411454</v>
      </c>
      <c r="J66" s="51">
        <f t="shared" si="5"/>
        <v>1534001</v>
      </c>
      <c r="K66" s="51">
        <f t="shared" si="5"/>
        <v>562688</v>
      </c>
    </row>
    <row r="67" spans="1:11" ht="12.75" customHeight="1" x14ac:dyDescent="0.25">
      <c r="A67" s="210" t="s">
        <v>368</v>
      </c>
      <c r="B67" s="210"/>
      <c r="C67" s="210"/>
      <c r="D67" s="210"/>
      <c r="E67" s="210"/>
      <c r="F67" s="210"/>
      <c r="G67" s="12">
        <v>60</v>
      </c>
      <c r="H67" s="51">
        <f>+IF((H62-H65)&gt;0,(H62-H65),0)</f>
        <v>0</v>
      </c>
      <c r="I67" s="51">
        <f t="shared" ref="I67:K67" si="6">+IF((I62-I65)&gt;0,(I62-I65),0)</f>
        <v>0</v>
      </c>
      <c r="J67" s="51">
        <f t="shared" si="6"/>
        <v>1534001</v>
      </c>
      <c r="K67" s="51">
        <f t="shared" si="6"/>
        <v>562688</v>
      </c>
    </row>
    <row r="68" spans="1:11" ht="12.75" customHeight="1" x14ac:dyDescent="0.25">
      <c r="A68" s="210" t="s">
        <v>369</v>
      </c>
      <c r="B68" s="210"/>
      <c r="C68" s="210"/>
      <c r="D68" s="210"/>
      <c r="E68" s="210"/>
      <c r="F68" s="210"/>
      <c r="G68" s="12">
        <v>61</v>
      </c>
      <c r="H68" s="51">
        <f>+IF((H62-H65)&lt;0,(H62-H65),0)</f>
        <v>-678728</v>
      </c>
      <c r="I68" s="51">
        <f t="shared" ref="I68:K68" si="7">+IF((I62-I65)&lt;0,(I62-I65),0)</f>
        <v>-411454</v>
      </c>
      <c r="J68" s="51">
        <f t="shared" si="7"/>
        <v>0</v>
      </c>
      <c r="K68" s="51">
        <f t="shared" si="7"/>
        <v>0</v>
      </c>
    </row>
    <row r="69" spans="1:11" x14ac:dyDescent="0.25">
      <c r="A69" s="203" t="s">
        <v>152</v>
      </c>
      <c r="B69" s="203"/>
      <c r="C69" s="203"/>
      <c r="D69" s="203"/>
      <c r="E69" s="203"/>
      <c r="F69" s="203"/>
      <c r="G69" s="204"/>
      <c r="H69" s="204"/>
      <c r="I69" s="204"/>
      <c r="J69" s="205"/>
      <c r="K69" s="205"/>
    </row>
    <row r="70" spans="1:11" ht="22.2" customHeight="1" x14ac:dyDescent="0.25">
      <c r="A70" s="209" t="s">
        <v>370</v>
      </c>
      <c r="B70" s="209"/>
      <c r="C70" s="209"/>
      <c r="D70" s="209"/>
      <c r="E70" s="209"/>
      <c r="F70" s="209"/>
      <c r="G70" s="12">
        <v>62</v>
      </c>
      <c r="H70" s="51">
        <f>H71-H72</f>
        <v>0</v>
      </c>
      <c r="I70" s="51">
        <f>I71-I72</f>
        <v>0</v>
      </c>
      <c r="J70" s="51">
        <f>J71-J72</f>
        <v>0</v>
      </c>
      <c r="K70" s="51">
        <f>K71-K72</f>
        <v>0</v>
      </c>
    </row>
    <row r="71" spans="1:11" ht="12.75" customHeight="1" x14ac:dyDescent="0.25">
      <c r="A71" s="202" t="s">
        <v>153</v>
      </c>
      <c r="B71" s="202"/>
      <c r="C71" s="202"/>
      <c r="D71" s="202"/>
      <c r="E71" s="202"/>
      <c r="F71" s="202"/>
      <c r="G71" s="11">
        <v>63</v>
      </c>
      <c r="H71" s="52">
        <v>0</v>
      </c>
      <c r="I71" s="52">
        <v>0</v>
      </c>
      <c r="J71" s="52">
        <v>0</v>
      </c>
      <c r="K71" s="52">
        <v>0</v>
      </c>
    </row>
    <row r="72" spans="1:11" ht="12.75" customHeight="1" x14ac:dyDescent="0.25">
      <c r="A72" s="202" t="s">
        <v>154</v>
      </c>
      <c r="B72" s="202"/>
      <c r="C72" s="202"/>
      <c r="D72" s="202"/>
      <c r="E72" s="202"/>
      <c r="F72" s="202"/>
      <c r="G72" s="11">
        <v>64</v>
      </c>
      <c r="H72" s="52">
        <v>0</v>
      </c>
      <c r="I72" s="52">
        <v>0</v>
      </c>
      <c r="J72" s="52">
        <v>0</v>
      </c>
      <c r="K72" s="52">
        <v>0</v>
      </c>
    </row>
    <row r="73" spans="1:11" ht="12.75" customHeight="1" x14ac:dyDescent="0.25">
      <c r="A73" s="211" t="s">
        <v>155</v>
      </c>
      <c r="B73" s="211"/>
      <c r="C73" s="211"/>
      <c r="D73" s="211"/>
      <c r="E73" s="211"/>
      <c r="F73" s="211"/>
      <c r="G73" s="11">
        <v>65</v>
      </c>
      <c r="H73" s="52">
        <v>0</v>
      </c>
      <c r="I73" s="52">
        <v>0</v>
      </c>
      <c r="J73" s="52">
        <v>0</v>
      </c>
      <c r="K73" s="52">
        <v>0</v>
      </c>
    </row>
    <row r="74" spans="1:11" ht="12.75" customHeight="1" x14ac:dyDescent="0.25">
      <c r="A74" s="210" t="s">
        <v>371</v>
      </c>
      <c r="B74" s="210"/>
      <c r="C74" s="210"/>
      <c r="D74" s="210"/>
      <c r="E74" s="210"/>
      <c r="F74" s="210"/>
      <c r="G74" s="12">
        <v>66</v>
      </c>
      <c r="H74" s="71">
        <v>0</v>
      </c>
      <c r="I74" s="71">
        <v>0</v>
      </c>
      <c r="J74" s="71">
        <v>0</v>
      </c>
      <c r="K74" s="71">
        <v>0</v>
      </c>
    </row>
    <row r="75" spans="1:11" ht="12.75" customHeight="1" x14ac:dyDescent="0.25">
      <c r="A75" s="210" t="s">
        <v>372</v>
      </c>
      <c r="B75" s="210"/>
      <c r="C75" s="210"/>
      <c r="D75" s="210"/>
      <c r="E75" s="210"/>
      <c r="F75" s="210"/>
      <c r="G75" s="12">
        <v>67</v>
      </c>
      <c r="H75" s="71">
        <v>0</v>
      </c>
      <c r="I75" s="71">
        <v>0</v>
      </c>
      <c r="J75" s="71">
        <v>0</v>
      </c>
      <c r="K75" s="71">
        <v>0</v>
      </c>
    </row>
    <row r="76" spans="1:11" x14ac:dyDescent="0.25">
      <c r="A76" s="203" t="s">
        <v>156</v>
      </c>
      <c r="B76" s="203"/>
      <c r="C76" s="203"/>
      <c r="D76" s="203"/>
      <c r="E76" s="203"/>
      <c r="F76" s="203"/>
      <c r="G76" s="204"/>
      <c r="H76" s="204"/>
      <c r="I76" s="204"/>
      <c r="J76" s="205"/>
      <c r="K76" s="205"/>
    </row>
    <row r="77" spans="1:11" ht="12.75" customHeight="1" x14ac:dyDescent="0.25">
      <c r="A77" s="209" t="s">
        <v>373</v>
      </c>
      <c r="B77" s="209"/>
      <c r="C77" s="209"/>
      <c r="D77" s="209"/>
      <c r="E77" s="209"/>
      <c r="F77" s="209"/>
      <c r="G77" s="12">
        <v>68</v>
      </c>
      <c r="H77" s="71">
        <v>0</v>
      </c>
      <c r="I77" s="71">
        <v>0</v>
      </c>
      <c r="J77" s="71">
        <v>0</v>
      </c>
      <c r="K77" s="71">
        <v>0</v>
      </c>
    </row>
    <row r="78" spans="1:11" ht="12.75" customHeight="1" x14ac:dyDescent="0.25">
      <c r="A78" s="208" t="s">
        <v>374</v>
      </c>
      <c r="B78" s="208"/>
      <c r="C78" s="208"/>
      <c r="D78" s="208"/>
      <c r="E78" s="208"/>
      <c r="F78" s="208"/>
      <c r="G78" s="46">
        <v>69</v>
      </c>
      <c r="H78" s="52">
        <v>0</v>
      </c>
      <c r="I78" s="52">
        <v>0</v>
      </c>
      <c r="J78" s="52">
        <v>0</v>
      </c>
      <c r="K78" s="52">
        <v>0</v>
      </c>
    </row>
    <row r="79" spans="1:11" ht="12.75" customHeight="1" x14ac:dyDescent="0.25">
      <c r="A79" s="208" t="s">
        <v>375</v>
      </c>
      <c r="B79" s="208"/>
      <c r="C79" s="208"/>
      <c r="D79" s="208"/>
      <c r="E79" s="208"/>
      <c r="F79" s="208"/>
      <c r="G79" s="46">
        <v>70</v>
      </c>
      <c r="H79" s="52">
        <v>0</v>
      </c>
      <c r="I79" s="52">
        <v>0</v>
      </c>
      <c r="J79" s="52">
        <v>0</v>
      </c>
      <c r="K79" s="52">
        <v>0</v>
      </c>
    </row>
    <row r="80" spans="1:11" ht="12.75" customHeight="1" x14ac:dyDescent="0.25">
      <c r="A80" s="209" t="s">
        <v>376</v>
      </c>
      <c r="B80" s="209"/>
      <c r="C80" s="209"/>
      <c r="D80" s="209"/>
      <c r="E80" s="209"/>
      <c r="F80" s="209"/>
      <c r="G80" s="12">
        <v>71</v>
      </c>
      <c r="H80" s="71">
        <v>0</v>
      </c>
      <c r="I80" s="71">
        <v>0</v>
      </c>
      <c r="J80" s="71">
        <v>0</v>
      </c>
      <c r="K80" s="71">
        <v>0</v>
      </c>
    </row>
    <row r="81" spans="1:11" ht="12.75" customHeight="1" x14ac:dyDescent="0.25">
      <c r="A81" s="209" t="s">
        <v>377</v>
      </c>
      <c r="B81" s="209"/>
      <c r="C81" s="209"/>
      <c r="D81" s="209"/>
      <c r="E81" s="209"/>
      <c r="F81" s="209"/>
      <c r="G81" s="12">
        <v>72</v>
      </c>
      <c r="H81" s="71">
        <v>0</v>
      </c>
      <c r="I81" s="71">
        <v>0</v>
      </c>
      <c r="J81" s="71">
        <v>0</v>
      </c>
      <c r="K81" s="71">
        <v>0</v>
      </c>
    </row>
    <row r="82" spans="1:11" ht="12.75" customHeight="1" x14ac:dyDescent="0.25">
      <c r="A82" s="210" t="s">
        <v>378</v>
      </c>
      <c r="B82" s="210"/>
      <c r="C82" s="210"/>
      <c r="D82" s="210"/>
      <c r="E82" s="210"/>
      <c r="F82" s="210"/>
      <c r="G82" s="12">
        <v>73</v>
      </c>
      <c r="H82" s="71">
        <v>0</v>
      </c>
      <c r="I82" s="71">
        <v>0</v>
      </c>
      <c r="J82" s="71">
        <v>0</v>
      </c>
      <c r="K82" s="71">
        <v>0</v>
      </c>
    </row>
    <row r="83" spans="1:11" ht="12.75" customHeight="1" x14ac:dyDescent="0.25">
      <c r="A83" s="210" t="s">
        <v>379</v>
      </c>
      <c r="B83" s="210"/>
      <c r="C83" s="210"/>
      <c r="D83" s="210"/>
      <c r="E83" s="210"/>
      <c r="F83" s="210"/>
      <c r="G83" s="12">
        <v>74</v>
      </c>
      <c r="H83" s="71">
        <v>0</v>
      </c>
      <c r="I83" s="71">
        <v>0</v>
      </c>
      <c r="J83" s="71">
        <v>0</v>
      </c>
      <c r="K83" s="71">
        <v>0</v>
      </c>
    </row>
    <row r="84" spans="1:11" x14ac:dyDescent="0.25">
      <c r="A84" s="203" t="s">
        <v>112</v>
      </c>
      <c r="B84" s="203"/>
      <c r="C84" s="203"/>
      <c r="D84" s="203"/>
      <c r="E84" s="203"/>
      <c r="F84" s="203"/>
      <c r="G84" s="204"/>
      <c r="H84" s="204"/>
      <c r="I84" s="204"/>
      <c r="J84" s="205"/>
      <c r="K84" s="205"/>
    </row>
    <row r="85" spans="1:11" ht="12.75" customHeight="1" x14ac:dyDescent="0.25">
      <c r="A85" s="198" t="s">
        <v>380</v>
      </c>
      <c r="B85" s="198"/>
      <c r="C85" s="198"/>
      <c r="D85" s="198"/>
      <c r="E85" s="198"/>
      <c r="F85" s="198"/>
      <c r="G85" s="12">
        <v>75</v>
      </c>
      <c r="H85" s="53">
        <f>H86+H87</f>
        <v>-678728</v>
      </c>
      <c r="I85" s="53">
        <f>I86+I87</f>
        <v>-411454</v>
      </c>
      <c r="J85" s="53">
        <f>J86+J87</f>
        <v>1534001</v>
      </c>
      <c r="K85" s="53">
        <f>K86+K87</f>
        <v>562688</v>
      </c>
    </row>
    <row r="86" spans="1:11" ht="12.75" customHeight="1" x14ac:dyDescent="0.25">
      <c r="A86" s="199" t="s">
        <v>157</v>
      </c>
      <c r="B86" s="199"/>
      <c r="C86" s="199"/>
      <c r="D86" s="199"/>
      <c r="E86" s="199"/>
      <c r="F86" s="199"/>
      <c r="G86" s="11">
        <v>76</v>
      </c>
      <c r="H86" s="52">
        <v>-178965</v>
      </c>
      <c r="I86" s="52">
        <v>-246702</v>
      </c>
      <c r="J86" s="52">
        <v>1184529</v>
      </c>
      <c r="K86" s="52">
        <v>446018</v>
      </c>
    </row>
    <row r="87" spans="1:11" ht="12.75" customHeight="1" x14ac:dyDescent="0.25">
      <c r="A87" s="199" t="s">
        <v>158</v>
      </c>
      <c r="B87" s="199"/>
      <c r="C87" s="199"/>
      <c r="D87" s="199"/>
      <c r="E87" s="199"/>
      <c r="F87" s="199"/>
      <c r="G87" s="11">
        <v>77</v>
      </c>
      <c r="H87" s="52">
        <v>-499763</v>
      </c>
      <c r="I87" s="52">
        <v>-164752</v>
      </c>
      <c r="J87" s="52">
        <v>349472</v>
      </c>
      <c r="K87" s="52">
        <v>116670</v>
      </c>
    </row>
    <row r="88" spans="1:11" x14ac:dyDescent="0.25">
      <c r="A88" s="206" t="s">
        <v>114</v>
      </c>
      <c r="B88" s="206"/>
      <c r="C88" s="206"/>
      <c r="D88" s="206"/>
      <c r="E88" s="206"/>
      <c r="F88" s="206"/>
      <c r="G88" s="207"/>
      <c r="H88" s="207"/>
      <c r="I88" s="207"/>
      <c r="J88" s="205"/>
      <c r="K88" s="205"/>
    </row>
    <row r="89" spans="1:11" ht="12.75" customHeight="1" x14ac:dyDescent="0.25">
      <c r="A89" s="179" t="s">
        <v>159</v>
      </c>
      <c r="B89" s="179"/>
      <c r="C89" s="179"/>
      <c r="D89" s="179"/>
      <c r="E89" s="179"/>
      <c r="F89" s="179"/>
      <c r="G89" s="11">
        <v>78</v>
      </c>
      <c r="H89" s="52">
        <v>-678728</v>
      </c>
      <c r="I89" s="52">
        <v>-411454</v>
      </c>
      <c r="J89" s="52">
        <v>1534001</v>
      </c>
      <c r="K89" s="52">
        <v>562688</v>
      </c>
    </row>
    <row r="90" spans="1:11" ht="24" customHeight="1" x14ac:dyDescent="0.25">
      <c r="A90" s="180" t="s">
        <v>436</v>
      </c>
      <c r="B90" s="180"/>
      <c r="C90" s="180"/>
      <c r="D90" s="180"/>
      <c r="E90" s="180"/>
      <c r="F90" s="180"/>
      <c r="G90" s="12">
        <v>79</v>
      </c>
      <c r="H90" s="69">
        <f>H91+H98</f>
        <v>120144</v>
      </c>
      <c r="I90" s="69">
        <f>I91+I98</f>
        <v>498353</v>
      </c>
      <c r="J90" s="69">
        <f t="shared" ref="J90:K90" si="8">J91+J98</f>
        <v>-186548</v>
      </c>
      <c r="K90" s="69">
        <f t="shared" si="8"/>
        <v>-694071</v>
      </c>
    </row>
    <row r="91" spans="1:11" ht="24" customHeight="1" x14ac:dyDescent="0.25">
      <c r="A91" s="200" t="s">
        <v>443</v>
      </c>
      <c r="B91" s="200"/>
      <c r="C91" s="200"/>
      <c r="D91" s="200"/>
      <c r="E91" s="200"/>
      <c r="F91" s="200"/>
      <c r="G91" s="12">
        <v>80</v>
      </c>
      <c r="H91" s="69">
        <f>SUM(H92:H96)</f>
        <v>0</v>
      </c>
      <c r="I91" s="69">
        <f>SUM(I92:I96)</f>
        <v>0</v>
      </c>
      <c r="J91" s="69">
        <f t="shared" ref="J91:K91" si="9">SUM(J92:J96)</f>
        <v>0</v>
      </c>
      <c r="K91" s="69">
        <f t="shared" si="9"/>
        <v>0</v>
      </c>
    </row>
    <row r="92" spans="1:11" ht="25.5" customHeight="1" x14ac:dyDescent="0.25">
      <c r="A92" s="202" t="s">
        <v>381</v>
      </c>
      <c r="B92" s="202"/>
      <c r="C92" s="202"/>
      <c r="D92" s="202"/>
      <c r="E92" s="202"/>
      <c r="F92" s="202"/>
      <c r="G92" s="12">
        <v>81</v>
      </c>
      <c r="H92" s="52">
        <v>0</v>
      </c>
      <c r="I92" s="52">
        <v>0</v>
      </c>
      <c r="J92" s="52">
        <v>0</v>
      </c>
      <c r="K92" s="52">
        <v>0</v>
      </c>
    </row>
    <row r="93" spans="1:11" ht="38.25" customHeight="1" x14ac:dyDescent="0.25">
      <c r="A93" s="202" t="s">
        <v>382</v>
      </c>
      <c r="B93" s="202"/>
      <c r="C93" s="202"/>
      <c r="D93" s="202"/>
      <c r="E93" s="202"/>
      <c r="F93" s="202"/>
      <c r="G93" s="12">
        <v>82</v>
      </c>
      <c r="H93" s="52">
        <v>0</v>
      </c>
      <c r="I93" s="52">
        <v>0</v>
      </c>
      <c r="J93" s="52">
        <v>0</v>
      </c>
      <c r="K93" s="52">
        <v>0</v>
      </c>
    </row>
    <row r="94" spans="1:11" ht="38.25" customHeight="1" x14ac:dyDescent="0.25">
      <c r="A94" s="202" t="s">
        <v>383</v>
      </c>
      <c r="B94" s="202"/>
      <c r="C94" s="202"/>
      <c r="D94" s="202"/>
      <c r="E94" s="202"/>
      <c r="F94" s="202"/>
      <c r="G94" s="12">
        <v>83</v>
      </c>
      <c r="H94" s="52">
        <v>0</v>
      </c>
      <c r="I94" s="52">
        <v>0</v>
      </c>
      <c r="J94" s="52">
        <v>0</v>
      </c>
      <c r="K94" s="52">
        <v>0</v>
      </c>
    </row>
    <row r="95" spans="1:11" x14ac:dyDescent="0.25">
      <c r="A95" s="202" t="s">
        <v>384</v>
      </c>
      <c r="B95" s="202"/>
      <c r="C95" s="202"/>
      <c r="D95" s="202"/>
      <c r="E95" s="202"/>
      <c r="F95" s="202"/>
      <c r="G95" s="12">
        <v>84</v>
      </c>
      <c r="H95" s="52">
        <v>0</v>
      </c>
      <c r="I95" s="52">
        <v>0</v>
      </c>
      <c r="J95" s="52">
        <v>0</v>
      </c>
      <c r="K95" s="52">
        <v>0</v>
      </c>
    </row>
    <row r="96" spans="1:11" x14ac:dyDescent="0.25">
      <c r="A96" s="202" t="s">
        <v>385</v>
      </c>
      <c r="B96" s="202"/>
      <c r="C96" s="202"/>
      <c r="D96" s="202"/>
      <c r="E96" s="202"/>
      <c r="F96" s="202"/>
      <c r="G96" s="12">
        <v>85</v>
      </c>
      <c r="H96" s="52">
        <v>0</v>
      </c>
      <c r="I96" s="52">
        <v>0</v>
      </c>
      <c r="J96" s="52">
        <v>0</v>
      </c>
      <c r="K96" s="52">
        <v>0</v>
      </c>
    </row>
    <row r="97" spans="1:11" ht="26.25" customHeight="1" x14ac:dyDescent="0.25">
      <c r="A97" s="202" t="s">
        <v>386</v>
      </c>
      <c r="B97" s="202"/>
      <c r="C97" s="202"/>
      <c r="D97" s="202"/>
      <c r="E97" s="202"/>
      <c r="F97" s="202"/>
      <c r="G97" s="12">
        <v>86</v>
      </c>
      <c r="H97" s="52">
        <v>0</v>
      </c>
      <c r="I97" s="52">
        <v>0</v>
      </c>
      <c r="J97" s="52">
        <v>0</v>
      </c>
      <c r="K97" s="52">
        <v>0</v>
      </c>
    </row>
    <row r="98" spans="1:11" ht="25.5" customHeight="1" x14ac:dyDescent="0.25">
      <c r="A98" s="200" t="s">
        <v>437</v>
      </c>
      <c r="B98" s="200"/>
      <c r="C98" s="200"/>
      <c r="D98" s="200"/>
      <c r="E98" s="200"/>
      <c r="F98" s="200"/>
      <c r="G98" s="12">
        <v>87</v>
      </c>
      <c r="H98" s="69">
        <f>SUM(H99:H106)</f>
        <v>120144</v>
      </c>
      <c r="I98" s="69">
        <f>SUM(I99:I106)</f>
        <v>498353</v>
      </c>
      <c r="J98" s="69">
        <f t="shared" ref="J98:K98" si="10">SUM(J99:J106)</f>
        <v>-186548</v>
      </c>
      <c r="K98" s="69">
        <f t="shared" si="10"/>
        <v>-694071</v>
      </c>
    </row>
    <row r="99" spans="1:11" x14ac:dyDescent="0.25">
      <c r="A99" s="201" t="s">
        <v>160</v>
      </c>
      <c r="B99" s="201"/>
      <c r="C99" s="201"/>
      <c r="D99" s="201"/>
      <c r="E99" s="201"/>
      <c r="F99" s="201"/>
      <c r="G99" s="11">
        <v>88</v>
      </c>
      <c r="H99" s="52">
        <v>120144</v>
      </c>
      <c r="I99" s="52">
        <v>498353</v>
      </c>
      <c r="J99" s="52">
        <v>-186548</v>
      </c>
      <c r="K99" s="52">
        <v>-694071</v>
      </c>
    </row>
    <row r="100" spans="1:11" ht="36" customHeight="1" x14ac:dyDescent="0.25">
      <c r="A100" s="202" t="s">
        <v>387</v>
      </c>
      <c r="B100" s="202"/>
      <c r="C100" s="202"/>
      <c r="D100" s="202"/>
      <c r="E100" s="202"/>
      <c r="F100" s="202"/>
      <c r="G100" s="11">
        <v>89</v>
      </c>
      <c r="H100" s="52">
        <v>0</v>
      </c>
      <c r="I100" s="52">
        <v>0</v>
      </c>
      <c r="J100" s="52">
        <v>0</v>
      </c>
      <c r="K100" s="52">
        <v>0</v>
      </c>
    </row>
    <row r="101" spans="1:11" ht="22.2" customHeight="1" x14ac:dyDescent="0.25">
      <c r="A101" s="201" t="s">
        <v>161</v>
      </c>
      <c r="B101" s="201"/>
      <c r="C101" s="201"/>
      <c r="D101" s="201"/>
      <c r="E101" s="201"/>
      <c r="F101" s="201"/>
      <c r="G101" s="11">
        <v>90</v>
      </c>
      <c r="H101" s="52">
        <v>0</v>
      </c>
      <c r="I101" s="52">
        <v>0</v>
      </c>
      <c r="J101" s="52">
        <v>0</v>
      </c>
      <c r="K101" s="52">
        <v>0</v>
      </c>
    </row>
    <row r="102" spans="1:11" ht="22.2" customHeight="1" x14ac:dyDescent="0.25">
      <c r="A102" s="201" t="s">
        <v>162</v>
      </c>
      <c r="B102" s="201"/>
      <c r="C102" s="201"/>
      <c r="D102" s="201"/>
      <c r="E102" s="201"/>
      <c r="F102" s="201"/>
      <c r="G102" s="11">
        <v>91</v>
      </c>
      <c r="H102" s="52">
        <v>0</v>
      </c>
      <c r="I102" s="52">
        <v>0</v>
      </c>
      <c r="J102" s="52">
        <v>0</v>
      </c>
      <c r="K102" s="52">
        <v>0</v>
      </c>
    </row>
    <row r="103" spans="1:11" ht="22.2" customHeight="1" x14ac:dyDescent="0.25">
      <c r="A103" s="201" t="s">
        <v>163</v>
      </c>
      <c r="B103" s="201"/>
      <c r="C103" s="201"/>
      <c r="D103" s="201"/>
      <c r="E103" s="201"/>
      <c r="F103" s="201"/>
      <c r="G103" s="11">
        <v>92</v>
      </c>
      <c r="H103" s="52">
        <v>0</v>
      </c>
      <c r="I103" s="52">
        <v>0</v>
      </c>
      <c r="J103" s="52">
        <v>0</v>
      </c>
      <c r="K103" s="52">
        <v>0</v>
      </c>
    </row>
    <row r="104" spans="1:11" ht="12.75" customHeight="1" x14ac:dyDescent="0.25">
      <c r="A104" s="202" t="s">
        <v>388</v>
      </c>
      <c r="B104" s="202"/>
      <c r="C104" s="202"/>
      <c r="D104" s="202"/>
      <c r="E104" s="202"/>
      <c r="F104" s="202"/>
      <c r="G104" s="11">
        <v>93</v>
      </c>
      <c r="H104" s="52">
        <v>0</v>
      </c>
      <c r="I104" s="52">
        <v>0</v>
      </c>
      <c r="J104" s="52">
        <v>0</v>
      </c>
      <c r="K104" s="52">
        <v>0</v>
      </c>
    </row>
    <row r="105" spans="1:11" ht="26.25" customHeight="1" x14ac:dyDescent="0.25">
      <c r="A105" s="202" t="s">
        <v>389</v>
      </c>
      <c r="B105" s="202"/>
      <c r="C105" s="202"/>
      <c r="D105" s="202"/>
      <c r="E105" s="202"/>
      <c r="F105" s="202"/>
      <c r="G105" s="11">
        <v>94</v>
      </c>
      <c r="H105" s="52">
        <v>0</v>
      </c>
      <c r="I105" s="52">
        <v>0</v>
      </c>
      <c r="J105" s="52">
        <v>0</v>
      </c>
      <c r="K105" s="52">
        <v>0</v>
      </c>
    </row>
    <row r="106" spans="1:11" x14ac:dyDescent="0.25">
      <c r="A106" s="202" t="s">
        <v>390</v>
      </c>
      <c r="B106" s="202"/>
      <c r="C106" s="202"/>
      <c r="D106" s="202"/>
      <c r="E106" s="202"/>
      <c r="F106" s="202"/>
      <c r="G106" s="11">
        <v>95</v>
      </c>
      <c r="H106" s="52">
        <v>0</v>
      </c>
      <c r="I106" s="52">
        <v>0</v>
      </c>
      <c r="J106" s="52">
        <v>0</v>
      </c>
      <c r="K106" s="52">
        <v>0</v>
      </c>
    </row>
    <row r="107" spans="1:11" ht="24.75" customHeight="1" x14ac:dyDescent="0.25">
      <c r="A107" s="202" t="s">
        <v>391</v>
      </c>
      <c r="B107" s="202"/>
      <c r="C107" s="202"/>
      <c r="D107" s="202"/>
      <c r="E107" s="202"/>
      <c r="F107" s="202"/>
      <c r="G107" s="11">
        <v>96</v>
      </c>
      <c r="H107" s="52">
        <v>0</v>
      </c>
      <c r="I107" s="52">
        <v>0</v>
      </c>
      <c r="J107" s="52">
        <v>0</v>
      </c>
      <c r="K107" s="52">
        <v>0</v>
      </c>
    </row>
    <row r="108" spans="1:11" ht="22.95" customHeight="1" x14ac:dyDescent="0.25">
      <c r="A108" s="180" t="s">
        <v>438</v>
      </c>
      <c r="B108" s="180"/>
      <c r="C108" s="180"/>
      <c r="D108" s="180"/>
      <c r="E108" s="180"/>
      <c r="F108" s="180"/>
      <c r="G108" s="12">
        <v>97</v>
      </c>
      <c r="H108" s="69">
        <f>H91+H98-H107-H97</f>
        <v>120144</v>
      </c>
      <c r="I108" s="69">
        <f>I91+I98-I107-I97</f>
        <v>498353</v>
      </c>
      <c r="J108" s="69">
        <f t="shared" ref="J108:K108" si="11">J91+J98-J107-J97</f>
        <v>-186548</v>
      </c>
      <c r="K108" s="69">
        <f t="shared" si="11"/>
        <v>-694071</v>
      </c>
    </row>
    <row r="109" spans="1:11" ht="12.75" customHeight="1" x14ac:dyDescent="0.25">
      <c r="A109" s="180" t="s">
        <v>392</v>
      </c>
      <c r="B109" s="180"/>
      <c r="C109" s="180"/>
      <c r="D109" s="180"/>
      <c r="E109" s="180"/>
      <c r="F109" s="180"/>
      <c r="G109" s="12">
        <v>98</v>
      </c>
      <c r="H109" s="53">
        <f>H89+H108</f>
        <v>-558584</v>
      </c>
      <c r="I109" s="53">
        <f>I89+I108</f>
        <v>86899</v>
      </c>
      <c r="J109" s="53">
        <f t="shared" ref="J109:K109" si="12">J89+J108</f>
        <v>1347453</v>
      </c>
      <c r="K109" s="53">
        <f t="shared" si="12"/>
        <v>-131383</v>
      </c>
    </row>
    <row r="110" spans="1:11" x14ac:dyDescent="0.25">
      <c r="A110" s="203" t="s">
        <v>164</v>
      </c>
      <c r="B110" s="203"/>
      <c r="C110" s="203"/>
      <c r="D110" s="203"/>
      <c r="E110" s="203"/>
      <c r="F110" s="203"/>
      <c r="G110" s="204"/>
      <c r="H110" s="204"/>
      <c r="I110" s="204"/>
      <c r="J110" s="205"/>
      <c r="K110" s="205"/>
    </row>
    <row r="111" spans="1:11" ht="12.75" customHeight="1" x14ac:dyDescent="0.25">
      <c r="A111" s="198" t="s">
        <v>393</v>
      </c>
      <c r="B111" s="198"/>
      <c r="C111" s="198"/>
      <c r="D111" s="198"/>
      <c r="E111" s="198"/>
      <c r="F111" s="198"/>
      <c r="G111" s="12">
        <v>99</v>
      </c>
      <c r="H111" s="53">
        <f>H112+H113</f>
        <v>-558584</v>
      </c>
      <c r="I111" s="53">
        <f>I112+I113</f>
        <v>86899</v>
      </c>
      <c r="J111" s="53">
        <f>J112+J113</f>
        <v>1347453</v>
      </c>
      <c r="K111" s="53">
        <f>K112+K113</f>
        <v>-131383</v>
      </c>
    </row>
    <row r="112" spans="1:11" ht="12.75" customHeight="1" x14ac:dyDescent="0.25">
      <c r="A112" s="199" t="s">
        <v>113</v>
      </c>
      <c r="B112" s="199"/>
      <c r="C112" s="199"/>
      <c r="D112" s="199"/>
      <c r="E112" s="199"/>
      <c r="F112" s="199"/>
      <c r="G112" s="11">
        <v>100</v>
      </c>
      <c r="H112" s="52">
        <v>-202931</v>
      </c>
      <c r="I112" s="52">
        <v>-458343</v>
      </c>
      <c r="J112" s="52">
        <v>1215104</v>
      </c>
      <c r="K112" s="52">
        <v>677088</v>
      </c>
    </row>
    <row r="113" spans="1:11" ht="12.75" customHeight="1" x14ac:dyDescent="0.25">
      <c r="A113" s="199" t="s">
        <v>165</v>
      </c>
      <c r="B113" s="199"/>
      <c r="C113" s="199"/>
      <c r="D113" s="199"/>
      <c r="E113" s="199"/>
      <c r="F113" s="199"/>
      <c r="G113" s="11">
        <v>101</v>
      </c>
      <c r="H113" s="52">
        <v>-355653</v>
      </c>
      <c r="I113" s="52">
        <v>545242</v>
      </c>
      <c r="J113" s="52">
        <v>132349</v>
      </c>
      <c r="K113" s="52">
        <v>-808471</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62992125984251968" right="0.47244094488188981" top="0.98425196850393704" bottom="0.98425196850393704" header="0.51181102362204722" footer="0.51181102362204722"/>
  <pageSetup paperSize="9" scale="6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16" zoomScaleNormal="100" zoomScaleSheetLayoutView="85" workbookViewId="0">
      <selection activeCell="I32" sqref="I32"/>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4" t="s">
        <v>166</v>
      </c>
      <c r="B1" s="235"/>
      <c r="C1" s="235"/>
      <c r="D1" s="235"/>
      <c r="E1" s="235"/>
      <c r="F1" s="235"/>
      <c r="G1" s="235"/>
      <c r="H1" s="235"/>
      <c r="I1" s="235"/>
    </row>
    <row r="2" spans="1:9" x14ac:dyDescent="0.25">
      <c r="A2" s="236" t="s">
        <v>473</v>
      </c>
      <c r="B2" s="188"/>
      <c r="C2" s="188"/>
      <c r="D2" s="188"/>
      <c r="E2" s="188"/>
      <c r="F2" s="188"/>
      <c r="G2" s="188"/>
      <c r="H2" s="188"/>
      <c r="I2" s="188"/>
    </row>
    <row r="3" spans="1:9" x14ac:dyDescent="0.25">
      <c r="A3" s="238" t="s">
        <v>448</v>
      </c>
      <c r="B3" s="239"/>
      <c r="C3" s="239"/>
      <c r="D3" s="239"/>
      <c r="E3" s="239"/>
      <c r="F3" s="239"/>
      <c r="G3" s="239"/>
      <c r="H3" s="239"/>
      <c r="I3" s="239"/>
    </row>
    <row r="4" spans="1:9" x14ac:dyDescent="0.25">
      <c r="A4" s="237" t="s">
        <v>465</v>
      </c>
      <c r="B4" s="191"/>
      <c r="C4" s="191"/>
      <c r="D4" s="191"/>
      <c r="E4" s="191"/>
      <c r="F4" s="191"/>
      <c r="G4" s="191"/>
      <c r="H4" s="191"/>
      <c r="I4" s="192"/>
    </row>
    <row r="5" spans="1:9" ht="22.2" x14ac:dyDescent="0.25">
      <c r="A5" s="240" t="s">
        <v>2</v>
      </c>
      <c r="B5" s="196"/>
      <c r="C5" s="196"/>
      <c r="D5" s="196"/>
      <c r="E5" s="196"/>
      <c r="F5" s="196"/>
      <c r="G5" s="61" t="s">
        <v>103</v>
      </c>
      <c r="H5" s="62" t="s">
        <v>301</v>
      </c>
      <c r="I5" s="62" t="s">
        <v>279</v>
      </c>
    </row>
    <row r="6" spans="1:9" x14ac:dyDescent="0.25">
      <c r="A6" s="241">
        <v>1</v>
      </c>
      <c r="B6" s="196"/>
      <c r="C6" s="196"/>
      <c r="D6" s="196"/>
      <c r="E6" s="196"/>
      <c r="F6" s="196"/>
      <c r="G6" s="63">
        <v>2</v>
      </c>
      <c r="H6" s="62" t="s">
        <v>167</v>
      </c>
      <c r="I6" s="62" t="s">
        <v>168</v>
      </c>
    </row>
    <row r="7" spans="1:9" x14ac:dyDescent="0.25">
      <c r="A7" s="231" t="s">
        <v>169</v>
      </c>
      <c r="B7" s="231"/>
      <c r="C7" s="231"/>
      <c r="D7" s="231"/>
      <c r="E7" s="231"/>
      <c r="F7" s="231"/>
      <c r="G7" s="231"/>
      <c r="H7" s="231"/>
      <c r="I7" s="231"/>
    </row>
    <row r="8" spans="1:9" ht="12.75" customHeight="1" x14ac:dyDescent="0.25">
      <c r="A8" s="178" t="s">
        <v>170</v>
      </c>
      <c r="B8" s="178"/>
      <c r="C8" s="178"/>
      <c r="D8" s="178"/>
      <c r="E8" s="178"/>
      <c r="F8" s="178"/>
      <c r="G8" s="64">
        <v>1</v>
      </c>
      <c r="H8" s="65">
        <v>-678728</v>
      </c>
      <c r="I8" s="65">
        <v>1534001</v>
      </c>
    </row>
    <row r="9" spans="1:9" ht="12.75" customHeight="1" x14ac:dyDescent="0.25">
      <c r="A9" s="233" t="s">
        <v>171</v>
      </c>
      <c r="B9" s="233"/>
      <c r="C9" s="233"/>
      <c r="D9" s="233"/>
      <c r="E9" s="233"/>
      <c r="F9" s="233"/>
      <c r="G9" s="66">
        <v>2</v>
      </c>
      <c r="H9" s="67">
        <f>H10+H11+H12+H13+H14+H15+H16+H17</f>
        <v>5912773</v>
      </c>
      <c r="I9" s="67">
        <f>I10+I11+I12+I13+I14+I15+I16+I17</f>
        <v>3307887</v>
      </c>
    </row>
    <row r="10" spans="1:9" ht="12.75" customHeight="1" x14ac:dyDescent="0.25">
      <c r="A10" s="212" t="s">
        <v>172</v>
      </c>
      <c r="B10" s="212"/>
      <c r="C10" s="212"/>
      <c r="D10" s="212"/>
      <c r="E10" s="212"/>
      <c r="F10" s="212"/>
      <c r="G10" s="64">
        <v>3</v>
      </c>
      <c r="H10" s="52">
        <v>1954972</v>
      </c>
      <c r="I10" s="65">
        <v>2102709</v>
      </c>
    </row>
    <row r="11" spans="1:9" ht="22.2" customHeight="1" x14ac:dyDescent="0.25">
      <c r="A11" s="212" t="s">
        <v>173</v>
      </c>
      <c r="B11" s="212"/>
      <c r="C11" s="212"/>
      <c r="D11" s="212"/>
      <c r="E11" s="212"/>
      <c r="F11" s="212"/>
      <c r="G11" s="64">
        <v>4</v>
      </c>
      <c r="H11" s="65">
        <v>0</v>
      </c>
      <c r="I11" s="65">
        <v>0</v>
      </c>
    </row>
    <row r="12" spans="1:9" ht="23.4" customHeight="1" x14ac:dyDescent="0.25">
      <c r="A12" s="212" t="s">
        <v>174</v>
      </c>
      <c r="B12" s="212"/>
      <c r="C12" s="212"/>
      <c r="D12" s="212"/>
      <c r="E12" s="212"/>
      <c r="F12" s="212"/>
      <c r="G12" s="64">
        <v>5</v>
      </c>
      <c r="H12" s="65">
        <v>0</v>
      </c>
      <c r="I12" s="65">
        <v>0</v>
      </c>
    </row>
    <row r="13" spans="1:9" ht="12.75" customHeight="1" x14ac:dyDescent="0.25">
      <c r="A13" s="212" t="s">
        <v>175</v>
      </c>
      <c r="B13" s="212"/>
      <c r="C13" s="212"/>
      <c r="D13" s="212"/>
      <c r="E13" s="212"/>
      <c r="F13" s="212"/>
      <c r="G13" s="64">
        <v>6</v>
      </c>
      <c r="H13" s="52">
        <v>-970</v>
      </c>
      <c r="I13" s="65">
        <v>-34144</v>
      </c>
    </row>
    <row r="14" spans="1:9" ht="12.75" customHeight="1" x14ac:dyDescent="0.25">
      <c r="A14" s="212" t="s">
        <v>176</v>
      </c>
      <c r="B14" s="212"/>
      <c r="C14" s="212"/>
      <c r="D14" s="212"/>
      <c r="E14" s="212"/>
      <c r="F14" s="212"/>
      <c r="G14" s="64">
        <v>7</v>
      </c>
      <c r="H14" s="65">
        <v>1763285</v>
      </c>
      <c r="I14" s="65">
        <v>1722374</v>
      </c>
    </row>
    <row r="15" spans="1:9" ht="12.75" customHeight="1" x14ac:dyDescent="0.25">
      <c r="A15" s="212" t="s">
        <v>177</v>
      </c>
      <c r="B15" s="212"/>
      <c r="C15" s="212"/>
      <c r="D15" s="212"/>
      <c r="E15" s="212"/>
      <c r="F15" s="212"/>
      <c r="G15" s="64">
        <v>8</v>
      </c>
      <c r="H15" s="65">
        <v>-857</v>
      </c>
      <c r="I15" s="65">
        <v>0</v>
      </c>
    </row>
    <row r="16" spans="1:9" ht="12.75" customHeight="1" x14ac:dyDescent="0.25">
      <c r="A16" s="212" t="s">
        <v>178</v>
      </c>
      <c r="B16" s="212"/>
      <c r="C16" s="212"/>
      <c r="D16" s="212"/>
      <c r="E16" s="212"/>
      <c r="F16" s="212"/>
      <c r="G16" s="64">
        <v>9</v>
      </c>
      <c r="H16" s="65">
        <v>0</v>
      </c>
      <c r="I16" s="65">
        <v>0</v>
      </c>
    </row>
    <row r="17" spans="1:9" ht="25.2" customHeight="1" x14ac:dyDescent="0.25">
      <c r="A17" s="212" t="s">
        <v>179</v>
      </c>
      <c r="B17" s="212"/>
      <c r="C17" s="212"/>
      <c r="D17" s="212"/>
      <c r="E17" s="212"/>
      <c r="F17" s="212"/>
      <c r="G17" s="64">
        <v>10</v>
      </c>
      <c r="H17" s="65">
        <v>2196343</v>
      </c>
      <c r="I17" s="65">
        <v>-483052</v>
      </c>
    </row>
    <row r="18" spans="1:9" ht="28.2" customHeight="1" x14ac:dyDescent="0.25">
      <c r="A18" s="229" t="s">
        <v>306</v>
      </c>
      <c r="B18" s="229"/>
      <c r="C18" s="229"/>
      <c r="D18" s="229"/>
      <c r="E18" s="229"/>
      <c r="F18" s="229"/>
      <c r="G18" s="66">
        <v>11</v>
      </c>
      <c r="H18" s="67">
        <f>H8+H9</f>
        <v>5234045</v>
      </c>
      <c r="I18" s="67">
        <f>I8+I9</f>
        <v>4841888</v>
      </c>
    </row>
    <row r="19" spans="1:9" ht="12.75" customHeight="1" x14ac:dyDescent="0.25">
      <c r="A19" s="233" t="s">
        <v>180</v>
      </c>
      <c r="B19" s="233"/>
      <c r="C19" s="233"/>
      <c r="D19" s="233"/>
      <c r="E19" s="233"/>
      <c r="F19" s="233"/>
      <c r="G19" s="66">
        <v>12</v>
      </c>
      <c r="H19" s="67">
        <f>H20+H21+H22+H23</f>
        <v>-1503569</v>
      </c>
      <c r="I19" s="67">
        <f>I20+I21+I22+I23</f>
        <v>-130394</v>
      </c>
    </row>
    <row r="20" spans="1:9" ht="12.75" customHeight="1" x14ac:dyDescent="0.25">
      <c r="A20" s="212" t="s">
        <v>181</v>
      </c>
      <c r="B20" s="212"/>
      <c r="C20" s="212"/>
      <c r="D20" s="212"/>
      <c r="E20" s="212"/>
      <c r="F20" s="212"/>
      <c r="G20" s="64">
        <v>13</v>
      </c>
      <c r="H20" s="65">
        <v>-2326030</v>
      </c>
      <c r="I20" s="65">
        <v>-226564</v>
      </c>
    </row>
    <row r="21" spans="1:9" ht="12.75" customHeight="1" x14ac:dyDescent="0.25">
      <c r="A21" s="212" t="s">
        <v>182</v>
      </c>
      <c r="B21" s="212"/>
      <c r="C21" s="212"/>
      <c r="D21" s="212"/>
      <c r="E21" s="212"/>
      <c r="F21" s="212"/>
      <c r="G21" s="64">
        <v>14</v>
      </c>
      <c r="H21" s="65">
        <v>245915</v>
      </c>
      <c r="I21" s="65">
        <v>62537</v>
      </c>
    </row>
    <row r="22" spans="1:9" ht="12.75" customHeight="1" x14ac:dyDescent="0.25">
      <c r="A22" s="212" t="s">
        <v>183</v>
      </c>
      <c r="B22" s="212"/>
      <c r="C22" s="212"/>
      <c r="D22" s="212"/>
      <c r="E22" s="212"/>
      <c r="F22" s="212"/>
      <c r="G22" s="64">
        <v>15</v>
      </c>
      <c r="H22" s="65">
        <v>576546</v>
      </c>
      <c r="I22" s="65">
        <v>33633</v>
      </c>
    </row>
    <row r="23" spans="1:9" ht="12.75" customHeight="1" x14ac:dyDescent="0.25">
      <c r="A23" s="212" t="s">
        <v>184</v>
      </c>
      <c r="B23" s="212"/>
      <c r="C23" s="212"/>
      <c r="D23" s="212"/>
      <c r="E23" s="212"/>
      <c r="F23" s="212"/>
      <c r="G23" s="64">
        <v>16</v>
      </c>
      <c r="H23" s="65">
        <v>0</v>
      </c>
      <c r="I23" s="65">
        <v>0</v>
      </c>
    </row>
    <row r="24" spans="1:9" ht="12.75" customHeight="1" x14ac:dyDescent="0.25">
      <c r="A24" s="229" t="s">
        <v>185</v>
      </c>
      <c r="B24" s="229"/>
      <c r="C24" s="229"/>
      <c r="D24" s="229"/>
      <c r="E24" s="229"/>
      <c r="F24" s="229"/>
      <c r="G24" s="66">
        <v>17</v>
      </c>
      <c r="H24" s="67">
        <f>H18+H19</f>
        <v>3730476</v>
      </c>
      <c r="I24" s="67">
        <f>I18+I19</f>
        <v>4711494</v>
      </c>
    </row>
    <row r="25" spans="1:9" ht="12.75" customHeight="1" x14ac:dyDescent="0.25">
      <c r="A25" s="178" t="s">
        <v>186</v>
      </c>
      <c r="B25" s="178"/>
      <c r="C25" s="178"/>
      <c r="D25" s="178"/>
      <c r="E25" s="178"/>
      <c r="F25" s="178"/>
      <c r="G25" s="64">
        <v>18</v>
      </c>
      <c r="H25" s="65">
        <v>-890772</v>
      </c>
      <c r="I25" s="65">
        <v>-717884</v>
      </c>
    </row>
    <row r="26" spans="1:9" ht="12.75" customHeight="1" x14ac:dyDescent="0.25">
      <c r="A26" s="178" t="s">
        <v>187</v>
      </c>
      <c r="B26" s="178"/>
      <c r="C26" s="178"/>
      <c r="D26" s="178"/>
      <c r="E26" s="178"/>
      <c r="F26" s="178"/>
      <c r="G26" s="64">
        <v>19</v>
      </c>
      <c r="H26" s="65">
        <v>0</v>
      </c>
      <c r="I26" s="65">
        <v>0</v>
      </c>
    </row>
    <row r="27" spans="1:9" ht="25.95" customHeight="1" x14ac:dyDescent="0.25">
      <c r="A27" s="230" t="s">
        <v>188</v>
      </c>
      <c r="B27" s="230"/>
      <c r="C27" s="230"/>
      <c r="D27" s="230"/>
      <c r="E27" s="230"/>
      <c r="F27" s="230"/>
      <c r="G27" s="66">
        <v>20</v>
      </c>
      <c r="H27" s="67">
        <f>H24+H25+H26</f>
        <v>2839704</v>
      </c>
      <c r="I27" s="67">
        <f>I24+I25+I26</f>
        <v>3993610</v>
      </c>
    </row>
    <row r="28" spans="1:9" x14ac:dyDescent="0.25">
      <c r="A28" s="231" t="s">
        <v>189</v>
      </c>
      <c r="B28" s="231"/>
      <c r="C28" s="231"/>
      <c r="D28" s="231"/>
      <c r="E28" s="231"/>
      <c r="F28" s="231"/>
      <c r="G28" s="231"/>
      <c r="H28" s="231"/>
      <c r="I28" s="231"/>
    </row>
    <row r="29" spans="1:9" ht="30.6" customHeight="1" x14ac:dyDescent="0.25">
      <c r="A29" s="178" t="s">
        <v>190</v>
      </c>
      <c r="B29" s="178"/>
      <c r="C29" s="178"/>
      <c r="D29" s="178"/>
      <c r="E29" s="178"/>
      <c r="F29" s="178"/>
      <c r="G29" s="64">
        <v>21</v>
      </c>
      <c r="H29" s="65">
        <v>0</v>
      </c>
      <c r="I29" s="65">
        <v>0</v>
      </c>
    </row>
    <row r="30" spans="1:9" ht="12.75" customHeight="1" x14ac:dyDescent="0.25">
      <c r="A30" s="178" t="s">
        <v>191</v>
      </c>
      <c r="B30" s="178"/>
      <c r="C30" s="178"/>
      <c r="D30" s="178"/>
      <c r="E30" s="178"/>
      <c r="F30" s="178"/>
      <c r="G30" s="64">
        <v>22</v>
      </c>
      <c r="H30" s="65">
        <v>0</v>
      </c>
      <c r="I30" s="65">
        <v>0</v>
      </c>
    </row>
    <row r="31" spans="1:9" ht="12.75" customHeight="1" x14ac:dyDescent="0.25">
      <c r="A31" s="178" t="s">
        <v>192</v>
      </c>
      <c r="B31" s="178"/>
      <c r="C31" s="178"/>
      <c r="D31" s="178"/>
      <c r="E31" s="178"/>
      <c r="F31" s="178"/>
      <c r="G31" s="64">
        <v>23</v>
      </c>
      <c r="H31" s="65">
        <v>730</v>
      </c>
      <c r="I31" s="65">
        <v>1065</v>
      </c>
    </row>
    <row r="32" spans="1:9" ht="12.75" customHeight="1" x14ac:dyDescent="0.25">
      <c r="A32" s="178" t="s">
        <v>193</v>
      </c>
      <c r="B32" s="178"/>
      <c r="C32" s="178"/>
      <c r="D32" s="178"/>
      <c r="E32" s="178"/>
      <c r="F32" s="178"/>
      <c r="G32" s="64">
        <v>24</v>
      </c>
      <c r="H32" s="65">
        <v>156</v>
      </c>
      <c r="I32" s="65">
        <v>195</v>
      </c>
    </row>
    <row r="33" spans="1:9" ht="12.75" customHeight="1" x14ac:dyDescent="0.25">
      <c r="A33" s="178" t="s">
        <v>194</v>
      </c>
      <c r="B33" s="178"/>
      <c r="C33" s="178"/>
      <c r="D33" s="178"/>
      <c r="E33" s="178"/>
      <c r="F33" s="178"/>
      <c r="G33" s="64">
        <v>25</v>
      </c>
      <c r="H33" s="65">
        <v>95613</v>
      </c>
      <c r="I33" s="65">
        <v>279196</v>
      </c>
    </row>
    <row r="34" spans="1:9" ht="12.75" customHeight="1" x14ac:dyDescent="0.25">
      <c r="A34" s="178" t="s">
        <v>195</v>
      </c>
      <c r="B34" s="178"/>
      <c r="C34" s="178"/>
      <c r="D34" s="178"/>
      <c r="E34" s="178"/>
      <c r="F34" s="178"/>
      <c r="G34" s="64">
        <v>26</v>
      </c>
      <c r="H34" s="65">
        <v>0</v>
      </c>
      <c r="I34" s="65">
        <v>0</v>
      </c>
    </row>
    <row r="35" spans="1:9" ht="26.4" customHeight="1" x14ac:dyDescent="0.25">
      <c r="A35" s="229" t="s">
        <v>196</v>
      </c>
      <c r="B35" s="229"/>
      <c r="C35" s="229"/>
      <c r="D35" s="229"/>
      <c r="E35" s="229"/>
      <c r="F35" s="229"/>
      <c r="G35" s="66">
        <v>27</v>
      </c>
      <c r="H35" s="68">
        <f>H29+H30+H31+H32+H33+H34</f>
        <v>96499</v>
      </c>
      <c r="I35" s="68">
        <f>I29+I30+I31+I32+I33+I34</f>
        <v>280456</v>
      </c>
    </row>
    <row r="36" spans="1:9" ht="22.95" customHeight="1" x14ac:dyDescent="0.25">
      <c r="A36" s="178" t="s">
        <v>197</v>
      </c>
      <c r="B36" s="178"/>
      <c r="C36" s="178"/>
      <c r="D36" s="178"/>
      <c r="E36" s="178"/>
      <c r="F36" s="178"/>
      <c r="G36" s="64">
        <v>28</v>
      </c>
      <c r="H36" s="65">
        <v>-91869</v>
      </c>
      <c r="I36" s="65">
        <v>-41207</v>
      </c>
    </row>
    <row r="37" spans="1:9" ht="12.75" customHeight="1" x14ac:dyDescent="0.25">
      <c r="A37" s="178" t="s">
        <v>198</v>
      </c>
      <c r="B37" s="178"/>
      <c r="C37" s="178"/>
      <c r="D37" s="178"/>
      <c r="E37" s="178"/>
      <c r="F37" s="178"/>
      <c r="G37" s="64">
        <v>29</v>
      </c>
      <c r="H37" s="65">
        <v>0</v>
      </c>
      <c r="I37" s="65">
        <v>0</v>
      </c>
    </row>
    <row r="38" spans="1:9" ht="12.75" customHeight="1" x14ac:dyDescent="0.25">
      <c r="A38" s="178" t="s">
        <v>199</v>
      </c>
      <c r="B38" s="178"/>
      <c r="C38" s="178"/>
      <c r="D38" s="178"/>
      <c r="E38" s="178"/>
      <c r="F38" s="178"/>
      <c r="G38" s="64">
        <v>30</v>
      </c>
      <c r="H38" s="65">
        <v>-674492</v>
      </c>
      <c r="I38" s="65">
        <v>-6273</v>
      </c>
    </row>
    <row r="39" spans="1:9" ht="12.75" customHeight="1" x14ac:dyDescent="0.25">
      <c r="A39" s="178" t="s">
        <v>200</v>
      </c>
      <c r="B39" s="178"/>
      <c r="C39" s="178"/>
      <c r="D39" s="178"/>
      <c r="E39" s="178"/>
      <c r="F39" s="178"/>
      <c r="G39" s="64">
        <v>31</v>
      </c>
      <c r="H39" s="65">
        <v>0</v>
      </c>
      <c r="I39" s="65">
        <v>0</v>
      </c>
    </row>
    <row r="40" spans="1:9" ht="12.75" customHeight="1" x14ac:dyDescent="0.25">
      <c r="A40" s="178" t="s">
        <v>201</v>
      </c>
      <c r="B40" s="178"/>
      <c r="C40" s="178"/>
      <c r="D40" s="178"/>
      <c r="E40" s="178"/>
      <c r="F40" s="178"/>
      <c r="G40" s="64">
        <v>32</v>
      </c>
      <c r="H40" s="65">
        <v>0</v>
      </c>
      <c r="I40" s="65">
        <v>0</v>
      </c>
    </row>
    <row r="41" spans="1:9" ht="24" customHeight="1" x14ac:dyDescent="0.25">
      <c r="A41" s="229" t="s">
        <v>202</v>
      </c>
      <c r="B41" s="229"/>
      <c r="C41" s="229"/>
      <c r="D41" s="229"/>
      <c r="E41" s="229"/>
      <c r="F41" s="229"/>
      <c r="G41" s="66">
        <v>33</v>
      </c>
      <c r="H41" s="68">
        <f>H36+H37+H38+H39+H40</f>
        <v>-766361</v>
      </c>
      <c r="I41" s="68">
        <f>I36+I37+I38+I39+I40</f>
        <v>-47480</v>
      </c>
    </row>
    <row r="42" spans="1:9" ht="29.4" customHeight="1" x14ac:dyDescent="0.25">
      <c r="A42" s="230" t="s">
        <v>203</v>
      </c>
      <c r="B42" s="230"/>
      <c r="C42" s="230"/>
      <c r="D42" s="230"/>
      <c r="E42" s="230"/>
      <c r="F42" s="230"/>
      <c r="G42" s="66">
        <v>34</v>
      </c>
      <c r="H42" s="68">
        <f>H35+H41</f>
        <v>-669862</v>
      </c>
      <c r="I42" s="68">
        <f>I35+I41</f>
        <v>232976</v>
      </c>
    </row>
    <row r="43" spans="1:9" x14ac:dyDescent="0.25">
      <c r="A43" s="231" t="s">
        <v>204</v>
      </c>
      <c r="B43" s="231"/>
      <c r="C43" s="231"/>
      <c r="D43" s="231"/>
      <c r="E43" s="231"/>
      <c r="F43" s="231"/>
      <c r="G43" s="231"/>
      <c r="H43" s="231"/>
      <c r="I43" s="231"/>
    </row>
    <row r="44" spans="1:9" ht="12.75" customHeight="1" x14ac:dyDescent="0.25">
      <c r="A44" s="178" t="s">
        <v>205</v>
      </c>
      <c r="B44" s="178"/>
      <c r="C44" s="178"/>
      <c r="D44" s="178"/>
      <c r="E44" s="178"/>
      <c r="F44" s="178"/>
      <c r="G44" s="64">
        <v>35</v>
      </c>
      <c r="H44" s="65">
        <v>0</v>
      </c>
      <c r="I44" s="65">
        <v>0</v>
      </c>
    </row>
    <row r="45" spans="1:9" ht="25.2" customHeight="1" x14ac:dyDescent="0.25">
      <c r="A45" s="178" t="s">
        <v>206</v>
      </c>
      <c r="B45" s="178"/>
      <c r="C45" s="178"/>
      <c r="D45" s="178"/>
      <c r="E45" s="178"/>
      <c r="F45" s="178"/>
      <c r="G45" s="64">
        <v>36</v>
      </c>
      <c r="H45" s="65">
        <v>0</v>
      </c>
      <c r="I45" s="65">
        <v>0</v>
      </c>
    </row>
    <row r="46" spans="1:9" ht="12.75" customHeight="1" x14ac:dyDescent="0.25">
      <c r="A46" s="178" t="s">
        <v>207</v>
      </c>
      <c r="B46" s="178"/>
      <c r="C46" s="178"/>
      <c r="D46" s="178"/>
      <c r="E46" s="178"/>
      <c r="F46" s="178"/>
      <c r="G46" s="64">
        <v>37</v>
      </c>
      <c r="H46" s="65">
        <v>91293</v>
      </c>
      <c r="I46" s="65">
        <v>57719</v>
      </c>
    </row>
    <row r="47" spans="1:9" ht="12.75" customHeight="1" x14ac:dyDescent="0.25">
      <c r="A47" s="178" t="s">
        <v>208</v>
      </c>
      <c r="B47" s="178"/>
      <c r="C47" s="178"/>
      <c r="D47" s="178"/>
      <c r="E47" s="178"/>
      <c r="F47" s="178"/>
      <c r="G47" s="64">
        <v>38</v>
      </c>
      <c r="H47" s="65">
        <v>0</v>
      </c>
      <c r="I47" s="65">
        <v>0</v>
      </c>
    </row>
    <row r="48" spans="1:9" ht="22.2" customHeight="1" x14ac:dyDescent="0.25">
      <c r="A48" s="229" t="s">
        <v>209</v>
      </c>
      <c r="B48" s="229"/>
      <c r="C48" s="229"/>
      <c r="D48" s="229"/>
      <c r="E48" s="229"/>
      <c r="F48" s="229"/>
      <c r="G48" s="66">
        <v>39</v>
      </c>
      <c r="H48" s="68">
        <f>H44+H45+H46+H47</f>
        <v>91293</v>
      </c>
      <c r="I48" s="68">
        <f>I44+I45+I46+I47</f>
        <v>57719</v>
      </c>
    </row>
    <row r="49" spans="1:9" ht="24.6" customHeight="1" x14ac:dyDescent="0.25">
      <c r="A49" s="178" t="s">
        <v>305</v>
      </c>
      <c r="B49" s="178"/>
      <c r="C49" s="178"/>
      <c r="D49" s="178"/>
      <c r="E49" s="178"/>
      <c r="F49" s="178"/>
      <c r="G49" s="64">
        <v>40</v>
      </c>
      <c r="H49" s="65">
        <v>-4172045</v>
      </c>
      <c r="I49" s="65">
        <v>-4001470</v>
      </c>
    </row>
    <row r="50" spans="1:9" ht="12.75" customHeight="1" x14ac:dyDescent="0.25">
      <c r="A50" s="178" t="s">
        <v>210</v>
      </c>
      <c r="B50" s="178"/>
      <c r="C50" s="178"/>
      <c r="D50" s="178"/>
      <c r="E50" s="178"/>
      <c r="F50" s="178"/>
      <c r="G50" s="64">
        <v>41</v>
      </c>
      <c r="H50" s="65">
        <v>0</v>
      </c>
      <c r="I50" s="65">
        <v>0</v>
      </c>
    </row>
    <row r="51" spans="1:9" ht="12.75" customHeight="1" x14ac:dyDescent="0.25">
      <c r="A51" s="178" t="s">
        <v>211</v>
      </c>
      <c r="B51" s="178"/>
      <c r="C51" s="178"/>
      <c r="D51" s="178"/>
      <c r="E51" s="178"/>
      <c r="F51" s="178"/>
      <c r="G51" s="64">
        <v>42</v>
      </c>
      <c r="H51" s="65">
        <v>-42567</v>
      </c>
      <c r="I51" s="65">
        <v>-40053</v>
      </c>
    </row>
    <row r="52" spans="1:9" ht="22.95" customHeight="1" x14ac:dyDescent="0.25">
      <c r="A52" s="178" t="s">
        <v>212</v>
      </c>
      <c r="B52" s="178"/>
      <c r="C52" s="178"/>
      <c r="D52" s="178"/>
      <c r="E52" s="178"/>
      <c r="F52" s="178"/>
      <c r="G52" s="64">
        <v>43</v>
      </c>
      <c r="H52" s="65">
        <v>0</v>
      </c>
      <c r="I52" s="65">
        <v>0</v>
      </c>
    </row>
    <row r="53" spans="1:9" ht="12.75" customHeight="1" x14ac:dyDescent="0.25">
      <c r="A53" s="178" t="s">
        <v>213</v>
      </c>
      <c r="B53" s="178"/>
      <c r="C53" s="178"/>
      <c r="D53" s="178"/>
      <c r="E53" s="178"/>
      <c r="F53" s="178"/>
      <c r="G53" s="64">
        <v>44</v>
      </c>
      <c r="H53" s="65">
        <v>0</v>
      </c>
      <c r="I53" s="65">
        <v>0</v>
      </c>
    </row>
    <row r="54" spans="1:9" ht="30.6" customHeight="1" x14ac:dyDescent="0.25">
      <c r="A54" s="229" t="s">
        <v>214</v>
      </c>
      <c r="B54" s="229"/>
      <c r="C54" s="229"/>
      <c r="D54" s="229"/>
      <c r="E54" s="229"/>
      <c r="F54" s="229"/>
      <c r="G54" s="66">
        <v>45</v>
      </c>
      <c r="H54" s="68">
        <f>H49+H50+H51+H52+H53</f>
        <v>-4214612</v>
      </c>
      <c r="I54" s="68">
        <f>I49+I50+I51+I52+I53</f>
        <v>-4041523</v>
      </c>
    </row>
    <row r="55" spans="1:9" ht="29.4" customHeight="1" x14ac:dyDescent="0.25">
      <c r="A55" s="230" t="s">
        <v>215</v>
      </c>
      <c r="B55" s="230"/>
      <c r="C55" s="230"/>
      <c r="D55" s="230"/>
      <c r="E55" s="230"/>
      <c r="F55" s="230"/>
      <c r="G55" s="66">
        <v>46</v>
      </c>
      <c r="H55" s="68">
        <f>H48+H54</f>
        <v>-4123319</v>
      </c>
      <c r="I55" s="68">
        <f>I48+I54</f>
        <v>-3983804</v>
      </c>
    </row>
    <row r="56" spans="1:9" x14ac:dyDescent="0.25">
      <c r="A56" s="178" t="s">
        <v>216</v>
      </c>
      <c r="B56" s="178"/>
      <c r="C56" s="178"/>
      <c r="D56" s="178"/>
      <c r="E56" s="178"/>
      <c r="F56" s="178"/>
      <c r="G56" s="64">
        <v>47</v>
      </c>
      <c r="H56" s="65">
        <v>0</v>
      </c>
      <c r="I56" s="65">
        <v>0</v>
      </c>
    </row>
    <row r="57" spans="1:9" ht="26.4" customHeight="1" x14ac:dyDescent="0.25">
      <c r="A57" s="230" t="s">
        <v>217</v>
      </c>
      <c r="B57" s="230"/>
      <c r="C57" s="230"/>
      <c r="D57" s="230"/>
      <c r="E57" s="230"/>
      <c r="F57" s="230"/>
      <c r="G57" s="66">
        <v>48</v>
      </c>
      <c r="H57" s="68">
        <f>H27+H42+H55+H56</f>
        <v>-1953477</v>
      </c>
      <c r="I57" s="68">
        <f>I27+I42+I55+I56</f>
        <v>242782</v>
      </c>
    </row>
    <row r="58" spans="1:9" x14ac:dyDescent="0.25">
      <c r="A58" s="232" t="s">
        <v>218</v>
      </c>
      <c r="B58" s="232"/>
      <c r="C58" s="232"/>
      <c r="D58" s="232"/>
      <c r="E58" s="232"/>
      <c r="F58" s="232"/>
      <c r="G58" s="64">
        <v>49</v>
      </c>
      <c r="H58" s="65">
        <v>5127038</v>
      </c>
      <c r="I58" s="65">
        <v>3518715</v>
      </c>
    </row>
    <row r="59" spans="1:9" ht="31.2" customHeight="1" x14ac:dyDescent="0.25">
      <c r="A59" s="230" t="s">
        <v>219</v>
      </c>
      <c r="B59" s="230"/>
      <c r="C59" s="230"/>
      <c r="D59" s="230"/>
      <c r="E59" s="230"/>
      <c r="F59" s="230"/>
      <c r="G59" s="66">
        <v>50</v>
      </c>
      <c r="H59" s="68">
        <f>H57+H58</f>
        <v>3173561</v>
      </c>
      <c r="I59" s="68">
        <f>I57+I58</f>
        <v>3761497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G27" sqref="G27"/>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4" t="s">
        <v>220</v>
      </c>
      <c r="B1" s="235"/>
      <c r="C1" s="235"/>
      <c r="D1" s="235"/>
      <c r="E1" s="235"/>
      <c r="F1" s="235"/>
      <c r="G1" s="235"/>
      <c r="H1" s="235"/>
      <c r="I1" s="235"/>
    </row>
    <row r="2" spans="1:9" ht="12.75" customHeight="1" x14ac:dyDescent="0.25">
      <c r="A2" s="236" t="s">
        <v>473</v>
      </c>
      <c r="B2" s="188"/>
      <c r="C2" s="188"/>
      <c r="D2" s="188"/>
      <c r="E2" s="188"/>
      <c r="F2" s="188"/>
      <c r="G2" s="188"/>
      <c r="H2" s="188"/>
      <c r="I2" s="188"/>
    </row>
    <row r="3" spans="1:9" x14ac:dyDescent="0.25">
      <c r="A3" s="244" t="s">
        <v>448</v>
      </c>
      <c r="B3" s="245"/>
      <c r="C3" s="245"/>
      <c r="D3" s="245"/>
      <c r="E3" s="245"/>
      <c r="F3" s="245"/>
      <c r="G3" s="245"/>
      <c r="H3" s="245"/>
      <c r="I3" s="245"/>
    </row>
    <row r="4" spans="1:9" x14ac:dyDescent="0.25">
      <c r="A4" s="237" t="s">
        <v>328</v>
      </c>
      <c r="B4" s="191"/>
      <c r="C4" s="191"/>
      <c r="D4" s="191"/>
      <c r="E4" s="191"/>
      <c r="F4" s="191"/>
      <c r="G4" s="191"/>
      <c r="H4" s="191"/>
      <c r="I4" s="192"/>
    </row>
    <row r="5" spans="1:9" ht="22.8" thickBot="1" x14ac:dyDescent="0.3">
      <c r="A5" s="259" t="s">
        <v>2</v>
      </c>
      <c r="B5" s="260"/>
      <c r="C5" s="260"/>
      <c r="D5" s="260"/>
      <c r="E5" s="260"/>
      <c r="F5" s="261"/>
      <c r="G5" s="14" t="s">
        <v>103</v>
      </c>
      <c r="H5" s="20" t="s">
        <v>301</v>
      </c>
      <c r="I5" s="20" t="s">
        <v>279</v>
      </c>
    </row>
    <row r="6" spans="1:9" x14ac:dyDescent="0.25">
      <c r="A6" s="250">
        <v>1</v>
      </c>
      <c r="B6" s="251"/>
      <c r="C6" s="251"/>
      <c r="D6" s="251"/>
      <c r="E6" s="251"/>
      <c r="F6" s="252"/>
      <c r="G6" s="15">
        <v>2</v>
      </c>
      <c r="H6" s="21" t="s">
        <v>167</v>
      </c>
      <c r="I6" s="21" t="s">
        <v>168</v>
      </c>
    </row>
    <row r="7" spans="1:9" x14ac:dyDescent="0.25">
      <c r="A7" s="255" t="s">
        <v>169</v>
      </c>
      <c r="B7" s="256"/>
      <c r="C7" s="256"/>
      <c r="D7" s="256"/>
      <c r="E7" s="256"/>
      <c r="F7" s="256"/>
      <c r="G7" s="256"/>
      <c r="H7" s="256"/>
      <c r="I7" s="257"/>
    </row>
    <row r="8" spans="1:9" x14ac:dyDescent="0.25">
      <c r="A8" s="258" t="s">
        <v>221</v>
      </c>
      <c r="B8" s="258"/>
      <c r="C8" s="258"/>
      <c r="D8" s="258"/>
      <c r="E8" s="258"/>
      <c r="F8" s="258"/>
      <c r="G8" s="16">
        <v>1</v>
      </c>
      <c r="H8" s="23">
        <v>0</v>
      </c>
      <c r="I8" s="23">
        <v>0</v>
      </c>
    </row>
    <row r="9" spans="1:9" x14ac:dyDescent="0.25">
      <c r="A9" s="242" t="s">
        <v>222</v>
      </c>
      <c r="B9" s="242"/>
      <c r="C9" s="242"/>
      <c r="D9" s="242"/>
      <c r="E9" s="242"/>
      <c r="F9" s="242"/>
      <c r="G9" s="17">
        <v>2</v>
      </c>
      <c r="H9" s="23">
        <v>0</v>
      </c>
      <c r="I9" s="23">
        <v>0</v>
      </c>
    </row>
    <row r="10" spans="1:9" x14ac:dyDescent="0.25">
      <c r="A10" s="242" t="s">
        <v>223</v>
      </c>
      <c r="B10" s="242"/>
      <c r="C10" s="242"/>
      <c r="D10" s="242"/>
      <c r="E10" s="242"/>
      <c r="F10" s="242"/>
      <c r="G10" s="17">
        <v>3</v>
      </c>
      <c r="H10" s="23">
        <v>0</v>
      </c>
      <c r="I10" s="23">
        <v>0</v>
      </c>
    </row>
    <row r="11" spans="1:9" x14ac:dyDescent="0.25">
      <c r="A11" s="242" t="s">
        <v>224</v>
      </c>
      <c r="B11" s="242"/>
      <c r="C11" s="242"/>
      <c r="D11" s="242"/>
      <c r="E11" s="242"/>
      <c r="F11" s="242"/>
      <c r="G11" s="17">
        <v>4</v>
      </c>
      <c r="H11" s="23">
        <v>0</v>
      </c>
      <c r="I11" s="23">
        <v>0</v>
      </c>
    </row>
    <row r="12" spans="1:9" x14ac:dyDescent="0.25">
      <c r="A12" s="242" t="s">
        <v>394</v>
      </c>
      <c r="B12" s="242"/>
      <c r="C12" s="242"/>
      <c r="D12" s="242"/>
      <c r="E12" s="242"/>
      <c r="F12" s="242"/>
      <c r="G12" s="17">
        <v>5</v>
      </c>
      <c r="H12" s="23">
        <v>0</v>
      </c>
      <c r="I12" s="23">
        <v>0</v>
      </c>
    </row>
    <row r="13" spans="1:9" x14ac:dyDescent="0.25">
      <c r="A13" s="243" t="s">
        <v>395</v>
      </c>
      <c r="B13" s="243"/>
      <c r="C13" s="243"/>
      <c r="D13" s="243"/>
      <c r="E13" s="243"/>
      <c r="F13" s="243"/>
      <c r="G13" s="54">
        <v>6</v>
      </c>
      <c r="H13" s="57">
        <f>SUM(H8:H12)</f>
        <v>0</v>
      </c>
      <c r="I13" s="57">
        <f>SUM(I8:I12)</f>
        <v>0</v>
      </c>
    </row>
    <row r="14" spans="1:9" ht="12.75" customHeight="1" x14ac:dyDescent="0.25">
      <c r="A14" s="242" t="s">
        <v>396</v>
      </c>
      <c r="B14" s="242"/>
      <c r="C14" s="242"/>
      <c r="D14" s="242"/>
      <c r="E14" s="242"/>
      <c r="F14" s="242"/>
      <c r="G14" s="17">
        <v>7</v>
      </c>
      <c r="H14" s="23">
        <v>0</v>
      </c>
      <c r="I14" s="23">
        <v>0</v>
      </c>
    </row>
    <row r="15" spans="1:9" ht="12.75" customHeight="1" x14ac:dyDescent="0.25">
      <c r="A15" s="242" t="s">
        <v>397</v>
      </c>
      <c r="B15" s="242"/>
      <c r="C15" s="242"/>
      <c r="D15" s="242"/>
      <c r="E15" s="242"/>
      <c r="F15" s="242"/>
      <c r="G15" s="17">
        <v>8</v>
      </c>
      <c r="H15" s="23">
        <v>0</v>
      </c>
      <c r="I15" s="23">
        <v>0</v>
      </c>
    </row>
    <row r="16" spans="1:9" ht="12.75" customHeight="1" x14ac:dyDescent="0.25">
      <c r="A16" s="242" t="s">
        <v>398</v>
      </c>
      <c r="B16" s="242"/>
      <c r="C16" s="242"/>
      <c r="D16" s="242"/>
      <c r="E16" s="242"/>
      <c r="F16" s="242"/>
      <c r="G16" s="17">
        <v>9</v>
      </c>
      <c r="H16" s="23">
        <v>0</v>
      </c>
      <c r="I16" s="23">
        <v>0</v>
      </c>
    </row>
    <row r="17" spans="1:9" ht="12.75" customHeight="1" x14ac:dyDescent="0.25">
      <c r="A17" s="242" t="s">
        <v>399</v>
      </c>
      <c r="B17" s="242"/>
      <c r="C17" s="242"/>
      <c r="D17" s="242"/>
      <c r="E17" s="242"/>
      <c r="F17" s="242"/>
      <c r="G17" s="17">
        <v>10</v>
      </c>
      <c r="H17" s="23">
        <v>0</v>
      </c>
      <c r="I17" s="23">
        <v>0</v>
      </c>
    </row>
    <row r="18" spans="1:9" ht="12.75" customHeight="1" x14ac:dyDescent="0.25">
      <c r="A18" s="242" t="s">
        <v>400</v>
      </c>
      <c r="B18" s="242"/>
      <c r="C18" s="242"/>
      <c r="D18" s="242"/>
      <c r="E18" s="242"/>
      <c r="F18" s="242"/>
      <c r="G18" s="17">
        <v>11</v>
      </c>
      <c r="H18" s="23">
        <v>0</v>
      </c>
      <c r="I18" s="23">
        <v>0</v>
      </c>
    </row>
    <row r="19" spans="1:9" ht="12.75" customHeight="1" x14ac:dyDescent="0.25">
      <c r="A19" s="242" t="s">
        <v>401</v>
      </c>
      <c r="B19" s="242"/>
      <c r="C19" s="242"/>
      <c r="D19" s="242"/>
      <c r="E19" s="242"/>
      <c r="F19" s="242"/>
      <c r="G19" s="17">
        <v>12</v>
      </c>
      <c r="H19" s="23">
        <v>0</v>
      </c>
      <c r="I19" s="23">
        <v>0</v>
      </c>
    </row>
    <row r="20" spans="1:9" ht="26.25" customHeight="1" x14ac:dyDescent="0.25">
      <c r="A20" s="243" t="s">
        <v>402</v>
      </c>
      <c r="B20" s="243"/>
      <c r="C20" s="243"/>
      <c r="D20" s="243"/>
      <c r="E20" s="243"/>
      <c r="F20" s="243"/>
      <c r="G20" s="54">
        <v>13</v>
      </c>
      <c r="H20" s="57">
        <f>SUM(H14:H19)</f>
        <v>0</v>
      </c>
      <c r="I20" s="57">
        <f>SUM(I14:I19)</f>
        <v>0</v>
      </c>
    </row>
    <row r="21" spans="1:9" ht="27.6" customHeight="1" x14ac:dyDescent="0.25">
      <c r="A21" s="254" t="s">
        <v>403</v>
      </c>
      <c r="B21" s="254"/>
      <c r="C21" s="254"/>
      <c r="D21" s="254"/>
      <c r="E21" s="254"/>
      <c r="F21" s="254"/>
      <c r="G21" s="55">
        <v>14</v>
      </c>
      <c r="H21" s="25">
        <f>H13+H20</f>
        <v>0</v>
      </c>
      <c r="I21" s="25">
        <f>I13+I20</f>
        <v>0</v>
      </c>
    </row>
    <row r="22" spans="1:9" x14ac:dyDescent="0.25">
      <c r="A22" s="255" t="s">
        <v>189</v>
      </c>
      <c r="B22" s="256"/>
      <c r="C22" s="256"/>
      <c r="D22" s="256"/>
      <c r="E22" s="256"/>
      <c r="F22" s="256"/>
      <c r="G22" s="256"/>
      <c r="H22" s="256"/>
      <c r="I22" s="257"/>
    </row>
    <row r="23" spans="1:9" ht="26.4" customHeight="1" x14ac:dyDescent="0.25">
      <c r="A23" s="258" t="s">
        <v>225</v>
      </c>
      <c r="B23" s="258"/>
      <c r="C23" s="258"/>
      <c r="D23" s="258"/>
      <c r="E23" s="258"/>
      <c r="F23" s="258"/>
      <c r="G23" s="16">
        <v>15</v>
      </c>
      <c r="H23" s="23">
        <v>0</v>
      </c>
      <c r="I23" s="23">
        <v>0</v>
      </c>
    </row>
    <row r="24" spans="1:9" ht="12.75" customHeight="1" x14ac:dyDescent="0.25">
      <c r="A24" s="242" t="s">
        <v>226</v>
      </c>
      <c r="B24" s="242"/>
      <c r="C24" s="242"/>
      <c r="D24" s="242"/>
      <c r="E24" s="242"/>
      <c r="F24" s="242"/>
      <c r="G24" s="16">
        <v>16</v>
      </c>
      <c r="H24" s="23">
        <v>0</v>
      </c>
      <c r="I24" s="23">
        <v>0</v>
      </c>
    </row>
    <row r="25" spans="1:9" ht="12.75" customHeight="1" x14ac:dyDescent="0.25">
      <c r="A25" s="242" t="s">
        <v>227</v>
      </c>
      <c r="B25" s="242"/>
      <c r="C25" s="242"/>
      <c r="D25" s="242"/>
      <c r="E25" s="242"/>
      <c r="F25" s="242"/>
      <c r="G25" s="16">
        <v>17</v>
      </c>
      <c r="H25" s="23">
        <v>0</v>
      </c>
      <c r="I25" s="23">
        <v>0</v>
      </c>
    </row>
    <row r="26" spans="1:9" ht="12.75" customHeight="1" x14ac:dyDescent="0.25">
      <c r="A26" s="242" t="s">
        <v>228</v>
      </c>
      <c r="B26" s="242"/>
      <c r="C26" s="242"/>
      <c r="D26" s="242"/>
      <c r="E26" s="242"/>
      <c r="F26" s="242"/>
      <c r="G26" s="16">
        <v>18</v>
      </c>
      <c r="H26" s="23">
        <v>0</v>
      </c>
      <c r="I26" s="23">
        <v>0</v>
      </c>
    </row>
    <row r="27" spans="1:9" ht="12.75" customHeight="1" x14ac:dyDescent="0.25">
      <c r="A27" s="242" t="s">
        <v>229</v>
      </c>
      <c r="B27" s="242"/>
      <c r="C27" s="242"/>
      <c r="D27" s="242"/>
      <c r="E27" s="242"/>
      <c r="F27" s="242"/>
      <c r="G27" s="16">
        <v>19</v>
      </c>
      <c r="H27" s="23">
        <v>0</v>
      </c>
      <c r="I27" s="23">
        <v>0</v>
      </c>
    </row>
    <row r="28" spans="1:9" ht="12.75" customHeight="1" x14ac:dyDescent="0.25">
      <c r="A28" s="242" t="s">
        <v>230</v>
      </c>
      <c r="B28" s="242"/>
      <c r="C28" s="242"/>
      <c r="D28" s="242"/>
      <c r="E28" s="242"/>
      <c r="F28" s="242"/>
      <c r="G28" s="16">
        <v>20</v>
      </c>
      <c r="H28" s="23">
        <v>0</v>
      </c>
      <c r="I28" s="23">
        <v>0</v>
      </c>
    </row>
    <row r="29" spans="1:9" ht="24" customHeight="1" x14ac:dyDescent="0.25">
      <c r="A29" s="248" t="s">
        <v>404</v>
      </c>
      <c r="B29" s="248"/>
      <c r="C29" s="248"/>
      <c r="D29" s="248"/>
      <c r="E29" s="248"/>
      <c r="F29" s="248"/>
      <c r="G29" s="54">
        <v>21</v>
      </c>
      <c r="H29" s="58">
        <f>SUM(H23:H28)</f>
        <v>0</v>
      </c>
      <c r="I29" s="58">
        <f>SUM(I23:I28)</f>
        <v>0</v>
      </c>
    </row>
    <row r="30" spans="1:9" ht="27" customHeight="1" x14ac:dyDescent="0.25">
      <c r="A30" s="242" t="s">
        <v>231</v>
      </c>
      <c r="B30" s="242"/>
      <c r="C30" s="242"/>
      <c r="D30" s="242"/>
      <c r="E30" s="242"/>
      <c r="F30" s="242"/>
      <c r="G30" s="17">
        <v>22</v>
      </c>
      <c r="H30" s="23">
        <v>0</v>
      </c>
      <c r="I30" s="23">
        <v>0</v>
      </c>
    </row>
    <row r="31" spans="1:9" ht="12.75" customHeight="1" x14ac:dyDescent="0.25">
      <c r="A31" s="242" t="s">
        <v>232</v>
      </c>
      <c r="B31" s="242"/>
      <c r="C31" s="242"/>
      <c r="D31" s="242"/>
      <c r="E31" s="242"/>
      <c r="F31" s="242"/>
      <c r="G31" s="17">
        <v>23</v>
      </c>
      <c r="H31" s="23">
        <v>0</v>
      </c>
      <c r="I31" s="23">
        <v>0</v>
      </c>
    </row>
    <row r="32" spans="1:9" ht="12.75" customHeight="1" x14ac:dyDescent="0.25">
      <c r="A32" s="242" t="s">
        <v>405</v>
      </c>
      <c r="B32" s="242"/>
      <c r="C32" s="242"/>
      <c r="D32" s="242"/>
      <c r="E32" s="242"/>
      <c r="F32" s="242"/>
      <c r="G32" s="17">
        <v>24</v>
      </c>
      <c r="H32" s="23">
        <v>0</v>
      </c>
      <c r="I32" s="23">
        <v>0</v>
      </c>
    </row>
    <row r="33" spans="1:9" ht="12.75" customHeight="1" x14ac:dyDescent="0.25">
      <c r="A33" s="242" t="s">
        <v>233</v>
      </c>
      <c r="B33" s="242"/>
      <c r="C33" s="242"/>
      <c r="D33" s="242"/>
      <c r="E33" s="242"/>
      <c r="F33" s="242"/>
      <c r="G33" s="17">
        <v>25</v>
      </c>
      <c r="H33" s="23">
        <v>0</v>
      </c>
      <c r="I33" s="23">
        <v>0</v>
      </c>
    </row>
    <row r="34" spans="1:9" ht="12.75" customHeight="1" x14ac:dyDescent="0.25">
      <c r="A34" s="242" t="s">
        <v>234</v>
      </c>
      <c r="B34" s="242"/>
      <c r="C34" s="242"/>
      <c r="D34" s="242"/>
      <c r="E34" s="242"/>
      <c r="F34" s="242"/>
      <c r="G34" s="17">
        <v>26</v>
      </c>
      <c r="H34" s="23">
        <v>0</v>
      </c>
      <c r="I34" s="23">
        <v>0</v>
      </c>
    </row>
    <row r="35" spans="1:9" ht="25.95" customHeight="1" x14ac:dyDescent="0.25">
      <c r="A35" s="248" t="s">
        <v>406</v>
      </c>
      <c r="B35" s="248"/>
      <c r="C35" s="248"/>
      <c r="D35" s="248"/>
      <c r="E35" s="248"/>
      <c r="F35" s="248"/>
      <c r="G35" s="54">
        <v>27</v>
      </c>
      <c r="H35" s="58">
        <f>SUM(H30:H34)</f>
        <v>0</v>
      </c>
      <c r="I35" s="58">
        <f>SUM(I30:I34)</f>
        <v>0</v>
      </c>
    </row>
    <row r="36" spans="1:9" ht="28.2" customHeight="1" x14ac:dyDescent="0.25">
      <c r="A36" s="254" t="s">
        <v>407</v>
      </c>
      <c r="B36" s="254"/>
      <c r="C36" s="254"/>
      <c r="D36" s="254"/>
      <c r="E36" s="254"/>
      <c r="F36" s="254"/>
      <c r="G36" s="55">
        <v>28</v>
      </c>
      <c r="H36" s="59">
        <f>H29+H35</f>
        <v>0</v>
      </c>
      <c r="I36" s="59">
        <f>I29+I35</f>
        <v>0</v>
      </c>
    </row>
    <row r="37" spans="1:9" x14ac:dyDescent="0.25">
      <c r="A37" s="255" t="s">
        <v>204</v>
      </c>
      <c r="B37" s="256"/>
      <c r="C37" s="256"/>
      <c r="D37" s="256"/>
      <c r="E37" s="256"/>
      <c r="F37" s="256"/>
      <c r="G37" s="256">
        <v>0</v>
      </c>
      <c r="H37" s="256"/>
      <c r="I37" s="257"/>
    </row>
    <row r="38" spans="1:9" ht="12.75" customHeight="1" x14ac:dyDescent="0.25">
      <c r="A38" s="262" t="s">
        <v>235</v>
      </c>
      <c r="B38" s="262"/>
      <c r="C38" s="262"/>
      <c r="D38" s="262"/>
      <c r="E38" s="262"/>
      <c r="F38" s="262"/>
      <c r="G38" s="16">
        <v>29</v>
      </c>
      <c r="H38" s="23">
        <v>0</v>
      </c>
      <c r="I38" s="23">
        <v>0</v>
      </c>
    </row>
    <row r="39" spans="1:9" ht="25.2" customHeight="1" x14ac:dyDescent="0.25">
      <c r="A39" s="247" t="s">
        <v>236</v>
      </c>
      <c r="B39" s="247"/>
      <c r="C39" s="247"/>
      <c r="D39" s="247"/>
      <c r="E39" s="247"/>
      <c r="F39" s="247"/>
      <c r="G39" s="17">
        <v>30</v>
      </c>
      <c r="H39" s="23">
        <v>0</v>
      </c>
      <c r="I39" s="23">
        <v>0</v>
      </c>
    </row>
    <row r="40" spans="1:9" ht="12.75" customHeight="1" x14ac:dyDescent="0.25">
      <c r="A40" s="247" t="s">
        <v>237</v>
      </c>
      <c r="B40" s="247"/>
      <c r="C40" s="247"/>
      <c r="D40" s="247"/>
      <c r="E40" s="247"/>
      <c r="F40" s="247"/>
      <c r="G40" s="17">
        <v>31</v>
      </c>
      <c r="H40" s="23">
        <v>0</v>
      </c>
      <c r="I40" s="23">
        <v>0</v>
      </c>
    </row>
    <row r="41" spans="1:9" ht="12.75" customHeight="1" x14ac:dyDescent="0.25">
      <c r="A41" s="247" t="s">
        <v>238</v>
      </c>
      <c r="B41" s="247"/>
      <c r="C41" s="247"/>
      <c r="D41" s="247"/>
      <c r="E41" s="247"/>
      <c r="F41" s="247"/>
      <c r="G41" s="17">
        <v>32</v>
      </c>
      <c r="H41" s="23">
        <v>0</v>
      </c>
      <c r="I41" s="23">
        <v>0</v>
      </c>
    </row>
    <row r="42" spans="1:9" ht="25.95" customHeight="1" x14ac:dyDescent="0.25">
      <c r="A42" s="248" t="s">
        <v>408</v>
      </c>
      <c r="B42" s="248"/>
      <c r="C42" s="248"/>
      <c r="D42" s="248"/>
      <c r="E42" s="248"/>
      <c r="F42" s="248"/>
      <c r="G42" s="54">
        <v>33</v>
      </c>
      <c r="H42" s="58">
        <f>H41+H40+H39+H38</f>
        <v>0</v>
      </c>
      <c r="I42" s="58">
        <f>I41+I40+I39+I38</f>
        <v>0</v>
      </c>
    </row>
    <row r="43" spans="1:9" ht="24.6" customHeight="1" x14ac:dyDescent="0.25">
      <c r="A43" s="247" t="s">
        <v>239</v>
      </c>
      <c r="B43" s="247"/>
      <c r="C43" s="247"/>
      <c r="D43" s="247"/>
      <c r="E43" s="247"/>
      <c r="F43" s="247"/>
      <c r="G43" s="17">
        <v>34</v>
      </c>
      <c r="H43" s="23">
        <v>0</v>
      </c>
      <c r="I43" s="23">
        <v>0</v>
      </c>
    </row>
    <row r="44" spans="1:9" ht="12.75" customHeight="1" x14ac:dyDescent="0.25">
      <c r="A44" s="247" t="s">
        <v>240</v>
      </c>
      <c r="B44" s="247"/>
      <c r="C44" s="247"/>
      <c r="D44" s="247"/>
      <c r="E44" s="247"/>
      <c r="F44" s="247"/>
      <c r="G44" s="17">
        <v>35</v>
      </c>
      <c r="H44" s="23">
        <v>0</v>
      </c>
      <c r="I44" s="23">
        <v>0</v>
      </c>
    </row>
    <row r="45" spans="1:9" ht="12.75" customHeight="1" x14ac:dyDescent="0.25">
      <c r="A45" s="247" t="s">
        <v>241</v>
      </c>
      <c r="B45" s="247"/>
      <c r="C45" s="247"/>
      <c r="D45" s="247"/>
      <c r="E45" s="247"/>
      <c r="F45" s="247"/>
      <c r="G45" s="17">
        <v>36</v>
      </c>
      <c r="H45" s="23">
        <v>0</v>
      </c>
      <c r="I45" s="23">
        <v>0</v>
      </c>
    </row>
    <row r="46" spans="1:9" ht="21" customHeight="1" x14ac:dyDescent="0.25">
      <c r="A46" s="247" t="s">
        <v>242</v>
      </c>
      <c r="B46" s="247"/>
      <c r="C46" s="247"/>
      <c r="D46" s="247"/>
      <c r="E46" s="247"/>
      <c r="F46" s="247"/>
      <c r="G46" s="17">
        <v>37</v>
      </c>
      <c r="H46" s="23">
        <v>0</v>
      </c>
      <c r="I46" s="23">
        <v>0</v>
      </c>
    </row>
    <row r="47" spans="1:9" ht="12.75" customHeight="1" x14ac:dyDescent="0.25">
      <c r="A47" s="247" t="s">
        <v>243</v>
      </c>
      <c r="B47" s="247"/>
      <c r="C47" s="247"/>
      <c r="D47" s="247"/>
      <c r="E47" s="247"/>
      <c r="F47" s="247"/>
      <c r="G47" s="17">
        <v>38</v>
      </c>
      <c r="H47" s="23">
        <v>0</v>
      </c>
      <c r="I47" s="23">
        <v>0</v>
      </c>
    </row>
    <row r="48" spans="1:9" ht="22.95" customHeight="1" x14ac:dyDescent="0.25">
      <c r="A48" s="248" t="s">
        <v>409</v>
      </c>
      <c r="B48" s="248"/>
      <c r="C48" s="248"/>
      <c r="D48" s="248"/>
      <c r="E48" s="248"/>
      <c r="F48" s="248"/>
      <c r="G48" s="54">
        <v>39</v>
      </c>
      <c r="H48" s="58">
        <f>H47+H46+H45+H44+H43</f>
        <v>0</v>
      </c>
      <c r="I48" s="58">
        <f>I47+I46+I45+I44+I43</f>
        <v>0</v>
      </c>
    </row>
    <row r="49" spans="1:9" ht="25.95" customHeight="1" x14ac:dyDescent="0.25">
      <c r="A49" s="249" t="s">
        <v>444</v>
      </c>
      <c r="B49" s="249"/>
      <c r="C49" s="249"/>
      <c r="D49" s="249"/>
      <c r="E49" s="249"/>
      <c r="F49" s="249"/>
      <c r="G49" s="54">
        <v>40</v>
      </c>
      <c r="H49" s="58">
        <f>H48+H42</f>
        <v>0</v>
      </c>
      <c r="I49" s="58">
        <f>I48+I42</f>
        <v>0</v>
      </c>
    </row>
    <row r="50" spans="1:9" ht="12.75" customHeight="1" x14ac:dyDescent="0.25">
      <c r="A50" s="242" t="s">
        <v>244</v>
      </c>
      <c r="B50" s="242"/>
      <c r="C50" s="242"/>
      <c r="D50" s="242"/>
      <c r="E50" s="242"/>
      <c r="F50" s="242"/>
      <c r="G50" s="17">
        <v>41</v>
      </c>
      <c r="H50" s="23">
        <v>0</v>
      </c>
      <c r="I50" s="23">
        <v>0</v>
      </c>
    </row>
    <row r="51" spans="1:9" ht="25.95" customHeight="1" x14ac:dyDescent="0.25">
      <c r="A51" s="249" t="s">
        <v>410</v>
      </c>
      <c r="B51" s="249"/>
      <c r="C51" s="249"/>
      <c r="D51" s="249"/>
      <c r="E51" s="249"/>
      <c r="F51" s="249"/>
      <c r="G51" s="54">
        <v>42</v>
      </c>
      <c r="H51" s="58">
        <f>H21+H36+H49+H50</f>
        <v>0</v>
      </c>
      <c r="I51" s="58">
        <f>I21+I36+I49+I50</f>
        <v>0</v>
      </c>
    </row>
    <row r="52" spans="1:9" ht="12.75" customHeight="1" x14ac:dyDescent="0.25">
      <c r="A52" s="253" t="s">
        <v>218</v>
      </c>
      <c r="B52" s="253"/>
      <c r="C52" s="253"/>
      <c r="D52" s="253"/>
      <c r="E52" s="253"/>
      <c r="F52" s="253"/>
      <c r="G52" s="17">
        <v>43</v>
      </c>
      <c r="H52" s="24">
        <v>0</v>
      </c>
      <c r="I52" s="24">
        <v>0</v>
      </c>
    </row>
    <row r="53" spans="1:9" ht="31.95" customHeight="1" x14ac:dyDescent="0.25">
      <c r="A53" s="246" t="s">
        <v>411</v>
      </c>
      <c r="B53" s="246"/>
      <c r="C53" s="246"/>
      <c r="D53" s="246"/>
      <c r="E53" s="246"/>
      <c r="F53" s="246"/>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70866141732283472" right="0.23622047244094491" top="0.98425196850393704" bottom="0.98425196850393704"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M32" zoomScaleNormal="100" zoomScaleSheetLayoutView="100" workbookViewId="0">
      <selection activeCell="X42" sqref="X42"/>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1" t="s">
        <v>245</v>
      </c>
      <c r="B1" s="282"/>
      <c r="C1" s="282"/>
      <c r="D1" s="282"/>
      <c r="E1" s="282"/>
      <c r="F1" s="282"/>
      <c r="G1" s="282"/>
      <c r="H1" s="282"/>
      <c r="I1" s="282"/>
      <c r="J1" s="282"/>
      <c r="K1" s="26"/>
    </row>
    <row r="2" spans="1:25" ht="15.6" x14ac:dyDescent="0.25">
      <c r="A2" s="2"/>
      <c r="B2" s="3"/>
      <c r="C2" s="283" t="s">
        <v>246</v>
      </c>
      <c r="D2" s="283"/>
      <c r="E2" s="9">
        <v>45292</v>
      </c>
      <c r="F2" s="4" t="s">
        <v>0</v>
      </c>
      <c r="G2" s="9">
        <v>45565</v>
      </c>
      <c r="H2" s="27"/>
      <c r="I2" s="27"/>
      <c r="J2" s="27"/>
      <c r="K2" s="26"/>
      <c r="X2" s="28" t="s">
        <v>448</v>
      </c>
    </row>
    <row r="3" spans="1:25" ht="13.5" customHeight="1" thickBot="1" x14ac:dyDescent="0.3">
      <c r="A3" s="284" t="s">
        <v>247</v>
      </c>
      <c r="B3" s="285"/>
      <c r="C3" s="285"/>
      <c r="D3" s="285"/>
      <c r="E3" s="285"/>
      <c r="F3" s="285"/>
      <c r="G3" s="288" t="s">
        <v>3</v>
      </c>
      <c r="H3" s="272" t="s">
        <v>248</v>
      </c>
      <c r="I3" s="272"/>
      <c r="J3" s="272"/>
      <c r="K3" s="272"/>
      <c r="L3" s="272"/>
      <c r="M3" s="272"/>
      <c r="N3" s="272"/>
      <c r="O3" s="272"/>
      <c r="P3" s="272"/>
      <c r="Q3" s="272"/>
      <c r="R3" s="272"/>
      <c r="S3" s="272"/>
      <c r="T3" s="272"/>
      <c r="U3" s="272"/>
      <c r="V3" s="272"/>
      <c r="W3" s="272"/>
      <c r="X3" s="272" t="s">
        <v>249</v>
      </c>
      <c r="Y3" s="274" t="s">
        <v>250</v>
      </c>
    </row>
    <row r="4" spans="1:25" ht="82.2" thickBot="1" x14ac:dyDescent="0.3">
      <c r="A4" s="286"/>
      <c r="B4" s="287"/>
      <c r="C4" s="287"/>
      <c r="D4" s="287"/>
      <c r="E4" s="287"/>
      <c r="F4" s="287"/>
      <c r="G4" s="289"/>
      <c r="H4" s="29" t="s">
        <v>251</v>
      </c>
      <c r="I4" s="29" t="s">
        <v>252</v>
      </c>
      <c r="J4" s="29" t="s">
        <v>253</v>
      </c>
      <c r="K4" s="29" t="s">
        <v>254</v>
      </c>
      <c r="L4" s="29" t="s">
        <v>255</v>
      </c>
      <c r="M4" s="29" t="s">
        <v>256</v>
      </c>
      <c r="N4" s="29" t="s">
        <v>257</v>
      </c>
      <c r="O4" s="29" t="s">
        <v>258</v>
      </c>
      <c r="P4" s="70" t="s">
        <v>412</v>
      </c>
      <c r="Q4" s="29" t="s">
        <v>259</v>
      </c>
      <c r="R4" s="29" t="s">
        <v>260</v>
      </c>
      <c r="S4" s="70" t="s">
        <v>413</v>
      </c>
      <c r="T4" s="70" t="s">
        <v>414</v>
      </c>
      <c r="U4" s="29" t="s">
        <v>261</v>
      </c>
      <c r="V4" s="29" t="s">
        <v>262</v>
      </c>
      <c r="W4" s="29" t="s">
        <v>263</v>
      </c>
      <c r="X4" s="273"/>
      <c r="Y4" s="275"/>
    </row>
    <row r="5" spans="1:25" ht="20.399999999999999" x14ac:dyDescent="0.25">
      <c r="A5" s="276">
        <v>1</v>
      </c>
      <c r="B5" s="277"/>
      <c r="C5" s="277"/>
      <c r="D5" s="277"/>
      <c r="E5" s="277"/>
      <c r="F5" s="277"/>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5">
      <c r="A6" s="278" t="s">
        <v>264</v>
      </c>
      <c r="B6" s="278"/>
      <c r="C6" s="278"/>
      <c r="D6" s="278"/>
      <c r="E6" s="278"/>
      <c r="F6" s="278"/>
      <c r="G6" s="278"/>
      <c r="H6" s="278"/>
      <c r="I6" s="278"/>
      <c r="J6" s="278"/>
      <c r="K6" s="278"/>
      <c r="L6" s="278"/>
      <c r="M6" s="278"/>
      <c r="N6" s="279"/>
      <c r="O6" s="279"/>
      <c r="P6" s="279"/>
      <c r="Q6" s="279"/>
      <c r="R6" s="279"/>
      <c r="S6" s="279"/>
      <c r="T6" s="279"/>
      <c r="U6" s="279"/>
      <c r="V6" s="279"/>
      <c r="W6" s="279"/>
      <c r="X6" s="279"/>
      <c r="Y6" s="280"/>
    </row>
    <row r="7" spans="1:25" x14ac:dyDescent="0.25">
      <c r="A7" s="270" t="s">
        <v>298</v>
      </c>
      <c r="B7" s="270"/>
      <c r="C7" s="270"/>
      <c r="D7" s="270"/>
      <c r="E7" s="270"/>
      <c r="F7" s="270"/>
      <c r="G7" s="6">
        <v>1</v>
      </c>
      <c r="H7" s="33">
        <v>31816470</v>
      </c>
      <c r="I7" s="33">
        <v>192077</v>
      </c>
      <c r="J7" s="33">
        <v>2566551</v>
      </c>
      <c r="K7" s="33">
        <v>1469616</v>
      </c>
      <c r="L7" s="33">
        <v>1469616</v>
      </c>
      <c r="M7" s="33">
        <v>0</v>
      </c>
      <c r="N7" s="33">
        <v>0</v>
      </c>
      <c r="O7" s="33">
        <v>0</v>
      </c>
      <c r="P7" s="33">
        <v>0</v>
      </c>
      <c r="Q7" s="33">
        <v>0</v>
      </c>
      <c r="R7" s="33">
        <v>0</v>
      </c>
      <c r="S7" s="33">
        <v>0</v>
      </c>
      <c r="T7" s="33">
        <v>9701290</v>
      </c>
      <c r="U7" s="33">
        <v>-72880232</v>
      </c>
      <c r="V7" s="33">
        <v>0</v>
      </c>
      <c r="W7" s="34">
        <f>H7+I7+J7+K7-L7+M7+N7+O7+P7+Q7+R7+U7+V7+S7+T7</f>
        <v>-28603844</v>
      </c>
      <c r="X7" s="33">
        <v>22876751</v>
      </c>
      <c r="Y7" s="34">
        <f>W7+X7</f>
        <v>-5727093</v>
      </c>
    </row>
    <row r="8" spans="1:25" x14ac:dyDescent="0.25">
      <c r="A8" s="265" t="s">
        <v>265</v>
      </c>
      <c r="B8" s="265"/>
      <c r="C8" s="265"/>
      <c r="D8" s="265"/>
      <c r="E8" s="265"/>
      <c r="F8" s="265"/>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65" t="s">
        <v>266</v>
      </c>
      <c r="B9" s="265"/>
      <c r="C9" s="265"/>
      <c r="D9" s="265"/>
      <c r="E9" s="265"/>
      <c r="F9" s="265"/>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1" t="s">
        <v>299</v>
      </c>
      <c r="B10" s="271"/>
      <c r="C10" s="271"/>
      <c r="D10" s="271"/>
      <c r="E10" s="271"/>
      <c r="F10" s="271"/>
      <c r="G10" s="7">
        <v>4</v>
      </c>
      <c r="H10" s="34">
        <f>H7+H8+H9</f>
        <v>31816470</v>
      </c>
      <c r="I10" s="34">
        <f t="shared" ref="I10:Y10" si="2">I7+I8+I9</f>
        <v>192077</v>
      </c>
      <c r="J10" s="34">
        <f t="shared" si="2"/>
        <v>2566551</v>
      </c>
      <c r="K10" s="34">
        <f>K7+K8+K9</f>
        <v>1469616</v>
      </c>
      <c r="L10" s="34">
        <f t="shared" si="2"/>
        <v>1469616</v>
      </c>
      <c r="M10" s="34">
        <f t="shared" si="2"/>
        <v>0</v>
      </c>
      <c r="N10" s="34">
        <f t="shared" si="2"/>
        <v>0</v>
      </c>
      <c r="O10" s="34">
        <f t="shared" si="2"/>
        <v>0</v>
      </c>
      <c r="P10" s="34">
        <f t="shared" si="2"/>
        <v>0</v>
      </c>
      <c r="Q10" s="34">
        <f t="shared" si="2"/>
        <v>0</v>
      </c>
      <c r="R10" s="34">
        <f t="shared" si="2"/>
        <v>0</v>
      </c>
      <c r="S10" s="34">
        <f t="shared" si="2"/>
        <v>0</v>
      </c>
      <c r="T10" s="34">
        <f t="shared" si="2"/>
        <v>9701290</v>
      </c>
      <c r="U10" s="34">
        <f t="shared" si="2"/>
        <v>-72880232</v>
      </c>
      <c r="V10" s="34">
        <f t="shared" si="2"/>
        <v>0</v>
      </c>
      <c r="W10" s="34">
        <f t="shared" si="2"/>
        <v>-28603844</v>
      </c>
      <c r="X10" s="34">
        <f t="shared" si="2"/>
        <v>22876751</v>
      </c>
      <c r="Y10" s="34">
        <f t="shared" si="2"/>
        <v>-5727093</v>
      </c>
    </row>
    <row r="11" spans="1:25" x14ac:dyDescent="0.25">
      <c r="A11" s="265" t="s">
        <v>267</v>
      </c>
      <c r="B11" s="265"/>
      <c r="C11" s="265"/>
      <c r="D11" s="265"/>
      <c r="E11" s="265"/>
      <c r="F11" s="265"/>
      <c r="G11" s="6">
        <v>5</v>
      </c>
      <c r="H11" s="35">
        <v>0</v>
      </c>
      <c r="I11" s="35">
        <v>0</v>
      </c>
      <c r="J11" s="35">
        <v>0</v>
      </c>
      <c r="K11" s="35">
        <v>0</v>
      </c>
      <c r="L11" s="35">
        <v>0</v>
      </c>
      <c r="M11" s="35">
        <v>0</v>
      </c>
      <c r="N11" s="35">
        <v>0</v>
      </c>
      <c r="O11" s="35">
        <v>0</v>
      </c>
      <c r="P11" s="35">
        <v>0</v>
      </c>
      <c r="Q11" s="35">
        <v>0</v>
      </c>
      <c r="R11" s="35">
        <v>0</v>
      </c>
      <c r="S11" s="33">
        <v>0</v>
      </c>
      <c r="T11" s="33">
        <v>0</v>
      </c>
      <c r="U11" s="35">
        <v>0</v>
      </c>
      <c r="V11" s="33">
        <v>-178965</v>
      </c>
      <c r="W11" s="34">
        <f t="shared" ref="W11:W29" si="3">H11+I11+J11+K11-L11+M11+N11+O11+P11+Q11+R11+U11+V11+S11+T11</f>
        <v>-178965</v>
      </c>
      <c r="X11" s="33">
        <v>-499763</v>
      </c>
      <c r="Y11" s="34">
        <f t="shared" ref="Y11:Y29" si="4">W11+X11</f>
        <v>-678728</v>
      </c>
    </row>
    <row r="12" spans="1:25" x14ac:dyDescent="0.25">
      <c r="A12" s="265" t="s">
        <v>268</v>
      </c>
      <c r="B12" s="265"/>
      <c r="C12" s="265"/>
      <c r="D12" s="265"/>
      <c r="E12" s="265"/>
      <c r="F12" s="265"/>
      <c r="G12" s="6">
        <v>6</v>
      </c>
      <c r="H12" s="35">
        <v>0</v>
      </c>
      <c r="I12" s="35">
        <v>0</v>
      </c>
      <c r="J12" s="35">
        <v>0</v>
      </c>
      <c r="K12" s="35">
        <v>0</v>
      </c>
      <c r="L12" s="35">
        <v>0</v>
      </c>
      <c r="M12" s="35">
        <v>0</v>
      </c>
      <c r="N12" s="33">
        <v>0</v>
      </c>
      <c r="O12" s="35">
        <v>0</v>
      </c>
      <c r="P12" s="35">
        <v>0</v>
      </c>
      <c r="Q12" s="35">
        <v>0</v>
      </c>
      <c r="R12" s="35">
        <v>0</v>
      </c>
      <c r="S12" s="33">
        <v>0</v>
      </c>
      <c r="T12" s="33">
        <v>-23966</v>
      </c>
      <c r="U12" s="35">
        <v>0</v>
      </c>
      <c r="V12" s="35">
        <v>0</v>
      </c>
      <c r="W12" s="34">
        <f t="shared" si="3"/>
        <v>-23966</v>
      </c>
      <c r="X12" s="33">
        <v>144110</v>
      </c>
      <c r="Y12" s="34">
        <f t="shared" si="4"/>
        <v>120144</v>
      </c>
    </row>
    <row r="13" spans="1:25" ht="26.25" customHeight="1" x14ac:dyDescent="0.25">
      <c r="A13" s="265" t="s">
        <v>269</v>
      </c>
      <c r="B13" s="265"/>
      <c r="C13" s="265"/>
      <c r="D13" s="265"/>
      <c r="E13" s="265"/>
      <c r="F13" s="265"/>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65" t="s">
        <v>418</v>
      </c>
      <c r="B14" s="265"/>
      <c r="C14" s="265"/>
      <c r="D14" s="265"/>
      <c r="E14" s="265"/>
      <c r="F14" s="265"/>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65" t="s">
        <v>270</v>
      </c>
      <c r="B15" s="265"/>
      <c r="C15" s="265"/>
      <c r="D15" s="265"/>
      <c r="E15" s="265"/>
      <c r="F15" s="265"/>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65" t="s">
        <v>271</v>
      </c>
      <c r="B16" s="265"/>
      <c r="C16" s="265"/>
      <c r="D16" s="265"/>
      <c r="E16" s="265"/>
      <c r="F16" s="265"/>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65" t="s">
        <v>272</v>
      </c>
      <c r="B17" s="265"/>
      <c r="C17" s="265"/>
      <c r="D17" s="265"/>
      <c r="E17" s="265"/>
      <c r="F17" s="265"/>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65" t="s">
        <v>273</v>
      </c>
      <c r="B18" s="265"/>
      <c r="C18" s="265"/>
      <c r="D18" s="265"/>
      <c r="E18" s="265"/>
      <c r="F18" s="265"/>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65" t="s">
        <v>274</v>
      </c>
      <c r="B19" s="265"/>
      <c r="C19" s="265"/>
      <c r="D19" s="265"/>
      <c r="E19" s="265"/>
      <c r="F19" s="265"/>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65" t="s">
        <v>275</v>
      </c>
      <c r="B20" s="265"/>
      <c r="C20" s="265"/>
      <c r="D20" s="265"/>
      <c r="E20" s="265"/>
      <c r="F20" s="265"/>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65" t="s">
        <v>419</v>
      </c>
      <c r="B21" s="265"/>
      <c r="C21" s="265"/>
      <c r="D21" s="265"/>
      <c r="E21" s="265"/>
      <c r="F21" s="265"/>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65" t="s">
        <v>420</v>
      </c>
      <c r="B22" s="265"/>
      <c r="C22" s="265"/>
      <c r="D22" s="265"/>
      <c r="E22" s="265"/>
      <c r="F22" s="265"/>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65" t="s">
        <v>421</v>
      </c>
      <c r="B23" s="265"/>
      <c r="C23" s="265"/>
      <c r="D23" s="265"/>
      <c r="E23" s="265"/>
      <c r="F23" s="265"/>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65" t="s">
        <v>276</v>
      </c>
      <c r="B24" s="265"/>
      <c r="C24" s="265"/>
      <c r="D24" s="265"/>
      <c r="E24" s="265"/>
      <c r="F24" s="265"/>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65" t="s">
        <v>422</v>
      </c>
      <c r="B25" s="265"/>
      <c r="C25" s="265"/>
      <c r="D25" s="265"/>
      <c r="E25" s="265"/>
      <c r="F25" s="265"/>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65" t="s">
        <v>430</v>
      </c>
      <c r="B26" s="265"/>
      <c r="C26" s="265"/>
      <c r="D26" s="265"/>
      <c r="E26" s="265"/>
      <c r="F26" s="265"/>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65" t="s">
        <v>423</v>
      </c>
      <c r="B27" s="265"/>
      <c r="C27" s="265"/>
      <c r="D27" s="265"/>
      <c r="E27" s="265"/>
      <c r="F27" s="265"/>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65" t="s">
        <v>424</v>
      </c>
      <c r="B28" s="265"/>
      <c r="C28" s="265"/>
      <c r="D28" s="265"/>
      <c r="E28" s="265"/>
      <c r="F28" s="265"/>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65" t="s">
        <v>425</v>
      </c>
      <c r="B29" s="265"/>
      <c r="C29" s="265"/>
      <c r="D29" s="265"/>
      <c r="E29" s="265"/>
      <c r="F29" s="265"/>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66" t="s">
        <v>426</v>
      </c>
      <c r="B30" s="266"/>
      <c r="C30" s="266"/>
      <c r="D30" s="266"/>
      <c r="E30" s="266"/>
      <c r="F30" s="266"/>
      <c r="G30" s="8">
        <v>24</v>
      </c>
      <c r="H30" s="36">
        <f>SUM(H10:H29)</f>
        <v>31816470</v>
      </c>
      <c r="I30" s="36">
        <f t="shared" ref="I30:Y30" si="5">SUM(I10:I29)</f>
        <v>192077</v>
      </c>
      <c r="J30" s="36">
        <f t="shared" si="5"/>
        <v>2566551</v>
      </c>
      <c r="K30" s="36">
        <f t="shared" si="5"/>
        <v>1469616</v>
      </c>
      <c r="L30" s="36">
        <f t="shared" si="5"/>
        <v>1469616</v>
      </c>
      <c r="M30" s="36">
        <f t="shared" si="5"/>
        <v>0</v>
      </c>
      <c r="N30" s="36">
        <f t="shared" si="5"/>
        <v>0</v>
      </c>
      <c r="O30" s="36">
        <f t="shared" si="5"/>
        <v>0</v>
      </c>
      <c r="P30" s="36">
        <f t="shared" si="5"/>
        <v>0</v>
      </c>
      <c r="Q30" s="36">
        <f t="shared" si="5"/>
        <v>0</v>
      </c>
      <c r="R30" s="36">
        <f t="shared" si="5"/>
        <v>0</v>
      </c>
      <c r="S30" s="36">
        <f t="shared" si="5"/>
        <v>0</v>
      </c>
      <c r="T30" s="36">
        <f t="shared" si="5"/>
        <v>9677324</v>
      </c>
      <c r="U30" s="36">
        <f t="shared" si="5"/>
        <v>-72880232</v>
      </c>
      <c r="V30" s="36">
        <f t="shared" si="5"/>
        <v>-178965</v>
      </c>
      <c r="W30" s="36">
        <f t="shared" si="5"/>
        <v>-28806775</v>
      </c>
      <c r="X30" s="36">
        <f t="shared" si="5"/>
        <v>22521098</v>
      </c>
      <c r="Y30" s="36">
        <f t="shared" si="5"/>
        <v>-6285677</v>
      </c>
    </row>
    <row r="31" spans="1:25" x14ac:dyDescent="0.25">
      <c r="A31" s="267" t="s">
        <v>277</v>
      </c>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row>
    <row r="32" spans="1:25" ht="36.75" customHeight="1" x14ac:dyDescent="0.25">
      <c r="A32" s="263" t="s">
        <v>278</v>
      </c>
      <c r="B32" s="263"/>
      <c r="C32" s="263"/>
      <c r="D32" s="263"/>
      <c r="E32" s="263"/>
      <c r="F32" s="263"/>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-23966</v>
      </c>
      <c r="U32" s="34">
        <f t="shared" si="6"/>
        <v>0</v>
      </c>
      <c r="V32" s="34">
        <f t="shared" si="6"/>
        <v>0</v>
      </c>
      <c r="W32" s="34">
        <f t="shared" si="6"/>
        <v>-23966</v>
      </c>
      <c r="X32" s="34">
        <f t="shared" si="6"/>
        <v>144110</v>
      </c>
      <c r="Y32" s="34">
        <f t="shared" si="6"/>
        <v>120144</v>
      </c>
    </row>
    <row r="33" spans="1:25" ht="31.5" customHeight="1" x14ac:dyDescent="0.25">
      <c r="A33" s="263" t="s">
        <v>427</v>
      </c>
      <c r="B33" s="263"/>
      <c r="C33" s="263"/>
      <c r="D33" s="263"/>
      <c r="E33" s="263"/>
      <c r="F33" s="263"/>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-23966</v>
      </c>
      <c r="U33" s="34">
        <f t="shared" si="8"/>
        <v>0</v>
      </c>
      <c r="V33" s="34">
        <f t="shared" si="8"/>
        <v>-178965</v>
      </c>
      <c r="W33" s="34">
        <f t="shared" si="8"/>
        <v>-202931</v>
      </c>
      <c r="X33" s="34">
        <f t="shared" si="8"/>
        <v>-355653</v>
      </c>
      <c r="Y33" s="34">
        <f t="shared" si="8"/>
        <v>-558584</v>
      </c>
    </row>
    <row r="34" spans="1:25" ht="30.75" customHeight="1" x14ac:dyDescent="0.25">
      <c r="A34" s="264" t="s">
        <v>428</v>
      </c>
      <c r="B34" s="264"/>
      <c r="C34" s="264"/>
      <c r="D34" s="264"/>
      <c r="E34" s="264"/>
      <c r="F34" s="264"/>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267" t="s">
        <v>279</v>
      </c>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row>
    <row r="36" spans="1:25" ht="12.75" customHeight="1" x14ac:dyDescent="0.25">
      <c r="A36" s="270" t="s">
        <v>300</v>
      </c>
      <c r="B36" s="270"/>
      <c r="C36" s="270"/>
      <c r="D36" s="270"/>
      <c r="E36" s="270"/>
      <c r="F36" s="270"/>
      <c r="G36" s="6">
        <v>28</v>
      </c>
      <c r="H36" s="33">
        <v>31816470</v>
      </c>
      <c r="I36" s="33">
        <v>192077</v>
      </c>
      <c r="J36" s="33">
        <v>2566551</v>
      </c>
      <c r="K36" s="33">
        <v>1469616</v>
      </c>
      <c r="L36" s="33">
        <v>1469616</v>
      </c>
      <c r="M36" s="33">
        <v>0</v>
      </c>
      <c r="N36" s="33">
        <v>0</v>
      </c>
      <c r="O36" s="33">
        <v>0</v>
      </c>
      <c r="P36" s="33">
        <v>0</v>
      </c>
      <c r="Q36" s="33">
        <v>0</v>
      </c>
      <c r="R36" s="33">
        <v>0</v>
      </c>
      <c r="S36" s="33">
        <v>0</v>
      </c>
      <c r="T36" s="33">
        <v>9978959</v>
      </c>
      <c r="U36" s="33">
        <v>-74555543</v>
      </c>
      <c r="V36" s="33">
        <v>0</v>
      </c>
      <c r="W36" s="37">
        <f>H36+I36+J36+K36-L36+M36+N36+O36+P36+Q36+R36+U36+V36+S36+T36</f>
        <v>-30001486</v>
      </c>
      <c r="X36" s="33">
        <v>21865814</v>
      </c>
      <c r="Y36" s="37">
        <f t="shared" ref="Y36:Y38" si="12">W36+X36</f>
        <v>-8135672</v>
      </c>
    </row>
    <row r="37" spans="1:25" ht="12.75" customHeight="1" x14ac:dyDescent="0.25">
      <c r="A37" s="265" t="s">
        <v>265</v>
      </c>
      <c r="B37" s="265"/>
      <c r="C37" s="265"/>
      <c r="D37" s="265"/>
      <c r="E37" s="265"/>
      <c r="F37" s="265"/>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65" t="s">
        <v>266</v>
      </c>
      <c r="B38" s="265"/>
      <c r="C38" s="265"/>
      <c r="D38" s="265"/>
      <c r="E38" s="265"/>
      <c r="F38" s="265"/>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1" t="s">
        <v>429</v>
      </c>
      <c r="B39" s="271"/>
      <c r="C39" s="271"/>
      <c r="D39" s="271"/>
      <c r="E39" s="271"/>
      <c r="F39" s="271"/>
      <c r="G39" s="7">
        <v>31</v>
      </c>
      <c r="H39" s="34">
        <f>H36+H37+H38</f>
        <v>31816470</v>
      </c>
      <c r="I39" s="34">
        <f t="shared" ref="I39:Y39" si="14">I36+I37+I38</f>
        <v>192077</v>
      </c>
      <c r="J39" s="34">
        <f t="shared" si="14"/>
        <v>2566551</v>
      </c>
      <c r="K39" s="34">
        <f t="shared" si="14"/>
        <v>1469616</v>
      </c>
      <c r="L39" s="34">
        <f t="shared" si="14"/>
        <v>1469616</v>
      </c>
      <c r="M39" s="34">
        <f t="shared" si="14"/>
        <v>0</v>
      </c>
      <c r="N39" s="34">
        <f t="shared" si="14"/>
        <v>0</v>
      </c>
      <c r="O39" s="34">
        <f t="shared" si="14"/>
        <v>0</v>
      </c>
      <c r="P39" s="34">
        <f t="shared" si="14"/>
        <v>0</v>
      </c>
      <c r="Q39" s="34">
        <f t="shared" si="14"/>
        <v>0</v>
      </c>
      <c r="R39" s="34">
        <f t="shared" si="14"/>
        <v>0</v>
      </c>
      <c r="S39" s="34">
        <f t="shared" si="14"/>
        <v>0</v>
      </c>
      <c r="T39" s="34">
        <f t="shared" si="14"/>
        <v>9978959</v>
      </c>
      <c r="U39" s="34">
        <f t="shared" si="14"/>
        <v>-74555543</v>
      </c>
      <c r="V39" s="34">
        <f t="shared" si="14"/>
        <v>0</v>
      </c>
      <c r="W39" s="34">
        <f t="shared" si="14"/>
        <v>-30001486</v>
      </c>
      <c r="X39" s="34">
        <f t="shared" si="14"/>
        <v>21865814</v>
      </c>
      <c r="Y39" s="34">
        <f t="shared" si="14"/>
        <v>-8135672</v>
      </c>
    </row>
    <row r="40" spans="1:25" ht="12.75" customHeight="1" x14ac:dyDescent="0.25">
      <c r="A40" s="265" t="s">
        <v>267</v>
      </c>
      <c r="B40" s="265"/>
      <c r="C40" s="265"/>
      <c r="D40" s="265"/>
      <c r="E40" s="265"/>
      <c r="F40" s="265"/>
      <c r="G40" s="6">
        <v>32</v>
      </c>
      <c r="H40" s="35">
        <v>0</v>
      </c>
      <c r="I40" s="35">
        <v>0</v>
      </c>
      <c r="J40" s="35">
        <v>0</v>
      </c>
      <c r="K40" s="35">
        <v>0</v>
      </c>
      <c r="L40" s="35">
        <v>0</v>
      </c>
      <c r="M40" s="35">
        <v>0</v>
      </c>
      <c r="N40" s="35">
        <v>0</v>
      </c>
      <c r="O40" s="35">
        <v>0</v>
      </c>
      <c r="P40" s="35">
        <v>0</v>
      </c>
      <c r="Q40" s="35">
        <v>0</v>
      </c>
      <c r="R40" s="35">
        <v>0</v>
      </c>
      <c r="S40" s="33">
        <v>0</v>
      </c>
      <c r="T40" s="33">
        <v>0</v>
      </c>
      <c r="U40" s="35">
        <v>0</v>
      </c>
      <c r="V40" s="33">
        <v>1184529</v>
      </c>
      <c r="W40" s="37">
        <f t="shared" ref="W40:W58" si="15">H40+I40+J40+K40-L40+M40+N40+O40+P40+Q40+R40+U40+V40+S40+T40</f>
        <v>1184529</v>
      </c>
      <c r="X40" s="33">
        <v>349472</v>
      </c>
      <c r="Y40" s="37">
        <f t="shared" ref="Y40:Y58" si="16">W40+X40</f>
        <v>1534001</v>
      </c>
    </row>
    <row r="41" spans="1:25" ht="12.75" customHeight="1" x14ac:dyDescent="0.25">
      <c r="A41" s="265" t="s">
        <v>268</v>
      </c>
      <c r="B41" s="265"/>
      <c r="C41" s="265"/>
      <c r="D41" s="265"/>
      <c r="E41" s="265"/>
      <c r="F41" s="265"/>
      <c r="G41" s="6">
        <v>33</v>
      </c>
      <c r="H41" s="35">
        <v>0</v>
      </c>
      <c r="I41" s="35">
        <v>0</v>
      </c>
      <c r="J41" s="35">
        <v>0</v>
      </c>
      <c r="K41" s="35">
        <v>0</v>
      </c>
      <c r="L41" s="35">
        <v>0</v>
      </c>
      <c r="M41" s="35">
        <v>0</v>
      </c>
      <c r="N41" s="33">
        <v>0</v>
      </c>
      <c r="O41" s="35">
        <v>0</v>
      </c>
      <c r="P41" s="35">
        <v>0</v>
      </c>
      <c r="Q41" s="35">
        <v>0</v>
      </c>
      <c r="R41" s="35">
        <v>0</v>
      </c>
      <c r="S41" s="33">
        <v>0</v>
      </c>
      <c r="T41" s="33">
        <v>30575</v>
      </c>
      <c r="U41" s="35">
        <v>0</v>
      </c>
      <c r="V41" s="35">
        <v>0</v>
      </c>
      <c r="W41" s="37">
        <f t="shared" si="15"/>
        <v>30575</v>
      </c>
      <c r="X41" s="33">
        <v>-217123</v>
      </c>
      <c r="Y41" s="37">
        <f t="shared" si="16"/>
        <v>-186548</v>
      </c>
    </row>
    <row r="42" spans="1:25" ht="27" customHeight="1" x14ac:dyDescent="0.25">
      <c r="A42" s="265" t="s">
        <v>280</v>
      </c>
      <c r="B42" s="265"/>
      <c r="C42" s="265"/>
      <c r="D42" s="265"/>
      <c r="E42" s="265"/>
      <c r="F42" s="265"/>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65" t="s">
        <v>418</v>
      </c>
      <c r="B43" s="265"/>
      <c r="C43" s="265"/>
      <c r="D43" s="265"/>
      <c r="E43" s="265"/>
      <c r="F43" s="265"/>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65" t="s">
        <v>270</v>
      </c>
      <c r="B44" s="265"/>
      <c r="C44" s="265"/>
      <c r="D44" s="265"/>
      <c r="E44" s="265"/>
      <c r="F44" s="265"/>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65" t="s">
        <v>271</v>
      </c>
      <c r="B45" s="265"/>
      <c r="C45" s="265"/>
      <c r="D45" s="265"/>
      <c r="E45" s="265"/>
      <c r="F45" s="265"/>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65" t="s">
        <v>281</v>
      </c>
      <c r="B46" s="265"/>
      <c r="C46" s="265"/>
      <c r="D46" s="265"/>
      <c r="E46" s="265"/>
      <c r="F46" s="265"/>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65" t="s">
        <v>273</v>
      </c>
      <c r="B47" s="265"/>
      <c r="C47" s="265"/>
      <c r="D47" s="265"/>
      <c r="E47" s="265"/>
      <c r="F47" s="265"/>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65" t="s">
        <v>274</v>
      </c>
      <c r="B48" s="265"/>
      <c r="C48" s="265"/>
      <c r="D48" s="265"/>
      <c r="E48" s="265"/>
      <c r="F48" s="265"/>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65" t="s">
        <v>275</v>
      </c>
      <c r="B49" s="265"/>
      <c r="C49" s="265"/>
      <c r="D49" s="265"/>
      <c r="E49" s="265"/>
      <c r="F49" s="265"/>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65" t="s">
        <v>419</v>
      </c>
      <c r="B50" s="265"/>
      <c r="C50" s="265"/>
      <c r="D50" s="265"/>
      <c r="E50" s="265"/>
      <c r="F50" s="265"/>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65" t="s">
        <v>420</v>
      </c>
      <c r="B51" s="265"/>
      <c r="C51" s="265"/>
      <c r="D51" s="265"/>
      <c r="E51" s="265"/>
      <c r="F51" s="265"/>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65" t="s">
        <v>421</v>
      </c>
      <c r="B52" s="265"/>
      <c r="C52" s="265"/>
      <c r="D52" s="265"/>
      <c r="E52" s="265"/>
      <c r="F52" s="265"/>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65" t="s">
        <v>276</v>
      </c>
      <c r="B53" s="265"/>
      <c r="C53" s="265"/>
      <c r="D53" s="265"/>
      <c r="E53" s="265"/>
      <c r="F53" s="265"/>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65" t="s">
        <v>422</v>
      </c>
      <c r="B54" s="265"/>
      <c r="C54" s="265"/>
      <c r="D54" s="265"/>
      <c r="E54" s="265"/>
      <c r="F54" s="265"/>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65" t="s">
        <v>430</v>
      </c>
      <c r="B55" s="265"/>
      <c r="C55" s="265"/>
      <c r="D55" s="265"/>
      <c r="E55" s="265"/>
      <c r="F55" s="265"/>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65" t="s">
        <v>423</v>
      </c>
      <c r="B56" s="265"/>
      <c r="C56" s="265"/>
      <c r="D56" s="265"/>
      <c r="E56" s="265"/>
      <c r="F56" s="265"/>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65" t="s">
        <v>431</v>
      </c>
      <c r="B57" s="265"/>
      <c r="C57" s="265"/>
      <c r="D57" s="265"/>
      <c r="E57" s="265"/>
      <c r="F57" s="265"/>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65" t="s">
        <v>425</v>
      </c>
      <c r="B58" s="265"/>
      <c r="C58" s="265"/>
      <c r="D58" s="265"/>
      <c r="E58" s="265"/>
      <c r="F58" s="265"/>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66" t="s">
        <v>432</v>
      </c>
      <c r="B59" s="266"/>
      <c r="C59" s="266"/>
      <c r="D59" s="266"/>
      <c r="E59" s="266"/>
      <c r="F59" s="266"/>
      <c r="G59" s="8">
        <v>51</v>
      </c>
      <c r="H59" s="36">
        <f>SUM(H39:H58)</f>
        <v>31816470</v>
      </c>
      <c r="I59" s="36">
        <f t="shared" ref="I59:Y59" si="17">SUM(I39:I58)</f>
        <v>192077</v>
      </c>
      <c r="J59" s="36">
        <f t="shared" si="17"/>
        <v>2566551</v>
      </c>
      <c r="K59" s="36">
        <f t="shared" si="17"/>
        <v>1469616</v>
      </c>
      <c r="L59" s="36">
        <f t="shared" si="17"/>
        <v>1469616</v>
      </c>
      <c r="M59" s="36">
        <f t="shared" si="17"/>
        <v>0</v>
      </c>
      <c r="N59" s="36">
        <f t="shared" si="17"/>
        <v>0</v>
      </c>
      <c r="O59" s="36">
        <f t="shared" si="17"/>
        <v>0</v>
      </c>
      <c r="P59" s="36">
        <f t="shared" si="17"/>
        <v>0</v>
      </c>
      <c r="Q59" s="36">
        <f t="shared" si="17"/>
        <v>0</v>
      </c>
      <c r="R59" s="36">
        <f t="shared" si="17"/>
        <v>0</v>
      </c>
      <c r="S59" s="36">
        <f t="shared" si="17"/>
        <v>0</v>
      </c>
      <c r="T59" s="36">
        <f t="shared" si="17"/>
        <v>10009534</v>
      </c>
      <c r="U59" s="36">
        <f t="shared" si="17"/>
        <v>-74555543</v>
      </c>
      <c r="V59" s="36">
        <f t="shared" si="17"/>
        <v>1184529</v>
      </c>
      <c r="W59" s="36">
        <f t="shared" si="17"/>
        <v>-28786382</v>
      </c>
      <c r="X59" s="36">
        <f t="shared" si="17"/>
        <v>21998163</v>
      </c>
      <c r="Y59" s="36">
        <f t="shared" si="17"/>
        <v>-6788219</v>
      </c>
    </row>
    <row r="60" spans="1:25" x14ac:dyDescent="0.25">
      <c r="A60" s="267" t="s">
        <v>277</v>
      </c>
      <c r="B60" s="268"/>
      <c r="C60" s="268"/>
      <c r="D60" s="268"/>
      <c r="E60" s="268"/>
      <c r="F60" s="268"/>
      <c r="G60" s="268"/>
      <c r="H60" s="268"/>
      <c r="I60" s="268"/>
      <c r="J60" s="268"/>
      <c r="K60" s="268"/>
      <c r="L60" s="268"/>
      <c r="M60" s="268"/>
      <c r="N60" s="268"/>
      <c r="O60" s="268"/>
      <c r="P60" s="268"/>
      <c r="Q60" s="268"/>
      <c r="R60" s="268"/>
      <c r="S60" s="268"/>
      <c r="T60" s="268"/>
      <c r="U60" s="268"/>
      <c r="V60" s="268"/>
      <c r="W60" s="268"/>
      <c r="X60" s="268"/>
      <c r="Y60" s="268"/>
    </row>
    <row r="61" spans="1:25" ht="31.5" customHeight="1" x14ac:dyDescent="0.25">
      <c r="A61" s="263" t="s">
        <v>433</v>
      </c>
      <c r="B61" s="263"/>
      <c r="C61" s="263"/>
      <c r="D61" s="263"/>
      <c r="E61" s="263"/>
      <c r="F61" s="263"/>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30575</v>
      </c>
      <c r="U61" s="37">
        <f t="shared" si="18"/>
        <v>0</v>
      </c>
      <c r="V61" s="37">
        <f t="shared" si="18"/>
        <v>0</v>
      </c>
      <c r="W61" s="37">
        <f t="shared" si="18"/>
        <v>30575</v>
      </c>
      <c r="X61" s="37">
        <f t="shared" si="18"/>
        <v>-217123</v>
      </c>
      <c r="Y61" s="37">
        <f t="shared" si="18"/>
        <v>-186548</v>
      </c>
    </row>
    <row r="62" spans="1:25" ht="27.75" customHeight="1" x14ac:dyDescent="0.25">
      <c r="A62" s="263" t="s">
        <v>434</v>
      </c>
      <c r="B62" s="263"/>
      <c r="C62" s="263"/>
      <c r="D62" s="263"/>
      <c r="E62" s="263"/>
      <c r="F62" s="263"/>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30575</v>
      </c>
      <c r="U62" s="37">
        <f t="shared" si="20"/>
        <v>0</v>
      </c>
      <c r="V62" s="37">
        <f t="shared" si="20"/>
        <v>1184529</v>
      </c>
      <c r="W62" s="37">
        <f t="shared" si="20"/>
        <v>1215104</v>
      </c>
      <c r="X62" s="37">
        <f t="shared" si="20"/>
        <v>132349</v>
      </c>
      <c r="Y62" s="37">
        <f t="shared" si="20"/>
        <v>1347453</v>
      </c>
    </row>
    <row r="63" spans="1:25" ht="29.25" customHeight="1" x14ac:dyDescent="0.25">
      <c r="A63" s="264" t="s">
        <v>435</v>
      </c>
      <c r="B63" s="264"/>
      <c r="C63" s="264"/>
      <c r="D63" s="264"/>
      <c r="E63" s="264"/>
      <c r="F63" s="264"/>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pageMargins left="0.23622047244094491" right="0.23622047244094491" top="0.55118110236220474" bottom="0.55118110236220474" header="0.31496062992125984" footer="0.31496062992125984"/>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3.2" x14ac:dyDescent="0.25"/>
  <cols>
    <col min="9" max="9" width="95" customWidth="1"/>
  </cols>
  <sheetData>
    <row r="1" spans="1:9" x14ac:dyDescent="0.25">
      <c r="A1" s="290" t="s">
        <v>447</v>
      </c>
      <c r="B1" s="291"/>
      <c r="C1" s="291"/>
      <c r="D1" s="291"/>
      <c r="E1" s="291"/>
      <c r="F1" s="291"/>
      <c r="G1" s="291"/>
      <c r="H1" s="291"/>
      <c r="I1" s="291"/>
    </row>
    <row r="2" spans="1:9" x14ac:dyDescent="0.25">
      <c r="A2" s="291"/>
      <c r="B2" s="291"/>
      <c r="C2" s="291"/>
      <c r="D2" s="291"/>
      <c r="E2" s="291"/>
      <c r="F2" s="291"/>
      <c r="G2" s="291"/>
      <c r="H2" s="291"/>
      <c r="I2" s="291"/>
    </row>
    <row r="3" spans="1:9" x14ac:dyDescent="0.25">
      <c r="A3" s="291"/>
      <c r="B3" s="291"/>
      <c r="C3" s="291"/>
      <c r="D3" s="291"/>
      <c r="E3" s="291"/>
      <c r="F3" s="291"/>
      <c r="G3" s="291"/>
      <c r="H3" s="291"/>
      <c r="I3" s="291"/>
    </row>
    <row r="4" spans="1:9" x14ac:dyDescent="0.25">
      <c r="A4" s="291"/>
      <c r="B4" s="291"/>
      <c r="C4" s="291"/>
      <c r="D4" s="291"/>
      <c r="E4" s="291"/>
      <c r="F4" s="291"/>
      <c r="G4" s="291"/>
      <c r="H4" s="291"/>
      <c r="I4" s="291"/>
    </row>
    <row r="5" spans="1:9" x14ac:dyDescent="0.25">
      <c r="A5" s="291"/>
      <c r="B5" s="291"/>
      <c r="C5" s="291"/>
      <c r="D5" s="291"/>
      <c r="E5" s="291"/>
      <c r="F5" s="291"/>
      <c r="G5" s="291"/>
      <c r="H5" s="291"/>
      <c r="I5" s="291"/>
    </row>
    <row r="6" spans="1:9" x14ac:dyDescent="0.25">
      <c r="A6" s="291"/>
      <c r="B6" s="291"/>
      <c r="C6" s="291"/>
      <c r="D6" s="291"/>
      <c r="E6" s="291"/>
      <c r="F6" s="291"/>
      <c r="G6" s="291"/>
      <c r="H6" s="291"/>
      <c r="I6" s="291"/>
    </row>
    <row r="7" spans="1:9" x14ac:dyDescent="0.25">
      <c r="A7" s="291"/>
      <c r="B7" s="291"/>
      <c r="C7" s="291"/>
      <c r="D7" s="291"/>
      <c r="E7" s="291"/>
      <c r="F7" s="291"/>
      <c r="G7" s="291"/>
      <c r="H7" s="291"/>
      <c r="I7" s="291"/>
    </row>
    <row r="8" spans="1:9" x14ac:dyDescent="0.25">
      <c r="A8" s="291"/>
      <c r="B8" s="291"/>
      <c r="C8" s="291"/>
      <c r="D8" s="291"/>
      <c r="E8" s="291"/>
      <c r="F8" s="291"/>
      <c r="G8" s="291"/>
      <c r="H8" s="291"/>
      <c r="I8" s="291"/>
    </row>
    <row r="9" spans="1:9" x14ac:dyDescent="0.25">
      <c r="A9" s="291"/>
      <c r="B9" s="291"/>
      <c r="C9" s="291"/>
      <c r="D9" s="291"/>
      <c r="E9" s="291"/>
      <c r="F9" s="291"/>
      <c r="G9" s="291"/>
      <c r="H9" s="291"/>
      <c r="I9" s="291"/>
    </row>
    <row r="10" spans="1:9" x14ac:dyDescent="0.25">
      <c r="A10" s="291"/>
      <c r="B10" s="291"/>
      <c r="C10" s="291"/>
      <c r="D10" s="291"/>
      <c r="E10" s="291"/>
      <c r="F10" s="291"/>
      <c r="G10" s="291"/>
      <c r="H10" s="291"/>
      <c r="I10" s="291"/>
    </row>
    <row r="11" spans="1:9" x14ac:dyDescent="0.25">
      <c r="A11" s="291"/>
      <c r="B11" s="291"/>
      <c r="C11" s="291"/>
      <c r="D11" s="291"/>
      <c r="E11" s="291"/>
      <c r="F11" s="291"/>
      <c r="G11" s="291"/>
      <c r="H11" s="291"/>
      <c r="I11" s="291"/>
    </row>
    <row r="12" spans="1:9" x14ac:dyDescent="0.25">
      <c r="A12" s="291"/>
      <c r="B12" s="291"/>
      <c r="C12" s="291"/>
      <c r="D12" s="291"/>
      <c r="E12" s="291"/>
      <c r="F12" s="291"/>
      <c r="G12" s="291"/>
      <c r="H12" s="291"/>
      <c r="I12" s="291"/>
    </row>
    <row r="13" spans="1:9" x14ac:dyDescent="0.25">
      <c r="A13" s="291"/>
      <c r="B13" s="291"/>
      <c r="C13" s="291"/>
      <c r="D13" s="291"/>
      <c r="E13" s="291"/>
      <c r="F13" s="291"/>
      <c r="G13" s="291"/>
      <c r="H13" s="291"/>
      <c r="I13" s="291"/>
    </row>
    <row r="14" spans="1:9" x14ac:dyDescent="0.25">
      <c r="A14" s="291"/>
      <c r="B14" s="291"/>
      <c r="C14" s="291"/>
      <c r="D14" s="291"/>
      <c r="E14" s="291"/>
      <c r="F14" s="291"/>
      <c r="G14" s="291"/>
      <c r="H14" s="291"/>
      <c r="I14" s="291"/>
    </row>
    <row r="15" spans="1:9" x14ac:dyDescent="0.25">
      <c r="A15" s="291"/>
      <c r="B15" s="291"/>
      <c r="C15" s="291"/>
      <c r="D15" s="291"/>
      <c r="E15" s="291"/>
      <c r="F15" s="291"/>
      <c r="G15" s="291"/>
      <c r="H15" s="291"/>
      <c r="I15" s="291"/>
    </row>
    <row r="16" spans="1:9" x14ac:dyDescent="0.25">
      <c r="A16" s="291"/>
      <c r="B16" s="291"/>
      <c r="C16" s="291"/>
      <c r="D16" s="291"/>
      <c r="E16" s="291"/>
      <c r="F16" s="291"/>
      <c r="G16" s="291"/>
      <c r="H16" s="291"/>
      <c r="I16" s="291"/>
    </row>
    <row r="17" spans="1:9" x14ac:dyDescent="0.25">
      <c r="A17" s="291"/>
      <c r="B17" s="291"/>
      <c r="C17" s="291"/>
      <c r="D17" s="291"/>
      <c r="E17" s="291"/>
      <c r="F17" s="291"/>
      <c r="G17" s="291"/>
      <c r="H17" s="291"/>
      <c r="I17" s="291"/>
    </row>
    <row r="18" spans="1:9" x14ac:dyDescent="0.25">
      <c r="A18" s="291"/>
      <c r="B18" s="291"/>
      <c r="C18" s="291"/>
      <c r="D18" s="291"/>
      <c r="E18" s="291"/>
      <c r="F18" s="291"/>
      <c r="G18" s="291"/>
      <c r="H18" s="291"/>
      <c r="I18" s="291"/>
    </row>
    <row r="19" spans="1:9" x14ac:dyDescent="0.25">
      <c r="A19" s="291"/>
      <c r="B19" s="291"/>
      <c r="C19" s="291"/>
      <c r="D19" s="291"/>
      <c r="E19" s="291"/>
      <c r="F19" s="291"/>
      <c r="G19" s="291"/>
      <c r="H19" s="291"/>
      <c r="I19" s="291"/>
    </row>
    <row r="20" spans="1:9" x14ac:dyDescent="0.25">
      <c r="A20" s="291"/>
      <c r="B20" s="291"/>
      <c r="C20" s="291"/>
      <c r="D20" s="291"/>
      <c r="E20" s="291"/>
      <c r="F20" s="291"/>
      <c r="G20" s="291"/>
      <c r="H20" s="291"/>
      <c r="I20" s="291"/>
    </row>
    <row r="21" spans="1:9" x14ac:dyDescent="0.25">
      <c r="A21" s="291"/>
      <c r="B21" s="291"/>
      <c r="C21" s="291"/>
      <c r="D21" s="291"/>
      <c r="E21" s="291"/>
      <c r="F21" s="291"/>
      <c r="G21" s="291"/>
      <c r="H21" s="291"/>
      <c r="I21" s="291"/>
    </row>
    <row r="22" spans="1:9" x14ac:dyDescent="0.25">
      <c r="A22" s="291"/>
      <c r="B22" s="291"/>
      <c r="C22" s="291"/>
      <c r="D22" s="291"/>
      <c r="E22" s="291"/>
      <c r="F22" s="291"/>
      <c r="G22" s="291"/>
      <c r="H22" s="291"/>
      <c r="I22" s="291"/>
    </row>
    <row r="23" spans="1:9" x14ac:dyDescent="0.25">
      <c r="A23" s="291"/>
      <c r="B23" s="291"/>
      <c r="C23" s="291"/>
      <c r="D23" s="291"/>
      <c r="E23" s="291"/>
      <c r="F23" s="291"/>
      <c r="G23" s="291"/>
      <c r="H23" s="291"/>
      <c r="I23" s="291"/>
    </row>
    <row r="24" spans="1:9" x14ac:dyDescent="0.25">
      <c r="A24" s="291"/>
      <c r="B24" s="291"/>
      <c r="C24" s="291"/>
      <c r="D24" s="291"/>
      <c r="E24" s="291"/>
      <c r="F24" s="291"/>
      <c r="G24" s="291"/>
      <c r="H24" s="291"/>
      <c r="I24" s="291"/>
    </row>
    <row r="25" spans="1:9" x14ac:dyDescent="0.25">
      <c r="A25" s="291"/>
      <c r="B25" s="291"/>
      <c r="C25" s="291"/>
      <c r="D25" s="291"/>
      <c r="E25" s="291"/>
      <c r="F25" s="291"/>
      <c r="G25" s="291"/>
      <c r="H25" s="291"/>
      <c r="I25" s="291"/>
    </row>
    <row r="26" spans="1:9" x14ac:dyDescent="0.25">
      <c r="A26" s="291"/>
      <c r="B26" s="291"/>
      <c r="C26" s="291"/>
      <c r="D26" s="291"/>
      <c r="E26" s="291"/>
      <c r="F26" s="291"/>
      <c r="G26" s="291"/>
      <c r="H26" s="291"/>
      <c r="I26" s="291"/>
    </row>
    <row r="27" spans="1:9" x14ac:dyDescent="0.25">
      <c r="A27" s="291"/>
      <c r="B27" s="291"/>
      <c r="C27" s="291"/>
      <c r="D27" s="291"/>
      <c r="E27" s="291"/>
      <c r="F27" s="291"/>
      <c r="G27" s="291"/>
      <c r="H27" s="291"/>
      <c r="I27" s="291"/>
    </row>
    <row r="28" spans="1:9" x14ac:dyDescent="0.25">
      <c r="A28" s="291"/>
      <c r="B28" s="291"/>
      <c r="C28" s="291"/>
      <c r="D28" s="291"/>
      <c r="E28" s="291"/>
      <c r="F28" s="291"/>
      <c r="G28" s="291"/>
      <c r="H28" s="291"/>
      <c r="I28" s="291"/>
    </row>
    <row r="29" spans="1:9" x14ac:dyDescent="0.25">
      <c r="A29" s="291"/>
      <c r="B29" s="291"/>
      <c r="C29" s="291"/>
      <c r="D29" s="291"/>
      <c r="E29" s="291"/>
      <c r="F29" s="291"/>
      <c r="G29" s="291"/>
      <c r="H29" s="291"/>
      <c r="I29" s="291"/>
    </row>
    <row r="30" spans="1:9" x14ac:dyDescent="0.25">
      <c r="A30" s="291"/>
      <c r="B30" s="291"/>
      <c r="C30" s="291"/>
      <c r="D30" s="291"/>
      <c r="E30" s="291"/>
      <c r="F30" s="291"/>
      <c r="G30" s="291"/>
      <c r="H30" s="291"/>
      <c r="I30" s="291"/>
    </row>
    <row r="31" spans="1:9" x14ac:dyDescent="0.25">
      <c r="A31" s="291"/>
      <c r="B31" s="291"/>
      <c r="C31" s="291"/>
      <c r="D31" s="291"/>
      <c r="E31" s="291"/>
      <c r="F31" s="291"/>
      <c r="G31" s="291"/>
      <c r="H31" s="291"/>
      <c r="I31" s="291"/>
    </row>
    <row r="32" spans="1:9" x14ac:dyDescent="0.25">
      <c r="A32" s="291"/>
      <c r="B32" s="291"/>
      <c r="C32" s="291"/>
      <c r="D32" s="291"/>
      <c r="E32" s="291"/>
      <c r="F32" s="291"/>
      <c r="G32" s="291"/>
      <c r="H32" s="291"/>
      <c r="I32" s="291"/>
    </row>
    <row r="33" spans="1:9" x14ac:dyDescent="0.25">
      <c r="A33" s="291"/>
      <c r="B33" s="291"/>
      <c r="C33" s="291"/>
      <c r="D33" s="291"/>
      <c r="E33" s="291"/>
      <c r="F33" s="291"/>
      <c r="G33" s="291"/>
      <c r="H33" s="291"/>
      <c r="I33" s="291"/>
    </row>
    <row r="34" spans="1:9" x14ac:dyDescent="0.25">
      <c r="A34" s="291"/>
      <c r="B34" s="291"/>
      <c r="C34" s="291"/>
      <c r="D34" s="291"/>
      <c r="E34" s="291"/>
      <c r="F34" s="291"/>
      <c r="G34" s="291"/>
      <c r="H34" s="291"/>
      <c r="I34" s="291"/>
    </row>
    <row r="35" spans="1:9" x14ac:dyDescent="0.25">
      <c r="A35" s="291"/>
      <c r="B35" s="291"/>
      <c r="C35" s="291"/>
      <c r="D35" s="291"/>
      <c r="E35" s="291"/>
      <c r="F35" s="291"/>
      <c r="G35" s="291"/>
      <c r="H35" s="291"/>
      <c r="I35" s="291"/>
    </row>
    <row r="36" spans="1:9" x14ac:dyDescent="0.25">
      <c r="A36" s="291"/>
      <c r="B36" s="291"/>
      <c r="C36" s="291"/>
      <c r="D36" s="291"/>
      <c r="E36" s="291"/>
      <c r="F36" s="291"/>
      <c r="G36" s="291"/>
      <c r="H36" s="291"/>
      <c r="I36" s="291"/>
    </row>
    <row r="37" spans="1:9" x14ac:dyDescent="0.25">
      <c r="A37" s="291"/>
      <c r="B37" s="291"/>
      <c r="C37" s="291"/>
      <c r="D37" s="291"/>
      <c r="E37" s="291"/>
      <c r="F37" s="291"/>
      <c r="G37" s="291"/>
      <c r="H37" s="291"/>
      <c r="I37" s="291"/>
    </row>
    <row r="38" spans="1:9" x14ac:dyDescent="0.25">
      <c r="A38" s="291"/>
      <c r="B38" s="291"/>
      <c r="C38" s="291"/>
      <c r="D38" s="291"/>
      <c r="E38" s="291"/>
      <c r="F38" s="291"/>
      <c r="G38" s="291"/>
      <c r="H38" s="291"/>
      <c r="I38" s="291"/>
    </row>
    <row r="39" spans="1:9" ht="185.25" customHeight="1" x14ac:dyDescent="0.25">
      <c r="A39" s="291"/>
      <c r="B39" s="291"/>
      <c r="C39" s="291"/>
      <c r="D39" s="291"/>
      <c r="E39" s="291"/>
      <c r="F39" s="291"/>
      <c r="G39" s="291"/>
      <c r="H39" s="291"/>
      <c r="I39" s="291"/>
    </row>
    <row r="40" spans="1:9" ht="223.5" customHeight="1" x14ac:dyDescent="0.25">
      <c r="A40" s="291"/>
      <c r="B40" s="291"/>
      <c r="C40" s="291"/>
      <c r="D40" s="291"/>
      <c r="E40" s="291"/>
      <c r="F40" s="291"/>
      <c r="G40" s="291"/>
      <c r="H40" s="291"/>
      <c r="I40" s="291"/>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6ECF6D6D9D744CAC22184650302F53" ma:contentTypeVersion="11" ma:contentTypeDescription="Create a new document." ma:contentTypeScope="" ma:versionID="9f90ed2b41bcc13be63fe1b3fc12509c">
  <xsd:schema xmlns:xsd="http://www.w3.org/2001/XMLSchema" xmlns:xs="http://www.w3.org/2001/XMLSchema" xmlns:p="http://schemas.microsoft.com/office/2006/metadata/properties" xmlns:ns2="93afc1bb-a5e3-44d3-b83f-6427e3a0e4ea" xmlns:ns3="50471c0e-79de-4e2c-b32f-b860e1a3e700" targetNamespace="http://schemas.microsoft.com/office/2006/metadata/properties" ma:root="true" ma:fieldsID="d4baefcf681ef845682f0d631a677dac" ns2:_="" ns3:_="">
    <xsd:import namespace="93afc1bb-a5e3-44d3-b83f-6427e3a0e4ea"/>
    <xsd:import namespace="50471c0e-79de-4e2c-b32f-b860e1a3e7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fc1bb-a5e3-44d3-b83f-6427e3a0e4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ae248c2-1d8d-4689-961d-227225c067c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471c0e-79de-4e2c-b32f-b860e1a3e70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03ff89-ef93-4fe6-957f-aecb4e26ac83}" ma:internalName="TaxCatchAll" ma:showField="CatchAllData" ma:web="50471c0e-79de-4e2c-b32f-b860e1a3e7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afc1bb-a5e3-44d3-b83f-6427e3a0e4ea">
      <Terms xmlns="http://schemas.microsoft.com/office/infopath/2007/PartnerControls"/>
    </lcf76f155ced4ddcb4097134ff3c332f>
    <TaxCatchAll xmlns="50471c0e-79de-4e2c-b32f-b860e1a3e700" xsi:nil="true"/>
  </documentManagement>
</p:properties>
</file>

<file path=customXml/itemProps1.xml><?xml version="1.0" encoding="utf-8"?>
<ds:datastoreItem xmlns:ds="http://schemas.openxmlformats.org/officeDocument/2006/customXml" ds:itemID="{A847C81C-CFA8-4C34-A160-2FB35037F1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fc1bb-a5e3-44d3-b83f-6427e3a0e4ea"/>
    <ds:schemaRef ds:uri="50471c0e-79de-4e2c-b32f-b860e1a3e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www.w3.org/XML/1998/namespace"/>
    <ds:schemaRef ds:uri="http://schemas.microsoft.com/office/2006/metadata/properties"/>
    <ds:schemaRef ds:uri="http://schemas.microsoft.com/office/2006/documentManagement/types"/>
    <ds:schemaRef ds:uri="2090b57c-2e4d-4ed9-b313-510fc704fe75"/>
    <ds:schemaRef ds:uri="http://schemas.openxmlformats.org/package/2006/metadata/core-properties"/>
    <ds:schemaRef ds:uri="http://purl.org/dc/dcmitype/"/>
    <ds:schemaRef ds:uri="http://purl.org/dc/terms/"/>
    <ds:schemaRef ds:uri="http://purl.org/dc/elements/1.1/"/>
    <ds:schemaRef ds:uri="93afc1bb-a5e3-44d3-b83f-6427e3a0e4ea"/>
    <ds:schemaRef ds:uri="50471c0e-79de-4e2c-b32f-b860e1a3e70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Aleksandar Rakas</cp:lastModifiedBy>
  <cp:lastPrinted>2024-10-16T16:15:47Z</cp:lastPrinted>
  <dcterms:created xsi:type="dcterms:W3CDTF">2008-10-17T11:51:54Z</dcterms:created>
  <dcterms:modified xsi:type="dcterms:W3CDTF">2024-10-25T07:08:00Z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ediaServiceImageTags">
    <vt:lpwstr/>
  </property>
</Properties>
</file>