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6\ZSE\"/>
    </mc:Choice>
  </mc:AlternateContent>
  <xr:revisionPtr revIDLastSave="0" documentId="13_ncr:1_{8D3314BC-B8B4-4204-89DF-56CF4F137A80}" xr6:coauthVersionLast="47" xr6:coauthVersionMax="47" xr10:uidLastSave="{00000000-0000-0000-0000-000000000000}"/>
  <bookViews>
    <workbookView xWindow="28680" yWindow="-120" windowWidth="29040" windowHeight="159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6" i="22" l="1"/>
  <c r="T36" i="22"/>
  <c r="S36" i="22"/>
  <c r="R36" i="22"/>
  <c r="Q36" i="22"/>
  <c r="P36" i="22"/>
  <c r="N36" i="22"/>
  <c r="M36" i="22"/>
  <c r="L36" i="22"/>
  <c r="K36" i="22"/>
  <c r="J36" i="22"/>
  <c r="I36" i="22"/>
  <c r="H36" i="22"/>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<sst xmlns="http://schemas.openxmlformats.org/spreadsheetml/2006/main" count="536" uniqueCount="470">
  <si>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</si>
  <si>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</si>
  <si>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</si>
  <si>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</si>
  <si>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</si>
  <si>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</si>
  <si>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</si>
  <si>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</si>
  <si>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</si>
  <si>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</si>
  <si>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</si>
  <si>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</si>
  <si>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</si>
  <si>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</si>
  <si>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</si>
  <si>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</si>
  <si>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</si>
  <si>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</si>
  <si>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</si>
  <si>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</si>
  <si>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</si>
  <si>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</si>
  <si>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</si>
  <si>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</si>
  <si>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</si>
  <si>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</si>
  <si>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</si>
  <si>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</si>
  <si>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</si>
  <si>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</si>
  <si>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</si>
  <si>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</si>
  <si>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</si>
  <si>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</si>
  <si>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</si>
  <si>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</si>
  <si>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</si>
  <si>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</si>
  <si>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</si>
  <si>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</si>
  <si>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</si>
  <si>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</si>
  <si>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</si>
  <si>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</si>
  <si>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</si>
  <si>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</si>
  <si>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</si>
  <si>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</si>
  <si>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</si>
  <si>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</si>
  <si>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</si>
  <si>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</si>
  <si>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</si>
  <si>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</si>
  <si>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</si>
  <si>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</si>
  <si>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</si>
  <si>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</si>
  <si>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</si>
  <si>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</si>
  <si>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</si>
  <si>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</si>
  <si>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</si>
  <si>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</si>
  <si>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</si>
  <si>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</si>
  <si>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</si>
  <si>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</si>
  <si>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</si>
  <si>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</si>
  <si>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</si>
  <si>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</si>
  <si>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</si>
  <si>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</si>
  <si>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</si>
  <si>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</si>
  <si>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</si>
  <si>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</si>
  <si>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</si>
  <si>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</si>
  <si>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</si>
  <si>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</si>
  <si>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</si>
  <si>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</si>
  <si>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</si>
  <si>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</si>
  <si>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</si>
  <si>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</si>
  <si>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</si>
  <si>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</si>
  <si>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</si>
  <si>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</si>
  <si>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</si>
  <si>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</si>
  <si>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</si>
  <si>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</si>
  <si>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</si>
  <si>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</si>
  <si>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</si>
  <si>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</si>
  <si>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</si>
  <si>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</si>
  <si>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</si>
  <si>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</si>
  <si>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</si>
  <si>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</si>
  <si>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</si>
  <si>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</si>
  <si>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</si>
  <si>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</si>
  <si>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</si>
  <si>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</si>
  <si>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</si>
  <si>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</si>
  <si>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</si>
  <si>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</si>
  <si>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</si>
  <si>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</si>
  <si>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</si>
  <si>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</si>
  <si>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</si>
  <si>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</si>
  <si>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</si>
  <si>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</si>
  <si>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</si>
  <si>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</si>
  <si>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</si>
  <si>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</si>
  <si>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</si>
  <si>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</si>
  <si>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</si>
  <si>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</si>
  <si>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</si>
  <si>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</si>
  <si>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</si>
  <si>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</si>
  <si>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</si>
  <si>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</si>
  <si>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</si>
  <si>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</si>
  <si>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</si>
  <si>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</si>
  <si>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</si>
  <si>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</si>
  <si>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</si>
  <si>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</si>
  <si>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</si>
  <si>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</si>
  <si>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</si>
  <si>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</si>
  <si>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</si>
  <si>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</si>
  <si>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</si>
  <si>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</si>
  <si>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</si>
  <si>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</si>
  <si>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</si>
  <si>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</si>
  <si>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</si>
  <si>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</si>
  <si>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</si>
  <si>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</si>
  <si>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</si>
  <si>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</si>
  <si>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</si>
  <si>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</si>
  <si>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</si>
  <si>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</si>
  <si>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</si>
  <si>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</si>
  <si>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</si>
  <si>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</si>
  <si>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</si>
  <si>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</si>
  <si>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</si>
  <si>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</si>
  <si>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</si>
  <si>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</si>
  <si>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</si>
  <si>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</si>
  <si>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</si>
  <si>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</si>
  <si>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</si>
  <si>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</si>
  <si>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</si>
  <si>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</si>
  <si>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</si>
  <si>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</si>
  <si>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</si>
  <si>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</si>
  <si>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</si>
  <si>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</si>
  <si>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</si>
  <si>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</si>
  <si>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</si>
  <si>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</si>
  <si>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</si>
  <si>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</si>
  <si>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</si>
  <si>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</si>
  <si>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</si>
  <si>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</si>
  <si>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</si>
  <si>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</si>
  <si>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</si>
  <si>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</si>
  <si>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</si>
  <si>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</si>
  <si>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</si>
  <si>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</si>
  <si>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</si>
  <si>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</si>
  <si>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</si>
  <si>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</si>
  <si>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</si>
  <si>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</si>
  <si>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</si>
  <si>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</si>
  <si>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</si>
  <si>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</si>
  <si>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</si>
  <si>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</si>
  <si>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</si>
  <si>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</si>
  <si>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</si>
  <si>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</si>
  <si>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</si>
  <si>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</si>
  <si>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</si>
  <si>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</si>
  <si>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</si>
  <si>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</si>
  <si>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</si>
  <si>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</si>
  <si>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</si>
  <si>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</si>
  <si>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</si>
  <si>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</si>
  <si>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</si>
  <si>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</si>
  <si>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</si>
  <si>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</si>
  <si>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</si>
  <si>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</si>
  <si>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</si>
  <si>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</si>
  <si>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</si>
  <si>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</si>
  <si>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</si>
  <si>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</si>
  <si>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</si>
  <si>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</si>
  <si>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</si>
  <si>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</si>
  <si>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</si>
  <si>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</si>
  <si>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</si>
  <si>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</si>
  <si>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</si>
  <si>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</si>
  <si>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</si>
  <si>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</si>
  <si>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</si>
  <si>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</si>
  <si>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</si>
  <si>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</si>
  <si>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</si>
  <si>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</si>
  <si>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</si>
  <si>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</si>
  <si>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</si>
  <si>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</si>
  <si>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</si>
  <si>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</si>
  <si>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</si>
  <si>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</si>
  <si>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</si>
  <si>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</si>
  <si>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</si>
  <si>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</si>
  <si>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</si>
  <si>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</si>
  <si>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</si>
  <si>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</si>
  <si>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</si>
  <si>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</si>
  <si>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</si>
  <si>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</si>
  <si>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</si>
  <si>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</si>
  <si>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</si>
  <si>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</si>
  <si>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</si>
  <si>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</si>
  <si>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</si>
  <si>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</si>
  <si>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</si>
  <si>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</si>
  <si>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</si>
  <si>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</si>
  <si>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</si>
  <si>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</si>
  <si>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</si>
  <si>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</si>
  <si>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</si>
  <si>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</si>
  <si>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</si>
  <si>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</si>
  <si>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</si>
  <si>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</si>
  <si>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</si>
  <si>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</si>
  <si>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</si>
  <si>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</si>
  <si>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</si>
  <si>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</si>
  <si>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</si>
  <si>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</si>
  <si>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</si>
  <si>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</si>
  <si>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</si>
  <si>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</si>
  <si>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</si>
  <si>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</si>
  <si>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</si>
  <si>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</si>
  <si>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</si>
  <si>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</si>
  <si>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</si>
  <si>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</si>
  <si>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</si>
  <si>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</si>
  <si>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</si>
  <si>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</si>
  <si>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</si>
  <si>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</si>
  <si>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</si>
  <si>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</si>
  <si>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</si>
  <si>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</si>
  <si>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</si>
  <si>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</si>
  <si>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</si>
  <si>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</si>
  <si>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</si>
  <si>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</si>
  <si>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</si>
  <si>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</si>
  <si>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</si>
  <si>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</si>
  <si>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</si>
  <si>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</si>
  <si>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</si>
  <si>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</si>
  <si>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</si>
  <si>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</si>
  <si>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</si>
  <si>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</si>
  <si>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</si>
  <si>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</si>
  <si>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</si>
  <si>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</si>
  <si>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</si>
  <si>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</si>
  <si>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</si>
  <si>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</si>
  <si>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</si>
  <si>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</si>
  <si>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</si>
  <si>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</si>
  <si>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</si>
  <si>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</si>
  <si>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</si>
  <si>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</si>
  <si>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</si>
  <si>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</si>
  <si>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</si>
  <si>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</si>
  <si>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</si>
  <si>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</si>
  <si>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</si>
  <si>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</si>
  <si>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</si>
  <si>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</si>
  <si>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</si>
  <si>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</si>
  <si>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</si>
  <si>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</si>
  <si>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</si>
  <si>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</si>
  <si>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</si>
  <si>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</si>
  <si>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</si>
  <si>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</si>
  <si>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</si>
  <si>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</si>
  <si>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</si>
  <si>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</si>
  <si>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</si>
  <si>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</si>
  <si>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</si>
  <si>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</si>
  <si>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</si>
  <si>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</si>
  <si>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</si>
  <si>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</si>
  <si>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</si>
  <si>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</si>
  <si>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</si>
  <si>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</si>
  <si>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</si>
  <si>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</si>
  <si>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</si>
  <si>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</si>
  <si>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</si>
  <si>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</si>
  <si>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</si>
  <si>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</si>
  <si>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</si>
  <si>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</si>
  <si>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</si>
  <si>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</si>
  <si>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</si>
  <si>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</si>
  <si>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</si>
  <si>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</si>
  <si>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</si>
  <si>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</si>
  <si>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</si>
  <si>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</si>
  <si>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</si>
  <si>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</si>
  <si>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</si>
  <si>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</si>
  <si>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</si>
  <si>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</si>
  <si>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</si>
  <si>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</si>
  <si>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</si>
  <si>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</si>
  <si>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</si>
  <si>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</si>
  <si>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</si>
  <si>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</si>
  <si>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</si>
  <si>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</si>
  <si>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</si>
  <si>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</si>
  <si>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</si>
  <si>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</si>
  <si>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</si>
  <si>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01924797</t>
  </si>
  <si>
    <t>HR</t>
  </si>
  <si>
    <t>040211518</t>
  </si>
  <si>
    <t>22198253360</t>
  </si>
  <si>
    <t>3709</t>
  </si>
  <si>
    <t>74780000O06HVTU7F674</t>
  </si>
  <si>
    <t>TERRA FIRMA d.d.</t>
  </si>
  <si>
    <t>Zagreb</t>
  </si>
  <si>
    <t>Ulica Pere Budmanija 3</t>
  </si>
  <si>
    <t>info@terrafirma.hr</t>
  </si>
  <si>
    <t>www.terrafirma.hr</t>
  </si>
  <si>
    <t>Taurus Ulaganja d.o.o.</t>
  </si>
  <si>
    <t>Štengl Lucija</t>
  </si>
  <si>
    <t>091/ 604 3651</t>
  </si>
  <si>
    <t>lucija.stengl@terrafirma.hr</t>
  </si>
  <si>
    <t>stanje na dan 31.03.2026.</t>
  </si>
  <si>
    <t>u razdoblju 01.01.2026. do 31.03.2026.</t>
  </si>
  <si>
    <t>Obveznik: TERRA FIRMA d.d.</t>
  </si>
  <si>
    <r>
      <t xml:space="preserve">BILJEŠKE UZ FINANCIJSKE IZVJEŠTAJE - TFI
(koji se sastavljaju za tromjesečna razdoblja)
Naziv izdavatelja:   TERRA FIRMA d.d.                                                                                                                                                                                                                                                                                                                                 Sjedište: Ulica Pere Budmanija 3, Zagreb 
OIB:  22198253360
Izvještajno razdoblje: 1.1.2026. - 31.03.2026.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t>
    </r>
    <r>
      <rPr>
        <sz val="10"/>
        <color theme="1"/>
        <rFont val="Arial"/>
        <family val="2"/>
        <charset val="238"/>
      </rPr>
      <t xml:space="preserve">
e) Detaljna analiza prihoda i rezultata nalazi se u Izvještaju poslovodstva kao i u nastavku:                                                                                                 		                                                                        PRIHODI OD PRODAJE           31.03.2025.	            31.03.2026.
Dobit od prodaje 	                         5.498	                  41.976
Prihod od zakupa                       57.455                   74.381
	                                               62.953                  116.357   </t>
    </r>
    <r>
      <rPr>
        <sz val="10"/>
        <color rgb="FFFF0000"/>
        <rFont val="Arial"/>
        <family val="2"/>
        <charset val="238"/>
      </rPr>
      <t xml:space="preserve">       			
</t>
    </r>
    <r>
      <rPr>
        <sz val="10"/>
        <rFont val="Arial"/>
        <family val="2"/>
        <charset val="238"/>
      </rPr>
      <t xml:space="preserve">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5 (Q1 2025: 5).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</si>
</sst>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M7" sqref="M7"/>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330</v>
      </c>
      <c r="B10" s="166"/>
      <c r="C10" s="166"/>
      <c r="D10" s="166"/>
      <c r="E10" s="166"/>
      <c r="F10" s="166"/>
      <c r="G10" s="166"/>
      <c r="H10" s="166"/>
      <c r="I10" s="166"/>
      <c r="J10" s="66"/>
    </row>
    <row r="11" spans="1:20" ht="24.6" customHeight="1" x14ac:dyDescent="0.25">
      <c r="A11" s="153" t="s">
        <v>307</v>
      </c>
      <c r="B11" s="167"/>
      <c r="C11" s="159" t="s">
        <v>451</v>
      </c>
      <c r="D11" s="160"/>
      <c r="E11" s="67"/>
      <c r="F11" s="124" t="s">
        <v>331</v>
      </c>
      <c r="G11" s="163"/>
      <c r="H11" s="140" t="s">
        <v>452</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453</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454</v>
      </c>
      <c r="D15" s="160"/>
      <c r="E15" s="164"/>
      <c r="F15" s="155"/>
      <c r="G15" s="73" t="s">
        <v>332</v>
      </c>
      <c r="H15" s="140" t="s">
        <v>456</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333</v>
      </c>
      <c r="C17" s="159" t="s">
        <v>455</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457</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10000</v>
      </c>
      <c r="D21" s="141"/>
      <c r="E21" s="130"/>
      <c r="F21" s="130"/>
      <c r="G21" s="131" t="s">
        <v>458</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459</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460</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461</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5</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335</v>
      </c>
      <c r="D31" s="152" t="s">
        <v>334</v>
      </c>
      <c r="E31" s="138"/>
      <c r="F31" s="138"/>
      <c r="G31" s="138"/>
      <c r="H31" s="70"/>
      <c r="I31" s="81" t="s">
        <v>335</v>
      </c>
      <c r="J31" s="82" t="s">
        <v>336</v>
      </c>
    </row>
    <row r="32" spans="1:10" x14ac:dyDescent="0.25">
      <c r="A32" s="153"/>
      <c r="B32" s="154"/>
      <c r="C32" s="83"/>
      <c r="D32" s="56"/>
      <c r="E32" s="155"/>
      <c r="F32" s="155"/>
      <c r="G32" s="155"/>
      <c r="H32" s="155"/>
      <c r="I32" s="79"/>
      <c r="J32" s="80"/>
    </row>
    <row r="33" spans="1:10" x14ac:dyDescent="0.25">
      <c r="A33" s="153" t="s">
        <v>324</v>
      </c>
      <c r="B33" s="154"/>
      <c r="C33" s="18" t="s">
        <v>338</v>
      </c>
      <c r="D33" s="152" t="s">
        <v>337</v>
      </c>
      <c r="E33" s="138"/>
      <c r="F33" s="138"/>
      <c r="G33" s="138"/>
      <c r="H33" s="76"/>
      <c r="I33" s="81" t="s">
        <v>338</v>
      </c>
      <c r="J33" s="82" t="s">
        <v>339</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340</v>
      </c>
    </row>
    <row r="49" spans="1:10" x14ac:dyDescent="0.25">
      <c r="A49" s="85"/>
      <c r="B49" s="77"/>
      <c r="C49" s="77"/>
      <c r="D49" s="70"/>
      <c r="E49" s="130"/>
      <c r="F49" s="130"/>
      <c r="G49" s="144"/>
      <c r="H49" s="144"/>
      <c r="I49" s="70"/>
      <c r="J49" s="86" t="s">
        <v>341</v>
      </c>
    </row>
    <row r="50" spans="1:10" ht="14.45" customHeight="1" x14ac:dyDescent="0.25">
      <c r="A50" s="123" t="s">
        <v>317</v>
      </c>
      <c r="B50" s="124"/>
      <c r="C50" s="140" t="s">
        <v>340</v>
      </c>
      <c r="D50" s="141"/>
      <c r="E50" s="142" t="s">
        <v>342</v>
      </c>
      <c r="F50" s="143"/>
      <c r="G50" s="131" t="s">
        <v>462</v>
      </c>
      <c r="H50" s="132"/>
      <c r="I50" s="132"/>
      <c r="J50" s="133"/>
    </row>
    <row r="51" spans="1:10" x14ac:dyDescent="0.25">
      <c r="A51" s="85"/>
      <c r="B51" s="77"/>
      <c r="C51" s="144"/>
      <c r="D51" s="144"/>
      <c r="E51" s="130"/>
      <c r="F51" s="130"/>
      <c r="G51" s="145" t="s">
        <v>343</v>
      </c>
      <c r="H51" s="145"/>
      <c r="I51" s="145"/>
      <c r="J51" s="63"/>
    </row>
    <row r="52" spans="1:10" ht="13.9" customHeight="1" x14ac:dyDescent="0.25">
      <c r="A52" s="123" t="s">
        <v>318</v>
      </c>
      <c r="B52" s="124"/>
      <c r="C52" s="131" t="s">
        <v>463</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464</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465</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344</v>
      </c>
      <c r="B58" s="124"/>
      <c r="C58" s="125"/>
      <c r="D58" s="126"/>
      <c r="E58" s="126"/>
      <c r="F58" s="126"/>
      <c r="G58" s="126"/>
      <c r="H58" s="126"/>
      <c r="I58" s="126"/>
      <c r="J58" s="127"/>
    </row>
    <row r="59" spans="1:10" ht="14.45" customHeight="1" x14ac:dyDescent="0.25">
      <c r="A59" s="69"/>
      <c r="B59" s="70"/>
      <c r="C59" s="128" t="s">
        <v>345</v>
      </c>
      <c r="D59" s="128"/>
      <c r="E59" s="128"/>
      <c r="F59" s="128"/>
      <c r="G59" s="70"/>
      <c r="H59" s="70"/>
      <c r="I59" s="70"/>
      <c r="J59" s="72"/>
    </row>
    <row r="60" spans="1:10" x14ac:dyDescent="0.25">
      <c r="A60" s="123" t="s">
        <v>346</v>
      </c>
      <c r="B60" s="124"/>
      <c r="C60" s="125"/>
      <c r="D60" s="126"/>
      <c r="E60" s="126"/>
      <c r="F60" s="126"/>
      <c r="G60" s="126"/>
      <c r="H60" s="126"/>
      <c r="I60" s="126"/>
      <c r="J60" s="127"/>
    </row>
    <row r="61" spans="1:10" ht="14.45" customHeight="1" x14ac:dyDescent="0.25">
      <c r="A61" s="87"/>
      <c r="B61" s="88"/>
      <c r="C61" s="129" t="s">
        <v>347</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66" zoomScaleNormal="100" zoomScaleSheetLayoutView="100" workbookViewId="0">
      <selection activeCell="J125" sqref="J12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468</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3301676</v>
      </c>
      <c r="I9" s="91">
        <f>I10+I17+I27+I38+I43</f>
        <v>3287750</v>
      </c>
    </row>
    <row r="10" spans="1:9" ht="12.75" customHeight="1" x14ac:dyDescent="0.2">
      <c r="A10" s="186" t="s">
        <v>5</v>
      </c>
      <c r="B10" s="186"/>
      <c r="C10" s="186"/>
      <c r="D10" s="186"/>
      <c r="E10" s="186"/>
      <c r="F10" s="186"/>
      <c r="G10" s="8">
        <v>3</v>
      </c>
      <c r="H10" s="91">
        <f>H11+H12+H13+H14+H15+H16</f>
        <v>7</v>
      </c>
      <c r="I10" s="91">
        <f>I11+I12+I13+I14+I15+I16</f>
        <v>2</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7</v>
      </c>
      <c r="I12" s="90">
        <v>2</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1701697</v>
      </c>
      <c r="I17" s="91">
        <f>I18+I19+I20+I21+I22+I23+I24+I25+I26</f>
        <v>1671687</v>
      </c>
    </row>
    <row r="18" spans="1:9" ht="12.75" customHeight="1" x14ac:dyDescent="0.2">
      <c r="A18" s="182" t="s">
        <v>13</v>
      </c>
      <c r="B18" s="182"/>
      <c r="C18" s="182"/>
      <c r="D18" s="182"/>
      <c r="E18" s="182"/>
      <c r="F18" s="182"/>
      <c r="G18" s="7">
        <v>11</v>
      </c>
      <c r="H18" s="90">
        <v>0</v>
      </c>
      <c r="I18" s="90">
        <v>0</v>
      </c>
    </row>
    <row r="19" spans="1:9" ht="12.75" customHeight="1" x14ac:dyDescent="0.2">
      <c r="A19" s="182" t="s">
        <v>14</v>
      </c>
      <c r="B19" s="182"/>
      <c r="C19" s="182"/>
      <c r="D19" s="182"/>
      <c r="E19" s="182"/>
      <c r="F19" s="182"/>
      <c r="G19" s="7">
        <v>12</v>
      </c>
      <c r="H19" s="90">
        <v>0</v>
      </c>
      <c r="I19" s="90">
        <v>0</v>
      </c>
    </row>
    <row r="20" spans="1:9" ht="12.75" customHeight="1" x14ac:dyDescent="0.2">
      <c r="A20" s="182" t="s">
        <v>15</v>
      </c>
      <c r="B20" s="182"/>
      <c r="C20" s="182"/>
      <c r="D20" s="182"/>
      <c r="E20" s="182"/>
      <c r="F20" s="182"/>
      <c r="G20" s="7">
        <v>13</v>
      </c>
      <c r="H20" s="90">
        <v>21798</v>
      </c>
      <c r="I20" s="90">
        <v>19812</v>
      </c>
    </row>
    <row r="21" spans="1:9" ht="12.75" customHeight="1" x14ac:dyDescent="0.2">
      <c r="A21" s="182" t="s">
        <v>16</v>
      </c>
      <c r="B21" s="182"/>
      <c r="C21" s="182"/>
      <c r="D21" s="182"/>
      <c r="E21" s="182"/>
      <c r="F21" s="182"/>
      <c r="G21" s="7">
        <v>14</v>
      </c>
      <c r="H21" s="90">
        <v>0</v>
      </c>
      <c r="I21" s="90">
        <v>0</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0</v>
      </c>
      <c r="I24" s="90">
        <v>0</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1679899</v>
      </c>
      <c r="I26" s="90">
        <v>1651875</v>
      </c>
    </row>
    <row r="27" spans="1:9" ht="12.75" customHeight="1" x14ac:dyDescent="0.2">
      <c r="A27" s="186" t="s">
        <v>22</v>
      </c>
      <c r="B27" s="186"/>
      <c r="C27" s="186"/>
      <c r="D27" s="186"/>
      <c r="E27" s="186"/>
      <c r="F27" s="186"/>
      <c r="G27" s="8">
        <v>20</v>
      </c>
      <c r="H27" s="91">
        <f>SUM(H28:H37)</f>
        <v>1599972</v>
      </c>
      <c r="I27" s="91">
        <f>SUM(I28:I37)</f>
        <v>1616061</v>
      </c>
    </row>
    <row r="28" spans="1:9" ht="12.75" customHeight="1" x14ac:dyDescent="0.2">
      <c r="A28" s="182" t="s">
        <v>23</v>
      </c>
      <c r="B28" s="182"/>
      <c r="C28" s="182"/>
      <c r="D28" s="182"/>
      <c r="E28" s="182"/>
      <c r="F28" s="182"/>
      <c r="G28" s="7">
        <v>21</v>
      </c>
      <c r="H28" s="90">
        <v>1264142</v>
      </c>
      <c r="I28" s="90">
        <v>1275743</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298430</v>
      </c>
      <c r="I34" s="90">
        <v>302918</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37400</v>
      </c>
      <c r="I36" s="90">
        <v>37400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2550434</v>
      </c>
      <c r="I44" s="91">
        <f>I45+I53+I60+I70</f>
        <v>2634488</v>
      </c>
    </row>
    <row r="45" spans="1:9" ht="12.75" customHeight="1" x14ac:dyDescent="0.2">
      <c r="A45" s="186" t="s">
        <v>39</v>
      </c>
      <c r="B45" s="186"/>
      <c r="C45" s="186"/>
      <c r="D45" s="186"/>
      <c r="E45" s="186"/>
      <c r="F45" s="186"/>
      <c r="G45" s="8">
        <v>38</v>
      </c>
      <c r="H45" s="91">
        <f>SUM(H46:H52)</f>
        <v>519912</v>
      </c>
      <c r="I45" s="91">
        <f>SUM(I46:I52)</f>
        <v>617762</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519912</v>
      </c>
      <c r="I51" s="90">
        <v>617762</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184255</v>
      </c>
      <c r="I53" s="91">
        <f>SUM(I54:I59)</f>
        <v>219866</v>
      </c>
    </row>
    <row r="54" spans="1:9" ht="12.75" customHeight="1" x14ac:dyDescent="0.2">
      <c r="A54" s="182" t="s">
        <v>48</v>
      </c>
      <c r="B54" s="182"/>
      <c r="C54" s="182"/>
      <c r="D54" s="182"/>
      <c r="E54" s="182"/>
      <c r="F54" s="182"/>
      <c r="G54" s="7">
        <v>47</v>
      </c>
      <c r="H54" s="90">
        <v>108076</v>
      </c>
      <c r="I54" s="90">
        <v>115156</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59650</v>
      </c>
      <c r="I56" s="90">
        <v>86293</v>
      </c>
    </row>
    <row r="57" spans="1:9" ht="12.75" customHeight="1" x14ac:dyDescent="0.2">
      <c r="A57" s="182" t="s">
        <v>51</v>
      </c>
      <c r="B57" s="182"/>
      <c r="C57" s="182"/>
      <c r="D57" s="182"/>
      <c r="E57" s="182"/>
      <c r="F57" s="182"/>
      <c r="G57" s="7">
        <v>50</v>
      </c>
      <c r="H57" s="90">
        <v>0</v>
      </c>
      <c r="I57" s="90">
        <v>0</v>
      </c>
    </row>
    <row r="58" spans="1:9" ht="12.75" customHeight="1" x14ac:dyDescent="0.2">
      <c r="A58" s="182" t="s">
        <v>52</v>
      </c>
      <c r="B58" s="182"/>
      <c r="C58" s="182"/>
      <c r="D58" s="182"/>
      <c r="E58" s="182"/>
      <c r="F58" s="182"/>
      <c r="G58" s="7">
        <v>51</v>
      </c>
      <c r="H58" s="90">
        <v>29</v>
      </c>
      <c r="I58" s="90">
        <v>1777</v>
      </c>
    </row>
    <row r="59" spans="1:9" ht="12.75" customHeight="1" x14ac:dyDescent="0.2">
      <c r="A59" s="182" t="s">
        <v>53</v>
      </c>
      <c r="B59" s="182"/>
      <c r="C59" s="182"/>
      <c r="D59" s="182"/>
      <c r="E59" s="182"/>
      <c r="F59" s="182"/>
      <c r="G59" s="7">
        <v>52</v>
      </c>
      <c r="H59" s="90">
        <v>16500</v>
      </c>
      <c r="I59" s="90">
        <v>16640</v>
      </c>
    </row>
    <row r="60" spans="1:9" ht="12.75" customHeight="1" x14ac:dyDescent="0.2">
      <c r="A60" s="186" t="s">
        <v>54</v>
      </c>
      <c r="B60" s="186"/>
      <c r="C60" s="186"/>
      <c r="D60" s="186"/>
      <c r="E60" s="186"/>
      <c r="F60" s="186"/>
      <c r="G60" s="8">
        <v>53</v>
      </c>
      <c r="H60" s="91">
        <f>SUM(H61:H69)</f>
        <v>1655923</v>
      </c>
      <c r="I60" s="91">
        <f>SUM(I61:I69)</f>
        <v>1532117</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1092059</v>
      </c>
      <c r="I63" s="90">
        <v>1094459</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563864</v>
      </c>
      <c r="I69" s="90">
        <v>437658</v>
      </c>
    </row>
    <row r="70" spans="1:9" ht="12.75" customHeight="1" x14ac:dyDescent="0.2">
      <c r="A70" s="182" t="s">
        <v>57</v>
      </c>
      <c r="B70" s="182"/>
      <c r="C70" s="182"/>
      <c r="D70" s="182"/>
      <c r="E70" s="182"/>
      <c r="F70" s="182"/>
      <c r="G70" s="7">
        <v>63</v>
      </c>
      <c r="H70" s="90">
        <v>190344</v>
      </c>
      <c r="I70" s="90">
        <v>264743</v>
      </c>
    </row>
    <row r="71" spans="1:9" ht="12.75" customHeight="1" x14ac:dyDescent="0.2">
      <c r="A71" s="183" t="s">
        <v>58</v>
      </c>
      <c r="B71" s="183"/>
      <c r="C71" s="183"/>
      <c r="D71" s="183"/>
      <c r="E71" s="183"/>
      <c r="F71" s="183"/>
      <c r="G71" s="7">
        <v>64</v>
      </c>
      <c r="H71" s="90">
        <v>0</v>
      </c>
      <c r="I71" s="90">
        <v>0</v>
      </c>
    </row>
    <row r="72" spans="1:9" ht="12.75" customHeight="1" x14ac:dyDescent="0.2">
      <c r="A72" s="184" t="s">
        <v>302</v>
      </c>
      <c r="B72" s="184"/>
      <c r="C72" s="184"/>
      <c r="D72" s="184"/>
      <c r="E72" s="184"/>
      <c r="F72" s="184"/>
      <c r="G72" s="8">
        <v>65</v>
      </c>
      <c r="H72" s="91">
        <f>H8+H9+H44+H71</f>
        <v>5852110</v>
      </c>
      <c r="I72" s="91">
        <f>I8+I9+I44+I71</f>
        <v>5922238</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441</v>
      </c>
      <c r="B75" s="184"/>
      <c r="C75" s="184"/>
      <c r="D75" s="184"/>
      <c r="E75" s="184"/>
      <c r="F75" s="184"/>
      <c r="G75" s="8">
        <v>67</v>
      </c>
      <c r="H75" s="92">
        <f>H76+H77+H78+H84+H85+H92+H95+H98</f>
        <v>5620393</v>
      </c>
      <c r="I75" s="92">
        <f>I76+I77+I78+I84+I85+I92+I95+I98</f>
        <v>5685206</v>
      </c>
    </row>
    <row r="76" spans="1:9" ht="12.75" customHeight="1" x14ac:dyDescent="0.2">
      <c r="A76" s="182" t="s">
        <v>61</v>
      </c>
      <c r="B76" s="182"/>
      <c r="C76" s="182"/>
      <c r="D76" s="182"/>
      <c r="E76" s="182"/>
      <c r="F76" s="182"/>
      <c r="G76" s="7">
        <v>68</v>
      </c>
      <c r="H76" s="90">
        <v>1000000</v>
      </c>
      <c r="I76" s="90">
        <v>1000000</v>
      </c>
    </row>
    <row r="77" spans="1:9" ht="12.75" customHeight="1" x14ac:dyDescent="0.2">
      <c r="A77" s="182" t="s">
        <v>62</v>
      </c>
      <c r="B77" s="182"/>
      <c r="C77" s="182"/>
      <c r="D77" s="182"/>
      <c r="E77" s="182"/>
      <c r="F77" s="182"/>
      <c r="G77" s="7">
        <v>69</v>
      </c>
      <c r="H77" s="90">
        <v>2313160</v>
      </c>
      <c r="I77" s="90">
        <v>2313160</v>
      </c>
    </row>
    <row r="78" spans="1:9" ht="12.75" customHeight="1" x14ac:dyDescent="0.2">
      <c r="A78" s="186" t="s">
        <v>63</v>
      </c>
      <c r="B78" s="186"/>
      <c r="C78" s="186"/>
      <c r="D78" s="186"/>
      <c r="E78" s="186"/>
      <c r="F78" s="186"/>
      <c r="G78" s="8">
        <v>70</v>
      </c>
      <c r="H78" s="92">
        <f>SUM(H79:H83)</f>
        <v>23890</v>
      </c>
      <c r="I78" s="92">
        <f>SUM(I79:I83)</f>
        <v>23890</v>
      </c>
    </row>
    <row r="79" spans="1:9" ht="12.75" customHeight="1" x14ac:dyDescent="0.2">
      <c r="A79" s="182" t="s">
        <v>64</v>
      </c>
      <c r="B79" s="182"/>
      <c r="C79" s="182"/>
      <c r="D79" s="182"/>
      <c r="E79" s="182"/>
      <c r="F79" s="182"/>
      <c r="G79" s="7">
        <v>71</v>
      </c>
      <c r="H79" s="90">
        <v>23890</v>
      </c>
      <c r="I79" s="90">
        <v>23890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85" t="s">
        <v>69</v>
      </c>
      <c r="B84" s="185"/>
      <c r="C84" s="185"/>
      <c r="D84" s="185"/>
      <c r="E84" s="185"/>
      <c r="F84" s="185"/>
      <c r="G84" s="20">
        <v>76</v>
      </c>
      <c r="H84" s="93">
        <v>-209228</v>
      </c>
      <c r="I84" s="93">
        <v>-197627</v>
      </c>
    </row>
    <row r="85" spans="1:9" ht="12.75" customHeight="1" x14ac:dyDescent="0.2">
      <c r="A85" s="186" t="s">
        <v>431</v>
      </c>
      <c r="B85" s="186"/>
      <c r="C85" s="186"/>
      <c r="D85" s="186"/>
      <c r="E85" s="186"/>
      <c r="F85" s="186"/>
      <c r="G85" s="8">
        <v>77</v>
      </c>
      <c r="H85" s="91">
        <f>H86+H87+H88+H89+H90+H91</f>
        <v>0</v>
      </c>
      <c r="I85" s="9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6" t="s">
        <v>432</v>
      </c>
      <c r="B92" s="186"/>
      <c r="C92" s="186"/>
      <c r="D92" s="186"/>
      <c r="E92" s="186"/>
      <c r="F92" s="186"/>
      <c r="G92" s="8">
        <v>84</v>
      </c>
      <c r="H92" s="91">
        <f>H93-H94</f>
        <v>1754703</v>
      </c>
      <c r="I92" s="91">
        <f>I93-I94</f>
        <v>2492571</v>
      </c>
    </row>
    <row r="93" spans="1:9" ht="12.75" customHeight="1" x14ac:dyDescent="0.2">
      <c r="A93" s="182" t="s">
        <v>72</v>
      </c>
      <c r="B93" s="182"/>
      <c r="C93" s="182"/>
      <c r="D93" s="182"/>
      <c r="E93" s="182"/>
      <c r="F93" s="182"/>
      <c r="G93" s="7">
        <v>85</v>
      </c>
      <c r="H93" s="90">
        <v>1754703</v>
      </c>
      <c r="I93" s="90">
        <v>2492571</v>
      </c>
    </row>
    <row r="94" spans="1:9" ht="12.75" customHeight="1" x14ac:dyDescent="0.2">
      <c r="A94" s="182" t="s">
        <v>73</v>
      </c>
      <c r="B94" s="182"/>
      <c r="C94" s="182"/>
      <c r="D94" s="182"/>
      <c r="E94" s="182"/>
      <c r="F94" s="182"/>
      <c r="G94" s="7">
        <v>86</v>
      </c>
      <c r="H94" s="90">
        <v>0</v>
      </c>
      <c r="I94" s="90">
        <v>0</v>
      </c>
    </row>
    <row r="95" spans="1:9" ht="12.75" customHeight="1" x14ac:dyDescent="0.2">
      <c r="A95" s="186" t="s">
        <v>433</v>
      </c>
      <c r="B95" s="186"/>
      <c r="C95" s="186"/>
      <c r="D95" s="186"/>
      <c r="E95" s="186"/>
      <c r="F95" s="186"/>
      <c r="G95" s="8">
        <v>87</v>
      </c>
      <c r="H95" s="91">
        <f>H96-H97</f>
        <v>737868</v>
      </c>
      <c r="I95" s="91">
        <f>I96-I97</f>
        <v>53212</v>
      </c>
    </row>
    <row r="96" spans="1:9" ht="12.75" customHeight="1" x14ac:dyDescent="0.2">
      <c r="A96" s="182" t="s">
        <v>74</v>
      </c>
      <c r="B96" s="182"/>
      <c r="C96" s="182"/>
      <c r="D96" s="182"/>
      <c r="E96" s="182"/>
      <c r="F96" s="182"/>
      <c r="G96" s="7">
        <v>88</v>
      </c>
      <c r="H96" s="90">
        <v>737868</v>
      </c>
      <c r="I96" s="90">
        <v>53212</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91">
        <f>SUM(H107:H117)</f>
        <v>0</v>
      </c>
      <c r="I106" s="91">
        <f>SUM(I107:I117)</f>
        <v>0</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436</v>
      </c>
      <c r="B118" s="184"/>
      <c r="C118" s="184"/>
      <c r="D118" s="184"/>
      <c r="E118" s="184"/>
      <c r="F118" s="184"/>
      <c r="G118" s="8">
        <v>110</v>
      </c>
      <c r="H118" s="91">
        <f>SUM(H119:H132)</f>
        <v>231717</v>
      </c>
      <c r="I118" s="91">
        <f>SUM(I119:I132)</f>
        <v>237032</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37269</v>
      </c>
      <c r="I123" s="90">
        <v>43669</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7042</v>
      </c>
      <c r="I125" s="90">
        <v>2589</v>
      </c>
    </row>
    <row r="126" spans="1:9" ht="12.75" customHeight="1" x14ac:dyDescent="0.2">
      <c r="A126" s="182" t="s">
        <v>90</v>
      </c>
      <c r="B126" s="182"/>
      <c r="C126" s="182"/>
      <c r="D126" s="182"/>
      <c r="E126" s="182"/>
      <c r="F126" s="182"/>
      <c r="G126" s="7">
        <v>118</v>
      </c>
      <c r="H126" s="90">
        <v>6242</v>
      </c>
      <c r="I126" s="90">
        <v>6208</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7262</v>
      </c>
      <c r="I128" s="90">
        <v>7762</v>
      </c>
    </row>
    <row r="129" spans="1:9" x14ac:dyDescent="0.2">
      <c r="A129" s="182" t="s">
        <v>95</v>
      </c>
      <c r="B129" s="182"/>
      <c r="C129" s="182"/>
      <c r="D129" s="182"/>
      <c r="E129" s="182"/>
      <c r="F129" s="182"/>
      <c r="G129" s="7">
        <v>121</v>
      </c>
      <c r="H129" s="90">
        <v>173902</v>
      </c>
      <c r="I129" s="90">
        <v>176804</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0</v>
      </c>
      <c r="I132" s="90">
        <v>0</v>
      </c>
    </row>
    <row r="133" spans="1:9" ht="22.15" customHeight="1" x14ac:dyDescent="0.2">
      <c r="A133" s="183" t="s">
        <v>99</v>
      </c>
      <c r="B133" s="183"/>
      <c r="C133" s="183"/>
      <c r="D133" s="183"/>
      <c r="E133" s="183"/>
      <c r="F133" s="183"/>
      <c r="G133" s="7">
        <v>125</v>
      </c>
      <c r="H133" s="90">
        <v>0</v>
      </c>
      <c r="I133" s="90">
        <v>0</v>
      </c>
    </row>
    <row r="134" spans="1:9" ht="12.75" customHeight="1" x14ac:dyDescent="0.2">
      <c r="A134" s="184" t="s">
        <v>437</v>
      </c>
      <c r="B134" s="184"/>
      <c r="C134" s="184"/>
      <c r="D134" s="184"/>
      <c r="E134" s="184"/>
      <c r="F134" s="184"/>
      <c r="G134" s="8">
        <v>126</v>
      </c>
      <c r="H134" s="91">
        <f>H75+H99+H106+H118+H133</f>
        <v>5852110</v>
      </c>
      <c r="I134" s="91">
        <f>I75+I99+I106+I118+I133</f>
        <v>5922238</v>
      </c>
    </row>
    <row r="135" spans="1:9" x14ac:dyDescent="0.2">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6" zoomScale="110" zoomScaleNormal="115" zoomScaleSheetLayoutView="110" workbookViewId="0">
      <selection activeCell="J104" sqref="J10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440</v>
      </c>
      <c r="B3" s="224"/>
      <c r="C3" s="224"/>
      <c r="D3" s="224"/>
      <c r="E3" s="224"/>
      <c r="F3" s="224"/>
      <c r="G3" s="224"/>
      <c r="H3" s="224"/>
      <c r="I3" s="224"/>
      <c r="J3" s="225"/>
      <c r="K3" s="225"/>
    </row>
    <row r="4" spans="1:11" x14ac:dyDescent="0.2">
      <c r="A4" s="226" t="s">
        <v>468</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350</v>
      </c>
      <c r="B8" s="213"/>
      <c r="C8" s="213"/>
      <c r="D8" s="213"/>
      <c r="E8" s="213"/>
      <c r="F8" s="213"/>
      <c r="G8" s="8">
        <v>1</v>
      </c>
      <c r="H8" s="94">
        <f>SUM(H9:H13)</f>
        <v>78964</v>
      </c>
      <c r="I8" s="94">
        <f>SUM(I9:I13)</f>
        <v>78964</v>
      </c>
      <c r="J8" s="94">
        <f>SUM(J9:J13)</f>
        <v>134152</v>
      </c>
      <c r="K8" s="94">
        <f>SUM(K9:K13)</f>
        <v>134152</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438</v>
      </c>
      <c r="B10" s="182"/>
      <c r="C10" s="182"/>
      <c r="D10" s="182"/>
      <c r="E10" s="182"/>
      <c r="F10" s="182"/>
      <c r="G10" s="7">
        <v>3</v>
      </c>
      <c r="H10" s="95">
        <v>62953</v>
      </c>
      <c r="I10" s="95">
        <v>62953</v>
      </c>
      <c r="J10" s="95">
        <v>116357</v>
      </c>
      <c r="K10" s="95">
        <v>116357</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16011</v>
      </c>
      <c r="I13" s="95">
        <v>16011</v>
      </c>
      <c r="J13" s="95">
        <v>17795</v>
      </c>
      <c r="K13" s="95">
        <v>17795</v>
      </c>
    </row>
    <row r="14" spans="1:11" ht="12.75" customHeight="1" x14ac:dyDescent="0.2">
      <c r="A14" s="213" t="s">
        <v>351</v>
      </c>
      <c r="B14" s="213"/>
      <c r="C14" s="213"/>
      <c r="D14" s="213"/>
      <c r="E14" s="213"/>
      <c r="F14" s="213"/>
      <c r="G14" s="8">
        <v>7</v>
      </c>
      <c r="H14" s="94">
        <f>H15+H16+H20+H24+H25+H26+H29+H36</f>
        <v>63665</v>
      </c>
      <c r="I14" s="94">
        <f>I15+I16+I20+I24+I25+I26+I29+I36</f>
        <v>63665</v>
      </c>
      <c r="J14" s="94">
        <f>J15+J16+J20+J24+J25+J26+J29+J36</f>
        <v>80837</v>
      </c>
      <c r="K14" s="94">
        <f>K15+K16+K20+K24+K25+K26+K29+K36</f>
        <v>80837</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420</v>
      </c>
      <c r="B16" s="186"/>
      <c r="C16" s="186"/>
      <c r="D16" s="186"/>
      <c r="E16" s="186"/>
      <c r="F16" s="186"/>
      <c r="G16" s="8">
        <v>9</v>
      </c>
      <c r="H16" s="94">
        <f>SUM(H17:H19)</f>
        <v>24809</v>
      </c>
      <c r="I16" s="94">
        <f>SUM(I17:I19)</f>
        <v>24809</v>
      </c>
      <c r="J16" s="94">
        <f>SUM(J17:J19)</f>
        <v>39421</v>
      </c>
      <c r="K16" s="94">
        <f>SUM(K17:K19)</f>
        <v>39421</v>
      </c>
    </row>
    <row r="17" spans="1:11" ht="12.75" customHeight="1" x14ac:dyDescent="0.2">
      <c r="A17" s="216" t="s">
        <v>119</v>
      </c>
      <c r="B17" s="216"/>
      <c r="C17" s="216"/>
      <c r="D17" s="216"/>
      <c r="E17" s="216"/>
      <c r="F17" s="216"/>
      <c r="G17" s="7">
        <v>10</v>
      </c>
      <c r="H17" s="95">
        <v>11771</v>
      </c>
      <c r="I17" s="95">
        <v>11771</v>
      </c>
      <c r="J17" s="95">
        <v>12092</v>
      </c>
      <c r="K17" s="95">
        <v>12092</v>
      </c>
    </row>
    <row r="18" spans="1:11" ht="12.75" customHeight="1" x14ac:dyDescent="0.2">
      <c r="A18" s="216" t="s">
        <v>120</v>
      </c>
      <c r="B18" s="216"/>
      <c r="C18" s="216"/>
      <c r="D18" s="216"/>
      <c r="E18" s="216"/>
      <c r="F18" s="216"/>
      <c r="G18" s="7">
        <v>11</v>
      </c>
      <c r="H18" s="95">
        <v>0</v>
      </c>
      <c r="I18" s="95">
        <v>0</v>
      </c>
      <c r="J18" s="95">
        <v>0</v>
      </c>
      <c r="K18" s="95">
        <v>0</v>
      </c>
    </row>
    <row r="19" spans="1:11" ht="12.75" customHeight="1" x14ac:dyDescent="0.2">
      <c r="A19" s="216" t="s">
        <v>121</v>
      </c>
      <c r="B19" s="216"/>
      <c r="C19" s="216"/>
      <c r="D19" s="216"/>
      <c r="E19" s="216"/>
      <c r="F19" s="216"/>
      <c r="G19" s="7">
        <v>12</v>
      </c>
      <c r="H19" s="95">
        <v>13038</v>
      </c>
      <c r="I19" s="95">
        <v>13038</v>
      </c>
      <c r="J19" s="95">
        <v>27329</v>
      </c>
      <c r="K19" s="95">
        <v>27329</v>
      </c>
    </row>
    <row r="20" spans="1:11" ht="12.75" customHeight="1" x14ac:dyDescent="0.2">
      <c r="A20" s="186" t="s">
        <v>421</v>
      </c>
      <c r="B20" s="186"/>
      <c r="C20" s="186"/>
      <c r="D20" s="186"/>
      <c r="E20" s="186"/>
      <c r="F20" s="186"/>
      <c r="G20" s="8">
        <v>13</v>
      </c>
      <c r="H20" s="94">
        <f>SUM(H21:H23)</f>
        <v>28342</v>
      </c>
      <c r="I20" s="94">
        <f>SUM(I21:I23)</f>
        <v>28342</v>
      </c>
      <c r="J20" s="94">
        <f>SUM(J21:J23)</f>
        <v>32962</v>
      </c>
      <c r="K20" s="94">
        <f>SUM(K21:K23)</f>
        <v>32962</v>
      </c>
    </row>
    <row r="21" spans="1:11" ht="12.75" customHeight="1" x14ac:dyDescent="0.2">
      <c r="A21" s="216" t="s">
        <v>105</v>
      </c>
      <c r="B21" s="216"/>
      <c r="C21" s="216"/>
      <c r="D21" s="216"/>
      <c r="E21" s="216"/>
      <c r="F21" s="216"/>
      <c r="G21" s="7">
        <v>14</v>
      </c>
      <c r="H21" s="95">
        <v>17974</v>
      </c>
      <c r="I21" s="95">
        <v>17974</v>
      </c>
      <c r="J21" s="95">
        <v>20850</v>
      </c>
      <c r="K21" s="95">
        <v>20850</v>
      </c>
    </row>
    <row r="22" spans="1:11" ht="12.75" customHeight="1" x14ac:dyDescent="0.2">
      <c r="A22" s="216" t="s">
        <v>106</v>
      </c>
      <c r="B22" s="216"/>
      <c r="C22" s="216"/>
      <c r="D22" s="216"/>
      <c r="E22" s="216"/>
      <c r="F22" s="216"/>
      <c r="G22" s="7">
        <v>15</v>
      </c>
      <c r="H22" s="95">
        <v>6354</v>
      </c>
      <c r="I22" s="95">
        <v>6354</v>
      </c>
      <c r="J22" s="95">
        <v>7444</v>
      </c>
      <c r="K22" s="95">
        <v>7444</v>
      </c>
    </row>
    <row r="23" spans="1:11" ht="12.75" customHeight="1" x14ac:dyDescent="0.2">
      <c r="A23" s="216" t="s">
        <v>107</v>
      </c>
      <c r="B23" s="216"/>
      <c r="C23" s="216"/>
      <c r="D23" s="216"/>
      <c r="E23" s="216"/>
      <c r="F23" s="216"/>
      <c r="G23" s="7">
        <v>16</v>
      </c>
      <c r="H23" s="95">
        <v>4014</v>
      </c>
      <c r="I23" s="95">
        <v>4014</v>
      </c>
      <c r="J23" s="95">
        <v>4668</v>
      </c>
      <c r="K23" s="95">
        <v>4668</v>
      </c>
    </row>
    <row r="24" spans="1:11" ht="12.75" customHeight="1" x14ac:dyDescent="0.2">
      <c r="A24" s="182" t="s">
        <v>108</v>
      </c>
      <c r="B24" s="182"/>
      <c r="C24" s="182"/>
      <c r="D24" s="182"/>
      <c r="E24" s="182"/>
      <c r="F24" s="182"/>
      <c r="G24" s="7">
        <v>17</v>
      </c>
      <c r="H24" s="95">
        <v>6289</v>
      </c>
      <c r="I24" s="95">
        <v>6289</v>
      </c>
      <c r="J24" s="95">
        <v>1991</v>
      </c>
      <c r="K24" s="95">
        <v>1991</v>
      </c>
    </row>
    <row r="25" spans="1:11" ht="12.75" customHeight="1" x14ac:dyDescent="0.2">
      <c r="A25" s="182" t="s">
        <v>109</v>
      </c>
      <c r="B25" s="182"/>
      <c r="C25" s="182"/>
      <c r="D25" s="182"/>
      <c r="E25" s="182"/>
      <c r="F25" s="182"/>
      <c r="G25" s="7">
        <v>18</v>
      </c>
      <c r="H25" s="95">
        <v>4225</v>
      </c>
      <c r="I25" s="95">
        <v>4225</v>
      </c>
      <c r="J25" s="95">
        <v>6463</v>
      </c>
      <c r="K25" s="95">
        <v>6463</v>
      </c>
    </row>
    <row r="26" spans="1:11" ht="12.75" customHeight="1" x14ac:dyDescent="0.2">
      <c r="A26" s="186" t="s">
        <v>422</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423</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3" t="s">
        <v>352</v>
      </c>
      <c r="B37" s="213"/>
      <c r="C37" s="213"/>
      <c r="D37" s="213"/>
      <c r="E37" s="213"/>
      <c r="F37" s="213"/>
      <c r="G37" s="8">
        <v>30</v>
      </c>
      <c r="H37" s="94">
        <f>SUM(H38:H47)</f>
        <v>11870</v>
      </c>
      <c r="I37" s="94">
        <f>SUM(I38:I47)</f>
        <v>11870</v>
      </c>
      <c r="J37" s="94">
        <f>SUM(J38:J47)</f>
        <v>11586</v>
      </c>
      <c r="K37" s="94">
        <f>SUM(K38:K47)</f>
        <v>11586</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11420</v>
      </c>
      <c r="I41" s="95">
        <v>11420</v>
      </c>
      <c r="J41" s="95">
        <v>7096</v>
      </c>
      <c r="K41" s="95">
        <v>7096</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0</v>
      </c>
      <c r="I44" s="95">
        <v>0</v>
      </c>
      <c r="J44" s="95">
        <v>2</v>
      </c>
      <c r="K44" s="95">
        <v>2</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4488</v>
      </c>
      <c r="K46" s="95">
        <v>4488</v>
      </c>
    </row>
    <row r="47" spans="1:11" ht="12.75" customHeight="1" x14ac:dyDescent="0.2">
      <c r="A47" s="182" t="s">
        <v>139</v>
      </c>
      <c r="B47" s="182"/>
      <c r="C47" s="182"/>
      <c r="D47" s="182"/>
      <c r="E47" s="182"/>
      <c r="F47" s="182"/>
      <c r="G47" s="7">
        <v>40</v>
      </c>
      <c r="H47" s="95">
        <v>450</v>
      </c>
      <c r="I47" s="95">
        <v>450</v>
      </c>
      <c r="J47" s="95">
        <v>0</v>
      </c>
      <c r="K47" s="95">
        <v>0</v>
      </c>
    </row>
    <row r="48" spans="1:11" ht="12.75" customHeight="1" x14ac:dyDescent="0.2">
      <c r="A48" s="213" t="s">
        <v>353</v>
      </c>
      <c r="B48" s="213"/>
      <c r="C48" s="213"/>
      <c r="D48" s="213"/>
      <c r="E48" s="213"/>
      <c r="F48" s="213"/>
      <c r="G48" s="8">
        <v>41</v>
      </c>
      <c r="H48" s="94">
        <f>SUM(H49:H55)</f>
        <v>7169</v>
      </c>
      <c r="I48" s="94">
        <f>SUM(I49:I55)</f>
        <v>7169</v>
      </c>
      <c r="J48" s="94">
        <f>SUM(J49:J55)</f>
        <v>8</v>
      </c>
      <c r="K48" s="94">
        <f>SUM(K49:K55)</f>
        <v>8</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7169</v>
      </c>
      <c r="I51" s="95">
        <v>7169</v>
      </c>
      <c r="J51" s="95">
        <v>2</v>
      </c>
      <c r="K51" s="95">
        <v>2</v>
      </c>
    </row>
    <row r="52" spans="1:11" ht="12.75" customHeight="1" x14ac:dyDescent="0.2">
      <c r="A52" s="206" t="s">
        <v>143</v>
      </c>
      <c r="B52" s="206"/>
      <c r="C52" s="206"/>
      <c r="D52" s="206"/>
      <c r="E52" s="206"/>
      <c r="F52" s="206"/>
      <c r="G52" s="7">
        <v>45</v>
      </c>
      <c r="H52" s="95">
        <v>0</v>
      </c>
      <c r="I52" s="95">
        <v>0</v>
      </c>
      <c r="J52" s="95">
        <v>0</v>
      </c>
      <c r="K52" s="95">
        <v>0</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0</v>
      </c>
      <c r="I55" s="95">
        <v>0</v>
      </c>
      <c r="J55" s="95">
        <v>6</v>
      </c>
      <c r="K55" s="95">
        <v>6</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354</v>
      </c>
      <c r="B60" s="213"/>
      <c r="C60" s="213"/>
      <c r="D60" s="213"/>
      <c r="E60" s="213"/>
      <c r="F60" s="213"/>
      <c r="G60" s="8">
        <v>53</v>
      </c>
      <c r="H60" s="94">
        <f>H8+H37+H56+H57</f>
        <v>90834</v>
      </c>
      <c r="I60" s="94">
        <f t="shared" ref="I60:K60" si="0">I8+I37+I56+I57</f>
        <v>90834</v>
      </c>
      <c r="J60" s="94">
        <f t="shared" si="0"/>
        <v>145738</v>
      </c>
      <c r="K60" s="94">
        <f t="shared" si="0"/>
        <v>145738</v>
      </c>
    </row>
    <row r="61" spans="1:11" ht="12.75" customHeight="1" x14ac:dyDescent="0.2">
      <c r="A61" s="213" t="s">
        <v>355</v>
      </c>
      <c r="B61" s="213"/>
      <c r="C61" s="213"/>
      <c r="D61" s="213"/>
      <c r="E61" s="213"/>
      <c r="F61" s="213"/>
      <c r="G61" s="8">
        <v>54</v>
      </c>
      <c r="H61" s="94">
        <f>H14+H48+H58+H59</f>
        <v>70834</v>
      </c>
      <c r="I61" s="94">
        <f t="shared" ref="I61:K61" si="1">I14+I48+I58+I59</f>
        <v>70834</v>
      </c>
      <c r="J61" s="94">
        <f t="shared" si="1"/>
        <v>80845</v>
      </c>
      <c r="K61" s="94">
        <f t="shared" si="1"/>
        <v>80845</v>
      </c>
    </row>
    <row r="62" spans="1:11" ht="12.75" customHeight="1" x14ac:dyDescent="0.2">
      <c r="A62" s="213" t="s">
        <v>356</v>
      </c>
      <c r="B62" s="213"/>
      <c r="C62" s="213"/>
      <c r="D62" s="213"/>
      <c r="E62" s="213"/>
      <c r="F62" s="213"/>
      <c r="G62" s="8">
        <v>55</v>
      </c>
      <c r="H62" s="94">
        <f>H60-H61</f>
        <v>20000</v>
      </c>
      <c r="I62" s="94">
        <f t="shared" ref="I62:K62" si="2">I60-I61</f>
        <v>20000</v>
      </c>
      <c r="J62" s="94">
        <f t="shared" si="2"/>
        <v>64893</v>
      </c>
      <c r="K62" s="94">
        <f t="shared" si="2"/>
        <v>64893</v>
      </c>
    </row>
    <row r="63" spans="1:11" ht="12.75" customHeight="1" x14ac:dyDescent="0.2">
      <c r="A63" s="214" t="s">
        <v>357</v>
      </c>
      <c r="B63" s="214"/>
      <c r="C63" s="214"/>
      <c r="D63" s="214"/>
      <c r="E63" s="214"/>
      <c r="F63" s="214"/>
      <c r="G63" s="8">
        <v>56</v>
      </c>
      <c r="H63" s="94">
        <f>+IF((H60-H61)&gt;0,(H60-H61),0)</f>
        <v>20000</v>
      </c>
      <c r="I63" s="94">
        <f t="shared" ref="I63:K63" si="3">+IF((I60-I61)&gt;0,(I60-I61),0)</f>
        <v>20000</v>
      </c>
      <c r="J63" s="94">
        <f t="shared" si="3"/>
        <v>64893</v>
      </c>
      <c r="K63" s="94">
        <f t="shared" si="3"/>
        <v>64893</v>
      </c>
    </row>
    <row r="64" spans="1:11" ht="12.75" customHeight="1" x14ac:dyDescent="0.2">
      <c r="A64" s="214" t="s">
        <v>358</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111</v>
      </c>
      <c r="B65" s="215"/>
      <c r="C65" s="215"/>
      <c r="D65" s="215"/>
      <c r="E65" s="215"/>
      <c r="F65" s="215"/>
      <c r="G65" s="7">
        <v>58</v>
      </c>
      <c r="H65" s="95">
        <v>2000</v>
      </c>
      <c r="I65" s="95">
        <v>2000</v>
      </c>
      <c r="J65" s="95">
        <v>11680</v>
      </c>
      <c r="K65" s="95">
        <v>11680</v>
      </c>
    </row>
    <row r="66" spans="1:11" ht="12.75" customHeight="1" x14ac:dyDescent="0.2">
      <c r="A66" s="213" t="s">
        <v>359</v>
      </c>
      <c r="B66" s="213"/>
      <c r="C66" s="213"/>
      <c r="D66" s="213"/>
      <c r="E66" s="213"/>
      <c r="F66" s="213"/>
      <c r="G66" s="8">
        <v>59</v>
      </c>
      <c r="H66" s="94">
        <f>H62-H65</f>
        <v>18000</v>
      </c>
      <c r="I66" s="94">
        <f t="shared" ref="I66:K66" si="5">I62-I65</f>
        <v>18000</v>
      </c>
      <c r="J66" s="94">
        <f t="shared" si="5"/>
        <v>53213</v>
      </c>
      <c r="K66" s="94">
        <f t="shared" si="5"/>
        <v>53213</v>
      </c>
    </row>
    <row r="67" spans="1:11" ht="12.75" customHeight="1" x14ac:dyDescent="0.2">
      <c r="A67" s="214" t="s">
        <v>360</v>
      </c>
      <c r="B67" s="214"/>
      <c r="C67" s="214"/>
      <c r="D67" s="214"/>
      <c r="E67" s="214"/>
      <c r="F67" s="214"/>
      <c r="G67" s="8">
        <v>60</v>
      </c>
      <c r="H67" s="94">
        <f>+IF((H62-H65)&gt;0,(H62-H65),0)</f>
        <v>18000</v>
      </c>
      <c r="I67" s="94">
        <f t="shared" ref="I67:K67" si="6">+IF((I62-I65)&gt;0,(I62-I65),0)</f>
        <v>18000</v>
      </c>
      <c r="J67" s="94">
        <f t="shared" si="6"/>
        <v>53213</v>
      </c>
      <c r="K67" s="94">
        <f t="shared" si="6"/>
        <v>53213</v>
      </c>
    </row>
    <row r="68" spans="1:11" ht="12.75" customHeight="1" x14ac:dyDescent="0.2">
      <c r="A68" s="214" t="s">
        <v>361</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362</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363</v>
      </c>
      <c r="B74" s="214"/>
      <c r="C74" s="214"/>
      <c r="D74" s="214"/>
      <c r="E74" s="214"/>
      <c r="F74" s="214"/>
      <c r="G74" s="8">
        <v>66</v>
      </c>
      <c r="H74" s="96">
        <v>0</v>
      </c>
      <c r="I74" s="96">
        <v>0</v>
      </c>
      <c r="J74" s="96">
        <v>0</v>
      </c>
      <c r="K74" s="96">
        <v>0</v>
      </c>
    </row>
    <row r="75" spans="1:11" ht="12.75" customHeight="1" x14ac:dyDescent="0.2">
      <c r="A75" s="214" t="s">
        <v>364</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365</v>
      </c>
      <c r="B77" s="213"/>
      <c r="C77" s="213"/>
      <c r="D77" s="213"/>
      <c r="E77" s="213"/>
      <c r="F77" s="213"/>
      <c r="G77" s="8">
        <v>68</v>
      </c>
      <c r="H77" s="96">
        <v>0</v>
      </c>
      <c r="I77" s="96">
        <v>0</v>
      </c>
      <c r="J77" s="96">
        <v>0</v>
      </c>
      <c r="K77" s="96">
        <v>0</v>
      </c>
    </row>
    <row r="78" spans="1:11" ht="12.75" customHeight="1" x14ac:dyDescent="0.2">
      <c r="A78" s="212" t="s">
        <v>366</v>
      </c>
      <c r="B78" s="212"/>
      <c r="C78" s="212"/>
      <c r="D78" s="212"/>
      <c r="E78" s="212"/>
      <c r="F78" s="212"/>
      <c r="G78" s="20">
        <v>69</v>
      </c>
      <c r="H78" s="97">
        <v>0</v>
      </c>
      <c r="I78" s="97">
        <v>0</v>
      </c>
      <c r="J78" s="97">
        <v>0</v>
      </c>
      <c r="K78" s="97">
        <v>0</v>
      </c>
    </row>
    <row r="79" spans="1:11" ht="12.75" customHeight="1" x14ac:dyDescent="0.2">
      <c r="A79" s="212" t="s">
        <v>367</v>
      </c>
      <c r="B79" s="212"/>
      <c r="C79" s="212"/>
      <c r="D79" s="212"/>
      <c r="E79" s="212"/>
      <c r="F79" s="212"/>
      <c r="G79" s="20">
        <v>70</v>
      </c>
      <c r="H79" s="97">
        <v>0</v>
      </c>
      <c r="I79" s="97">
        <v>0</v>
      </c>
      <c r="J79" s="97">
        <v>0</v>
      </c>
      <c r="K79" s="97">
        <v>0</v>
      </c>
    </row>
    <row r="80" spans="1:11" ht="12.75" customHeight="1" x14ac:dyDescent="0.2">
      <c r="A80" s="213" t="s">
        <v>368</v>
      </c>
      <c r="B80" s="213"/>
      <c r="C80" s="213"/>
      <c r="D80" s="213"/>
      <c r="E80" s="213"/>
      <c r="F80" s="213"/>
      <c r="G80" s="8">
        <v>71</v>
      </c>
      <c r="H80" s="96">
        <v>0</v>
      </c>
      <c r="I80" s="96">
        <v>0</v>
      </c>
      <c r="J80" s="96">
        <v>0</v>
      </c>
      <c r="K80" s="96">
        <v>0</v>
      </c>
    </row>
    <row r="81" spans="1:11" ht="12.75" customHeight="1" x14ac:dyDescent="0.2">
      <c r="A81" s="213" t="s">
        <v>369</v>
      </c>
      <c r="B81" s="213"/>
      <c r="C81" s="213"/>
      <c r="D81" s="213"/>
      <c r="E81" s="213"/>
      <c r="F81" s="213"/>
      <c r="G81" s="8">
        <v>72</v>
      </c>
      <c r="H81" s="96">
        <v>0</v>
      </c>
      <c r="I81" s="96">
        <v>0</v>
      </c>
      <c r="J81" s="96">
        <v>0</v>
      </c>
      <c r="K81" s="96">
        <v>0</v>
      </c>
    </row>
    <row r="82" spans="1:11" ht="12.75" customHeight="1" x14ac:dyDescent="0.2">
      <c r="A82" s="214" t="s">
        <v>370</v>
      </c>
      <c r="B82" s="214"/>
      <c r="C82" s="214"/>
      <c r="D82" s="214"/>
      <c r="E82" s="214"/>
      <c r="F82" s="214"/>
      <c r="G82" s="8">
        <v>73</v>
      </c>
      <c r="H82" s="96">
        <v>0</v>
      </c>
      <c r="I82" s="96">
        <v>0</v>
      </c>
      <c r="J82" s="96">
        <v>0</v>
      </c>
      <c r="K82" s="96">
        <v>0</v>
      </c>
    </row>
    <row r="83" spans="1:11" ht="12.75" customHeight="1" x14ac:dyDescent="0.2">
      <c r="A83" s="214" t="s">
        <v>371</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372</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18000</v>
      </c>
      <c r="I89" s="99">
        <v>18000</v>
      </c>
      <c r="J89" s="99">
        <v>53213</v>
      </c>
      <c r="K89" s="99">
        <v>53213</v>
      </c>
    </row>
    <row r="90" spans="1:11" ht="24" customHeight="1" x14ac:dyDescent="0.2">
      <c r="A90" s="184" t="s">
        <v>419</v>
      </c>
      <c r="B90" s="184"/>
      <c r="C90" s="184"/>
      <c r="D90" s="184"/>
      <c r="E90" s="184"/>
      <c r="F90" s="184"/>
      <c r="G90" s="8">
        <v>79</v>
      </c>
      <c r="H90" s="100">
        <f>H91+H98</f>
        <v>9681</v>
      </c>
      <c r="I90" s="100">
        <f>I91+I98</f>
        <v>9681</v>
      </c>
      <c r="J90" s="100">
        <f t="shared" ref="J90:K90" si="8">J91+J98</f>
        <v>11601</v>
      </c>
      <c r="K90" s="100">
        <f t="shared" si="8"/>
        <v>11601</v>
      </c>
    </row>
    <row r="91" spans="1:11" ht="24" customHeight="1" x14ac:dyDescent="0.2">
      <c r="A91" s="204" t="s">
        <v>424</v>
      </c>
      <c r="B91" s="204"/>
      <c r="C91" s="204"/>
      <c r="D91" s="204"/>
      <c r="E91" s="204"/>
      <c r="F91" s="204"/>
      <c r="G91" s="8">
        <v>80</v>
      </c>
      <c r="H91" s="100">
        <f>SUM(H92:H96)</f>
        <v>9681</v>
      </c>
      <c r="I91" s="100">
        <f>SUM(I92:I96)</f>
        <v>9681</v>
      </c>
      <c r="J91" s="100">
        <f>SUM(J92:J96)</f>
        <v>11601</v>
      </c>
      <c r="K91" s="100">
        <f>SUM(K92:K96)</f>
        <v>11601</v>
      </c>
    </row>
    <row r="92" spans="1:11" ht="25.5" customHeight="1" x14ac:dyDescent="0.2">
      <c r="A92" s="206" t="s">
        <v>373</v>
      </c>
      <c r="B92" s="206"/>
      <c r="C92" s="206"/>
      <c r="D92" s="206"/>
      <c r="E92" s="206"/>
      <c r="F92" s="206"/>
      <c r="G92" s="7">
        <v>81</v>
      </c>
      <c r="H92" s="99">
        <v>9681</v>
      </c>
      <c r="I92" s="99">
        <v>9681</v>
      </c>
      <c r="J92" s="99">
        <v>11601</v>
      </c>
      <c r="K92" s="99">
        <v>11601</v>
      </c>
    </row>
    <row r="93" spans="1:11" ht="38.25" customHeight="1" x14ac:dyDescent="0.2">
      <c r="A93" s="206" t="s">
        <v>374</v>
      </c>
      <c r="B93" s="206"/>
      <c r="C93" s="206"/>
      <c r="D93" s="206"/>
      <c r="E93" s="206"/>
      <c r="F93" s="206"/>
      <c r="G93" s="7">
        <v>82</v>
      </c>
      <c r="H93" s="99">
        <v>0</v>
      </c>
      <c r="I93" s="99">
        <v>0</v>
      </c>
      <c r="J93" s="99">
        <v>0</v>
      </c>
      <c r="K93" s="99">
        <v>0</v>
      </c>
    </row>
    <row r="94" spans="1:11" ht="38.25" customHeight="1" x14ac:dyDescent="0.2">
      <c r="A94" s="206" t="s">
        <v>375</v>
      </c>
      <c r="B94" s="206"/>
      <c r="C94" s="206"/>
      <c r="D94" s="206"/>
      <c r="E94" s="206"/>
      <c r="F94" s="206"/>
      <c r="G94" s="7">
        <v>83</v>
      </c>
      <c r="H94" s="99">
        <v>0</v>
      </c>
      <c r="I94" s="99">
        <v>0</v>
      </c>
      <c r="J94" s="99">
        <v>0</v>
      </c>
      <c r="K94" s="99">
        <v>0</v>
      </c>
    </row>
    <row r="95" spans="1:11" x14ac:dyDescent="0.2">
      <c r="A95" s="206" t="s">
        <v>376</v>
      </c>
      <c r="B95" s="206"/>
      <c r="C95" s="206"/>
      <c r="D95" s="206"/>
      <c r="E95" s="206"/>
      <c r="F95" s="206"/>
      <c r="G95" s="7">
        <v>84</v>
      </c>
      <c r="H95" s="99">
        <v>0</v>
      </c>
      <c r="I95" s="99">
        <v>0</v>
      </c>
      <c r="J95" s="99">
        <v>0</v>
      </c>
      <c r="K95" s="99">
        <v>0</v>
      </c>
    </row>
    <row r="96" spans="1:11" x14ac:dyDescent="0.2">
      <c r="A96" s="206" t="s">
        <v>377</v>
      </c>
      <c r="B96" s="206"/>
      <c r="C96" s="206"/>
      <c r="D96" s="206"/>
      <c r="E96" s="206"/>
      <c r="F96" s="206"/>
      <c r="G96" s="7">
        <v>85</v>
      </c>
      <c r="H96" s="99">
        <v>0</v>
      </c>
      <c r="I96" s="99">
        <v>0</v>
      </c>
      <c r="J96" s="99">
        <v>0</v>
      </c>
      <c r="K96" s="99">
        <v>0</v>
      </c>
    </row>
    <row r="97" spans="1:11" ht="26.25" customHeight="1" x14ac:dyDescent="0.2">
      <c r="A97" s="206" t="s">
        <v>378</v>
      </c>
      <c r="B97" s="206"/>
      <c r="C97" s="206"/>
      <c r="D97" s="206"/>
      <c r="E97" s="206"/>
      <c r="F97" s="206"/>
      <c r="G97" s="7">
        <v>86</v>
      </c>
      <c r="H97" s="99">
        <v>0</v>
      </c>
      <c r="I97" s="99">
        <v>0</v>
      </c>
      <c r="J97" s="99">
        <v>0</v>
      </c>
      <c r="K97" s="99">
        <v>0</v>
      </c>
    </row>
    <row r="98" spans="1:11" ht="25.5" customHeight="1" x14ac:dyDescent="0.2">
      <c r="A98" s="204" t="s">
        <v>448</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442</v>
      </c>
      <c r="B100" s="205"/>
      <c r="C100" s="205"/>
      <c r="D100" s="205"/>
      <c r="E100" s="205"/>
      <c r="F100" s="205"/>
      <c r="G100" s="7">
        <v>89</v>
      </c>
      <c r="H100" s="99">
        <v>0</v>
      </c>
      <c r="I100" s="99">
        <v>0</v>
      </c>
      <c r="J100" s="99">
        <v>0</v>
      </c>
      <c r="K100" s="99">
        <v>0</v>
      </c>
    </row>
    <row r="101" spans="1:11" ht="36" customHeight="1" x14ac:dyDescent="0.2">
      <c r="A101" s="206" t="s">
        <v>443</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444</v>
      </c>
      <c r="B105" s="206"/>
      <c r="C105" s="206"/>
      <c r="D105" s="206"/>
      <c r="E105" s="206"/>
      <c r="F105" s="206"/>
      <c r="G105" s="7">
        <v>94</v>
      </c>
      <c r="H105" s="99">
        <v>0</v>
      </c>
      <c r="I105" s="99">
        <v>0</v>
      </c>
      <c r="J105" s="99">
        <v>0</v>
      </c>
      <c r="K105" s="99">
        <v>0</v>
      </c>
    </row>
    <row r="106" spans="1:11" ht="26.25" customHeight="1" x14ac:dyDescent="0.2">
      <c r="A106" s="206" t="s">
        <v>445</v>
      </c>
      <c r="B106" s="206"/>
      <c r="C106" s="206"/>
      <c r="D106" s="206"/>
      <c r="E106" s="206"/>
      <c r="F106" s="206"/>
      <c r="G106" s="7">
        <v>95</v>
      </c>
      <c r="H106" s="99">
        <v>0</v>
      </c>
      <c r="I106" s="99">
        <v>0</v>
      </c>
      <c r="J106" s="99">
        <v>0</v>
      </c>
      <c r="K106" s="99">
        <v>0</v>
      </c>
    </row>
    <row r="107" spans="1:11" x14ac:dyDescent="0.2">
      <c r="A107" s="206" t="s">
        <v>446</v>
      </c>
      <c r="B107" s="206"/>
      <c r="C107" s="206"/>
      <c r="D107" s="206"/>
      <c r="E107" s="206"/>
      <c r="F107" s="206"/>
      <c r="G107" s="7">
        <v>96</v>
      </c>
      <c r="H107" s="99">
        <v>0</v>
      </c>
      <c r="I107" s="99">
        <v>0</v>
      </c>
      <c r="J107" s="99">
        <v>0</v>
      </c>
      <c r="K107" s="99">
        <v>0</v>
      </c>
    </row>
    <row r="108" spans="1:11" ht="24.75" customHeight="1" x14ac:dyDescent="0.2">
      <c r="A108" s="206" t="s">
        <v>447</v>
      </c>
      <c r="B108" s="206"/>
      <c r="C108" s="206"/>
      <c r="D108" s="206"/>
      <c r="E108" s="206"/>
      <c r="F108" s="206"/>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9681</v>
      </c>
      <c r="I109" s="100">
        <f>I91+I98-I108-I97</f>
        <v>9681</v>
      </c>
      <c r="J109" s="100">
        <f>J91+J98-J108-J97</f>
        <v>11601</v>
      </c>
      <c r="K109" s="100">
        <f>K91+K98-K108-K97</f>
        <v>11601</v>
      </c>
    </row>
    <row r="110" spans="1:11" ht="28.15" customHeight="1" x14ac:dyDescent="0.2">
      <c r="A110" s="184" t="s">
        <v>450</v>
      </c>
      <c r="B110" s="184"/>
      <c r="C110" s="184"/>
      <c r="D110" s="184"/>
      <c r="E110" s="184"/>
      <c r="F110" s="184"/>
      <c r="G110" s="8">
        <v>99</v>
      </c>
      <c r="H110" s="98">
        <f>H89+H109</f>
        <v>27681</v>
      </c>
      <c r="I110" s="98">
        <f t="shared" ref="I110:K110" si="9">I89+I109</f>
        <v>27681</v>
      </c>
      <c r="J110" s="98">
        <f t="shared" si="9"/>
        <v>64814</v>
      </c>
      <c r="K110" s="98">
        <f t="shared" si="9"/>
        <v>64814</v>
      </c>
    </row>
    <row r="111" spans="1:11" x14ac:dyDescent="0.2">
      <c r="A111" s="207" t="s">
        <v>163</v>
      </c>
      <c r="B111" s="207"/>
      <c r="C111" s="207"/>
      <c r="D111" s="207"/>
      <c r="E111" s="207"/>
      <c r="F111" s="207"/>
      <c r="G111" s="208"/>
      <c r="H111" s="208"/>
      <c r="I111" s="208"/>
      <c r="J111" s="209"/>
      <c r="K111" s="209"/>
    </row>
    <row r="112" spans="1:11" ht="26.45" customHeight="1" x14ac:dyDescent="0.2">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O36" sqref="O3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440</v>
      </c>
      <c r="B3" s="243"/>
      <c r="C3" s="243"/>
      <c r="D3" s="243"/>
      <c r="E3" s="243"/>
      <c r="F3" s="243"/>
      <c r="G3" s="243"/>
      <c r="H3" s="243"/>
      <c r="I3" s="243"/>
    </row>
    <row r="4" spans="1:9" x14ac:dyDescent="0.2">
      <c r="A4" s="241" t="s">
        <v>468</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20000</v>
      </c>
      <c r="I8" s="101">
        <v>64892</v>
      </c>
    </row>
    <row r="9" spans="1:9" ht="12.75" customHeight="1" x14ac:dyDescent="0.2">
      <c r="A9" s="237" t="s">
        <v>170</v>
      </c>
      <c r="B9" s="237"/>
      <c r="C9" s="237"/>
      <c r="D9" s="237"/>
      <c r="E9" s="237"/>
      <c r="F9" s="237"/>
      <c r="G9" s="32">
        <v>2</v>
      </c>
      <c r="H9" s="102">
        <f>H10+H11+H12+H13+H14+H15+H16+H17</f>
        <v>10791</v>
      </c>
      <c r="I9" s="102">
        <f>I10+I11+I12+I13+I14+I15+I16+I17</f>
        <v>25527</v>
      </c>
    </row>
    <row r="10" spans="1:9" ht="12.75" customHeight="1" x14ac:dyDescent="0.2">
      <c r="A10" s="216" t="s">
        <v>171</v>
      </c>
      <c r="B10" s="216"/>
      <c r="C10" s="216"/>
      <c r="D10" s="216"/>
      <c r="E10" s="216"/>
      <c r="F10" s="216"/>
      <c r="G10" s="31">
        <v>3</v>
      </c>
      <c r="H10" s="101">
        <v>6289</v>
      </c>
      <c r="I10" s="101">
        <v>1991</v>
      </c>
    </row>
    <row r="11" spans="1:9" ht="22.15" customHeight="1" x14ac:dyDescent="0.2">
      <c r="A11" s="216" t="s">
        <v>172</v>
      </c>
      <c r="B11" s="216"/>
      <c r="C11" s="216"/>
      <c r="D11" s="216"/>
      <c r="E11" s="216"/>
      <c r="F11" s="216"/>
      <c r="G11" s="31">
        <v>4</v>
      </c>
      <c r="H11" s="101">
        <v>4502</v>
      </c>
      <c r="I11" s="101">
        <v>28024</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0</v>
      </c>
      <c r="I13" s="101">
        <v>0</v>
      </c>
    </row>
    <row r="14" spans="1:9" ht="12.75" customHeight="1" x14ac:dyDescent="0.2">
      <c r="A14" s="216" t="s">
        <v>175</v>
      </c>
      <c r="B14" s="216"/>
      <c r="C14" s="216"/>
      <c r="D14" s="216"/>
      <c r="E14" s="216"/>
      <c r="F14" s="216"/>
      <c r="G14" s="31">
        <v>7</v>
      </c>
      <c r="H14" s="101">
        <v>0</v>
      </c>
      <c r="I14" s="101">
        <v>0</v>
      </c>
    </row>
    <row r="15" spans="1:9" ht="12.75" customHeight="1" x14ac:dyDescent="0.2">
      <c r="A15" s="216" t="s">
        <v>176</v>
      </c>
      <c r="B15" s="216"/>
      <c r="C15" s="216"/>
      <c r="D15" s="216"/>
      <c r="E15" s="216"/>
      <c r="F15" s="216"/>
      <c r="G15" s="31">
        <v>8</v>
      </c>
      <c r="H15" s="101">
        <v>0</v>
      </c>
      <c r="I15" s="101">
        <v>0</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0</v>
      </c>
      <c r="I17" s="101">
        <v>-4488</v>
      </c>
    </row>
    <row r="18" spans="1:9" ht="28.15" customHeight="1" x14ac:dyDescent="0.2">
      <c r="A18" s="233" t="s">
        <v>304</v>
      </c>
      <c r="B18" s="233"/>
      <c r="C18" s="233"/>
      <c r="D18" s="233"/>
      <c r="E18" s="233"/>
      <c r="F18" s="233"/>
      <c r="G18" s="32">
        <v>11</v>
      </c>
      <c r="H18" s="102">
        <f>H8+H9</f>
        <v>30791</v>
      </c>
      <c r="I18" s="102">
        <f>I8+I9</f>
        <v>90419</v>
      </c>
    </row>
    <row r="19" spans="1:9" ht="12.75" customHeight="1" x14ac:dyDescent="0.2">
      <c r="A19" s="237" t="s">
        <v>179</v>
      </c>
      <c r="B19" s="237"/>
      <c r="C19" s="237"/>
      <c r="D19" s="237"/>
      <c r="E19" s="237"/>
      <c r="F19" s="237"/>
      <c r="G19" s="32">
        <v>12</v>
      </c>
      <c r="H19" s="102">
        <f>H20+H21+H22+H23</f>
        <v>-55859</v>
      </c>
      <c r="I19" s="102">
        <f>I20+I21+I22+I23</f>
        <v>-48375</v>
      </c>
    </row>
    <row r="20" spans="1:9" ht="12.75" customHeight="1" x14ac:dyDescent="0.2">
      <c r="A20" s="216" t="s">
        <v>180</v>
      </c>
      <c r="B20" s="216"/>
      <c r="C20" s="216"/>
      <c r="D20" s="216"/>
      <c r="E20" s="216"/>
      <c r="F20" s="216"/>
      <c r="G20" s="31">
        <v>13</v>
      </c>
      <c r="H20" s="101">
        <v>-26149</v>
      </c>
      <c r="I20" s="101">
        <v>-12767</v>
      </c>
    </row>
    <row r="21" spans="1:9" ht="12.75" customHeight="1" x14ac:dyDescent="0.2">
      <c r="A21" s="216" t="s">
        <v>181</v>
      </c>
      <c r="B21" s="216"/>
      <c r="C21" s="216"/>
      <c r="D21" s="216"/>
      <c r="E21" s="216"/>
      <c r="F21" s="216"/>
      <c r="G21" s="31">
        <v>14</v>
      </c>
      <c r="H21" s="101">
        <v>-29710</v>
      </c>
      <c r="I21" s="101">
        <v>-35608</v>
      </c>
    </row>
    <row r="22" spans="1:9" ht="12.75" customHeight="1" x14ac:dyDescent="0.2">
      <c r="A22" s="216" t="s">
        <v>182</v>
      </c>
      <c r="B22" s="216"/>
      <c r="C22" s="216"/>
      <c r="D22" s="216"/>
      <c r="E22" s="216"/>
      <c r="F22" s="216"/>
      <c r="G22" s="31">
        <v>15</v>
      </c>
      <c r="H22" s="101">
        <v>0</v>
      </c>
      <c r="I22" s="101">
        <v>0</v>
      </c>
    </row>
    <row r="23" spans="1:9" ht="12.75" customHeight="1" x14ac:dyDescent="0.2">
      <c r="A23" s="216" t="s">
        <v>183</v>
      </c>
      <c r="B23" s="216"/>
      <c r="C23" s="216"/>
      <c r="D23" s="216"/>
      <c r="E23" s="216"/>
      <c r="F23" s="216"/>
      <c r="G23" s="31">
        <v>16</v>
      </c>
      <c r="H23" s="101">
        <v>0</v>
      </c>
      <c r="I23" s="101">
        <v>0</v>
      </c>
    </row>
    <row r="24" spans="1:9" ht="12.75" customHeight="1" x14ac:dyDescent="0.2">
      <c r="A24" s="233" t="s">
        <v>184</v>
      </c>
      <c r="B24" s="233"/>
      <c r="C24" s="233"/>
      <c r="D24" s="233"/>
      <c r="E24" s="233"/>
      <c r="F24" s="233"/>
      <c r="G24" s="32">
        <v>17</v>
      </c>
      <c r="H24" s="102">
        <f>H18+H19</f>
        <v>-25068</v>
      </c>
      <c r="I24" s="102">
        <f>I18+I19</f>
        <v>42044</v>
      </c>
    </row>
    <row r="25" spans="1:9" ht="12.75" customHeight="1" x14ac:dyDescent="0.2">
      <c r="A25" s="182" t="s">
        <v>185</v>
      </c>
      <c r="B25" s="182"/>
      <c r="C25" s="182"/>
      <c r="D25" s="182"/>
      <c r="E25" s="182"/>
      <c r="F25" s="182"/>
      <c r="G25" s="31">
        <v>18</v>
      </c>
      <c r="H25" s="101">
        <v>0</v>
      </c>
      <c r="I25" s="101">
        <v>0</v>
      </c>
    </row>
    <row r="26" spans="1:9" ht="12.75" customHeight="1" x14ac:dyDescent="0.2">
      <c r="A26" s="182" t="s">
        <v>186</v>
      </c>
      <c r="B26" s="182"/>
      <c r="C26" s="182"/>
      <c r="D26" s="182"/>
      <c r="E26" s="182"/>
      <c r="F26" s="182"/>
      <c r="G26" s="31">
        <v>19</v>
      </c>
      <c r="H26" s="101">
        <v>0</v>
      </c>
      <c r="I26" s="101">
        <v>0</v>
      </c>
    </row>
    <row r="27" spans="1:9" ht="25.9" customHeight="1" x14ac:dyDescent="0.2">
      <c r="A27" s="234" t="s">
        <v>187</v>
      </c>
      <c r="B27" s="234"/>
      <c r="C27" s="234"/>
      <c r="D27" s="234"/>
      <c r="E27" s="234"/>
      <c r="F27" s="234"/>
      <c r="G27" s="32">
        <v>20</v>
      </c>
      <c r="H27" s="102">
        <f>H24+H25+H26</f>
        <v>-25068</v>
      </c>
      <c r="I27" s="102">
        <f>I24+I25+I26</f>
        <v>42044</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126205</v>
      </c>
    </row>
    <row r="35" spans="1:9" ht="26.45" customHeight="1" x14ac:dyDescent="0.2">
      <c r="A35" s="233" t="s">
        <v>195</v>
      </c>
      <c r="B35" s="233"/>
      <c r="C35" s="233"/>
      <c r="D35" s="233"/>
      <c r="E35" s="233"/>
      <c r="F35" s="233"/>
      <c r="G35" s="32">
        <v>27</v>
      </c>
      <c r="H35" s="104">
        <f>H29+H30+H31+H32+H33+H34</f>
        <v>0</v>
      </c>
      <c r="I35" s="104">
        <f>I29+I30+I31+I32+I33+I34</f>
        <v>126205</v>
      </c>
    </row>
    <row r="36" spans="1:9" ht="22.9" customHeight="1" x14ac:dyDescent="0.2">
      <c r="A36" s="182" t="s">
        <v>196</v>
      </c>
      <c r="B36" s="182"/>
      <c r="C36" s="182"/>
      <c r="D36" s="182"/>
      <c r="E36" s="182"/>
      <c r="F36" s="182"/>
      <c r="G36" s="31">
        <v>28</v>
      </c>
      <c r="H36" s="103">
        <v>0</v>
      </c>
      <c r="I36" s="103">
        <v>-97850</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-91436</v>
      </c>
      <c r="I40" s="103">
        <v>0</v>
      </c>
    </row>
    <row r="41" spans="1:9" ht="24" customHeight="1" x14ac:dyDescent="0.2">
      <c r="A41" s="233" t="s">
        <v>201</v>
      </c>
      <c r="B41" s="233"/>
      <c r="C41" s="233"/>
      <c r="D41" s="233"/>
      <c r="E41" s="233"/>
      <c r="F41" s="233"/>
      <c r="G41" s="32">
        <v>33</v>
      </c>
      <c r="H41" s="104">
        <f>H36+H37+H38+H39+H40</f>
        <v>-91436</v>
      </c>
      <c r="I41" s="104">
        <f>I36+I37+I38+I39+I40</f>
        <v>-97850</v>
      </c>
    </row>
    <row r="42" spans="1:9" ht="29.45" customHeight="1" x14ac:dyDescent="0.2">
      <c r="A42" s="234" t="s">
        <v>202</v>
      </c>
      <c r="B42" s="234"/>
      <c r="C42" s="234"/>
      <c r="D42" s="234"/>
      <c r="E42" s="234"/>
      <c r="F42" s="234"/>
      <c r="G42" s="32">
        <v>34</v>
      </c>
      <c r="H42" s="104">
        <f>H35+H41</f>
        <v>-91436</v>
      </c>
      <c r="I42" s="104">
        <f>I35+I41</f>
        <v>28355</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43500</v>
      </c>
      <c r="I47" s="103">
        <v>6400</v>
      </c>
    </row>
    <row r="48" spans="1:9" ht="22.15" customHeight="1" x14ac:dyDescent="0.2">
      <c r="A48" s="233" t="s">
        <v>208</v>
      </c>
      <c r="B48" s="233"/>
      <c r="C48" s="233"/>
      <c r="D48" s="233"/>
      <c r="E48" s="233"/>
      <c r="F48" s="233"/>
      <c r="G48" s="32">
        <v>39</v>
      </c>
      <c r="H48" s="104">
        <f>H44+H45+H46+H47</f>
        <v>43500</v>
      </c>
      <c r="I48" s="104">
        <f>I44+I45+I46+I47</f>
        <v>6400</v>
      </c>
    </row>
    <row r="49" spans="1:9" ht="24.6" customHeight="1" x14ac:dyDescent="0.2">
      <c r="A49" s="182" t="s">
        <v>303</v>
      </c>
      <c r="B49" s="182"/>
      <c r="C49" s="182"/>
      <c r="D49" s="182"/>
      <c r="E49" s="182"/>
      <c r="F49" s="182"/>
      <c r="G49" s="31">
        <v>40</v>
      </c>
      <c r="H49" s="103">
        <v>-76000</v>
      </c>
      <c r="I49" s="103">
        <v>-2400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-19550</v>
      </c>
      <c r="I53" s="103">
        <v>0</v>
      </c>
    </row>
    <row r="54" spans="1:9" ht="30.6" customHeight="1" x14ac:dyDescent="0.2">
      <c r="A54" s="233" t="s">
        <v>213</v>
      </c>
      <c r="B54" s="233"/>
      <c r="C54" s="233"/>
      <c r="D54" s="233"/>
      <c r="E54" s="233"/>
      <c r="F54" s="233"/>
      <c r="G54" s="32">
        <v>45</v>
      </c>
      <c r="H54" s="104">
        <f>H49+H50+H51+H52+H53</f>
        <v>-95550</v>
      </c>
      <c r="I54" s="104">
        <f>I49+I50+I51+I52+I53</f>
        <v>-2400</v>
      </c>
    </row>
    <row r="55" spans="1:9" ht="29.45" customHeight="1" x14ac:dyDescent="0.2">
      <c r="A55" s="234" t="s">
        <v>214</v>
      </c>
      <c r="B55" s="234"/>
      <c r="C55" s="234"/>
      <c r="D55" s="234"/>
      <c r="E55" s="234"/>
      <c r="F55" s="234"/>
      <c r="G55" s="32">
        <v>46</v>
      </c>
      <c r="H55" s="104">
        <f>H48+H54</f>
        <v>-52050</v>
      </c>
      <c r="I55" s="104">
        <f>I48+I54</f>
        <v>4000</v>
      </c>
    </row>
    <row r="56" spans="1:9" x14ac:dyDescent="0.2">
      <c r="A56" s="182" t="s">
        <v>215</v>
      </c>
      <c r="B56" s="182"/>
      <c r="C56" s="182"/>
      <c r="D56" s="182"/>
      <c r="E56" s="182"/>
      <c r="F56" s="182"/>
      <c r="G56" s="31">
        <v>47</v>
      </c>
      <c r="H56" s="103">
        <v>0</v>
      </c>
      <c r="I56" s="103"/>
    </row>
    <row r="57" spans="1:9" ht="26.45" customHeight="1" x14ac:dyDescent="0.2">
      <c r="A57" s="234" t="s">
        <v>216</v>
      </c>
      <c r="B57" s="234"/>
      <c r="C57" s="234"/>
      <c r="D57" s="234"/>
      <c r="E57" s="234"/>
      <c r="F57" s="234"/>
      <c r="G57" s="32">
        <v>48</v>
      </c>
      <c r="H57" s="104">
        <f>H27+H42+H55+H56</f>
        <v>-168554</v>
      </c>
      <c r="I57" s="104">
        <f>I27+I42+I55+I56</f>
        <v>74399</v>
      </c>
    </row>
    <row r="58" spans="1:9" x14ac:dyDescent="0.2">
      <c r="A58" s="236" t="s">
        <v>217</v>
      </c>
      <c r="B58" s="236"/>
      <c r="C58" s="236"/>
      <c r="D58" s="236"/>
      <c r="E58" s="236"/>
      <c r="F58" s="236"/>
      <c r="G58" s="31">
        <v>49</v>
      </c>
      <c r="H58" s="103">
        <v>564288</v>
      </c>
      <c r="I58" s="103">
        <v>190344</v>
      </c>
    </row>
    <row r="59" spans="1:9" ht="31.15" customHeight="1" x14ac:dyDescent="0.2">
      <c r="A59" s="234" t="s">
        <v>218</v>
      </c>
      <c r="B59" s="234"/>
      <c r="C59" s="234"/>
      <c r="D59" s="234"/>
      <c r="E59" s="234"/>
      <c r="F59" s="234"/>
      <c r="G59" s="32">
        <v>50</v>
      </c>
      <c r="H59" s="104">
        <f>H57+H58</f>
        <v>395734</v>
      </c>
      <c r="I59" s="104">
        <f>I57+I58</f>
        <v>264743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topLeftCell="A30" zoomScale="115" zoomScaleNormal="100" zoomScaleSheetLayoutView="11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326</v>
      </c>
      <c r="B2" s="192"/>
      <c r="C2" s="192"/>
      <c r="D2" s="192"/>
      <c r="E2" s="192"/>
      <c r="F2" s="192"/>
      <c r="G2" s="192"/>
      <c r="H2" s="192"/>
      <c r="I2" s="192"/>
    </row>
    <row r="3" spans="1:9" x14ac:dyDescent="0.2">
      <c r="A3" s="248" t="s">
        <v>439</v>
      </c>
      <c r="B3" s="249"/>
      <c r="C3" s="249"/>
      <c r="D3" s="249"/>
      <c r="E3" s="249"/>
      <c r="F3" s="249"/>
      <c r="G3" s="249"/>
      <c r="H3" s="249"/>
      <c r="I3" s="249"/>
    </row>
    <row r="4" spans="1:9" x14ac:dyDescent="0.2">
      <c r="A4" s="241" t="s">
        <v>327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380</v>
      </c>
      <c r="B12" s="246"/>
      <c r="C12" s="246"/>
      <c r="D12" s="246"/>
      <c r="E12" s="246"/>
      <c r="F12" s="246"/>
      <c r="G12" s="11">
        <v>5</v>
      </c>
      <c r="H12" s="107">
        <v>0</v>
      </c>
      <c r="I12" s="107">
        <v>0</v>
      </c>
    </row>
    <row r="13" spans="1:9" ht="24.6" customHeight="1" x14ac:dyDescent="0.2">
      <c r="A13" s="247" t="s">
        <v>381</v>
      </c>
      <c r="B13" s="247"/>
      <c r="C13" s="247"/>
      <c r="D13" s="247"/>
      <c r="E13" s="247"/>
      <c r="F13" s="247"/>
      <c r="G13" s="25">
        <v>6</v>
      </c>
      <c r="H13" s="108">
        <f>SUM(H8:H12)</f>
        <v>0</v>
      </c>
      <c r="I13" s="108">
        <f>SUM(I8:I12)</f>
        <v>0</v>
      </c>
    </row>
    <row r="14" spans="1:9" ht="12.75" customHeight="1" x14ac:dyDescent="0.2">
      <c r="A14" s="246" t="s">
        <v>382</v>
      </c>
      <c r="B14" s="246"/>
      <c r="C14" s="246"/>
      <c r="D14" s="246"/>
      <c r="E14" s="246"/>
      <c r="F14" s="246"/>
      <c r="G14" s="11">
        <v>7</v>
      </c>
      <c r="H14" s="107">
        <v>0</v>
      </c>
      <c r="I14" s="107">
        <v>0</v>
      </c>
    </row>
    <row r="15" spans="1:9" ht="12.75" customHeight="1" x14ac:dyDescent="0.2">
      <c r="A15" s="246" t="s">
        <v>383</v>
      </c>
      <c r="B15" s="246"/>
      <c r="C15" s="246"/>
      <c r="D15" s="246"/>
      <c r="E15" s="246"/>
      <c r="F15" s="246"/>
      <c r="G15" s="11">
        <v>8</v>
      </c>
      <c r="H15" s="107">
        <v>0</v>
      </c>
      <c r="I15" s="107">
        <v>0</v>
      </c>
    </row>
    <row r="16" spans="1:9" ht="12.75" customHeight="1" x14ac:dyDescent="0.2">
      <c r="A16" s="246" t="s">
        <v>384</v>
      </c>
      <c r="B16" s="246"/>
      <c r="C16" s="246"/>
      <c r="D16" s="246"/>
      <c r="E16" s="246"/>
      <c r="F16" s="246"/>
      <c r="G16" s="11">
        <v>9</v>
      </c>
      <c r="H16" s="107">
        <v>0</v>
      </c>
      <c r="I16" s="107">
        <v>0</v>
      </c>
    </row>
    <row r="17" spans="1:9" ht="12.75" customHeight="1" x14ac:dyDescent="0.2">
      <c r="A17" s="246" t="s">
        <v>385</v>
      </c>
      <c r="B17" s="246"/>
      <c r="C17" s="246"/>
      <c r="D17" s="246"/>
      <c r="E17" s="246"/>
      <c r="F17" s="246"/>
      <c r="G17" s="11">
        <v>10</v>
      </c>
      <c r="H17" s="107">
        <v>0</v>
      </c>
      <c r="I17" s="107">
        <v>0</v>
      </c>
    </row>
    <row r="18" spans="1:9" ht="12.75" customHeight="1" x14ac:dyDescent="0.2">
      <c r="A18" s="246" t="s">
        <v>386</v>
      </c>
      <c r="B18" s="246"/>
      <c r="C18" s="246"/>
      <c r="D18" s="246"/>
      <c r="E18" s="246"/>
      <c r="F18" s="246"/>
      <c r="G18" s="11">
        <v>11</v>
      </c>
      <c r="H18" s="107">
        <v>0</v>
      </c>
      <c r="I18" s="107">
        <v>0</v>
      </c>
    </row>
    <row r="19" spans="1:9" ht="12.75" customHeight="1" x14ac:dyDescent="0.2">
      <c r="A19" s="246" t="s">
        <v>387</v>
      </c>
      <c r="B19" s="246"/>
      <c r="C19" s="246"/>
      <c r="D19" s="246"/>
      <c r="E19" s="246"/>
      <c r="F19" s="246"/>
      <c r="G19" s="11">
        <v>12</v>
      </c>
      <c r="H19" s="107">
        <v>0</v>
      </c>
      <c r="I19" s="107">
        <v>0</v>
      </c>
    </row>
    <row r="20" spans="1:9" ht="26.25" customHeight="1" x14ac:dyDescent="0.2">
      <c r="A20" s="247" t="s">
        <v>388</v>
      </c>
      <c r="B20" s="247"/>
      <c r="C20" s="247"/>
      <c r="D20" s="247"/>
      <c r="E20" s="247"/>
      <c r="F20" s="247"/>
      <c r="G20" s="25">
        <v>13</v>
      </c>
      <c r="H20" s="108">
        <f>SUM(H14:H19)</f>
        <v>0</v>
      </c>
      <c r="I20" s="108">
        <f>SUM(I14:I19)</f>
        <v>0</v>
      </c>
    </row>
    <row r="21" spans="1:9" ht="27.6" customHeight="1" x14ac:dyDescent="0.2">
      <c r="A21" s="255" t="s">
        <v>389</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390</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391</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392</v>
      </c>
      <c r="B35" s="252"/>
      <c r="C35" s="252"/>
      <c r="D35" s="252"/>
      <c r="E35" s="252"/>
      <c r="F35" s="252"/>
      <c r="G35" s="25">
        <v>27</v>
      </c>
      <c r="H35" s="110">
        <f>SUM(H30:H34)</f>
        <v>0</v>
      </c>
      <c r="I35" s="110">
        <f>SUM(I30:I34)</f>
        <v>0</v>
      </c>
    </row>
    <row r="36" spans="1:9" ht="28.15" customHeight="1" x14ac:dyDescent="0.2">
      <c r="A36" s="255" t="s">
        <v>393</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394</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395</v>
      </c>
      <c r="B48" s="252"/>
      <c r="C48" s="252"/>
      <c r="D48" s="252"/>
      <c r="E48" s="252"/>
      <c r="F48" s="252"/>
      <c r="G48" s="25">
        <v>39</v>
      </c>
      <c r="H48" s="110">
        <f>H47+H46+H45+H44+H43</f>
        <v>0</v>
      </c>
      <c r="I48" s="110">
        <f>I47+I46+I45+I44+I43</f>
        <v>0</v>
      </c>
    </row>
    <row r="49" spans="1:9" ht="25.9" customHeight="1" x14ac:dyDescent="0.2">
      <c r="A49" s="253" t="s">
        <v>425</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396</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F34" zoomScaleNormal="100" zoomScaleSheetLayoutView="100" workbookViewId="0">
      <selection activeCell="Y53" sqref="Y5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440</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1000000</v>
      </c>
      <c r="I7" s="120">
        <v>2313160</v>
      </c>
      <c r="J7" s="120">
        <v>23890</v>
      </c>
      <c r="K7" s="120">
        <v>0</v>
      </c>
      <c r="L7" s="120">
        <v>0</v>
      </c>
      <c r="M7" s="120">
        <v>0</v>
      </c>
      <c r="N7" s="120">
        <v>0</v>
      </c>
      <c r="O7" s="120">
        <v>-408471</v>
      </c>
      <c r="P7" s="120">
        <v>0</v>
      </c>
      <c r="Q7" s="120">
        <v>0</v>
      </c>
      <c r="R7" s="120">
        <v>0</v>
      </c>
      <c r="S7" s="120">
        <v>0</v>
      </c>
      <c r="T7" s="120">
        <v>0</v>
      </c>
      <c r="U7" s="120">
        <v>0</v>
      </c>
      <c r="V7" s="120">
        <v>1185656</v>
      </c>
      <c r="W7" s="120">
        <v>569047</v>
      </c>
      <c r="X7" s="122">
        <f>H7+I7+J7+K7-L7+M7+N7+O7+P7+Q7+R7+V7+W7+S7+T7+U7</f>
        <v>4683282</v>
      </c>
      <c r="Y7" s="120">
        <v>0</v>
      </c>
      <c r="Z7" s="122">
        <f>X7+Y7</f>
        <v>4683282</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1000000</v>
      </c>
      <c r="I10" s="122">
        <f t="shared" ref="I10:Z10" si="2">I7+I8+I9</f>
        <v>2313160</v>
      </c>
      <c r="J10" s="122">
        <f t="shared" si="2"/>
        <v>23890</v>
      </c>
      <c r="K10" s="122">
        <f>K7+K8+K9</f>
        <v>0</v>
      </c>
      <c r="L10" s="122">
        <f t="shared" si="2"/>
        <v>0</v>
      </c>
      <c r="M10" s="122">
        <f t="shared" si="2"/>
        <v>0</v>
      </c>
      <c r="N10" s="122">
        <f t="shared" si="2"/>
        <v>0</v>
      </c>
      <c r="O10" s="122">
        <f t="shared" si="2"/>
        <v>-408471</v>
      </c>
      <c r="P10" s="122">
        <f t="shared" si="2"/>
        <v>0</v>
      </c>
      <c r="Q10" s="122">
        <f t="shared" si="2"/>
        <v>0</v>
      </c>
      <c r="R10" s="122">
        <f t="shared" si="2"/>
        <v>0</v>
      </c>
      <c r="S10" s="122">
        <f t="shared" si="2"/>
        <v>0</v>
      </c>
      <c r="T10" s="122">
        <f>T7+T8+T9</f>
        <v>0</v>
      </c>
      <c r="U10" s="122">
        <f>U7+U8+U9</f>
        <v>0</v>
      </c>
      <c r="V10" s="122">
        <f>V7+V8+V9</f>
        <v>1185656</v>
      </c>
      <c r="W10" s="122">
        <f>W7+W8+W9</f>
        <v>569047</v>
      </c>
      <c r="X10" s="122">
        <f>X7+X8+X9</f>
        <v>4683282</v>
      </c>
      <c r="Y10" s="122">
        <f t="shared" si="2"/>
        <v>0</v>
      </c>
      <c r="Z10" s="122">
        <f t="shared" si="2"/>
        <v>4683282</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737868</v>
      </c>
      <c r="X11" s="122">
        <f>H11+I11+J11+K11-L11+M11+N11+O11+P11+Q11+R11+V11+W11+S11+T11+U11</f>
        <v>737868</v>
      </c>
      <c r="Y11" s="120">
        <v>0</v>
      </c>
      <c r="Z11" s="122">
        <f t="shared" ref="Z11:Z29" si="3">X11+Y11</f>
        <v>737868</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199243</v>
      </c>
      <c r="P13" s="119">
        <v>0</v>
      </c>
      <c r="Q13" s="119">
        <v>0</v>
      </c>
      <c r="R13" s="119">
        <v>0</v>
      </c>
      <c r="S13" s="119">
        <v>0</v>
      </c>
      <c r="T13" s="119">
        <v>0</v>
      </c>
      <c r="U13" s="120">
        <v>0</v>
      </c>
      <c r="V13" s="120">
        <v>0</v>
      </c>
      <c r="W13" s="120">
        <v>0</v>
      </c>
      <c r="X13" s="122">
        <f t="shared" si="4"/>
        <v>199243</v>
      </c>
      <c r="Y13" s="120">
        <v>0</v>
      </c>
      <c r="Z13" s="122">
        <f t="shared" si="3"/>
        <v>199243</v>
      </c>
    </row>
    <row r="14" spans="1:26" ht="39" customHeight="1" x14ac:dyDescent="0.2">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569047</v>
      </c>
      <c r="W28" s="120">
        <v>-569047</v>
      </c>
      <c r="X28" s="122">
        <f t="shared" si="4"/>
        <v>0</v>
      </c>
      <c r="Y28" s="120">
        <v>0</v>
      </c>
      <c r="Z28" s="122">
        <f t="shared" si="3"/>
        <v>0</v>
      </c>
    </row>
    <row r="29" spans="1:26" ht="12.75" customHeight="1" x14ac:dyDescent="0.2">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409</v>
      </c>
      <c r="B30" s="263"/>
      <c r="C30" s="263"/>
      <c r="D30" s="263"/>
      <c r="E30" s="263"/>
      <c r="F30" s="263"/>
      <c r="G30" s="118">
        <v>24</v>
      </c>
      <c r="H30" s="122">
        <f>SUM(H10:H29)</f>
        <v>1000000</v>
      </c>
      <c r="I30" s="122">
        <f t="shared" ref="I30:Z30" si="5">SUM(I10:I29)</f>
        <v>2313160</v>
      </c>
      <c r="J30" s="122">
        <f t="shared" si="5"/>
        <v>23890</v>
      </c>
      <c r="K30" s="122">
        <f t="shared" si="5"/>
        <v>0</v>
      </c>
      <c r="L30" s="122">
        <f t="shared" si="5"/>
        <v>0</v>
      </c>
      <c r="M30" s="122">
        <f t="shared" si="5"/>
        <v>0</v>
      </c>
      <c r="N30" s="122">
        <f t="shared" si="5"/>
        <v>0</v>
      </c>
      <c r="O30" s="122">
        <f t="shared" si="5"/>
        <v>-209228</v>
      </c>
      <c r="P30" s="122">
        <f t="shared" si="5"/>
        <v>0</v>
      </c>
      <c r="Q30" s="122">
        <f t="shared" si="5"/>
        <v>0</v>
      </c>
      <c r="R30" s="122">
        <f t="shared" si="5"/>
        <v>0</v>
      </c>
      <c r="S30" s="122">
        <f t="shared" si="5"/>
        <v>0</v>
      </c>
      <c r="T30" s="122">
        <f t="shared" si="5"/>
        <v>0</v>
      </c>
      <c r="U30" s="122">
        <f t="shared" si="5"/>
        <v>0</v>
      </c>
      <c r="V30" s="122">
        <f t="shared" si="5"/>
        <v>1754703</v>
      </c>
      <c r="W30" s="122">
        <f t="shared" si="5"/>
        <v>737868</v>
      </c>
      <c r="X30" s="122">
        <f>SUM(X10:X29)</f>
        <v>5620393</v>
      </c>
      <c r="Y30" s="122">
        <f t="shared" si="5"/>
        <v>0</v>
      </c>
      <c r="Z30" s="122">
        <f t="shared" si="5"/>
        <v>5620393</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199243</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199243</v>
      </c>
      <c r="Y32" s="122">
        <f t="shared" si="6"/>
        <v>0</v>
      </c>
      <c r="Z32" s="122">
        <f t="shared" si="6"/>
        <v>199243</v>
      </c>
    </row>
    <row r="33" spans="1:26" ht="31.5" customHeight="1" x14ac:dyDescent="0.2">
      <c r="A33" s="261" t="s">
        <v>410</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199243</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737868</v>
      </c>
      <c r="X33" s="122">
        <f>X11+X32</f>
        <v>937111</v>
      </c>
      <c r="Y33" s="122">
        <f t="shared" si="9"/>
        <v>0</v>
      </c>
      <c r="Z33" s="122">
        <f t="shared" si="9"/>
        <v>937111</v>
      </c>
    </row>
    <row r="34" spans="1:26" ht="30.75" customHeight="1" x14ac:dyDescent="0.2">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569047</v>
      </c>
      <c r="W34" s="122">
        <f t="shared" si="12"/>
        <v>-569047</v>
      </c>
      <c r="X34" s="122">
        <f>SUM(X21:X29)</f>
        <v>0</v>
      </c>
      <c r="Y34" s="122">
        <f t="shared" si="12"/>
        <v>0</v>
      </c>
      <c r="Z34" s="122">
        <f t="shared" si="12"/>
        <v>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f>SUM(H16:H35)</f>
        <v>1000000</v>
      </c>
      <c r="I36" s="120">
        <f t="shared" ref="I36:U36" si="15">SUM(I16:I35)</f>
        <v>2313160</v>
      </c>
      <c r="J36" s="120">
        <f t="shared" si="15"/>
        <v>23890</v>
      </c>
      <c r="K36" s="120">
        <f t="shared" si="15"/>
        <v>0</v>
      </c>
      <c r="L36" s="120">
        <f t="shared" si="15"/>
        <v>0</v>
      </c>
      <c r="M36" s="120">
        <f t="shared" si="15"/>
        <v>0</v>
      </c>
      <c r="N36" s="120">
        <f t="shared" si="15"/>
        <v>0</v>
      </c>
      <c r="O36" s="120">
        <v>-209228</v>
      </c>
      <c r="P36" s="120">
        <f t="shared" si="15"/>
        <v>0</v>
      </c>
      <c r="Q36" s="120">
        <f t="shared" si="15"/>
        <v>0</v>
      </c>
      <c r="R36" s="120">
        <f t="shared" si="15"/>
        <v>0</v>
      </c>
      <c r="S36" s="120">
        <f t="shared" si="15"/>
        <v>0</v>
      </c>
      <c r="T36" s="120">
        <f t="shared" si="15"/>
        <v>0</v>
      </c>
      <c r="U36" s="120">
        <f t="shared" si="15"/>
        <v>0</v>
      </c>
      <c r="V36" s="120">
        <v>1754703</v>
      </c>
      <c r="W36" s="120">
        <v>737868</v>
      </c>
      <c r="X36" s="121">
        <f>H36+I36+J36+K36-L36+M36+N36+O36+P36+Q36+R36+V36+W36+S36+T36+U36</f>
        <v>5620393</v>
      </c>
      <c r="Y36" s="120">
        <v>0</v>
      </c>
      <c r="Z36" s="121">
        <f t="shared" ref="Z36:Z38" si="16">X36+Y36</f>
        <v>5620393</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7">H37+I37+J37+K37-L37+M37+N37+O37+P37+Q37+R37+V37+W37+S37+T37+U37</f>
        <v>0</v>
      </c>
      <c r="Y37" s="120">
        <v>0</v>
      </c>
      <c r="Z37" s="121">
        <f t="shared" si="16"/>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7"/>
        <v>0</v>
      </c>
      <c r="Y38" s="120">
        <v>0</v>
      </c>
      <c r="Z38" s="121">
        <f t="shared" si="16"/>
        <v>0</v>
      </c>
    </row>
    <row r="39" spans="1:26" ht="25.5" customHeight="1" x14ac:dyDescent="0.2">
      <c r="A39" s="263" t="s">
        <v>412</v>
      </c>
      <c r="B39" s="263"/>
      <c r="C39" s="263"/>
      <c r="D39" s="263"/>
      <c r="E39" s="263"/>
      <c r="F39" s="263"/>
      <c r="G39" s="118">
        <v>31</v>
      </c>
      <c r="H39" s="122">
        <f>H36+H37+H38</f>
        <v>1000000</v>
      </c>
      <c r="I39" s="122">
        <f t="shared" ref="I39:Z39" si="18">I36+I37+I38</f>
        <v>2313160</v>
      </c>
      <c r="J39" s="122">
        <f t="shared" si="18"/>
        <v>23890</v>
      </c>
      <c r="K39" s="122">
        <f t="shared" si="18"/>
        <v>0</v>
      </c>
      <c r="L39" s="122">
        <f t="shared" si="18"/>
        <v>0</v>
      </c>
      <c r="M39" s="122">
        <f t="shared" si="18"/>
        <v>0</v>
      </c>
      <c r="N39" s="122">
        <f t="shared" si="18"/>
        <v>0</v>
      </c>
      <c r="O39" s="122">
        <f t="shared" si="18"/>
        <v>-209228</v>
      </c>
      <c r="P39" s="122">
        <f t="shared" si="18"/>
        <v>0</v>
      </c>
      <c r="Q39" s="122">
        <f t="shared" si="18"/>
        <v>0</v>
      </c>
      <c r="R39" s="122">
        <f t="shared" si="18"/>
        <v>0</v>
      </c>
      <c r="S39" s="122">
        <f t="shared" si="18"/>
        <v>0</v>
      </c>
      <c r="T39" s="122">
        <f t="shared" si="18"/>
        <v>0</v>
      </c>
      <c r="U39" s="122">
        <f t="shared" si="18"/>
        <v>0</v>
      </c>
      <c r="V39" s="122">
        <f t="shared" si="18"/>
        <v>1754703</v>
      </c>
      <c r="W39" s="122">
        <f t="shared" si="18"/>
        <v>737868</v>
      </c>
      <c r="X39" s="122">
        <f>X36+X37+X38</f>
        <v>5620393</v>
      </c>
      <c r="Y39" s="122">
        <f t="shared" si="18"/>
        <v>0</v>
      </c>
      <c r="Z39" s="122">
        <f t="shared" si="18"/>
        <v>5620393</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53212</v>
      </c>
      <c r="X40" s="121">
        <f>H40+I40+J40+K40-L40+M40+N40+O40+P40+Q40+R40+V40+W40+S40+T40+U40</f>
        <v>53212</v>
      </c>
      <c r="Y40" s="120">
        <v>0</v>
      </c>
      <c r="Z40" s="121">
        <f t="shared" ref="Z40:Z58" si="19">X40+Y40</f>
        <v>53212</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20">H41+I41+J41+K41-L41+M41+N41+O41+P41+Q41+R41+V41+W41+S41+T41+U41</f>
        <v>0</v>
      </c>
      <c r="Y41" s="120">
        <v>0</v>
      </c>
      <c r="Z41" s="121">
        <f t="shared" si="19"/>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11601</v>
      </c>
      <c r="P42" s="119">
        <v>0</v>
      </c>
      <c r="Q42" s="119">
        <v>0</v>
      </c>
      <c r="R42" s="119">
        <v>0</v>
      </c>
      <c r="S42" s="119">
        <v>0</v>
      </c>
      <c r="T42" s="119">
        <v>0</v>
      </c>
      <c r="U42" s="120">
        <v>0</v>
      </c>
      <c r="V42" s="120">
        <v>0</v>
      </c>
      <c r="W42" s="120">
        <v>0</v>
      </c>
      <c r="X42" s="121">
        <f t="shared" si="20"/>
        <v>11601</v>
      </c>
      <c r="Y42" s="120">
        <v>0</v>
      </c>
      <c r="Z42" s="121">
        <f t="shared" si="19"/>
        <v>11601</v>
      </c>
    </row>
    <row r="43" spans="1:26" ht="20.25" customHeight="1" x14ac:dyDescent="0.2">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20"/>
        <v>0</v>
      </c>
      <c r="Y43" s="120">
        <v>0</v>
      </c>
      <c r="Z43" s="121">
        <f t="shared" si="19"/>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20"/>
        <v>0</v>
      </c>
      <c r="Y44" s="120">
        <v>0</v>
      </c>
      <c r="Z44" s="121">
        <f t="shared" si="19"/>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20"/>
        <v>0</v>
      </c>
      <c r="Y45" s="120">
        <v>0</v>
      </c>
      <c r="Z45" s="121">
        <f t="shared" si="19"/>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20"/>
        <v>0</v>
      </c>
      <c r="Y46" s="120">
        <v>0</v>
      </c>
      <c r="Z46" s="121">
        <f t="shared" si="19"/>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20"/>
        <v>0</v>
      </c>
      <c r="Y47" s="120">
        <v>0</v>
      </c>
      <c r="Z47" s="121">
        <f t="shared" si="19"/>
        <v>0</v>
      </c>
    </row>
    <row r="48" spans="1:26" ht="12.75" customHeight="1" x14ac:dyDescent="0.2">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20"/>
        <v>0</v>
      </c>
      <c r="Y48" s="120">
        <v>0</v>
      </c>
      <c r="Z48" s="121">
        <f t="shared" si="19"/>
        <v>0</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20"/>
        <v>0</v>
      </c>
      <c r="Y49" s="120">
        <v>0</v>
      </c>
      <c r="Z49" s="121">
        <f t="shared" si="19"/>
        <v>0</v>
      </c>
    </row>
    <row r="50" spans="1:26" ht="24" customHeight="1" x14ac:dyDescent="0.2">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20"/>
        <v>0</v>
      </c>
      <c r="Y50" s="120">
        <v>0</v>
      </c>
      <c r="Z50" s="121">
        <f t="shared" si="19"/>
        <v>0</v>
      </c>
    </row>
    <row r="51" spans="1:26" ht="26.25" customHeight="1" x14ac:dyDescent="0.2">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20"/>
        <v>0</v>
      </c>
      <c r="Y51" s="120">
        <v>0</v>
      </c>
      <c r="Z51" s="121">
        <f t="shared" si="19"/>
        <v>0</v>
      </c>
    </row>
    <row r="52" spans="1:26" ht="22.5" customHeight="1" x14ac:dyDescent="0.2">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20"/>
        <v>0</v>
      </c>
      <c r="Y52" s="120">
        <v>0</v>
      </c>
      <c r="Z52" s="121">
        <f t="shared" si="19"/>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20"/>
        <v>0</v>
      </c>
      <c r="Y53" s="120">
        <v>0</v>
      </c>
      <c r="Z53" s="121">
        <f t="shared" si="19"/>
        <v>0</v>
      </c>
    </row>
    <row r="54" spans="1:26" ht="12.75" customHeight="1" x14ac:dyDescent="0.2">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20"/>
        <v>0</v>
      </c>
      <c r="Y54" s="120">
        <v>0</v>
      </c>
      <c r="Z54" s="121">
        <f t="shared" si="19"/>
        <v>0</v>
      </c>
    </row>
    <row r="55" spans="1:26" ht="12.75" customHeight="1" x14ac:dyDescent="0.2">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20"/>
        <v>0</v>
      </c>
      <c r="Y55" s="120">
        <v>0</v>
      </c>
      <c r="Z55" s="121">
        <f t="shared" si="19"/>
        <v>0</v>
      </c>
    </row>
    <row r="56" spans="1:26" ht="12.75" customHeight="1" x14ac:dyDescent="0.2">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20"/>
        <v>0</v>
      </c>
      <c r="Y56" s="120">
        <v>0</v>
      </c>
      <c r="Z56" s="121">
        <f t="shared" si="19"/>
        <v>0</v>
      </c>
    </row>
    <row r="57" spans="1:26" ht="12.75" customHeight="1" x14ac:dyDescent="0.2">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737868</v>
      </c>
      <c r="W57" s="120">
        <v>-737868</v>
      </c>
      <c r="X57" s="121">
        <f t="shared" si="20"/>
        <v>0</v>
      </c>
      <c r="Y57" s="120">
        <v>0</v>
      </c>
      <c r="Z57" s="121">
        <f t="shared" si="19"/>
        <v>0</v>
      </c>
    </row>
    <row r="58" spans="1:26" ht="12.75" customHeight="1" x14ac:dyDescent="0.2">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20"/>
        <v>0</v>
      </c>
      <c r="Y58" s="120">
        <v>0</v>
      </c>
      <c r="Z58" s="121">
        <f t="shared" si="19"/>
        <v>0</v>
      </c>
    </row>
    <row r="59" spans="1:26" ht="25.5" customHeight="1" x14ac:dyDescent="0.2">
      <c r="A59" s="263" t="s">
        <v>415</v>
      </c>
      <c r="B59" s="263"/>
      <c r="C59" s="263"/>
      <c r="D59" s="263"/>
      <c r="E59" s="263"/>
      <c r="F59" s="263"/>
      <c r="G59" s="118">
        <v>51</v>
      </c>
      <c r="H59" s="122">
        <f>SUM(H39:H58)</f>
        <v>1000000</v>
      </c>
      <c r="I59" s="122">
        <f t="shared" ref="I59:Z59" si="21">SUM(I39:I58)</f>
        <v>2313160</v>
      </c>
      <c r="J59" s="122">
        <f t="shared" si="21"/>
        <v>23890</v>
      </c>
      <c r="K59" s="122">
        <f t="shared" si="21"/>
        <v>0</v>
      </c>
      <c r="L59" s="122">
        <f t="shared" si="21"/>
        <v>0</v>
      </c>
      <c r="M59" s="122">
        <f t="shared" si="21"/>
        <v>0</v>
      </c>
      <c r="N59" s="122">
        <f t="shared" si="21"/>
        <v>0</v>
      </c>
      <c r="O59" s="122">
        <f t="shared" si="21"/>
        <v>-197627</v>
      </c>
      <c r="P59" s="122">
        <f t="shared" si="21"/>
        <v>0</v>
      </c>
      <c r="Q59" s="122">
        <f t="shared" si="21"/>
        <v>0</v>
      </c>
      <c r="R59" s="122">
        <f t="shared" si="21"/>
        <v>0</v>
      </c>
      <c r="S59" s="122">
        <f t="shared" si="21"/>
        <v>0</v>
      </c>
      <c r="T59" s="122">
        <f t="shared" si="21"/>
        <v>0</v>
      </c>
      <c r="U59" s="122">
        <f t="shared" si="21"/>
        <v>0</v>
      </c>
      <c r="V59" s="122">
        <f t="shared" si="21"/>
        <v>2492571</v>
      </c>
      <c r="W59" s="122">
        <f t="shared" si="21"/>
        <v>53212</v>
      </c>
      <c r="X59" s="122">
        <f>SUM(X39:X58)</f>
        <v>5685206</v>
      </c>
      <c r="Y59" s="122">
        <f t="shared" si="21"/>
        <v>0</v>
      </c>
      <c r="Z59" s="122">
        <f t="shared" si="21"/>
        <v>5685206</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416</v>
      </c>
      <c r="B61" s="261"/>
      <c r="C61" s="261"/>
      <c r="D61" s="261"/>
      <c r="E61" s="261"/>
      <c r="F61" s="261"/>
      <c r="G61" s="118">
        <v>52</v>
      </c>
      <c r="H61" s="121">
        <f>SUM(H41:H49)</f>
        <v>0</v>
      </c>
      <c r="I61" s="121">
        <f t="shared" ref="I61:Z61" si="22">SUM(I41:I49)</f>
        <v>0</v>
      </c>
      <c r="J61" s="121">
        <f t="shared" si="22"/>
        <v>0</v>
      </c>
      <c r="K61" s="121">
        <f t="shared" si="22"/>
        <v>0</v>
      </c>
      <c r="L61" s="121">
        <f t="shared" si="22"/>
        <v>0</v>
      </c>
      <c r="M61" s="121">
        <f t="shared" si="22"/>
        <v>0</v>
      </c>
      <c r="N61" s="121">
        <f t="shared" si="22"/>
        <v>0</v>
      </c>
      <c r="O61" s="121">
        <f t="shared" si="22"/>
        <v>11601</v>
      </c>
      <c r="P61" s="121">
        <f t="shared" si="22"/>
        <v>0</v>
      </c>
      <c r="Q61" s="121">
        <f t="shared" si="22"/>
        <v>0</v>
      </c>
      <c r="R61" s="121">
        <f t="shared" si="22"/>
        <v>0</v>
      </c>
      <c r="S61" s="121">
        <f t="shared" ref="S61:T61" si="23">SUM(S41:S49)</f>
        <v>0</v>
      </c>
      <c r="T61" s="121">
        <f t="shared" si="23"/>
        <v>0</v>
      </c>
      <c r="U61" s="121">
        <f t="shared" ref="U61" si="24">SUM(U41:U49)</f>
        <v>0</v>
      </c>
      <c r="V61" s="121">
        <f t="shared" si="22"/>
        <v>0</v>
      </c>
      <c r="W61" s="121">
        <f t="shared" si="22"/>
        <v>0</v>
      </c>
      <c r="X61" s="121">
        <f>SUM(X41:X49)</f>
        <v>11601</v>
      </c>
      <c r="Y61" s="121">
        <f t="shared" si="22"/>
        <v>0</v>
      </c>
      <c r="Z61" s="121">
        <f t="shared" si="22"/>
        <v>11601</v>
      </c>
    </row>
    <row r="62" spans="1:26" ht="27.75" customHeight="1" x14ac:dyDescent="0.2">
      <c r="A62" s="261" t="s">
        <v>417</v>
      </c>
      <c r="B62" s="261"/>
      <c r="C62" s="261"/>
      <c r="D62" s="261"/>
      <c r="E62" s="261"/>
      <c r="F62" s="261"/>
      <c r="G62" s="118">
        <v>53</v>
      </c>
      <c r="H62" s="121">
        <f>H40+H61</f>
        <v>0</v>
      </c>
      <c r="I62" s="121">
        <f t="shared" ref="I62:Z62" si="25">I40+I61</f>
        <v>0</v>
      </c>
      <c r="J62" s="121">
        <f t="shared" si="25"/>
        <v>0</v>
      </c>
      <c r="K62" s="121">
        <f t="shared" si="25"/>
        <v>0</v>
      </c>
      <c r="L62" s="121">
        <f t="shared" si="25"/>
        <v>0</v>
      </c>
      <c r="M62" s="121">
        <f t="shared" si="25"/>
        <v>0</v>
      </c>
      <c r="N62" s="121">
        <f t="shared" si="25"/>
        <v>0</v>
      </c>
      <c r="O62" s="121">
        <f t="shared" si="25"/>
        <v>11601</v>
      </c>
      <c r="P62" s="121">
        <f t="shared" si="25"/>
        <v>0</v>
      </c>
      <c r="Q62" s="121">
        <f t="shared" si="25"/>
        <v>0</v>
      </c>
      <c r="R62" s="121">
        <f t="shared" si="25"/>
        <v>0</v>
      </c>
      <c r="S62" s="121">
        <f t="shared" ref="S62:T62" si="26">S40+S61</f>
        <v>0</v>
      </c>
      <c r="T62" s="121">
        <f t="shared" si="26"/>
        <v>0</v>
      </c>
      <c r="U62" s="121">
        <f t="shared" ref="U62" si="27">U40+U61</f>
        <v>0</v>
      </c>
      <c r="V62" s="121">
        <f t="shared" si="25"/>
        <v>0</v>
      </c>
      <c r="W62" s="121">
        <f t="shared" si="25"/>
        <v>53212</v>
      </c>
      <c r="X62" s="121">
        <f>X40+X61</f>
        <v>64813</v>
      </c>
      <c r="Y62" s="121">
        <f t="shared" si="25"/>
        <v>0</v>
      </c>
      <c r="Z62" s="121">
        <f t="shared" si="25"/>
        <v>64813</v>
      </c>
    </row>
    <row r="63" spans="1:26" ht="29.25" customHeight="1" x14ac:dyDescent="0.2">
      <c r="A63" s="261" t="s">
        <v>418</v>
      </c>
      <c r="B63" s="261"/>
      <c r="C63" s="261"/>
      <c r="D63" s="261"/>
      <c r="E63" s="261"/>
      <c r="F63" s="261"/>
      <c r="G63" s="118">
        <v>54</v>
      </c>
      <c r="H63" s="121">
        <f>SUM(H50:H58)</f>
        <v>0</v>
      </c>
      <c r="I63" s="121">
        <f t="shared" ref="I63:Z63" si="28">SUM(I50:I58)</f>
        <v>0</v>
      </c>
      <c r="J63" s="121">
        <f t="shared" si="28"/>
        <v>0</v>
      </c>
      <c r="K63" s="121">
        <f t="shared" si="28"/>
        <v>0</v>
      </c>
      <c r="L63" s="121">
        <f t="shared" si="28"/>
        <v>0</v>
      </c>
      <c r="M63" s="121">
        <f t="shared" si="28"/>
        <v>0</v>
      </c>
      <c r="N63" s="121">
        <f t="shared" si="28"/>
        <v>0</v>
      </c>
      <c r="O63" s="121">
        <f t="shared" si="28"/>
        <v>0</v>
      </c>
      <c r="P63" s="121">
        <f t="shared" si="28"/>
        <v>0</v>
      </c>
      <c r="Q63" s="121">
        <f t="shared" si="28"/>
        <v>0</v>
      </c>
      <c r="R63" s="121">
        <f t="shared" si="28"/>
        <v>0</v>
      </c>
      <c r="S63" s="121">
        <f t="shared" ref="S63:T63" si="29">SUM(S50:S58)</f>
        <v>0</v>
      </c>
      <c r="T63" s="121">
        <f t="shared" si="29"/>
        <v>0</v>
      </c>
      <c r="U63" s="121">
        <f t="shared" ref="U63" si="30">SUM(U50:U58)</f>
        <v>0</v>
      </c>
      <c r="V63" s="121">
        <f t="shared" si="28"/>
        <v>737868</v>
      </c>
      <c r="W63" s="121">
        <f t="shared" si="28"/>
        <v>-737868</v>
      </c>
      <c r="X63" s="121">
        <f>SUM(X50:X58)</f>
        <v>0</v>
      </c>
      <c r="Y63" s="121">
        <f t="shared" si="28"/>
        <v>0</v>
      </c>
      <c r="Z63" s="121">
        <f t="shared" si="28"/>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opLeftCell="A16" zoomScale="66" zoomScaleNormal="66" workbookViewId="0">
      <selection activeCell="V39" sqref="V39"/>
    </sheetView>
  </sheetViews>
  <sheetFormatPr defaultRowHeight="12.75" x14ac:dyDescent="0.2"/>
  <cols>
    <col min="9" max="9" width="95" customWidth="1"/>
  </cols>
  <sheetData>
    <row r="1" spans="1:9" ht="12.75" customHeight="1" x14ac:dyDescent="0.2">
      <c r="A1" s="277" t="s">
        <v>469</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2026-04-27T11:04:57Z</cp:lastPrinted>
  <dcterms:created xsi:type="dcterms:W3CDTF">2008-10-17T11:51:54Z</dcterms:created>
  <dcterms:modified xsi:type="dcterms:W3CDTF">2026-04-27T11:05:09Z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