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https://tokic365.sharepoint.com/sites/Financije/Zajednicki dokumenti/3. KONTROLING TOKIĆ/20. Kvartalni izvještaji/2025_Q4/GFI/ZA POTPISATI/"/>
    </mc:Choice>
  </mc:AlternateContent>
  <xr:revisionPtr revIDLastSave="185" documentId="13_ncr:1_{1053332F-2369-4FA5-B751-DBE11D98195D}" xr6:coauthVersionLast="47" xr6:coauthVersionMax="47" xr10:uidLastSave="{B5019123-78CB-4D91-A315-9593F5351FE8}"/>
  <bookViews>
    <workbookView xWindow="28680" yWindow="-120" windowWidth="29040" windowHeight="15720" xr2:uid="{00000000-000D-0000-FFFF-FFFF00000000}"/>
  </bookViews>
  <sheets>
    <sheet name="General data" sheetId="25" r:id="rId1"/>
    <sheet name="Balance sheet" sheetId="18" r:id="rId2"/>
    <sheet name="P&amp;L" sheetId="26"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0">'General data'!$A$1:$N$61</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1" i="22" l="1"/>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85" i="18"/>
  <c r="X10" i="22" l="1"/>
  <c r="X30" i="22" s="1"/>
  <c r="X39" i="22"/>
  <c r="X59" i="22" s="1"/>
  <c r="X61" i="22"/>
  <c r="X62" i="22" s="1"/>
  <c r="X63" i="22"/>
  <c r="X34" i="22"/>
  <c r="X32" i="22"/>
  <c r="X33" i="22" s="1"/>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78" i="18" l="1"/>
  <c r="H78" i="18"/>
  <c r="H54" i="20" l="1"/>
  <c r="H48" i="20"/>
  <c r="H41" i="20"/>
  <c r="H35" i="20"/>
  <c r="H19" i="20"/>
  <c r="I9" i="20"/>
  <c r="H118" i="18"/>
  <c r="H106" i="18"/>
  <c r="H99" i="18"/>
  <c r="H95" i="18"/>
  <c r="H92" i="18"/>
  <c r="H60" i="18"/>
  <c r="H53" i="18"/>
  <c r="H45" i="18"/>
  <c r="H38" i="18"/>
  <c r="H27" i="18"/>
  <c r="H17" i="18"/>
  <c r="H10" i="18"/>
  <c r="H63" i="22"/>
  <c r="H61" i="22"/>
  <c r="H62" i="22" s="1"/>
  <c r="H39" i="22"/>
  <c r="H59" i="22" s="1"/>
  <c r="H34" i="22"/>
  <c r="H32" i="22"/>
  <c r="H33" i="22" s="1"/>
  <c r="K10" i="22"/>
  <c r="H42" i="20" l="1"/>
  <c r="H55" i="20"/>
  <c r="H9" i="18"/>
  <c r="H75" i="18"/>
  <c r="H134" i="18" s="1"/>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<sst xmlns="http://schemas.openxmlformats.org/spreadsheetml/2006/main" count="538" uniqueCount="469">
  <si>
    <t>Annex 1</t>
  </si>
  <si>
    <t>ISSUER’S GENERAL DATA</t>
  </si>
  <si>
    <t>Reporting period:</t>
  </si>
  <si>
    <t>to</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</si>
  <si>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</si>
  <si>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</si>
  <si>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</si>
  <si>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</si>
  <si>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</si>
  <si>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</si>
  <si>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</si>
  <si>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</si>
  <si>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</si>
  <si>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</si>
  <si>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</si>
  <si>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</si>
  <si>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</si>
  <si>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</si>
  <si>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</si>
  <si>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</si>
  <si>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</si>
  <si>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</si>
  <si>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</si>
  <si>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</si>
  <si>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</si>
  <si>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</si>
  <si>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</si>
  <si>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</si>
  <si>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</si>
  <si>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</si>
  <si>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</si>
  <si>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</si>
  <si>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</si>
  <si>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</si>
  <si>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</si>
  <si>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</si>
  <si>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</si>
  <si>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</si>
  <si>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</si>
  <si>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</si>
  <si>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</si>
  <si>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</si>
  <si>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</si>
  <si>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in EUR </t>
  </si>
  <si>
    <t>Item</t>
  </si>
  <si>
    <r>
      <rPr>
        <b/>
        <sz val="9"/>
        <rFont val="Arial"/>
        <family val="2"/>
        <charset val="238"/>
      </rPr>
      <t xml:space="preserve">ADP
</t>
    </r>
    <r>
      <rPr>
        <b/>
        <sz val="7"/>
        <color rgb="FF000000"/>
        <rFont val="Arial"/>
        <family val="2"/>
        <charset val="238"/>
      </rPr>
      <t>code</t>
    </r>
  </si>
  <si>
    <t>Last day of the preceding business year</t>
  </si>
  <si>
    <t xml:space="preserve">At the reporting date of the current period
</t>
  </si>
  <si>
    <t>A) RECEIVABLES FOR SUBSCRIBED CAPITAL UNPAID</t>
  </si>
  <si>
    <r>
      <rPr>
        <b/>
        <sz val="9"/>
        <rFont val="Arial"/>
        <family val="2"/>
        <charset val="238"/>
      </rPr>
      <t xml:space="preserve">B)  FIXED ASSETS </t>
    </r>
    <r>
      <rPr>
        <sz val="9"/>
        <color rgb="FF000000"/>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</si>
  <si>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</si>
  <si>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</si>
  <si>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</si>
  <si>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</si>
  <si>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</si>
  <si>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</si>
  <si>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</si>
  <si>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</si>
  <si>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</si>
  <si>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</si>
  <si>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</si>
  <si>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</si>
  <si>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</si>
  <si>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</si>
  <si>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</si>
  <si>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</si>
  <si>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</si>
  <si>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</si>
  <si>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</si>
  <si>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</si>
  <si>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</si>
  <si>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</si>
  <si>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</si>
  <si>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</si>
  <si>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</si>
  <si>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</si>
  <si>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</si>
  <si>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</si>
  <si>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</si>
  <si>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</si>
  <si>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</si>
  <si>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</si>
  <si>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</si>
  <si>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</si>
  <si>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rFont val="Arial"/>
        <family val="2"/>
        <charset val="238"/>
      </rPr>
      <t xml:space="preserve">C)  CURRENT ASSETS </t>
    </r>
    <r>
      <rPr>
        <sz val="9"/>
        <color rgb="FF000000"/>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</si>
  <si>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</si>
  <si>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</si>
  <si>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</si>
  <si>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</si>
  <si>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</si>
  <si>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</si>
  <si>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</si>
  <si>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</si>
  <si>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</si>
  <si>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</si>
  <si>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</si>
  <si>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</si>
  <si>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</si>
  <si>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</si>
  <si>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</si>
  <si>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</si>
  <si>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</si>
  <si>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</si>
  <si>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</si>
  <si>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</si>
  <si>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rFont val="Arial"/>
        <family val="2"/>
        <charset val="238"/>
      </rPr>
      <t xml:space="preserve">E)  TOTAL ASSETS </t>
    </r>
    <r>
      <rPr>
        <sz val="9"/>
        <color rgb="FF000000"/>
        <rFont val="Arial"/>
        <family val="2"/>
        <charset val="238"/>
      </rPr>
      <t>(ADP 001+002+037+064)</t>
    </r>
  </si>
  <si>
    <t>OFF-BALANCE SHEET ITEMS</t>
  </si>
  <si>
    <t>LIABILITIES</t>
  </si>
  <si>
    <r>
      <rPr>
        <b/>
        <sz val="9"/>
        <rFont val="Arial"/>
        <family val="2"/>
        <charset val="238"/>
      </rPr>
      <t xml:space="preserve">A)  CAPITAL AND RESERVES </t>
    </r>
    <r>
      <rPr>
        <sz val="9"/>
        <color rgb="FF000000"/>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</si>
  <si>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</si>
  <si>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</si>
  <si>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</si>
  <si>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</si>
  <si>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</si>
  <si>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</si>
  <si>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</si>
  <si>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</si>
  <si>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</si>
  <si>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</si>
  <si>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</si>
  <si>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</si>
  <si>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</si>
  <si>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</si>
  <si>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</si>
  <si>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</si>
  <si>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</si>
  <si>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</si>
  <si>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</si>
  <si>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</si>
  <si>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</si>
  <si>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</si>
  <si>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</si>
  <si>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rFont val="Arial"/>
        <family val="2"/>
        <charset val="238"/>
      </rPr>
      <t xml:space="preserve">B)  PROVISIONS </t>
    </r>
    <r>
      <rPr>
        <sz val="9"/>
        <color rgb="FF000000"/>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</si>
  <si>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</si>
  <si>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</si>
  <si>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</si>
  <si>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</si>
  <si>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</si>
  <si>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</si>
  <si>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rFont val="Arial"/>
        <family val="2"/>
        <charset val="238"/>
      </rPr>
      <t xml:space="preserve">C)  LONG-TERM LIABILITIES </t>
    </r>
    <r>
      <rPr>
        <sz val="9"/>
        <color rgb="FF000000"/>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</si>
  <si>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</si>
  <si>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</si>
  <si>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</si>
  <si>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</si>
  <si>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</si>
  <si>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</si>
  <si>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</si>
  <si>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</si>
  <si>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</si>
  <si>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</si>
  <si>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</si>
  <si>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rFont val="Arial"/>
        <family val="2"/>
        <charset val="238"/>
      </rPr>
      <t xml:space="preserve">D)  SHORT-TERM LIABILITIES </t>
    </r>
    <r>
      <rPr>
        <sz val="9"/>
        <color rgb="FF000000"/>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</si>
  <si>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</si>
  <si>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</si>
  <si>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</si>
  <si>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</si>
  <si>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</si>
  <si>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</si>
  <si>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rFont val="Arial"/>
        <family val="2"/>
        <charset val="238"/>
      </rPr>
      <t xml:space="preserve">F)  TOTAL – LIABILITIES </t>
    </r>
    <r>
      <rPr>
        <sz val="9"/>
        <color rgb="FF000000"/>
        <rFont val="Arial"/>
        <family val="2"/>
        <charset val="238"/>
      </rPr>
      <t>(ADP 067+091+098+110+125)</t>
    </r>
  </si>
  <si>
    <t>G)  OFF-BALANCE SHEET ITEMS</t>
  </si>
  <si>
    <t>STATEMENT OF PROFIT OR LOSS</t>
  </si>
  <si>
    <t>for the period __.__.____ to __.__.____</t>
  </si>
  <si>
    <t>in EUR</t>
  </si>
  <si>
    <r>
      <rPr>
        <b/>
        <sz val="9"/>
        <rFont val="Arial"/>
        <family val="2"/>
        <charset val="238"/>
      </rPr>
      <t xml:space="preserve">ADP
</t>
    </r>
    <r>
      <rPr>
        <b/>
        <sz val="8"/>
        <color rgb="FF000000"/>
        <rFont val="Arial"/>
        <family val="2"/>
        <charset val="238"/>
      </rPr>
      <t>code</t>
    </r>
  </si>
  <si>
    <t>Same period of the previous year</t>
  </si>
  <si>
    <t>Current period</t>
  </si>
  <si>
    <t xml:space="preserve">Cumulative </t>
  </si>
  <si>
    <t>Quarter</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</si>
  <si>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</si>
  <si>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</si>
  <si>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</si>
  <si>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</si>
  <si>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</si>
  <si>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</si>
  <si>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</si>
  <si>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</si>
  <si>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</si>
  <si>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</si>
  <si>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</si>
  <si>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</si>
  <si>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</si>
  <si>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</si>
  <si>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</si>
  <si>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</si>
  <si>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</si>
  <si>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</si>
  <si>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</si>
  <si>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</si>
  <si>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</si>
  <si>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</si>
  <si>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</si>
  <si>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</si>
  <si>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</si>
  <si>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</si>
  <si>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</si>
  <si>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</si>
  <si>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</si>
  <si>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</si>
  <si>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</si>
  <si>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</si>
  <si>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</si>
  <si>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</si>
  <si>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</si>
  <si>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</si>
  <si>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</si>
  <si>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</si>
  <si>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</si>
  <si>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</si>
  <si>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</si>
  <si>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</si>
  <si>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</si>
  <si>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</si>
  <si>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</si>
  <si>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</si>
  <si>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</si>
  <si>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</si>
  <si>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</si>
  <si>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</si>
  <si>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</si>
  <si>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</si>
  <si>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</si>
  <si>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</si>
  <si>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</si>
  <si>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</si>
  <si>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</si>
  <si>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</si>
  <si>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</si>
  <si>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</si>
  <si>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</si>
  <si>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</si>
  <si>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</si>
  <si>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</si>
  <si>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</si>
  <si>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</si>
  <si>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</si>
  <si>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</si>
  <si>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</si>
  <si>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</si>
  <si>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</si>
  <si>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</si>
  <si>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</si>
  <si>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</si>
  <si>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</si>
  <si>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</si>
  <si>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</si>
  <si>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</si>
  <si>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</si>
  <si>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</si>
  <si>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</si>
  <si>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</si>
  <si>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</si>
  <si>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</si>
  <si>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</si>
  <si>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</si>
  <si>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</si>
  <si>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</si>
  <si>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</si>
  <si>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</si>
  <si>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</si>
  <si>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</si>
  <si>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Profit or loss arising from subsequent measurement of debt securities at fair value through other comprehensive income</t>
  </si>
  <si>
    <t>4 Profit or loss arising from effective cash flow hedging</t>
  </si>
  <si>
    <t>5 Profit or loss arising from effective hedge of a net investment in a foreign operation</t>
  </si>
  <si>
    <t>6 Share in other comprehensive income/loss of companies linked by virtue of participating interests</t>
  </si>
  <si>
    <t>6 Changes in fair value of the time value of an option</t>
  </si>
  <si>
    <t>7 Changes in fair value of the forward elements of forward contracts</t>
  </si>
  <si>
    <t>8 Other items that may be reclassified to profit or loss</t>
  </si>
  <si>
    <t>9 Income tax relating to items that may be reclassified to profit or loss</t>
  </si>
  <si>
    <t>V NET OTHER COMPREHENSIVE INCOME OR LOSS (ADP 080+087 - 086 - 096)</t>
  </si>
  <si>
    <r>
      <rPr>
        <b/>
        <sz val="9"/>
        <rFont val="Arial"/>
        <family val="2"/>
        <charset val="238"/>
      </rPr>
      <t>VI</t>
    </r>
    <r>
      <rPr>
        <b/>
        <sz val="9"/>
        <rFont val="Arial"/>
        <family val="2"/>
        <charset val="238"/>
      </rPr>
      <t xml:space="preserve"> </t>
    </r>
    <r>
      <rPr>
        <b/>
        <sz val="9"/>
        <rFont val="Arial"/>
        <family val="2"/>
        <charset val="238"/>
      </rPr>
      <t xml:space="preserve">COMPREHENSIVE INCOME OR LOSS FOR THE PERIOD </t>
    </r>
    <r>
      <rPr>
        <sz val="9"/>
        <color rgb="FF000000"/>
        <rFont val="Arial"/>
        <family val="2"/>
        <charset val="238"/>
      </rPr>
      <t>(ADP 078+097)</t>
    </r>
  </si>
  <si>
    <t>APPENDIX to the Statement on comprehensive income (to be filled in by undertakings that draw up consolidated statements)</t>
  </si>
  <si>
    <r>
      <rPr>
        <b/>
        <sz val="9"/>
        <color indexed="18"/>
        <rFont val="Arial"/>
        <family val="2"/>
        <charset val="238"/>
      </rPr>
      <t>VI</t>
    </r>
    <r>
      <rPr>
        <b/>
        <sz val="9"/>
        <color indexed="18"/>
        <rFont val="Arial"/>
        <family val="2"/>
        <charset val="238"/>
      </rPr>
      <t xml:space="preserve"> </t>
    </r>
    <r>
      <rPr>
        <b/>
        <sz val="9"/>
        <color indexed="18"/>
        <rFont val="Arial"/>
        <family val="2"/>
        <charset val="238"/>
      </rPr>
      <t xml:space="preserve">COMPREHENSIVE INCOME OR LOSS FOR THE PERIOD </t>
    </r>
    <r>
      <rPr>
        <sz val="9"/>
        <color indexed="18"/>
        <rFont val="Arial"/>
        <family val="2"/>
        <charset val="238"/>
      </rPr>
      <t>(ADP 100+101)</t>
    </r>
  </si>
  <si>
    <t>1 Attributable to owners of the parent</t>
  </si>
  <si>
    <t>2 Attributable to minority (non-controlling) interest</t>
  </si>
  <si>
    <t>STATEMENT OF CASH FLOWS - indirect method</t>
  </si>
  <si>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</si>
  <si>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</si>
  <si>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</si>
  <si>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</si>
  <si>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</si>
  <si>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</si>
  <si>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</si>
  <si>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</si>
  <si>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</si>
  <si>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</si>
  <si>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</si>
  <si>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</si>
  <si>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</si>
  <si>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</si>
  <si>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</si>
  <si>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</si>
  <si>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</si>
  <si>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</si>
  <si>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</si>
  <si>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</si>
  <si>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</si>
  <si>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</si>
  <si>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</si>
  <si>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</si>
  <si>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</si>
  <si>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</si>
  <si>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</si>
  <si>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</si>
  <si>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</si>
  <si>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</si>
  <si>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</si>
  <si>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</si>
  <si>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</si>
  <si>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</si>
  <si>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</si>
  <si>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</si>
  <si>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</si>
  <si>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</si>
  <si>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</si>
  <si>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</si>
  <si>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</si>
  <si>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</si>
  <si>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</si>
  <si>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</si>
  <si>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</si>
  <si>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</si>
  <si>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</si>
  <si>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</si>
  <si>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</si>
  <si>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</si>
  <si>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</si>
  <si>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</si>
  <si>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</si>
  <si>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</si>
  <si>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</si>
  <si>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</si>
  <si>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Submitter: ____________________________________________________________________</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</si>
  <si>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</si>
  <si>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</si>
  <si>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</si>
  <si>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</si>
  <si>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</si>
  <si>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</si>
  <si>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</si>
  <si>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</si>
  <si>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</si>
  <si>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</si>
  <si>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</si>
  <si>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</si>
  <si>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</si>
  <si>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</si>
  <si>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</si>
  <si>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</si>
  <si>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</si>
  <si>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</si>
  <si>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</si>
  <si>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</si>
  <si>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</si>
  <si>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</si>
  <si>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</si>
  <si>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</si>
  <si>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</si>
  <si>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</si>
  <si>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</si>
  <si>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</si>
  <si>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</si>
  <si>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</si>
  <si>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</si>
  <si>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</si>
  <si>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</si>
  <si>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</si>
  <si>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</si>
  <si>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</si>
  <si>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</si>
  <si>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</si>
  <si>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</si>
  <si>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</si>
  <si>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</si>
  <si>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</si>
  <si>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</si>
  <si>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</si>
  <si>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</si>
  <si>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</si>
  <si>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</si>
  <si>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</si>
  <si>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</si>
  <si>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</si>
  <si>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</si>
  <si>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</si>
  <si>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</si>
  <si>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</si>
  <si>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</si>
  <si>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</si>
  <si>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</si>
  <si>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</si>
  <si>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</si>
  <si>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</si>
  <si>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</si>
  <si>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</si>
  <si>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</si>
  <si>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</si>
  <si>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</si>
  <si>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</si>
  <si>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</si>
  <si>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</si>
  <si>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</si>
  <si>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</si>
  <si>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</si>
  <si>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</si>
  <si>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</si>
  <si>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</si>
  <si>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</si>
  <si>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</si>
  <si>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</si>
  <si>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</si>
  <si>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</si>
  <si>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</si>
  <si>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</si>
  <si>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</si>
  <si>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</si>
  <si>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</si>
  <si>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</si>
  <si>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</si>
  <si>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</si>
  <si>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</si>
  <si>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</si>
  <si>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</si>
  <si>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</si>
  <si>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</si>
  <si>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</si>
  <si>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</si>
  <si>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</si>
  <si>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</si>
  <si>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</si>
  <si>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</si>
  <si>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</si>
  <si>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</si>
  <si>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</si>
  <si>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</si>
  <si>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</si>
  <si>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</si>
  <si>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</si>
  <si>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</si>
  <si>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</si>
  <si>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</si>
  <si>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</si>
  <si>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</si>
  <si>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</si>
  <si>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</si>
  <si>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</si>
  <si>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</si>
  <si>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</si>
  <si>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03602257</t>
  </si>
  <si>
    <t>HR</t>
  </si>
  <si>
    <t>747800E0O1KQCNZLKK06</t>
  </si>
  <si>
    <t>080313914</t>
  </si>
  <si>
    <t>74867487620</t>
  </si>
  <si>
    <t>2293</t>
  </si>
  <si>
    <t>Tokić d.d.</t>
  </si>
  <si>
    <t>Sesvete</t>
  </si>
  <si>
    <t>Ulica 144. brigade Hrvatske vojske 1A</t>
  </si>
  <si>
    <t>investitori@tokic.hr</t>
  </si>
  <si>
    <t>www.tokic.hr</t>
  </si>
  <si>
    <t>Bartog d.o.o.</t>
  </si>
  <si>
    <t>Obrtniška 18, 8210 Trebnje, Slovenija</t>
  </si>
  <si>
    <t>Bartog Adria d.o.o.</t>
  </si>
  <si>
    <t>Ulica 144. brigade Hrvatske vojske 1A, 10360 Sesvete</t>
  </si>
  <si>
    <t>04853644</t>
  </si>
  <si>
    <t>Tomislav Šarlija</t>
  </si>
  <si>
    <t>tomislav.sarlija@tokic.hr</t>
  </si>
  <si>
    <t>balance as at 31.12.2025</t>
  </si>
  <si>
    <t>for the period 1.1.2025. to 31.12.2025.</t>
  </si>
  <si>
    <t xml:space="preserve">NOTES TO THE FINANCIAL STATEMENTS – TFI
(prepared for quarterly reporting periods)
Name of the issuer: Tokić d.d.
Registered office: Ulica 144. brigade Hrvatske vojske 1A, Sesvete (City of Zagreb), Croatia
Personal identification number (OIB): 74867487620
Company registration number (MBS): 080313914
Reporting period: 1.1.2025 to 31.12.2025
Notes to the financial statements for quarterly reporting periods are included in the Unaudited financial results of Tokić d.d. and the Tokić Group for the twelve months of 2025, which are available on the website of the Zagreb Stock Exchange.
The annual report of Tokić d.d. and the Tokić Group for 2024 is available on the website of Tokić d.d.
The accounting policies applied in the preparation of the financial statements for the reporting period are consistent with those applied in the most recent annual financial statements.
The Company has contingent liabilities arising from issued guarantees and sureties that are not recognized in the consolidated statement of financial position. As at 31.12.2025, issued guarantees and sureties amount to 14.200.000 EUR (14.200.000 EUR as at 31.12.2024). As at 31.12.2025, the Group has contingent liabilities arising from issued guarantees and sureties amounting to 16.400.000 EUR (16.400.000 EUR as at 31.12.2024). Based on Management’s assessment as at 31.12.2025, there is no significant probability that these obligations will materialize for the Group.
The Company’s liabilities maturing after more than 5 years relate to loan liabilities in the amount of 1.666.667 EUR and lease liabilities in the amount of 1.315.873 EUR. The Group’s liabilities maturing after more than 5 years relate to loan liabilities in the amount of 1.866.667 EUR and lease liabilities in the amount of 2.222.022 EUR.
During the period 01.–12.2025, the Company capitalized 78.378 EUR of labour costs out of total salary expenses for own development purposes (01.–12.2024: 0 EUR), of which net salaries amounted to 49.242 EUR (01.–12.2024: 0 EUR), employee contributions amounted to 13.798 EUR (01.–12.2024: 0 EUR), employer contributions amounted to 9.385 EUR (01.–12.2024: 0 EUR), and tax amounted to 5.952 EUR (01.–12.2024: 0 EUR). During the period 01.–12.2025, the Group capitalized 137.927 EUR of labour costs out of total salary expenses for own development purposes (01.–12.2024: 0 EUR), of which net salaries amounted to 79.622 EUR (01.–12.2024: 0 EUR), employee contributions amounted to 25.767 EUR (01.–12.2024: 0 EUR), employer contributions amounted to 17.884 EUR (01.–12.2024: 0 EUR), and tax amounted to 14.654 EUR (01.–12.2024: 0 EUR).
The balance of deferred tax assets of the Company as at 31.12.2025 amounts to 529.178 EUR (2024: 452.659 EUR). During 2025, deferred tax assets increased by 76.519 EUR, resulting from an increase in temporary differences related to inventory impairment in the amount of 64.941 EUR, receivables impairment in the amount of 10.342 EUR, and tax non-deductible interest in the amount of 1.236 EUR. The balance of deferred tax assets of the Group as at 31.12.2025 amounts to 598.682 EUR (2024: 611.655 EUR). During 2025, deferred tax assets decreased by 12.973 EUR. 
Tokić d.d. has registered share capital amounting to 30.136.363,64 EUR, divided into 4.080.000 shares with no nominal value.
The average number of employees of Tokić d.d. in the period 1.–12.2025 amounted to 1.117 employees (1.–12.2024: 1.028 employees). The average number of employees of the Tokić Group in the period 1.–12.2025 amounted to 1.392 employees (1.–12.2024: 1.289 employees).
</t>
  </si>
  <si>
    <t>Submitter: TOKIĆ 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</si>
</sst>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7"/>
      <color rgb="FF000000"/>
      <name val="Arial"/>
      <family val="2"/>
      <charset val="238"/>
    </font>
    <font>
      <sz val="9"/>
      <color rgb="FF000000"/>
      <name val="Arial"/>
      <family val="2"/>
      <charset val="238"/>
    </font>
    <font>
      <b/>
      <sz val="8"/>
      <color rgb="FF000000"/>
      <name val="Arial"/>
      <family val="2"/>
      <charset val="238"/>
    </font>
    <font>
      <sz val="8"/>
      <color rgb="FF00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80">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0" fillId="0" borderId="0" xfId="4" applyFont="1" applyProtection="1">
      <protection locked="0"/>
    </xf>
    <xf numFmtId="0" fontId="32" fillId="0" borderId="0" xfId="4" applyFont="1" applyProtection="1">
      <protection locked="0"/>
    </xf>
    <xf numFmtId="0" fontId="1" fillId="0" borderId="0" xfId="4" applyProtection="1">
      <protection locked="0"/>
    </xf>
    <xf numFmtId="0" fontId="30" fillId="15" borderId="0" xfId="4" applyFont="1" applyFill="1" applyProtection="1">
      <protection locked="0"/>
    </xf>
    <xf numFmtId="0" fontId="32" fillId="15" borderId="0" xfId="4" applyFont="1" applyFill="1" applyProtection="1">
      <protection locked="0"/>
    </xf>
    <xf numFmtId="0" fontId="1" fillId="15" borderId="0" xfId="4" applyFill="1" applyProtection="1">
      <protection locked="0"/>
    </xf>
    <xf numFmtId="0" fontId="28" fillId="11" borderId="13" xfId="4" applyFont="1" applyFill="1" applyBorder="1" applyProtection="1">
      <protection locked="0"/>
    </xf>
    <xf numFmtId="0" fontId="28" fillId="11" borderId="14" xfId="4" applyFont="1" applyFill="1" applyBorder="1" applyProtection="1">
      <protection locked="0"/>
    </xf>
    <xf numFmtId="0" fontId="28"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8" fillId="11" borderId="0" xfId="4" applyFont="1" applyFill="1" applyAlignment="1" applyProtection="1">
      <alignment wrapText="1"/>
      <protection locked="0"/>
    </xf>
    <xf numFmtId="0" fontId="28"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8" fillId="11" borderId="0" xfId="4" applyFont="1" applyFill="1" applyAlignment="1" applyProtection="1">
      <alignment vertical="top" wrapText="1"/>
      <protection locked="0"/>
    </xf>
    <xf numFmtId="0" fontId="28" fillId="11" borderId="0" xfId="4" applyFont="1" applyFill="1" applyAlignment="1" applyProtection="1">
      <alignment vertical="top"/>
      <protection locked="0"/>
    </xf>
    <xf numFmtId="0" fontId="25" fillId="11" borderId="1" xfId="4" applyFont="1" applyFill="1" applyBorder="1"/>
    <xf numFmtId="0" fontId="1" fillId="11" borderId="10" xfId="4" applyFill="1" applyBorder="1"/>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8" fillId="11" borderId="13" xfId="4" applyFont="1" applyFill="1" applyBorder="1" applyAlignment="1">
      <alignment wrapText="1"/>
    </xf>
    <xf numFmtId="0" fontId="28" fillId="11" borderId="14" xfId="4" applyFont="1" applyFill="1" applyBorder="1" applyAlignment="1">
      <alignment wrapText="1"/>
    </xf>
    <xf numFmtId="0" fontId="28" fillId="11" borderId="13" xfId="4" applyFont="1" applyFill="1" applyBorder="1"/>
    <xf numFmtId="0" fontId="28" fillId="11" borderId="0" xfId="4" applyFont="1" applyFill="1"/>
    <xf numFmtId="0" fontId="28" fillId="11" borderId="0" xfId="4" applyFont="1" applyFill="1" applyAlignment="1">
      <alignment wrapText="1"/>
    </xf>
    <xf numFmtId="0" fontId="28" fillId="11" borderId="14" xfId="4" applyFont="1" applyFill="1" applyBorder="1"/>
    <xf numFmtId="0" fontId="5" fillId="11" borderId="0" xfId="4" applyFont="1" applyFill="1" applyAlignment="1">
      <alignment horizontal="right" vertical="center" wrapText="1"/>
    </xf>
    <xf numFmtId="0" fontId="29" fillId="11" borderId="14" xfId="4" applyFont="1" applyFill="1" applyBorder="1" applyAlignment="1">
      <alignment vertical="center"/>
    </xf>
    <xf numFmtId="0" fontId="5" fillId="11" borderId="13" xfId="4" applyFont="1" applyFill="1" applyBorder="1" applyAlignment="1">
      <alignment horizontal="right" vertical="center" wrapText="1"/>
    </xf>
    <xf numFmtId="0" fontId="29" fillId="11" borderId="0" xfId="4" applyFont="1" applyFill="1" applyAlignment="1">
      <alignment vertical="center"/>
    </xf>
    <xf numFmtId="0" fontId="28" fillId="11" borderId="0" xfId="4" applyFont="1" applyFill="1" applyAlignment="1">
      <alignment vertical="top"/>
    </xf>
    <xf numFmtId="0" fontId="4" fillId="11" borderId="0" xfId="4" applyFont="1" applyFill="1" applyAlignment="1">
      <alignment vertical="center"/>
    </xf>
    <xf numFmtId="0" fontId="28" fillId="11" borderId="0" xfId="4" applyFont="1" applyFill="1" applyAlignment="1">
      <alignment vertical="center"/>
    </xf>
    <xf numFmtId="0" fontId="28" fillId="11" borderId="14" xfId="4" applyFont="1" applyFill="1" applyBorder="1" applyAlignment="1">
      <alignment vertical="center"/>
    </xf>
    <xf numFmtId="0" fontId="31" fillId="11" borderId="0" xfId="4" applyFont="1" applyFill="1" applyAlignment="1">
      <alignment vertical="center"/>
    </xf>
    <xf numFmtId="0" fontId="31"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8" fillId="11" borderId="13" xfId="4" applyFont="1" applyFill="1" applyBorder="1" applyAlignment="1">
      <alignment vertical="top"/>
    </xf>
    <xf numFmtId="0" fontId="31"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3"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3"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2" fillId="0" borderId="12" xfId="0" applyNumberFormat="1" applyFont="1" applyBorder="1" applyAlignment="1">
      <alignment vertical="center" shrinkToFit="1"/>
    </xf>
    <xf numFmtId="4" fontId="22" fillId="9" borderId="12" xfId="0" applyNumberFormat="1" applyFont="1" applyFill="1" applyBorder="1" applyAlignment="1">
      <alignment vertical="center" shrinkToFit="1"/>
    </xf>
    <xf numFmtId="0" fontId="4" fillId="12" borderId="17" xfId="4" quotePrefix="1" applyFont="1" applyFill="1" applyBorder="1" applyAlignment="1" applyProtection="1">
      <alignment horizontal="center" vertical="center"/>
      <protection locked="0"/>
    </xf>
    <xf numFmtId="0" fontId="24" fillId="11" borderId="9" xfId="4" applyFont="1" applyFill="1" applyBorder="1" applyAlignment="1">
      <alignment vertical="center"/>
    </xf>
    <xf numFmtId="0" fontId="24" fillId="11" borderId="1" xfId="4" applyFont="1" applyFill="1" applyBorder="1" applyAlignment="1">
      <alignment vertical="center"/>
    </xf>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8" fillId="11" borderId="13" xfId="4" applyFont="1" applyFill="1" applyBorder="1" applyAlignment="1">
      <alignment wrapText="1"/>
    </xf>
    <xf numFmtId="0" fontId="28" fillId="11" borderId="0" xfId="4" applyFont="1" applyFill="1" applyAlignment="1">
      <alignment wrapText="1"/>
    </xf>
    <xf numFmtId="0" fontId="28" fillId="11" borderId="0" xfId="4" applyFont="1" applyFill="1"/>
    <xf numFmtId="0" fontId="26" fillId="11" borderId="13" xfId="4" applyFont="1" applyFill="1" applyBorder="1" applyAlignment="1">
      <alignment horizontal="center" vertical="center" wrapText="1"/>
    </xf>
    <xf numFmtId="0" fontId="26"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8" fillId="11" borderId="13" xfId="4" applyFont="1" applyFill="1" applyBorder="1" applyAlignment="1">
      <alignment vertical="center" wrapText="1"/>
    </xf>
    <xf numFmtId="0" fontId="28"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29" fillId="11" borderId="13" xfId="4" applyFont="1" applyFill="1" applyBorder="1" applyAlignment="1">
      <alignment vertical="center"/>
    </xf>
    <xf numFmtId="0" fontId="29" fillId="11" borderId="0" xfId="4" applyFont="1" applyFill="1" applyAlignment="1">
      <alignment vertical="center"/>
    </xf>
    <xf numFmtId="0" fontId="28" fillId="11" borderId="0" xfId="4" applyFont="1" applyFill="1" applyProtection="1">
      <protection locked="0"/>
    </xf>
    <xf numFmtId="0" fontId="5" fillId="11" borderId="0" xfId="4" applyFont="1" applyFill="1" applyAlignment="1">
      <alignment vertical="center"/>
    </xf>
    <xf numFmtId="0" fontId="28" fillId="12" borderId="3" xfId="4" applyFont="1" applyFill="1" applyBorder="1" applyProtection="1">
      <protection locked="0"/>
    </xf>
    <xf numFmtId="0" fontId="28" fillId="12" borderId="2" xfId="4" applyFont="1" applyFill="1" applyBorder="1" applyProtection="1">
      <protection locked="0"/>
    </xf>
    <xf numFmtId="0" fontId="28"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8" fillId="11" borderId="0" xfId="4" applyFont="1" applyFill="1" applyAlignment="1" applyProtection="1">
      <alignment vertical="top" wrapText="1"/>
      <protection locked="0"/>
    </xf>
    <xf numFmtId="0" fontId="28" fillId="11" borderId="0" xfId="4" applyFont="1" applyFill="1" applyAlignment="1">
      <alignment vertical="top"/>
    </xf>
    <xf numFmtId="0" fontId="28"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19" fillId="6" borderId="12" xfId="0" applyFont="1" applyFill="1" applyBorder="1" applyAlignment="1">
      <alignment horizontal="left" vertical="center"/>
    </xf>
    <xf numFmtId="0" fontId="21"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19" fillId="9" borderId="12"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topLeftCell="A25" zoomScaleNormal="100" zoomScaleSheetLayoutView="100" workbookViewId="0">
      <selection activeCell="K55" sqref="K55"/>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24" t="s">
        <v>0</v>
      </c>
      <c r="B1" s="125"/>
      <c r="C1" s="125"/>
      <c r="D1" s="51"/>
      <c r="E1" s="51"/>
      <c r="F1" s="51"/>
      <c r="G1" s="51"/>
      <c r="H1" s="51"/>
      <c r="I1" s="51"/>
      <c r="J1" s="52"/>
    </row>
    <row r="2" spans="1:20" ht="14.45" customHeight="1" x14ac:dyDescent="0.25">
      <c r="A2" s="126" t="s">
        <v>1</v>
      </c>
      <c r="B2" s="127"/>
      <c r="C2" s="127"/>
      <c r="D2" s="127"/>
      <c r="E2" s="127"/>
      <c r="F2" s="127"/>
      <c r="G2" s="127"/>
      <c r="H2" s="127"/>
      <c r="I2" s="127"/>
      <c r="J2" s="128"/>
      <c r="N2" s="34">
        <v>1</v>
      </c>
    </row>
    <row r="3" spans="1:20" x14ac:dyDescent="0.25">
      <c r="A3" s="53"/>
      <c r="B3" s="54"/>
      <c r="C3" s="54"/>
      <c r="D3" s="54"/>
      <c r="E3" s="54"/>
      <c r="F3" s="54"/>
      <c r="G3" s="54"/>
      <c r="H3" s="54"/>
      <c r="I3" s="54"/>
      <c r="J3" s="55"/>
      <c r="N3" s="34">
        <v>2</v>
      </c>
    </row>
    <row r="4" spans="1:20" ht="33.6" customHeight="1" x14ac:dyDescent="0.25">
      <c r="A4" s="129" t="s">
        <v>2</v>
      </c>
      <c r="B4" s="130"/>
      <c r="C4" s="130"/>
      <c r="D4" s="130"/>
      <c r="E4" s="131">
        <v>45658</v>
      </c>
      <c r="F4" s="132"/>
      <c r="G4" s="56" t="s">
        <v>3</v>
      </c>
      <c r="H4" s="131">
        <v>46022</v>
      </c>
      <c r="I4" s="132"/>
      <c r="J4" s="57"/>
      <c r="N4" s="34">
        <v>3</v>
      </c>
    </row>
    <row r="5" spans="1:20" s="33" customFormat="1" ht="10.15" customHeight="1" x14ac:dyDescent="0.25">
      <c r="A5" s="133"/>
      <c r="B5" s="134"/>
      <c r="C5" s="134"/>
      <c r="D5" s="134"/>
      <c r="E5" s="134"/>
      <c r="F5" s="134"/>
      <c r="G5" s="134"/>
      <c r="H5" s="134"/>
      <c r="I5" s="134"/>
      <c r="J5" s="135"/>
      <c r="N5" s="34">
        <v>4</v>
      </c>
    </row>
    <row r="6" spans="1:20" ht="20.45" customHeight="1" x14ac:dyDescent="0.25">
      <c r="A6" s="58"/>
      <c r="B6" s="59" t="s">
        <v>4</v>
      </c>
      <c r="C6" s="60"/>
      <c r="D6" s="60"/>
      <c r="E6" s="17">
        <v>2025</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5</v>
      </c>
      <c r="C8" s="60"/>
      <c r="D8" s="60"/>
      <c r="E8" s="17">
        <v>4</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43" t="s">
        <v>6</v>
      </c>
      <c r="B10" s="144"/>
      <c r="C10" s="144"/>
      <c r="D10" s="144"/>
      <c r="E10" s="144"/>
      <c r="F10" s="144"/>
      <c r="G10" s="144"/>
      <c r="H10" s="144"/>
      <c r="I10" s="144"/>
      <c r="J10" s="66"/>
    </row>
    <row r="11" spans="1:20" ht="24.6" customHeight="1" x14ac:dyDescent="0.25">
      <c r="A11" s="145" t="s">
        <v>7</v>
      </c>
      <c r="B11" s="146"/>
      <c r="C11" s="138" t="s">
        <v>447</v>
      </c>
      <c r="D11" s="139"/>
      <c r="E11" s="67"/>
      <c r="F11" s="147" t="s">
        <v>8</v>
      </c>
      <c r="G11" s="137"/>
      <c r="H11" s="148" t="s">
        <v>448</v>
      </c>
      <c r="I11" s="149"/>
      <c r="J11" s="68"/>
    </row>
    <row r="12" spans="1:20" ht="14.45" customHeight="1" x14ac:dyDescent="0.25">
      <c r="A12" s="69"/>
      <c r="B12" s="70"/>
      <c r="C12" s="70"/>
      <c r="D12" s="70"/>
      <c r="E12" s="141"/>
      <c r="F12" s="141"/>
      <c r="G12" s="141"/>
      <c r="H12" s="141"/>
      <c r="I12" s="71"/>
      <c r="J12" s="68"/>
    </row>
    <row r="13" spans="1:20" ht="21" customHeight="1" x14ac:dyDescent="0.25">
      <c r="A13" s="136" t="s">
        <v>9</v>
      </c>
      <c r="B13" s="137"/>
      <c r="C13" s="138" t="s">
        <v>450</v>
      </c>
      <c r="D13" s="139"/>
      <c r="E13" s="140"/>
      <c r="F13" s="141"/>
      <c r="G13" s="141"/>
      <c r="H13" s="141"/>
      <c r="I13" s="71"/>
      <c r="J13" s="68"/>
    </row>
    <row r="14" spans="1:20" ht="10.9" customHeight="1" x14ac:dyDescent="0.25">
      <c r="A14" s="67"/>
      <c r="B14" s="71"/>
      <c r="C14" s="47"/>
      <c r="D14" s="47"/>
      <c r="E14" s="142"/>
      <c r="F14" s="142"/>
      <c r="G14" s="142"/>
      <c r="H14" s="142"/>
      <c r="I14" s="70"/>
      <c r="J14" s="72"/>
    </row>
    <row r="15" spans="1:20" ht="22.9" customHeight="1" x14ac:dyDescent="0.25">
      <c r="A15" s="136" t="s">
        <v>10</v>
      </c>
      <c r="B15" s="137"/>
      <c r="C15" s="138" t="s">
        <v>451</v>
      </c>
      <c r="D15" s="139"/>
      <c r="E15" s="156"/>
      <c r="F15" s="157"/>
      <c r="G15" s="73" t="s">
        <v>11</v>
      </c>
      <c r="H15" s="148" t="s">
        <v>449</v>
      </c>
      <c r="I15" s="149"/>
      <c r="J15" s="74"/>
    </row>
    <row r="16" spans="1:20" ht="10.9" customHeight="1" x14ac:dyDescent="0.25">
      <c r="A16" s="67"/>
      <c r="B16" s="71"/>
      <c r="C16" s="70"/>
      <c r="D16" s="70"/>
      <c r="E16" s="142"/>
      <c r="F16" s="142"/>
      <c r="G16" s="158"/>
      <c r="H16" s="158"/>
      <c r="I16" s="70"/>
      <c r="J16" s="72"/>
    </row>
    <row r="17" spans="1:10" ht="22.9" customHeight="1" x14ac:dyDescent="0.25">
      <c r="A17" s="75"/>
      <c r="B17" s="73" t="s">
        <v>12</v>
      </c>
      <c r="C17" s="138" t="s">
        <v>452</v>
      </c>
      <c r="D17" s="139"/>
      <c r="E17" s="76"/>
      <c r="F17" s="76"/>
      <c r="G17" s="76"/>
      <c r="H17" s="76"/>
      <c r="I17" s="76"/>
      <c r="J17" s="74"/>
    </row>
    <row r="18" spans="1:10" x14ac:dyDescent="0.25">
      <c r="A18" s="150"/>
      <c r="B18" s="151"/>
      <c r="C18" s="142"/>
      <c r="D18" s="142"/>
      <c r="E18" s="142"/>
      <c r="F18" s="142"/>
      <c r="G18" s="142"/>
      <c r="H18" s="142"/>
      <c r="I18" s="70"/>
      <c r="J18" s="72"/>
    </row>
    <row r="19" spans="1:10" x14ac:dyDescent="0.25">
      <c r="A19" s="145" t="s">
        <v>13</v>
      </c>
      <c r="B19" s="152"/>
      <c r="C19" s="153" t="s">
        <v>453</v>
      </c>
      <c r="D19" s="154"/>
      <c r="E19" s="154"/>
      <c r="F19" s="154"/>
      <c r="G19" s="154"/>
      <c r="H19" s="154"/>
      <c r="I19" s="154"/>
      <c r="J19" s="155"/>
    </row>
    <row r="20" spans="1:10" x14ac:dyDescent="0.25">
      <c r="A20" s="69"/>
      <c r="B20" s="70"/>
      <c r="C20" s="77"/>
      <c r="D20" s="70"/>
      <c r="E20" s="142"/>
      <c r="F20" s="142"/>
      <c r="G20" s="142"/>
      <c r="H20" s="142"/>
      <c r="I20" s="70"/>
      <c r="J20" s="72"/>
    </row>
    <row r="21" spans="1:10" x14ac:dyDescent="0.25">
      <c r="A21" s="145" t="s">
        <v>14</v>
      </c>
      <c r="B21" s="152"/>
      <c r="C21" s="148">
        <v>10360</v>
      </c>
      <c r="D21" s="149"/>
      <c r="E21" s="142"/>
      <c r="F21" s="142"/>
      <c r="G21" s="153" t="s">
        <v>454</v>
      </c>
      <c r="H21" s="154"/>
      <c r="I21" s="154"/>
      <c r="J21" s="155"/>
    </row>
    <row r="22" spans="1:10" x14ac:dyDescent="0.25">
      <c r="A22" s="69"/>
      <c r="B22" s="70"/>
      <c r="C22" s="70"/>
      <c r="D22" s="70"/>
      <c r="E22" s="142"/>
      <c r="F22" s="142"/>
      <c r="G22" s="142"/>
      <c r="H22" s="142"/>
      <c r="I22" s="70"/>
      <c r="J22" s="72"/>
    </row>
    <row r="23" spans="1:10" x14ac:dyDescent="0.25">
      <c r="A23" s="145" t="s">
        <v>15</v>
      </c>
      <c r="B23" s="152"/>
      <c r="C23" s="153" t="s">
        <v>455</v>
      </c>
      <c r="D23" s="154"/>
      <c r="E23" s="154"/>
      <c r="F23" s="154"/>
      <c r="G23" s="154"/>
      <c r="H23" s="154"/>
      <c r="I23" s="154"/>
      <c r="J23" s="155"/>
    </row>
    <row r="24" spans="1:10" x14ac:dyDescent="0.25">
      <c r="A24" s="69"/>
      <c r="B24" s="70"/>
      <c r="C24" s="47"/>
      <c r="D24" s="70"/>
      <c r="E24" s="142"/>
      <c r="F24" s="142"/>
      <c r="G24" s="142"/>
      <c r="H24" s="142"/>
      <c r="I24" s="70"/>
      <c r="J24" s="72"/>
    </row>
    <row r="25" spans="1:10" x14ac:dyDescent="0.25">
      <c r="A25" s="145" t="s">
        <v>16</v>
      </c>
      <c r="B25" s="152"/>
      <c r="C25" s="160" t="s">
        <v>456</v>
      </c>
      <c r="D25" s="161"/>
      <c r="E25" s="161"/>
      <c r="F25" s="161"/>
      <c r="G25" s="161"/>
      <c r="H25" s="161"/>
      <c r="I25" s="161"/>
      <c r="J25" s="162"/>
    </row>
    <row r="26" spans="1:10" x14ac:dyDescent="0.25">
      <c r="A26" s="69"/>
      <c r="B26" s="70"/>
      <c r="C26" s="77"/>
      <c r="D26" s="70"/>
      <c r="E26" s="142"/>
      <c r="F26" s="142"/>
      <c r="G26" s="142"/>
      <c r="H26" s="142"/>
      <c r="I26" s="70"/>
      <c r="J26" s="72"/>
    </row>
    <row r="27" spans="1:10" x14ac:dyDescent="0.25">
      <c r="A27" s="145" t="s">
        <v>17</v>
      </c>
      <c r="B27" s="152"/>
      <c r="C27" s="160" t="s">
        <v>457</v>
      </c>
      <c r="D27" s="161"/>
      <c r="E27" s="161"/>
      <c r="F27" s="161"/>
      <c r="G27" s="161"/>
      <c r="H27" s="161"/>
      <c r="I27" s="161"/>
      <c r="J27" s="162"/>
    </row>
    <row r="28" spans="1:10" ht="13.9" customHeight="1" x14ac:dyDescent="0.25">
      <c r="A28" s="69"/>
      <c r="B28" s="70"/>
      <c r="C28" s="77"/>
      <c r="D28" s="70"/>
      <c r="E28" s="142"/>
      <c r="F28" s="142"/>
      <c r="G28" s="142"/>
      <c r="H28" s="142"/>
      <c r="I28" s="70"/>
      <c r="J28" s="72"/>
    </row>
    <row r="29" spans="1:10" ht="22.9" customHeight="1" x14ac:dyDescent="0.25">
      <c r="A29" s="136" t="s">
        <v>18</v>
      </c>
      <c r="B29" s="152"/>
      <c r="C29" s="18">
        <v>1399</v>
      </c>
      <c r="D29" s="78"/>
      <c r="E29" s="159"/>
      <c r="F29" s="159"/>
      <c r="G29" s="159"/>
      <c r="H29" s="159"/>
      <c r="I29" s="79"/>
      <c r="J29" s="80"/>
    </row>
    <row r="30" spans="1:10" x14ac:dyDescent="0.25">
      <c r="A30" s="69"/>
      <c r="B30" s="70"/>
      <c r="C30" s="70"/>
      <c r="D30" s="70"/>
      <c r="E30" s="142"/>
      <c r="F30" s="142"/>
      <c r="G30" s="142"/>
      <c r="H30" s="142"/>
      <c r="I30" s="79"/>
      <c r="J30" s="80"/>
    </row>
    <row r="31" spans="1:10" x14ac:dyDescent="0.25">
      <c r="A31" s="145" t="s">
        <v>19</v>
      </c>
      <c r="B31" s="152"/>
      <c r="C31" s="19" t="s">
        <v>22</v>
      </c>
      <c r="D31" s="163" t="s">
        <v>20</v>
      </c>
      <c r="E31" s="164"/>
      <c r="F31" s="164"/>
      <c r="G31" s="164"/>
      <c r="H31" s="70"/>
      <c r="I31" s="81" t="s">
        <v>21</v>
      </c>
      <c r="J31" s="82" t="s">
        <v>22</v>
      </c>
    </row>
    <row r="32" spans="1:10" x14ac:dyDescent="0.25">
      <c r="A32" s="145"/>
      <c r="B32" s="152"/>
      <c r="C32" s="83"/>
      <c r="D32" s="56"/>
      <c r="E32" s="157"/>
      <c r="F32" s="157"/>
      <c r="G32" s="157"/>
      <c r="H32" s="157"/>
      <c r="I32" s="79"/>
      <c r="J32" s="80"/>
    </row>
    <row r="33" spans="1:10" x14ac:dyDescent="0.25">
      <c r="A33" s="145" t="s">
        <v>23</v>
      </c>
      <c r="B33" s="152"/>
      <c r="C33" s="18" t="s">
        <v>25</v>
      </c>
      <c r="D33" s="163" t="s">
        <v>24</v>
      </c>
      <c r="E33" s="164"/>
      <c r="F33" s="164"/>
      <c r="G33" s="164"/>
      <c r="H33" s="76"/>
      <c r="I33" s="81" t="s">
        <v>25</v>
      </c>
      <c r="J33" s="82" t="s">
        <v>26</v>
      </c>
    </row>
    <row r="34" spans="1:10" x14ac:dyDescent="0.25">
      <c r="A34" s="69"/>
      <c r="B34" s="70"/>
      <c r="C34" s="70"/>
      <c r="D34" s="70"/>
      <c r="E34" s="142"/>
      <c r="F34" s="142"/>
      <c r="G34" s="142"/>
      <c r="H34" s="142"/>
      <c r="I34" s="70"/>
      <c r="J34" s="72"/>
    </row>
    <row r="35" spans="1:10" x14ac:dyDescent="0.25">
      <c r="A35" s="163" t="s">
        <v>27</v>
      </c>
      <c r="B35" s="164"/>
      <c r="C35" s="164"/>
      <c r="D35" s="164"/>
      <c r="E35" s="164" t="s">
        <v>28</v>
      </c>
      <c r="F35" s="164"/>
      <c r="G35" s="164"/>
      <c r="H35" s="164"/>
      <c r="I35" s="164"/>
      <c r="J35" s="84" t="s">
        <v>29</v>
      </c>
    </row>
    <row r="36" spans="1:10" x14ac:dyDescent="0.25">
      <c r="A36" s="69"/>
      <c r="B36" s="70"/>
      <c r="C36" s="70"/>
      <c r="D36" s="70"/>
      <c r="E36" s="142"/>
      <c r="F36" s="142"/>
      <c r="G36" s="142"/>
      <c r="H36" s="142"/>
      <c r="I36" s="70"/>
      <c r="J36" s="80"/>
    </row>
    <row r="37" spans="1:10" x14ac:dyDescent="0.25">
      <c r="A37" s="165" t="s">
        <v>458</v>
      </c>
      <c r="B37" s="166"/>
      <c r="C37" s="166"/>
      <c r="D37" s="166"/>
      <c r="E37" s="165" t="s">
        <v>459</v>
      </c>
      <c r="F37" s="166"/>
      <c r="G37" s="166"/>
      <c r="H37" s="166"/>
      <c r="I37" s="167"/>
      <c r="J37" s="48">
        <v>5298555</v>
      </c>
    </row>
    <row r="38" spans="1:10" x14ac:dyDescent="0.25">
      <c r="A38" s="39"/>
      <c r="B38" s="47"/>
      <c r="C38" s="50"/>
      <c r="D38" s="168"/>
      <c r="E38" s="168"/>
      <c r="F38" s="168"/>
      <c r="G38" s="168"/>
      <c r="H38" s="168"/>
      <c r="I38" s="168"/>
      <c r="J38" s="40"/>
    </row>
    <row r="39" spans="1:10" x14ac:dyDescent="0.25">
      <c r="A39" s="165" t="s">
        <v>460</v>
      </c>
      <c r="B39" s="166"/>
      <c r="C39" s="166"/>
      <c r="D39" s="167"/>
      <c r="E39" s="165" t="s">
        <v>461</v>
      </c>
      <c r="F39" s="166"/>
      <c r="G39" s="166"/>
      <c r="H39" s="166"/>
      <c r="I39" s="167"/>
      <c r="J39" s="123" t="s">
        <v>462</v>
      </c>
    </row>
    <row r="40" spans="1:10" x14ac:dyDescent="0.25">
      <c r="A40" s="39"/>
      <c r="B40" s="47"/>
      <c r="C40" s="50"/>
      <c r="D40" s="49"/>
      <c r="E40" s="168"/>
      <c r="F40" s="168"/>
      <c r="G40" s="168"/>
      <c r="H40" s="168"/>
      <c r="I40" s="46"/>
      <c r="J40" s="40"/>
    </row>
    <row r="41" spans="1:10" x14ac:dyDescent="0.25">
      <c r="A41" s="165"/>
      <c r="B41" s="166"/>
      <c r="C41" s="166"/>
      <c r="D41" s="167"/>
      <c r="E41" s="165"/>
      <c r="F41" s="166"/>
      <c r="G41" s="166"/>
      <c r="H41" s="166"/>
      <c r="I41" s="167"/>
      <c r="J41" s="18"/>
    </row>
    <row r="42" spans="1:10" x14ac:dyDescent="0.25">
      <c r="A42" s="39"/>
      <c r="B42" s="47"/>
      <c r="C42" s="50"/>
      <c r="D42" s="49"/>
      <c r="E42" s="168"/>
      <c r="F42" s="168"/>
      <c r="G42" s="168"/>
      <c r="H42" s="168"/>
      <c r="I42" s="46"/>
      <c r="J42" s="40"/>
    </row>
    <row r="43" spans="1:10" x14ac:dyDescent="0.25">
      <c r="A43" s="165"/>
      <c r="B43" s="166"/>
      <c r="C43" s="166"/>
      <c r="D43" s="167"/>
      <c r="E43" s="165"/>
      <c r="F43" s="166"/>
      <c r="G43" s="166"/>
      <c r="H43" s="166"/>
      <c r="I43" s="167"/>
      <c r="J43" s="18"/>
    </row>
    <row r="44" spans="1:10" x14ac:dyDescent="0.25">
      <c r="A44" s="41"/>
      <c r="B44" s="50"/>
      <c r="C44" s="170"/>
      <c r="D44" s="170"/>
      <c r="E44" s="158"/>
      <c r="F44" s="158"/>
      <c r="G44" s="170"/>
      <c r="H44" s="170"/>
      <c r="I44" s="170"/>
      <c r="J44" s="40"/>
    </row>
    <row r="45" spans="1:10" x14ac:dyDescent="0.25">
      <c r="A45" s="165"/>
      <c r="B45" s="166"/>
      <c r="C45" s="166"/>
      <c r="D45" s="167"/>
      <c r="E45" s="165"/>
      <c r="F45" s="166"/>
      <c r="G45" s="166"/>
      <c r="H45" s="166"/>
      <c r="I45" s="167"/>
      <c r="J45" s="18"/>
    </row>
    <row r="46" spans="1:10" x14ac:dyDescent="0.25">
      <c r="A46" s="41"/>
      <c r="B46" s="50"/>
      <c r="C46" s="50"/>
      <c r="D46" s="47"/>
      <c r="E46" s="158"/>
      <c r="F46" s="158"/>
      <c r="G46" s="170"/>
      <c r="H46" s="170"/>
      <c r="I46" s="47"/>
      <c r="J46" s="40"/>
    </row>
    <row r="47" spans="1:10" x14ac:dyDescent="0.25">
      <c r="A47" s="165"/>
      <c r="B47" s="166"/>
      <c r="C47" s="166"/>
      <c r="D47" s="167"/>
      <c r="E47" s="165"/>
      <c r="F47" s="166"/>
      <c r="G47" s="166"/>
      <c r="H47" s="166"/>
      <c r="I47" s="167"/>
      <c r="J47" s="18"/>
    </row>
    <row r="48" spans="1:10" x14ac:dyDescent="0.25">
      <c r="A48" s="85"/>
      <c r="B48" s="77"/>
      <c r="C48" s="77"/>
      <c r="D48" s="70"/>
      <c r="E48" s="142"/>
      <c r="F48" s="142"/>
      <c r="G48" s="169"/>
      <c r="H48" s="169"/>
      <c r="I48" s="70"/>
      <c r="J48" s="86" t="s">
        <v>30</v>
      </c>
    </row>
    <row r="49" spans="1:10" x14ac:dyDescent="0.25">
      <c r="A49" s="85"/>
      <c r="B49" s="77"/>
      <c r="C49" s="77"/>
      <c r="D49" s="70"/>
      <c r="E49" s="142"/>
      <c r="F49" s="142"/>
      <c r="G49" s="169"/>
      <c r="H49" s="169"/>
      <c r="I49" s="70"/>
      <c r="J49" s="86" t="s">
        <v>31</v>
      </c>
    </row>
    <row r="50" spans="1:10" ht="14.45" customHeight="1" x14ac:dyDescent="0.25">
      <c r="A50" s="136" t="s">
        <v>32</v>
      </c>
      <c r="B50" s="147"/>
      <c r="C50" s="148" t="s">
        <v>31</v>
      </c>
      <c r="D50" s="149"/>
      <c r="E50" s="175" t="s">
        <v>33</v>
      </c>
      <c r="F50" s="176"/>
      <c r="G50" s="153"/>
      <c r="H50" s="154"/>
      <c r="I50" s="154"/>
      <c r="J50" s="155"/>
    </row>
    <row r="51" spans="1:10" x14ac:dyDescent="0.25">
      <c r="A51" s="85"/>
      <c r="B51" s="77"/>
      <c r="C51" s="169"/>
      <c r="D51" s="169"/>
      <c r="E51" s="142"/>
      <c r="F51" s="142"/>
      <c r="G51" s="177" t="s">
        <v>34</v>
      </c>
      <c r="H51" s="177"/>
      <c r="I51" s="177"/>
      <c r="J51" s="63"/>
    </row>
    <row r="52" spans="1:10" ht="13.9" customHeight="1" x14ac:dyDescent="0.25">
      <c r="A52" s="136" t="s">
        <v>35</v>
      </c>
      <c r="B52" s="147"/>
      <c r="C52" s="153" t="s">
        <v>463</v>
      </c>
      <c r="D52" s="154"/>
      <c r="E52" s="154"/>
      <c r="F52" s="154"/>
      <c r="G52" s="154"/>
      <c r="H52" s="154"/>
      <c r="I52" s="154"/>
      <c r="J52" s="155"/>
    </row>
    <row r="53" spans="1:10" x14ac:dyDescent="0.25">
      <c r="A53" s="69"/>
      <c r="B53" s="70"/>
      <c r="C53" s="159" t="s">
        <v>36</v>
      </c>
      <c r="D53" s="159"/>
      <c r="E53" s="159"/>
      <c r="F53" s="159"/>
      <c r="G53" s="159"/>
      <c r="H53" s="159"/>
      <c r="I53" s="159"/>
      <c r="J53" s="72"/>
    </row>
    <row r="54" spans="1:10" x14ac:dyDescent="0.25">
      <c r="A54" s="136" t="s">
        <v>37</v>
      </c>
      <c r="B54" s="147"/>
      <c r="C54" s="171"/>
      <c r="D54" s="172"/>
      <c r="E54" s="173"/>
      <c r="F54" s="142"/>
      <c r="G54" s="142"/>
      <c r="H54" s="164"/>
      <c r="I54" s="164"/>
      <c r="J54" s="174"/>
    </row>
    <row r="55" spans="1:10" x14ac:dyDescent="0.25">
      <c r="A55" s="69"/>
      <c r="B55" s="70"/>
      <c r="C55" s="77"/>
      <c r="D55" s="70"/>
      <c r="E55" s="142"/>
      <c r="F55" s="142"/>
      <c r="G55" s="142"/>
      <c r="H55" s="142"/>
      <c r="I55" s="70"/>
      <c r="J55" s="72"/>
    </row>
    <row r="56" spans="1:10" ht="14.45" customHeight="1" x14ac:dyDescent="0.25">
      <c r="A56" s="136" t="s">
        <v>16</v>
      </c>
      <c r="B56" s="147"/>
      <c r="C56" s="178" t="s">
        <v>464</v>
      </c>
      <c r="D56" s="179"/>
      <c r="E56" s="179"/>
      <c r="F56" s="179"/>
      <c r="G56" s="179"/>
      <c r="H56" s="179"/>
      <c r="I56" s="179"/>
      <c r="J56" s="180"/>
    </row>
    <row r="57" spans="1:10" x14ac:dyDescent="0.25">
      <c r="A57" s="69"/>
      <c r="B57" s="70"/>
      <c r="C57" s="70"/>
      <c r="D57" s="70"/>
      <c r="E57" s="142"/>
      <c r="F57" s="142"/>
      <c r="G57" s="142"/>
      <c r="H57" s="142"/>
      <c r="I57" s="70"/>
      <c r="J57" s="72"/>
    </row>
    <row r="58" spans="1:10" x14ac:dyDescent="0.25">
      <c r="A58" s="136" t="s">
        <v>38</v>
      </c>
      <c r="B58" s="147"/>
      <c r="C58" s="178"/>
      <c r="D58" s="179"/>
      <c r="E58" s="179"/>
      <c r="F58" s="179"/>
      <c r="G58" s="179"/>
      <c r="H58" s="179"/>
      <c r="I58" s="179"/>
      <c r="J58" s="180"/>
    </row>
    <row r="59" spans="1:10" ht="14.45" customHeight="1" x14ac:dyDescent="0.25">
      <c r="A59" s="69"/>
      <c r="B59" s="70"/>
      <c r="C59" s="181" t="s">
        <v>39</v>
      </c>
      <c r="D59" s="181"/>
      <c r="E59" s="181"/>
      <c r="F59" s="181"/>
      <c r="G59" s="70"/>
      <c r="H59" s="70"/>
      <c r="I59" s="70"/>
      <c r="J59" s="72"/>
    </row>
    <row r="60" spans="1:10" x14ac:dyDescent="0.25">
      <c r="A60" s="136" t="s">
        <v>40</v>
      </c>
      <c r="B60" s="147"/>
      <c r="C60" s="178"/>
      <c r="D60" s="179"/>
      <c r="E60" s="179"/>
      <c r="F60" s="179"/>
      <c r="G60" s="179"/>
      <c r="H60" s="179"/>
      <c r="I60" s="179"/>
      <c r="J60" s="180"/>
    </row>
    <row r="61" spans="1:10" ht="14.45" customHeight="1" x14ac:dyDescent="0.25">
      <c r="A61" s="87"/>
      <c r="B61" s="88"/>
      <c r="C61" s="182" t="s">
        <v>41</v>
      </c>
      <c r="D61" s="182"/>
      <c r="E61" s="182"/>
      <c r="F61" s="182"/>
      <c r="G61" s="182"/>
      <c r="H61" s="88"/>
      <c r="I61" s="88"/>
      <c r="J61" s="89"/>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A66" zoomScaleNormal="100" zoomScaleSheetLayoutView="100" workbookViewId="0">
      <selection activeCell="A13" sqref="A13:F13"/>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186" t="s">
        <v>42</v>
      </c>
      <c r="B1" s="187"/>
      <c r="C1" s="187"/>
      <c r="D1" s="187"/>
      <c r="E1" s="187"/>
      <c r="F1" s="187"/>
      <c r="G1" s="187"/>
      <c r="H1" s="187"/>
      <c r="I1" s="187"/>
    </row>
    <row r="2" spans="1:9" x14ac:dyDescent="0.2">
      <c r="A2" s="188" t="s">
        <v>465</v>
      </c>
      <c r="B2" s="189"/>
      <c r="C2" s="189"/>
      <c r="D2" s="189"/>
      <c r="E2" s="189"/>
      <c r="F2" s="189"/>
      <c r="G2" s="189"/>
      <c r="H2" s="189"/>
      <c r="I2" s="189"/>
    </row>
    <row r="3" spans="1:9" x14ac:dyDescent="0.2">
      <c r="A3" s="190" t="s">
        <v>43</v>
      </c>
      <c r="B3" s="190"/>
      <c r="C3" s="190"/>
      <c r="D3" s="190"/>
      <c r="E3" s="190"/>
      <c r="F3" s="190"/>
      <c r="G3" s="190"/>
      <c r="H3" s="190"/>
      <c r="I3" s="190"/>
    </row>
    <row r="4" spans="1:9" x14ac:dyDescent="0.2">
      <c r="A4" s="191" t="s">
        <v>468</v>
      </c>
      <c r="B4" s="192"/>
      <c r="C4" s="192"/>
      <c r="D4" s="192"/>
      <c r="E4" s="192"/>
      <c r="F4" s="192"/>
      <c r="G4" s="192"/>
      <c r="H4" s="192"/>
      <c r="I4" s="193"/>
    </row>
    <row r="5" spans="1:9" ht="45" x14ac:dyDescent="0.2">
      <c r="A5" s="196" t="s">
        <v>44</v>
      </c>
      <c r="B5" s="197"/>
      <c r="C5" s="197"/>
      <c r="D5" s="197"/>
      <c r="E5" s="197"/>
      <c r="F5" s="197"/>
      <c r="G5" s="45" t="s">
        <v>45</v>
      </c>
      <c r="H5" s="6" t="s">
        <v>46</v>
      </c>
      <c r="I5" s="6" t="s">
        <v>47</v>
      </c>
    </row>
    <row r="6" spans="1:9" x14ac:dyDescent="0.2">
      <c r="A6" s="194">
        <v>1</v>
      </c>
      <c r="B6" s="195"/>
      <c r="C6" s="195"/>
      <c r="D6" s="195"/>
      <c r="E6" s="195"/>
      <c r="F6" s="195"/>
      <c r="G6" s="44">
        <v>2</v>
      </c>
      <c r="H6" s="6">
        <v>3</v>
      </c>
      <c r="I6" s="6">
        <v>4</v>
      </c>
    </row>
    <row r="7" spans="1:9" x14ac:dyDescent="0.2">
      <c r="A7" s="198"/>
      <c r="B7" s="198"/>
      <c r="C7" s="198"/>
      <c r="D7" s="198"/>
      <c r="E7" s="198"/>
      <c r="F7" s="198"/>
      <c r="G7" s="198"/>
      <c r="H7" s="198"/>
      <c r="I7" s="198"/>
    </row>
    <row r="8" spans="1:9" ht="12.75" customHeight="1" x14ac:dyDescent="0.2">
      <c r="A8" s="199" t="s">
        <v>48</v>
      </c>
      <c r="B8" s="199"/>
      <c r="C8" s="199"/>
      <c r="D8" s="199"/>
      <c r="E8" s="199"/>
      <c r="F8" s="199"/>
      <c r="G8" s="7">
        <v>1</v>
      </c>
      <c r="H8" s="90">
        <v>0</v>
      </c>
      <c r="I8" s="90">
        <v>0</v>
      </c>
    </row>
    <row r="9" spans="1:9" ht="12.75" customHeight="1" x14ac:dyDescent="0.2">
      <c r="A9" s="185" t="s">
        <v>49</v>
      </c>
      <c r="B9" s="185"/>
      <c r="C9" s="185"/>
      <c r="D9" s="185"/>
      <c r="E9" s="185"/>
      <c r="F9" s="185"/>
      <c r="G9" s="8">
        <v>2</v>
      </c>
      <c r="H9" s="91">
        <f>H10+H17+H27+H38+H43</f>
        <v>60525732</v>
      </c>
      <c r="I9" s="91">
        <f>I10+I17+I27+I38+I43</f>
        <v>40999866</v>
      </c>
    </row>
    <row r="10" spans="1:9" ht="12.75" customHeight="1" x14ac:dyDescent="0.2">
      <c r="A10" s="184" t="s">
        <v>50</v>
      </c>
      <c r="B10" s="184"/>
      <c r="C10" s="184"/>
      <c r="D10" s="184"/>
      <c r="E10" s="184"/>
      <c r="F10" s="184"/>
      <c r="G10" s="8">
        <v>3</v>
      </c>
      <c r="H10" s="91">
        <f>H11+H12+H13+H14+H15+H16</f>
        <v>23070198</v>
      </c>
      <c r="I10" s="91">
        <f>I11+I12+I13+I14+I15+I16</f>
        <v>33267505</v>
      </c>
    </row>
    <row r="11" spans="1:9" ht="12.75" customHeight="1" x14ac:dyDescent="0.2">
      <c r="A11" s="183" t="s">
        <v>51</v>
      </c>
      <c r="B11" s="183"/>
      <c r="C11" s="183"/>
      <c r="D11" s="183"/>
      <c r="E11" s="183"/>
      <c r="F11" s="183"/>
      <c r="G11" s="7">
        <v>4</v>
      </c>
      <c r="H11" s="90">
        <v>0</v>
      </c>
      <c r="I11" s="90">
        <v>0</v>
      </c>
    </row>
    <row r="12" spans="1:9" ht="22.9" customHeight="1" x14ac:dyDescent="0.2">
      <c r="A12" s="183" t="s">
        <v>52</v>
      </c>
      <c r="B12" s="183"/>
      <c r="C12" s="183"/>
      <c r="D12" s="183"/>
      <c r="E12" s="183"/>
      <c r="F12" s="183"/>
      <c r="G12" s="7">
        <v>5</v>
      </c>
      <c r="H12" s="90">
        <v>16246464</v>
      </c>
      <c r="I12" s="90">
        <v>25625414</v>
      </c>
    </row>
    <row r="13" spans="1:9" ht="12.75" customHeight="1" x14ac:dyDescent="0.2">
      <c r="A13" s="183" t="s">
        <v>53</v>
      </c>
      <c r="B13" s="183"/>
      <c r="C13" s="183"/>
      <c r="D13" s="183"/>
      <c r="E13" s="183"/>
      <c r="F13" s="183"/>
      <c r="G13" s="7">
        <v>6</v>
      </c>
      <c r="H13" s="90">
        <v>5992187</v>
      </c>
      <c r="I13" s="90">
        <v>5992187</v>
      </c>
    </row>
    <row r="14" spans="1:9" ht="12.75" customHeight="1" x14ac:dyDescent="0.2">
      <c r="A14" s="183" t="s">
        <v>54</v>
      </c>
      <c r="B14" s="183"/>
      <c r="C14" s="183"/>
      <c r="D14" s="183"/>
      <c r="E14" s="183"/>
      <c r="F14" s="183"/>
      <c r="G14" s="7">
        <v>7</v>
      </c>
      <c r="H14" s="90">
        <v>0</v>
      </c>
      <c r="I14" s="90">
        <v>0</v>
      </c>
    </row>
    <row r="15" spans="1:9" ht="12.75" customHeight="1" x14ac:dyDescent="0.2">
      <c r="A15" s="183" t="s">
        <v>55</v>
      </c>
      <c r="B15" s="183"/>
      <c r="C15" s="183"/>
      <c r="D15" s="183"/>
      <c r="E15" s="183"/>
      <c r="F15" s="183"/>
      <c r="G15" s="7">
        <v>8</v>
      </c>
      <c r="H15" s="90">
        <v>549536</v>
      </c>
      <c r="I15" s="90">
        <v>1343192</v>
      </c>
    </row>
    <row r="16" spans="1:9" ht="12.75" customHeight="1" x14ac:dyDescent="0.2">
      <c r="A16" s="183" t="s">
        <v>56</v>
      </c>
      <c r="B16" s="183"/>
      <c r="C16" s="183"/>
      <c r="D16" s="183"/>
      <c r="E16" s="183"/>
      <c r="F16" s="183"/>
      <c r="G16" s="7">
        <v>9</v>
      </c>
      <c r="H16" s="90">
        <v>282011</v>
      </c>
      <c r="I16" s="90">
        <v>306712</v>
      </c>
    </row>
    <row r="17" spans="1:9" ht="12.75" customHeight="1" x14ac:dyDescent="0.2">
      <c r="A17" s="184" t="s">
        <v>57</v>
      </c>
      <c r="B17" s="184"/>
      <c r="C17" s="184"/>
      <c r="D17" s="184"/>
      <c r="E17" s="184"/>
      <c r="F17" s="184"/>
      <c r="G17" s="8">
        <v>10</v>
      </c>
      <c r="H17" s="91">
        <f>H18+H19+H20+H21+H22+H23+H24+H25+H26</f>
        <v>35887332</v>
      </c>
      <c r="I17" s="91">
        <f>I18+I19+I20+I21+I22+I23+I24+I25+I26</f>
        <v>6020129</v>
      </c>
    </row>
    <row r="18" spans="1:9" ht="12.75" customHeight="1" x14ac:dyDescent="0.2">
      <c r="A18" s="183" t="s">
        <v>58</v>
      </c>
      <c r="B18" s="183"/>
      <c r="C18" s="183"/>
      <c r="D18" s="183"/>
      <c r="E18" s="183"/>
      <c r="F18" s="183"/>
      <c r="G18" s="7">
        <v>11</v>
      </c>
      <c r="H18" s="90">
        <v>12389220</v>
      </c>
      <c r="I18" s="90">
        <v>252022</v>
      </c>
    </row>
    <row r="19" spans="1:9" ht="12.75" customHeight="1" x14ac:dyDescent="0.2">
      <c r="A19" s="183" t="s">
        <v>59</v>
      </c>
      <c r="B19" s="183"/>
      <c r="C19" s="183"/>
      <c r="D19" s="183"/>
      <c r="E19" s="183"/>
      <c r="F19" s="183"/>
      <c r="G19" s="7">
        <v>12</v>
      </c>
      <c r="H19" s="90">
        <v>14162932</v>
      </c>
      <c r="I19" s="90">
        <v>326622</v>
      </c>
    </row>
    <row r="20" spans="1:9" ht="12.75" customHeight="1" x14ac:dyDescent="0.2">
      <c r="A20" s="183" t="s">
        <v>60</v>
      </c>
      <c r="B20" s="183"/>
      <c r="C20" s="183"/>
      <c r="D20" s="183"/>
      <c r="E20" s="183"/>
      <c r="F20" s="183"/>
      <c r="G20" s="7">
        <v>13</v>
      </c>
      <c r="H20" s="90">
        <v>1377648</v>
      </c>
      <c r="I20" s="90">
        <v>1188473</v>
      </c>
    </row>
    <row r="21" spans="1:9" ht="12.75" customHeight="1" x14ac:dyDescent="0.2">
      <c r="A21" s="183" t="s">
        <v>61</v>
      </c>
      <c r="B21" s="183"/>
      <c r="C21" s="183"/>
      <c r="D21" s="183"/>
      <c r="E21" s="183"/>
      <c r="F21" s="183"/>
      <c r="G21" s="7">
        <v>14</v>
      </c>
      <c r="H21" s="90">
        <v>3207090</v>
      </c>
      <c r="I21" s="90">
        <v>3443802</v>
      </c>
    </row>
    <row r="22" spans="1:9" ht="12.75" customHeight="1" x14ac:dyDescent="0.2">
      <c r="A22" s="183" t="s">
        <v>62</v>
      </c>
      <c r="B22" s="183"/>
      <c r="C22" s="183"/>
      <c r="D22" s="183"/>
      <c r="E22" s="183"/>
      <c r="F22" s="183"/>
      <c r="G22" s="7">
        <v>15</v>
      </c>
      <c r="H22" s="90">
        <v>0</v>
      </c>
      <c r="I22" s="90">
        <v>0</v>
      </c>
    </row>
    <row r="23" spans="1:9" ht="12.75" customHeight="1" x14ac:dyDescent="0.2">
      <c r="A23" s="183" t="s">
        <v>63</v>
      </c>
      <c r="B23" s="183"/>
      <c r="C23" s="183"/>
      <c r="D23" s="183"/>
      <c r="E23" s="183"/>
      <c r="F23" s="183"/>
      <c r="G23" s="7">
        <v>16</v>
      </c>
      <c r="H23" s="90">
        <v>0</v>
      </c>
      <c r="I23" s="90">
        <v>9450</v>
      </c>
    </row>
    <row r="24" spans="1:9" ht="12.75" customHeight="1" x14ac:dyDescent="0.2">
      <c r="A24" s="183" t="s">
        <v>64</v>
      </c>
      <c r="B24" s="183"/>
      <c r="C24" s="183"/>
      <c r="D24" s="183"/>
      <c r="E24" s="183"/>
      <c r="F24" s="183"/>
      <c r="G24" s="7">
        <v>17</v>
      </c>
      <c r="H24" s="90">
        <v>1813193</v>
      </c>
      <c r="I24" s="90">
        <v>796461</v>
      </c>
    </row>
    <row r="25" spans="1:9" ht="12.75" customHeight="1" x14ac:dyDescent="0.2">
      <c r="A25" s="183" t="s">
        <v>65</v>
      </c>
      <c r="B25" s="183"/>
      <c r="C25" s="183"/>
      <c r="D25" s="183"/>
      <c r="E25" s="183"/>
      <c r="F25" s="183"/>
      <c r="G25" s="7">
        <v>18</v>
      </c>
      <c r="H25" s="90">
        <v>3299</v>
      </c>
      <c r="I25" s="90">
        <v>3299</v>
      </c>
    </row>
    <row r="26" spans="1:9" ht="12.75" customHeight="1" x14ac:dyDescent="0.2">
      <c r="A26" s="183" t="s">
        <v>66</v>
      </c>
      <c r="B26" s="183"/>
      <c r="C26" s="183"/>
      <c r="D26" s="183"/>
      <c r="E26" s="183"/>
      <c r="F26" s="183"/>
      <c r="G26" s="7">
        <v>19</v>
      </c>
      <c r="H26" s="90">
        <v>2933950</v>
      </c>
      <c r="I26" s="90">
        <v>0</v>
      </c>
    </row>
    <row r="27" spans="1:9" ht="12.75" customHeight="1" x14ac:dyDescent="0.2">
      <c r="A27" s="184" t="s">
        <v>67</v>
      </c>
      <c r="B27" s="184"/>
      <c r="C27" s="184"/>
      <c r="D27" s="184"/>
      <c r="E27" s="184"/>
      <c r="F27" s="184"/>
      <c r="G27" s="8">
        <v>20</v>
      </c>
      <c r="H27" s="91">
        <f>SUM(H28:H37)</f>
        <v>9598</v>
      </c>
      <c r="I27" s="91">
        <f>SUM(I28:I37)</f>
        <v>9598</v>
      </c>
    </row>
    <row r="28" spans="1:9" ht="12.75" customHeight="1" x14ac:dyDescent="0.2">
      <c r="A28" s="183" t="s">
        <v>68</v>
      </c>
      <c r="B28" s="183"/>
      <c r="C28" s="183"/>
      <c r="D28" s="183"/>
      <c r="E28" s="183"/>
      <c r="F28" s="183"/>
      <c r="G28" s="7">
        <v>21</v>
      </c>
      <c r="H28" s="90">
        <v>0</v>
      </c>
      <c r="I28" s="90">
        <v>0</v>
      </c>
    </row>
    <row r="29" spans="1:9" ht="12.75" customHeight="1" x14ac:dyDescent="0.2">
      <c r="A29" s="183" t="s">
        <v>69</v>
      </c>
      <c r="B29" s="183"/>
      <c r="C29" s="183"/>
      <c r="D29" s="183"/>
      <c r="E29" s="183"/>
      <c r="F29" s="183"/>
      <c r="G29" s="7">
        <v>22</v>
      </c>
      <c r="H29" s="90">
        <v>0</v>
      </c>
      <c r="I29" s="90">
        <v>0</v>
      </c>
    </row>
    <row r="30" spans="1:9" ht="12.75" customHeight="1" x14ac:dyDescent="0.2">
      <c r="A30" s="183" t="s">
        <v>70</v>
      </c>
      <c r="B30" s="183"/>
      <c r="C30" s="183"/>
      <c r="D30" s="183"/>
      <c r="E30" s="183"/>
      <c r="F30" s="183"/>
      <c r="G30" s="7">
        <v>23</v>
      </c>
      <c r="H30" s="90">
        <v>0</v>
      </c>
      <c r="I30" s="90">
        <v>0</v>
      </c>
    </row>
    <row r="31" spans="1:9" ht="24" customHeight="1" x14ac:dyDescent="0.2">
      <c r="A31" s="183" t="s">
        <v>71</v>
      </c>
      <c r="B31" s="183"/>
      <c r="C31" s="183"/>
      <c r="D31" s="183"/>
      <c r="E31" s="183"/>
      <c r="F31" s="183"/>
      <c r="G31" s="7">
        <v>24</v>
      </c>
      <c r="H31" s="90">
        <v>0</v>
      </c>
      <c r="I31" s="90">
        <v>0</v>
      </c>
    </row>
    <row r="32" spans="1:9" ht="23.45" customHeight="1" x14ac:dyDescent="0.2">
      <c r="A32" s="183" t="s">
        <v>72</v>
      </c>
      <c r="B32" s="183"/>
      <c r="C32" s="183"/>
      <c r="D32" s="183"/>
      <c r="E32" s="183"/>
      <c r="F32" s="183"/>
      <c r="G32" s="7">
        <v>25</v>
      </c>
      <c r="H32" s="90">
        <v>9598</v>
      </c>
      <c r="I32" s="90">
        <v>9598</v>
      </c>
    </row>
    <row r="33" spans="1:9" ht="21.6" customHeight="1" x14ac:dyDescent="0.2">
      <c r="A33" s="183" t="s">
        <v>73</v>
      </c>
      <c r="B33" s="183"/>
      <c r="C33" s="183"/>
      <c r="D33" s="183"/>
      <c r="E33" s="183"/>
      <c r="F33" s="183"/>
      <c r="G33" s="7">
        <v>26</v>
      </c>
      <c r="H33" s="90">
        <v>0</v>
      </c>
      <c r="I33" s="90">
        <v>0</v>
      </c>
    </row>
    <row r="34" spans="1:9" ht="12.75" customHeight="1" x14ac:dyDescent="0.2">
      <c r="A34" s="183" t="s">
        <v>74</v>
      </c>
      <c r="B34" s="183"/>
      <c r="C34" s="183"/>
      <c r="D34" s="183"/>
      <c r="E34" s="183"/>
      <c r="F34" s="183"/>
      <c r="G34" s="7">
        <v>27</v>
      </c>
      <c r="H34" s="90">
        <v>0</v>
      </c>
      <c r="I34" s="90">
        <v>0</v>
      </c>
    </row>
    <row r="35" spans="1:9" ht="12.75" customHeight="1" x14ac:dyDescent="0.2">
      <c r="A35" s="183" t="s">
        <v>75</v>
      </c>
      <c r="B35" s="183"/>
      <c r="C35" s="183"/>
      <c r="D35" s="183"/>
      <c r="E35" s="183"/>
      <c r="F35" s="183"/>
      <c r="G35" s="7">
        <v>28</v>
      </c>
      <c r="H35" s="90">
        <v>0</v>
      </c>
      <c r="I35" s="90">
        <v>0</v>
      </c>
    </row>
    <row r="36" spans="1:9" ht="12.75" customHeight="1" x14ac:dyDescent="0.2">
      <c r="A36" s="183" t="s">
        <v>76</v>
      </c>
      <c r="B36" s="183"/>
      <c r="C36" s="183"/>
      <c r="D36" s="183"/>
      <c r="E36" s="183"/>
      <c r="F36" s="183"/>
      <c r="G36" s="7">
        <v>29</v>
      </c>
      <c r="H36" s="90">
        <v>0</v>
      </c>
      <c r="I36" s="90">
        <v>0</v>
      </c>
    </row>
    <row r="37" spans="1:9" ht="12.75" customHeight="1" x14ac:dyDescent="0.2">
      <c r="A37" s="183" t="s">
        <v>77</v>
      </c>
      <c r="B37" s="183"/>
      <c r="C37" s="183"/>
      <c r="D37" s="183"/>
      <c r="E37" s="183"/>
      <c r="F37" s="183"/>
      <c r="G37" s="7">
        <v>30</v>
      </c>
      <c r="H37" s="90">
        <v>0</v>
      </c>
      <c r="I37" s="90">
        <v>0</v>
      </c>
    </row>
    <row r="38" spans="1:9" ht="12.75" customHeight="1" x14ac:dyDescent="0.2">
      <c r="A38" s="184" t="s">
        <v>78</v>
      </c>
      <c r="B38" s="184"/>
      <c r="C38" s="184"/>
      <c r="D38" s="184"/>
      <c r="E38" s="184"/>
      <c r="F38" s="184"/>
      <c r="G38" s="8">
        <v>31</v>
      </c>
      <c r="H38" s="91">
        <f>H39+H40+H41+H42</f>
        <v>946949</v>
      </c>
      <c r="I38" s="91">
        <f>I39+I40+I41+I42</f>
        <v>1103952</v>
      </c>
    </row>
    <row r="39" spans="1:9" ht="12.75" customHeight="1" x14ac:dyDescent="0.2">
      <c r="A39" s="183" t="s">
        <v>79</v>
      </c>
      <c r="B39" s="183"/>
      <c r="C39" s="183"/>
      <c r="D39" s="183"/>
      <c r="E39" s="183"/>
      <c r="F39" s="183"/>
      <c r="G39" s="7">
        <v>32</v>
      </c>
      <c r="H39" s="90">
        <v>0</v>
      </c>
      <c r="I39" s="90">
        <v>0</v>
      </c>
    </row>
    <row r="40" spans="1:9" ht="12.75" customHeight="1" x14ac:dyDescent="0.2">
      <c r="A40" s="183" t="s">
        <v>80</v>
      </c>
      <c r="B40" s="183"/>
      <c r="C40" s="183"/>
      <c r="D40" s="183"/>
      <c r="E40" s="183"/>
      <c r="F40" s="183"/>
      <c r="G40" s="7">
        <v>33</v>
      </c>
      <c r="H40" s="90">
        <v>0</v>
      </c>
      <c r="I40" s="90">
        <v>0</v>
      </c>
    </row>
    <row r="41" spans="1:9" ht="12.75" customHeight="1" x14ac:dyDescent="0.2">
      <c r="A41" s="183" t="s">
        <v>81</v>
      </c>
      <c r="B41" s="183"/>
      <c r="C41" s="183"/>
      <c r="D41" s="183"/>
      <c r="E41" s="183"/>
      <c r="F41" s="183"/>
      <c r="G41" s="7">
        <v>34</v>
      </c>
      <c r="H41" s="90">
        <v>0</v>
      </c>
      <c r="I41" s="90">
        <v>0</v>
      </c>
    </row>
    <row r="42" spans="1:9" ht="12.75" customHeight="1" x14ac:dyDescent="0.2">
      <c r="A42" s="183" t="s">
        <v>82</v>
      </c>
      <c r="B42" s="183"/>
      <c r="C42" s="183"/>
      <c r="D42" s="183"/>
      <c r="E42" s="183"/>
      <c r="F42" s="183"/>
      <c r="G42" s="7">
        <v>35</v>
      </c>
      <c r="H42" s="90">
        <v>946949</v>
      </c>
      <c r="I42" s="90">
        <v>1103952</v>
      </c>
    </row>
    <row r="43" spans="1:9" ht="12.75" customHeight="1" x14ac:dyDescent="0.2">
      <c r="A43" s="183" t="s">
        <v>83</v>
      </c>
      <c r="B43" s="183"/>
      <c r="C43" s="183"/>
      <c r="D43" s="183"/>
      <c r="E43" s="183"/>
      <c r="F43" s="183"/>
      <c r="G43" s="7">
        <v>36</v>
      </c>
      <c r="H43" s="90">
        <v>611655</v>
      </c>
      <c r="I43" s="90">
        <v>598682</v>
      </c>
    </row>
    <row r="44" spans="1:9" ht="12.75" customHeight="1" x14ac:dyDescent="0.2">
      <c r="A44" s="185" t="s">
        <v>84</v>
      </c>
      <c r="B44" s="185"/>
      <c r="C44" s="185"/>
      <c r="D44" s="185"/>
      <c r="E44" s="185"/>
      <c r="F44" s="185"/>
      <c r="G44" s="8">
        <v>37</v>
      </c>
      <c r="H44" s="91">
        <f>H45+H53+H60+H70</f>
        <v>95446491</v>
      </c>
      <c r="I44" s="91">
        <f>I45+I53+I60+I70</f>
        <v>123751544</v>
      </c>
    </row>
    <row r="45" spans="1:9" ht="12.75" customHeight="1" x14ac:dyDescent="0.2">
      <c r="A45" s="184" t="s">
        <v>85</v>
      </c>
      <c r="B45" s="184"/>
      <c r="C45" s="184"/>
      <c r="D45" s="184"/>
      <c r="E45" s="184"/>
      <c r="F45" s="184"/>
      <c r="G45" s="8">
        <v>38</v>
      </c>
      <c r="H45" s="91">
        <f>SUM(H46:H52)</f>
        <v>65663339</v>
      </c>
      <c r="I45" s="91">
        <f>SUM(I46:I52)</f>
        <v>75979239</v>
      </c>
    </row>
    <row r="46" spans="1:9" ht="12.75" customHeight="1" x14ac:dyDescent="0.2">
      <c r="A46" s="183" t="s">
        <v>86</v>
      </c>
      <c r="B46" s="183"/>
      <c r="C46" s="183"/>
      <c r="D46" s="183"/>
      <c r="E46" s="183"/>
      <c r="F46" s="183"/>
      <c r="G46" s="7">
        <v>39</v>
      </c>
      <c r="H46" s="90">
        <v>228</v>
      </c>
      <c r="I46" s="90">
        <v>0</v>
      </c>
    </row>
    <row r="47" spans="1:9" ht="12.75" customHeight="1" x14ac:dyDescent="0.2">
      <c r="A47" s="183" t="s">
        <v>87</v>
      </c>
      <c r="B47" s="183"/>
      <c r="C47" s="183"/>
      <c r="D47" s="183"/>
      <c r="E47" s="183"/>
      <c r="F47" s="183"/>
      <c r="G47" s="7">
        <v>40</v>
      </c>
      <c r="H47" s="90">
        <v>0</v>
      </c>
      <c r="I47" s="90">
        <v>0</v>
      </c>
    </row>
    <row r="48" spans="1:9" ht="12.75" customHeight="1" x14ac:dyDescent="0.2">
      <c r="A48" s="183" t="s">
        <v>88</v>
      </c>
      <c r="B48" s="183"/>
      <c r="C48" s="183"/>
      <c r="D48" s="183"/>
      <c r="E48" s="183"/>
      <c r="F48" s="183"/>
      <c r="G48" s="7">
        <v>41</v>
      </c>
      <c r="H48" s="90">
        <v>0</v>
      </c>
      <c r="I48" s="90">
        <v>0</v>
      </c>
    </row>
    <row r="49" spans="1:9" ht="12.75" customHeight="1" x14ac:dyDescent="0.2">
      <c r="A49" s="183" t="s">
        <v>89</v>
      </c>
      <c r="B49" s="183"/>
      <c r="C49" s="183"/>
      <c r="D49" s="183"/>
      <c r="E49" s="183"/>
      <c r="F49" s="183"/>
      <c r="G49" s="7">
        <v>42</v>
      </c>
      <c r="H49" s="90">
        <v>65361250</v>
      </c>
      <c r="I49" s="90">
        <v>75184389</v>
      </c>
    </row>
    <row r="50" spans="1:9" ht="12.75" customHeight="1" x14ac:dyDescent="0.2">
      <c r="A50" s="183" t="s">
        <v>90</v>
      </c>
      <c r="B50" s="183"/>
      <c r="C50" s="183"/>
      <c r="D50" s="183"/>
      <c r="E50" s="183"/>
      <c r="F50" s="183"/>
      <c r="G50" s="7">
        <v>43</v>
      </c>
      <c r="H50" s="90">
        <v>301861</v>
      </c>
      <c r="I50" s="90">
        <v>794850</v>
      </c>
    </row>
    <row r="51" spans="1:9" ht="12.75" customHeight="1" x14ac:dyDescent="0.2">
      <c r="A51" s="183" t="s">
        <v>91</v>
      </c>
      <c r="B51" s="183"/>
      <c r="C51" s="183"/>
      <c r="D51" s="183"/>
      <c r="E51" s="183"/>
      <c r="F51" s="183"/>
      <c r="G51" s="7">
        <v>44</v>
      </c>
      <c r="H51" s="90">
        <v>0</v>
      </c>
      <c r="I51" s="90">
        <v>0</v>
      </c>
    </row>
    <row r="52" spans="1:9" ht="12.75" customHeight="1" x14ac:dyDescent="0.2">
      <c r="A52" s="183" t="s">
        <v>92</v>
      </c>
      <c r="B52" s="183"/>
      <c r="C52" s="183"/>
      <c r="D52" s="183"/>
      <c r="E52" s="183"/>
      <c r="F52" s="183"/>
      <c r="G52" s="7">
        <v>45</v>
      </c>
      <c r="H52" s="90">
        <v>0</v>
      </c>
      <c r="I52" s="90">
        <v>0</v>
      </c>
    </row>
    <row r="53" spans="1:9" ht="12.75" customHeight="1" x14ac:dyDescent="0.2">
      <c r="A53" s="184" t="s">
        <v>93</v>
      </c>
      <c r="B53" s="184"/>
      <c r="C53" s="184"/>
      <c r="D53" s="184"/>
      <c r="E53" s="184"/>
      <c r="F53" s="184"/>
      <c r="G53" s="8">
        <v>46</v>
      </c>
      <c r="H53" s="91">
        <f>SUM(H54:H59)</f>
        <v>24850546</v>
      </c>
      <c r="I53" s="91">
        <f>SUM(I54:I59)</f>
        <v>28807104</v>
      </c>
    </row>
    <row r="54" spans="1:9" ht="12.75" customHeight="1" x14ac:dyDescent="0.2">
      <c r="A54" s="183" t="s">
        <v>94</v>
      </c>
      <c r="B54" s="183"/>
      <c r="C54" s="183"/>
      <c r="D54" s="183"/>
      <c r="E54" s="183"/>
      <c r="F54" s="183"/>
      <c r="G54" s="7">
        <v>47</v>
      </c>
      <c r="H54" s="90">
        <v>0</v>
      </c>
      <c r="I54" s="90">
        <v>0</v>
      </c>
    </row>
    <row r="55" spans="1:9" ht="12.75" customHeight="1" x14ac:dyDescent="0.2">
      <c r="A55" s="183" t="s">
        <v>95</v>
      </c>
      <c r="B55" s="183"/>
      <c r="C55" s="183"/>
      <c r="D55" s="183"/>
      <c r="E55" s="183"/>
      <c r="F55" s="183"/>
      <c r="G55" s="7">
        <v>48</v>
      </c>
      <c r="H55" s="90">
        <v>0</v>
      </c>
      <c r="I55" s="90">
        <v>0</v>
      </c>
    </row>
    <row r="56" spans="1:9" ht="12.75" customHeight="1" x14ac:dyDescent="0.2">
      <c r="A56" s="183" t="s">
        <v>96</v>
      </c>
      <c r="B56" s="183"/>
      <c r="C56" s="183"/>
      <c r="D56" s="183"/>
      <c r="E56" s="183"/>
      <c r="F56" s="183"/>
      <c r="G56" s="7">
        <v>49</v>
      </c>
      <c r="H56" s="90">
        <v>22084352</v>
      </c>
      <c r="I56" s="90">
        <v>23929450</v>
      </c>
    </row>
    <row r="57" spans="1:9" ht="12.75" customHeight="1" x14ac:dyDescent="0.2">
      <c r="A57" s="183" t="s">
        <v>97</v>
      </c>
      <c r="B57" s="183"/>
      <c r="C57" s="183"/>
      <c r="D57" s="183"/>
      <c r="E57" s="183"/>
      <c r="F57" s="183"/>
      <c r="G57" s="7">
        <v>50</v>
      </c>
      <c r="H57" s="90">
        <v>25407</v>
      </c>
      <c r="I57" s="90">
        <v>39320</v>
      </c>
    </row>
    <row r="58" spans="1:9" ht="12.75" customHeight="1" x14ac:dyDescent="0.2">
      <c r="A58" s="183" t="s">
        <v>98</v>
      </c>
      <c r="B58" s="183"/>
      <c r="C58" s="183"/>
      <c r="D58" s="183"/>
      <c r="E58" s="183"/>
      <c r="F58" s="183"/>
      <c r="G58" s="7">
        <v>51</v>
      </c>
      <c r="H58" s="90">
        <v>198330</v>
      </c>
      <c r="I58" s="90">
        <v>1042334</v>
      </c>
    </row>
    <row r="59" spans="1:9" ht="12.75" customHeight="1" x14ac:dyDescent="0.2">
      <c r="A59" s="183" t="s">
        <v>99</v>
      </c>
      <c r="B59" s="183"/>
      <c r="C59" s="183"/>
      <c r="D59" s="183"/>
      <c r="E59" s="183"/>
      <c r="F59" s="183"/>
      <c r="G59" s="7">
        <v>52</v>
      </c>
      <c r="H59" s="90">
        <v>2542457</v>
      </c>
      <c r="I59" s="90">
        <v>3796000</v>
      </c>
    </row>
    <row r="60" spans="1:9" ht="12.75" customHeight="1" x14ac:dyDescent="0.2">
      <c r="A60" s="184" t="s">
        <v>100</v>
      </c>
      <c r="B60" s="184"/>
      <c r="C60" s="184"/>
      <c r="D60" s="184"/>
      <c r="E60" s="184"/>
      <c r="F60" s="184"/>
      <c r="G60" s="8">
        <v>53</v>
      </c>
      <c r="H60" s="91">
        <f>SUM(H61:H69)</f>
        <v>2839329</v>
      </c>
      <c r="I60" s="91">
        <f>SUM(I61:I69)</f>
        <v>17730681</v>
      </c>
    </row>
    <row r="61" spans="1:9" ht="12.75" customHeight="1" x14ac:dyDescent="0.2">
      <c r="A61" s="183" t="s">
        <v>68</v>
      </c>
      <c r="B61" s="183"/>
      <c r="C61" s="183"/>
      <c r="D61" s="183"/>
      <c r="E61" s="183"/>
      <c r="F61" s="183"/>
      <c r="G61" s="7">
        <v>54</v>
      </c>
      <c r="H61" s="90">
        <v>0</v>
      </c>
      <c r="I61" s="90">
        <v>0</v>
      </c>
    </row>
    <row r="62" spans="1:9" ht="27.6" customHeight="1" x14ac:dyDescent="0.2">
      <c r="A62" s="183" t="s">
        <v>69</v>
      </c>
      <c r="B62" s="183"/>
      <c r="C62" s="183"/>
      <c r="D62" s="183"/>
      <c r="E62" s="183"/>
      <c r="F62" s="183"/>
      <c r="G62" s="7">
        <v>55</v>
      </c>
      <c r="H62" s="90">
        <v>0</v>
      </c>
      <c r="I62" s="90">
        <v>0</v>
      </c>
    </row>
    <row r="63" spans="1:9" ht="12.75" customHeight="1" x14ac:dyDescent="0.2">
      <c r="A63" s="183" t="s">
        <v>70</v>
      </c>
      <c r="B63" s="183"/>
      <c r="C63" s="183"/>
      <c r="D63" s="183"/>
      <c r="E63" s="183"/>
      <c r="F63" s="183"/>
      <c r="G63" s="7">
        <v>56</v>
      </c>
      <c r="H63" s="90">
        <v>0</v>
      </c>
      <c r="I63" s="90">
        <v>0</v>
      </c>
    </row>
    <row r="64" spans="1:9" ht="25.9" customHeight="1" x14ac:dyDescent="0.2">
      <c r="A64" s="183" t="s">
        <v>101</v>
      </c>
      <c r="B64" s="183"/>
      <c r="C64" s="183"/>
      <c r="D64" s="183"/>
      <c r="E64" s="183"/>
      <c r="F64" s="183"/>
      <c r="G64" s="7">
        <v>57</v>
      </c>
      <c r="H64" s="90">
        <v>0</v>
      </c>
      <c r="I64" s="90">
        <v>0</v>
      </c>
    </row>
    <row r="65" spans="1:9" ht="21.6" customHeight="1" x14ac:dyDescent="0.2">
      <c r="A65" s="183" t="s">
        <v>72</v>
      </c>
      <c r="B65" s="183"/>
      <c r="C65" s="183"/>
      <c r="D65" s="183"/>
      <c r="E65" s="183"/>
      <c r="F65" s="183"/>
      <c r="G65" s="7">
        <v>58</v>
      </c>
      <c r="H65" s="90">
        <v>0</v>
      </c>
      <c r="I65" s="90">
        <v>0</v>
      </c>
    </row>
    <row r="66" spans="1:9" ht="21.6" customHeight="1" x14ac:dyDescent="0.2">
      <c r="A66" s="183" t="s">
        <v>73</v>
      </c>
      <c r="B66" s="183"/>
      <c r="C66" s="183"/>
      <c r="D66" s="183"/>
      <c r="E66" s="183"/>
      <c r="F66" s="183"/>
      <c r="G66" s="7">
        <v>59</v>
      </c>
      <c r="H66" s="90">
        <v>0</v>
      </c>
      <c r="I66" s="90">
        <v>0</v>
      </c>
    </row>
    <row r="67" spans="1:9" ht="12.75" customHeight="1" x14ac:dyDescent="0.2">
      <c r="A67" s="183" t="s">
        <v>74</v>
      </c>
      <c r="B67" s="183"/>
      <c r="C67" s="183"/>
      <c r="D67" s="183"/>
      <c r="E67" s="183"/>
      <c r="F67" s="183"/>
      <c r="G67" s="7">
        <v>60</v>
      </c>
      <c r="H67" s="90">
        <v>0</v>
      </c>
      <c r="I67" s="90">
        <v>0</v>
      </c>
    </row>
    <row r="68" spans="1:9" ht="12.75" customHeight="1" x14ac:dyDescent="0.2">
      <c r="A68" s="183" t="s">
        <v>75</v>
      </c>
      <c r="B68" s="183"/>
      <c r="C68" s="183"/>
      <c r="D68" s="183"/>
      <c r="E68" s="183"/>
      <c r="F68" s="183"/>
      <c r="G68" s="7">
        <v>61</v>
      </c>
      <c r="H68" s="90">
        <v>2839329</v>
      </c>
      <c r="I68" s="90">
        <v>17730681</v>
      </c>
    </row>
    <row r="69" spans="1:9" ht="12.75" customHeight="1" x14ac:dyDescent="0.2">
      <c r="A69" s="183" t="s">
        <v>102</v>
      </c>
      <c r="B69" s="183"/>
      <c r="C69" s="183"/>
      <c r="D69" s="183"/>
      <c r="E69" s="183"/>
      <c r="F69" s="183"/>
      <c r="G69" s="7">
        <v>62</v>
      </c>
      <c r="H69" s="90">
        <v>0</v>
      </c>
      <c r="I69" s="90">
        <v>0</v>
      </c>
    </row>
    <row r="70" spans="1:9" ht="12.75" customHeight="1" x14ac:dyDescent="0.2">
      <c r="A70" s="183" t="s">
        <v>103</v>
      </c>
      <c r="B70" s="183"/>
      <c r="C70" s="183"/>
      <c r="D70" s="183"/>
      <c r="E70" s="183"/>
      <c r="F70" s="183"/>
      <c r="G70" s="7">
        <v>63</v>
      </c>
      <c r="H70" s="90">
        <v>2093277</v>
      </c>
      <c r="I70" s="90">
        <v>1234520</v>
      </c>
    </row>
    <row r="71" spans="1:9" ht="12.75" customHeight="1" x14ac:dyDescent="0.2">
      <c r="A71" s="199" t="s">
        <v>104</v>
      </c>
      <c r="B71" s="199"/>
      <c r="C71" s="199"/>
      <c r="D71" s="199"/>
      <c r="E71" s="199"/>
      <c r="F71" s="199"/>
      <c r="G71" s="7">
        <v>64</v>
      </c>
      <c r="H71" s="90">
        <v>6445172</v>
      </c>
      <c r="I71" s="90">
        <v>6723120</v>
      </c>
    </row>
    <row r="72" spans="1:9" ht="12.75" customHeight="1" x14ac:dyDescent="0.2">
      <c r="A72" s="185" t="s">
        <v>105</v>
      </c>
      <c r="B72" s="185"/>
      <c r="C72" s="185"/>
      <c r="D72" s="185"/>
      <c r="E72" s="185"/>
      <c r="F72" s="185"/>
      <c r="G72" s="8">
        <v>65</v>
      </c>
      <c r="H72" s="91">
        <f>H8+H9+H44+H71</f>
        <v>162417395</v>
      </c>
      <c r="I72" s="91">
        <f>I8+I9+I44+I71</f>
        <v>171474530</v>
      </c>
    </row>
    <row r="73" spans="1:9" ht="12.75" customHeight="1" x14ac:dyDescent="0.2">
      <c r="A73" s="199" t="s">
        <v>106</v>
      </c>
      <c r="B73" s="199"/>
      <c r="C73" s="199"/>
      <c r="D73" s="199"/>
      <c r="E73" s="199"/>
      <c r="F73" s="199"/>
      <c r="G73" s="7">
        <v>66</v>
      </c>
      <c r="H73" s="90">
        <v>0</v>
      </c>
      <c r="I73" s="90">
        <v>0</v>
      </c>
    </row>
    <row r="74" spans="1:9" x14ac:dyDescent="0.2">
      <c r="A74" s="201" t="s">
        <v>107</v>
      </c>
      <c r="B74" s="202"/>
      <c r="C74" s="202"/>
      <c r="D74" s="202"/>
      <c r="E74" s="202"/>
      <c r="F74" s="202"/>
      <c r="G74" s="202"/>
      <c r="H74" s="202"/>
      <c r="I74" s="202"/>
    </row>
    <row r="75" spans="1:9" ht="12.75" customHeight="1" x14ac:dyDescent="0.2">
      <c r="A75" s="185" t="s">
        <v>108</v>
      </c>
      <c r="B75" s="185"/>
      <c r="C75" s="185"/>
      <c r="D75" s="185"/>
      <c r="E75" s="185"/>
      <c r="F75" s="185"/>
      <c r="G75" s="8">
        <v>67</v>
      </c>
      <c r="H75" s="92">
        <f>H76+H77+H78+H84+H85+H92+H95+H98</f>
        <v>59265861</v>
      </c>
      <c r="I75" s="92">
        <f>I76+I77+I78+I84+I85+I92+I95+I98</f>
        <v>52826413</v>
      </c>
    </row>
    <row r="76" spans="1:9" ht="12.75" customHeight="1" x14ac:dyDescent="0.2">
      <c r="A76" s="183" t="s">
        <v>109</v>
      </c>
      <c r="B76" s="183"/>
      <c r="C76" s="183"/>
      <c r="D76" s="183"/>
      <c r="E76" s="183"/>
      <c r="F76" s="183"/>
      <c r="G76" s="7">
        <v>68</v>
      </c>
      <c r="H76" s="90">
        <v>31150000</v>
      </c>
      <c r="I76" s="90">
        <v>30136364</v>
      </c>
    </row>
    <row r="77" spans="1:9" ht="12.75" customHeight="1" x14ac:dyDescent="0.2">
      <c r="A77" s="183" t="s">
        <v>110</v>
      </c>
      <c r="B77" s="183"/>
      <c r="C77" s="183"/>
      <c r="D77" s="183"/>
      <c r="E77" s="183"/>
      <c r="F77" s="183"/>
      <c r="G77" s="7">
        <v>69</v>
      </c>
      <c r="H77" s="90">
        <v>0</v>
      </c>
      <c r="I77" s="90">
        <v>12813636</v>
      </c>
    </row>
    <row r="78" spans="1:9" ht="12.75" customHeight="1" x14ac:dyDescent="0.2">
      <c r="A78" s="184" t="s">
        <v>111</v>
      </c>
      <c r="B78" s="184"/>
      <c r="C78" s="184"/>
      <c r="D78" s="184"/>
      <c r="E78" s="184"/>
      <c r="F78" s="184"/>
      <c r="G78" s="8">
        <v>70</v>
      </c>
      <c r="H78" s="92">
        <f>SUM(H79:H83)</f>
        <v>0</v>
      </c>
      <c r="I78" s="92">
        <f>SUM(I79:I83)</f>
        <v>0</v>
      </c>
    </row>
    <row r="79" spans="1:9" ht="12.75" customHeight="1" x14ac:dyDescent="0.2">
      <c r="A79" s="183" t="s">
        <v>112</v>
      </c>
      <c r="B79" s="183"/>
      <c r="C79" s="183"/>
      <c r="D79" s="183"/>
      <c r="E79" s="183"/>
      <c r="F79" s="183"/>
      <c r="G79" s="7">
        <v>71</v>
      </c>
      <c r="H79" s="90">
        <v>0</v>
      </c>
      <c r="I79" s="90">
        <v>0</v>
      </c>
    </row>
    <row r="80" spans="1:9" ht="12.75" customHeight="1" x14ac:dyDescent="0.2">
      <c r="A80" s="183" t="s">
        <v>113</v>
      </c>
      <c r="B80" s="183"/>
      <c r="C80" s="183"/>
      <c r="D80" s="183"/>
      <c r="E80" s="183"/>
      <c r="F80" s="183"/>
      <c r="G80" s="7">
        <v>72</v>
      </c>
      <c r="H80" s="90">
        <v>0</v>
      </c>
      <c r="I80" s="90">
        <v>0</v>
      </c>
    </row>
    <row r="81" spans="1:9" ht="12.75" customHeight="1" x14ac:dyDescent="0.2">
      <c r="A81" s="183" t="s">
        <v>114</v>
      </c>
      <c r="B81" s="183"/>
      <c r="C81" s="183"/>
      <c r="D81" s="183"/>
      <c r="E81" s="183"/>
      <c r="F81" s="183"/>
      <c r="G81" s="7">
        <v>73</v>
      </c>
      <c r="H81" s="90">
        <v>0</v>
      </c>
      <c r="I81" s="90">
        <v>0</v>
      </c>
    </row>
    <row r="82" spans="1:9" ht="12.75" customHeight="1" x14ac:dyDescent="0.2">
      <c r="A82" s="183" t="s">
        <v>115</v>
      </c>
      <c r="B82" s="183"/>
      <c r="C82" s="183"/>
      <c r="D82" s="183"/>
      <c r="E82" s="183"/>
      <c r="F82" s="183"/>
      <c r="G82" s="7">
        <v>74</v>
      </c>
      <c r="H82" s="90">
        <v>0</v>
      </c>
      <c r="I82" s="90">
        <v>0</v>
      </c>
    </row>
    <row r="83" spans="1:9" ht="12.75" customHeight="1" x14ac:dyDescent="0.2">
      <c r="A83" s="183" t="s">
        <v>116</v>
      </c>
      <c r="B83" s="183"/>
      <c r="C83" s="183"/>
      <c r="D83" s="183"/>
      <c r="E83" s="183"/>
      <c r="F83" s="183"/>
      <c r="G83" s="7">
        <v>75</v>
      </c>
      <c r="H83" s="90">
        <v>0</v>
      </c>
      <c r="I83" s="90">
        <v>0</v>
      </c>
    </row>
    <row r="84" spans="1:9" ht="12.75" customHeight="1" x14ac:dyDescent="0.2">
      <c r="A84" s="200" t="s">
        <v>117</v>
      </c>
      <c r="B84" s="200"/>
      <c r="C84" s="200"/>
      <c r="D84" s="200"/>
      <c r="E84" s="200"/>
      <c r="F84" s="200"/>
      <c r="G84" s="20">
        <v>76</v>
      </c>
      <c r="H84" s="93">
        <v>58692</v>
      </c>
      <c r="I84" s="93">
        <v>57764</v>
      </c>
    </row>
    <row r="85" spans="1:9" ht="12.75" customHeight="1" x14ac:dyDescent="0.2">
      <c r="A85" s="184" t="s">
        <v>118</v>
      </c>
      <c r="B85" s="184"/>
      <c r="C85" s="184"/>
      <c r="D85" s="184"/>
      <c r="E85" s="184"/>
      <c r="F85" s="184"/>
      <c r="G85" s="8">
        <v>77</v>
      </c>
      <c r="H85" s="91">
        <f>H86+H87+H88+H89+H90+H91</f>
        <v>0</v>
      </c>
      <c r="I85" s="91">
        <f>I86+I87+I88+I89+I90+I91</f>
        <v>0</v>
      </c>
    </row>
    <row r="86" spans="1:9" ht="25.5" customHeight="1" x14ac:dyDescent="0.2">
      <c r="A86" s="183" t="s">
        <v>119</v>
      </c>
      <c r="B86" s="183"/>
      <c r="C86" s="183"/>
      <c r="D86" s="183"/>
      <c r="E86" s="183"/>
      <c r="F86" s="183"/>
      <c r="G86" s="7">
        <v>78</v>
      </c>
      <c r="H86" s="90">
        <v>0</v>
      </c>
      <c r="I86" s="90">
        <v>0</v>
      </c>
    </row>
    <row r="87" spans="1:9" ht="12.75" customHeight="1" x14ac:dyDescent="0.2">
      <c r="A87" s="183" t="s">
        <v>120</v>
      </c>
      <c r="B87" s="183"/>
      <c r="C87" s="183"/>
      <c r="D87" s="183"/>
      <c r="E87" s="183"/>
      <c r="F87" s="183"/>
      <c r="G87" s="7">
        <v>79</v>
      </c>
      <c r="H87" s="90">
        <v>0</v>
      </c>
      <c r="I87" s="90">
        <v>0</v>
      </c>
    </row>
    <row r="88" spans="1:9" ht="12.75" customHeight="1" x14ac:dyDescent="0.2">
      <c r="A88" s="183" t="s">
        <v>121</v>
      </c>
      <c r="B88" s="183"/>
      <c r="C88" s="183"/>
      <c r="D88" s="183"/>
      <c r="E88" s="183"/>
      <c r="F88" s="183"/>
      <c r="G88" s="7">
        <v>80</v>
      </c>
      <c r="H88" s="90">
        <v>0</v>
      </c>
      <c r="I88" s="90">
        <v>0</v>
      </c>
    </row>
    <row r="89" spans="1:9" ht="12.75" customHeight="1" x14ac:dyDescent="0.2">
      <c r="A89" s="183" t="s">
        <v>122</v>
      </c>
      <c r="B89" s="183"/>
      <c r="C89" s="183"/>
      <c r="D89" s="183"/>
      <c r="E89" s="183"/>
      <c r="F89" s="183"/>
      <c r="G89" s="7">
        <v>81</v>
      </c>
      <c r="H89" s="90">
        <v>0</v>
      </c>
      <c r="I89" s="90">
        <v>0</v>
      </c>
    </row>
    <row r="90" spans="1:9" ht="26.25" customHeight="1" x14ac:dyDescent="0.2">
      <c r="A90" s="183" t="s">
        <v>123</v>
      </c>
      <c r="B90" s="183"/>
      <c r="C90" s="183"/>
      <c r="D90" s="183"/>
      <c r="E90" s="183"/>
      <c r="F90" s="183"/>
      <c r="G90" s="7">
        <v>82</v>
      </c>
      <c r="H90" s="90">
        <v>0</v>
      </c>
      <c r="I90" s="90">
        <v>0</v>
      </c>
    </row>
    <row r="91" spans="1:9" x14ac:dyDescent="0.2">
      <c r="A91" s="183" t="s">
        <v>124</v>
      </c>
      <c r="B91" s="183"/>
      <c r="C91" s="183"/>
      <c r="D91" s="183"/>
      <c r="E91" s="183"/>
      <c r="F91" s="183"/>
      <c r="G91" s="7">
        <v>83</v>
      </c>
      <c r="H91" s="90">
        <v>0</v>
      </c>
      <c r="I91" s="90">
        <v>0</v>
      </c>
    </row>
    <row r="92" spans="1:9" ht="12.75" customHeight="1" x14ac:dyDescent="0.2">
      <c r="A92" s="184" t="s">
        <v>125</v>
      </c>
      <c r="B92" s="184"/>
      <c r="C92" s="184"/>
      <c r="D92" s="184"/>
      <c r="E92" s="184"/>
      <c r="F92" s="184"/>
      <c r="G92" s="8">
        <v>84</v>
      </c>
      <c r="H92" s="91">
        <f>H93-H94</f>
        <v>19036792</v>
      </c>
      <c r="I92" s="91">
        <f>I93-I94</f>
        <v>5160637</v>
      </c>
    </row>
    <row r="93" spans="1:9" ht="12.75" customHeight="1" x14ac:dyDescent="0.2">
      <c r="A93" s="183" t="s">
        <v>126</v>
      </c>
      <c r="B93" s="183"/>
      <c r="C93" s="183"/>
      <c r="D93" s="183"/>
      <c r="E93" s="183"/>
      <c r="F93" s="183"/>
      <c r="G93" s="7">
        <v>85</v>
      </c>
      <c r="H93" s="90">
        <v>19036792</v>
      </c>
      <c r="I93" s="90">
        <v>5160637</v>
      </c>
    </row>
    <row r="94" spans="1:9" ht="12.75" customHeight="1" x14ac:dyDescent="0.2">
      <c r="A94" s="183" t="s">
        <v>127</v>
      </c>
      <c r="B94" s="183"/>
      <c r="C94" s="183"/>
      <c r="D94" s="183"/>
      <c r="E94" s="183"/>
      <c r="F94" s="183"/>
      <c r="G94" s="7">
        <v>86</v>
      </c>
      <c r="H94" s="90">
        <v>0</v>
      </c>
      <c r="I94" s="90">
        <v>0</v>
      </c>
    </row>
    <row r="95" spans="1:9" ht="12.75" customHeight="1" x14ac:dyDescent="0.2">
      <c r="A95" s="184" t="s">
        <v>128</v>
      </c>
      <c r="B95" s="184"/>
      <c r="C95" s="184"/>
      <c r="D95" s="184"/>
      <c r="E95" s="184"/>
      <c r="F95" s="184"/>
      <c r="G95" s="8">
        <v>87</v>
      </c>
      <c r="H95" s="91">
        <f>H96-H97</f>
        <v>9020377</v>
      </c>
      <c r="I95" s="91">
        <f>I96-I97</f>
        <v>4658012</v>
      </c>
    </row>
    <row r="96" spans="1:9" ht="12.75" customHeight="1" x14ac:dyDescent="0.2">
      <c r="A96" s="183" t="s">
        <v>129</v>
      </c>
      <c r="B96" s="183"/>
      <c r="C96" s="183"/>
      <c r="D96" s="183"/>
      <c r="E96" s="183"/>
      <c r="F96" s="183"/>
      <c r="G96" s="7">
        <v>88</v>
      </c>
      <c r="H96" s="90">
        <v>9020377</v>
      </c>
      <c r="I96" s="90">
        <v>4658012</v>
      </c>
    </row>
    <row r="97" spans="1:9" ht="12.75" customHeight="1" x14ac:dyDescent="0.2">
      <c r="A97" s="183" t="s">
        <v>130</v>
      </c>
      <c r="B97" s="183"/>
      <c r="C97" s="183"/>
      <c r="D97" s="183"/>
      <c r="E97" s="183"/>
      <c r="F97" s="183"/>
      <c r="G97" s="7">
        <v>89</v>
      </c>
      <c r="H97" s="90">
        <v>0</v>
      </c>
      <c r="I97" s="90">
        <v>0</v>
      </c>
    </row>
    <row r="98" spans="1:9" ht="12.75" customHeight="1" x14ac:dyDescent="0.2">
      <c r="A98" s="183" t="s">
        <v>131</v>
      </c>
      <c r="B98" s="183"/>
      <c r="C98" s="183"/>
      <c r="D98" s="183"/>
      <c r="E98" s="183"/>
      <c r="F98" s="183"/>
      <c r="G98" s="7">
        <v>90</v>
      </c>
      <c r="H98" s="90">
        <v>0</v>
      </c>
      <c r="I98" s="90">
        <v>0</v>
      </c>
    </row>
    <row r="99" spans="1:9" ht="12.75" customHeight="1" x14ac:dyDescent="0.2">
      <c r="A99" s="185" t="s">
        <v>132</v>
      </c>
      <c r="B99" s="185"/>
      <c r="C99" s="185"/>
      <c r="D99" s="185"/>
      <c r="E99" s="185"/>
      <c r="F99" s="185"/>
      <c r="G99" s="8">
        <v>91</v>
      </c>
      <c r="H99" s="91">
        <f>SUM(H100:H105)</f>
        <v>374669</v>
      </c>
      <c r="I99" s="91">
        <f>SUM(I100:I105)</f>
        <v>418964</v>
      </c>
    </row>
    <row r="100" spans="1:9" ht="12.75" customHeight="1" x14ac:dyDescent="0.2">
      <c r="A100" s="183" t="s">
        <v>133</v>
      </c>
      <c r="B100" s="183"/>
      <c r="C100" s="183"/>
      <c r="D100" s="183"/>
      <c r="E100" s="183"/>
      <c r="F100" s="183"/>
      <c r="G100" s="7">
        <v>92</v>
      </c>
      <c r="H100" s="90">
        <v>148634</v>
      </c>
      <c r="I100" s="90">
        <v>165207</v>
      </c>
    </row>
    <row r="101" spans="1:9" ht="12.75" customHeight="1" x14ac:dyDescent="0.2">
      <c r="A101" s="183" t="s">
        <v>134</v>
      </c>
      <c r="B101" s="183"/>
      <c r="C101" s="183"/>
      <c r="D101" s="183"/>
      <c r="E101" s="183"/>
      <c r="F101" s="183"/>
      <c r="G101" s="7">
        <v>93</v>
      </c>
      <c r="H101" s="90">
        <v>0</v>
      </c>
      <c r="I101" s="90">
        <v>0</v>
      </c>
    </row>
    <row r="102" spans="1:9" ht="12.75" customHeight="1" x14ac:dyDescent="0.2">
      <c r="A102" s="183" t="s">
        <v>135</v>
      </c>
      <c r="B102" s="183"/>
      <c r="C102" s="183"/>
      <c r="D102" s="183"/>
      <c r="E102" s="183"/>
      <c r="F102" s="183"/>
      <c r="G102" s="7">
        <v>94</v>
      </c>
      <c r="H102" s="90">
        <v>165184</v>
      </c>
      <c r="I102" s="90">
        <v>183818</v>
      </c>
    </row>
    <row r="103" spans="1:9" ht="12.75" customHeight="1" x14ac:dyDescent="0.2">
      <c r="A103" s="183" t="s">
        <v>136</v>
      </c>
      <c r="B103" s="183"/>
      <c r="C103" s="183"/>
      <c r="D103" s="183"/>
      <c r="E103" s="183"/>
      <c r="F103" s="183"/>
      <c r="G103" s="7">
        <v>95</v>
      </c>
      <c r="H103" s="90">
        <v>0</v>
      </c>
      <c r="I103" s="90">
        <v>0</v>
      </c>
    </row>
    <row r="104" spans="1:9" ht="12.75" customHeight="1" x14ac:dyDescent="0.2">
      <c r="A104" s="183" t="s">
        <v>137</v>
      </c>
      <c r="B104" s="183"/>
      <c r="C104" s="183"/>
      <c r="D104" s="183"/>
      <c r="E104" s="183"/>
      <c r="F104" s="183"/>
      <c r="G104" s="7">
        <v>96</v>
      </c>
      <c r="H104" s="90">
        <v>0</v>
      </c>
      <c r="I104" s="90">
        <v>0</v>
      </c>
    </row>
    <row r="105" spans="1:9" ht="12.75" customHeight="1" x14ac:dyDescent="0.2">
      <c r="A105" s="183" t="s">
        <v>138</v>
      </c>
      <c r="B105" s="183"/>
      <c r="C105" s="183"/>
      <c r="D105" s="183"/>
      <c r="E105" s="183"/>
      <c r="F105" s="183"/>
      <c r="G105" s="7">
        <v>97</v>
      </c>
      <c r="H105" s="90">
        <v>60851</v>
      </c>
      <c r="I105" s="90">
        <v>69939</v>
      </c>
    </row>
    <row r="106" spans="1:9" ht="12.75" customHeight="1" x14ac:dyDescent="0.2">
      <c r="A106" s="185" t="s">
        <v>139</v>
      </c>
      <c r="B106" s="185"/>
      <c r="C106" s="185"/>
      <c r="D106" s="185"/>
      <c r="E106" s="185"/>
      <c r="F106" s="185"/>
      <c r="G106" s="8">
        <v>98</v>
      </c>
      <c r="H106" s="91">
        <f>SUM(H107:H117)</f>
        <v>33729977</v>
      </c>
      <c r="I106" s="91">
        <f>SUM(I107:I117)</f>
        <v>34240813</v>
      </c>
    </row>
    <row r="107" spans="1:9" ht="12.75" customHeight="1" x14ac:dyDescent="0.2">
      <c r="A107" s="183" t="s">
        <v>140</v>
      </c>
      <c r="B107" s="183"/>
      <c r="C107" s="183"/>
      <c r="D107" s="183"/>
      <c r="E107" s="183"/>
      <c r="F107" s="183"/>
      <c r="G107" s="7">
        <v>99</v>
      </c>
      <c r="H107" s="90">
        <v>0</v>
      </c>
      <c r="I107" s="90">
        <v>0</v>
      </c>
    </row>
    <row r="108" spans="1:9" ht="24.6" customHeight="1" x14ac:dyDescent="0.2">
      <c r="A108" s="183" t="s">
        <v>141</v>
      </c>
      <c r="B108" s="183"/>
      <c r="C108" s="183"/>
      <c r="D108" s="183"/>
      <c r="E108" s="183"/>
      <c r="F108" s="183"/>
      <c r="G108" s="7">
        <v>100</v>
      </c>
      <c r="H108" s="90">
        <v>0</v>
      </c>
      <c r="I108" s="90">
        <v>0</v>
      </c>
    </row>
    <row r="109" spans="1:9" ht="12.75" customHeight="1" x14ac:dyDescent="0.2">
      <c r="A109" s="183" t="s">
        <v>142</v>
      </c>
      <c r="B109" s="183"/>
      <c r="C109" s="183"/>
      <c r="D109" s="183"/>
      <c r="E109" s="183"/>
      <c r="F109" s="183"/>
      <c r="G109" s="7">
        <v>101</v>
      </c>
      <c r="H109" s="90">
        <v>0</v>
      </c>
      <c r="I109" s="90">
        <v>0</v>
      </c>
    </row>
    <row r="110" spans="1:9" ht="21.6" customHeight="1" x14ac:dyDescent="0.2">
      <c r="A110" s="183" t="s">
        <v>143</v>
      </c>
      <c r="B110" s="183"/>
      <c r="C110" s="183"/>
      <c r="D110" s="183"/>
      <c r="E110" s="183"/>
      <c r="F110" s="183"/>
      <c r="G110" s="7">
        <v>102</v>
      </c>
      <c r="H110" s="90">
        <v>0</v>
      </c>
      <c r="I110" s="90">
        <v>0</v>
      </c>
    </row>
    <row r="111" spans="1:9" ht="12.75" customHeight="1" x14ac:dyDescent="0.2">
      <c r="A111" s="183" t="s">
        <v>144</v>
      </c>
      <c r="B111" s="183"/>
      <c r="C111" s="183"/>
      <c r="D111" s="183"/>
      <c r="E111" s="183"/>
      <c r="F111" s="183"/>
      <c r="G111" s="7">
        <v>103</v>
      </c>
      <c r="H111" s="90">
        <v>19239</v>
      </c>
      <c r="I111" s="90">
        <v>3089</v>
      </c>
    </row>
    <row r="112" spans="1:9" ht="12.75" customHeight="1" x14ac:dyDescent="0.2">
      <c r="A112" s="183" t="s">
        <v>145</v>
      </c>
      <c r="B112" s="183"/>
      <c r="C112" s="183"/>
      <c r="D112" s="183"/>
      <c r="E112" s="183"/>
      <c r="F112" s="183"/>
      <c r="G112" s="7">
        <v>104</v>
      </c>
      <c r="H112" s="90">
        <v>33520917</v>
      </c>
      <c r="I112" s="90">
        <v>34085301</v>
      </c>
    </row>
    <row r="113" spans="1:9" ht="12.75" customHeight="1" x14ac:dyDescent="0.2">
      <c r="A113" s="183" t="s">
        <v>146</v>
      </c>
      <c r="B113" s="183"/>
      <c r="C113" s="183"/>
      <c r="D113" s="183"/>
      <c r="E113" s="183"/>
      <c r="F113" s="183"/>
      <c r="G113" s="7">
        <v>105</v>
      </c>
      <c r="H113" s="90">
        <v>0</v>
      </c>
      <c r="I113" s="90">
        <v>0</v>
      </c>
    </row>
    <row r="114" spans="1:9" ht="12.75" customHeight="1" x14ac:dyDescent="0.2">
      <c r="A114" s="183" t="s">
        <v>147</v>
      </c>
      <c r="B114" s="183"/>
      <c r="C114" s="183"/>
      <c r="D114" s="183"/>
      <c r="E114" s="183"/>
      <c r="F114" s="183"/>
      <c r="G114" s="7">
        <v>106</v>
      </c>
      <c r="H114" s="90">
        <v>0</v>
      </c>
      <c r="I114" s="90">
        <v>0</v>
      </c>
    </row>
    <row r="115" spans="1:9" ht="12.75" customHeight="1" x14ac:dyDescent="0.2">
      <c r="A115" s="183" t="s">
        <v>148</v>
      </c>
      <c r="B115" s="183"/>
      <c r="C115" s="183"/>
      <c r="D115" s="183"/>
      <c r="E115" s="183"/>
      <c r="F115" s="183"/>
      <c r="G115" s="7">
        <v>107</v>
      </c>
      <c r="H115" s="90">
        <v>0</v>
      </c>
      <c r="I115" s="90">
        <v>0</v>
      </c>
    </row>
    <row r="116" spans="1:9" ht="12.75" customHeight="1" x14ac:dyDescent="0.2">
      <c r="A116" s="183" t="s">
        <v>149</v>
      </c>
      <c r="B116" s="183"/>
      <c r="C116" s="183"/>
      <c r="D116" s="183"/>
      <c r="E116" s="183"/>
      <c r="F116" s="183"/>
      <c r="G116" s="7">
        <v>108</v>
      </c>
      <c r="H116" s="90">
        <v>0</v>
      </c>
      <c r="I116" s="90">
        <v>0</v>
      </c>
    </row>
    <row r="117" spans="1:9" ht="12.75" customHeight="1" x14ac:dyDescent="0.2">
      <c r="A117" s="183" t="s">
        <v>150</v>
      </c>
      <c r="B117" s="183"/>
      <c r="C117" s="183"/>
      <c r="D117" s="183"/>
      <c r="E117" s="183"/>
      <c r="F117" s="183"/>
      <c r="G117" s="7">
        <v>109</v>
      </c>
      <c r="H117" s="90">
        <v>189821</v>
      </c>
      <c r="I117" s="90">
        <v>152423</v>
      </c>
    </row>
    <row r="118" spans="1:9" ht="12.75" customHeight="1" x14ac:dyDescent="0.2">
      <c r="A118" s="185" t="s">
        <v>151</v>
      </c>
      <c r="B118" s="185"/>
      <c r="C118" s="185"/>
      <c r="D118" s="185"/>
      <c r="E118" s="185"/>
      <c r="F118" s="185"/>
      <c r="G118" s="8">
        <v>110</v>
      </c>
      <c r="H118" s="91">
        <f>SUM(H119:H132)</f>
        <v>65846254</v>
      </c>
      <c r="I118" s="91">
        <f>SUM(I119:I132)</f>
        <v>80392129</v>
      </c>
    </row>
    <row r="119" spans="1:9" ht="12.75" customHeight="1" x14ac:dyDescent="0.2">
      <c r="A119" s="183" t="s">
        <v>140</v>
      </c>
      <c r="B119" s="183"/>
      <c r="C119" s="183"/>
      <c r="D119" s="183"/>
      <c r="E119" s="183"/>
      <c r="F119" s="183"/>
      <c r="G119" s="7">
        <v>111</v>
      </c>
      <c r="H119" s="90">
        <v>0</v>
      </c>
      <c r="I119" s="90">
        <v>0</v>
      </c>
    </row>
    <row r="120" spans="1:9" ht="22.15" customHeight="1" x14ac:dyDescent="0.2">
      <c r="A120" s="183" t="s">
        <v>141</v>
      </c>
      <c r="B120" s="183"/>
      <c r="C120" s="183"/>
      <c r="D120" s="183"/>
      <c r="E120" s="183"/>
      <c r="F120" s="183"/>
      <c r="G120" s="7">
        <v>112</v>
      </c>
      <c r="H120" s="90">
        <v>0</v>
      </c>
      <c r="I120" s="90">
        <v>0</v>
      </c>
    </row>
    <row r="121" spans="1:9" ht="12.75" customHeight="1" x14ac:dyDescent="0.2">
      <c r="A121" s="183" t="s">
        <v>142</v>
      </c>
      <c r="B121" s="183"/>
      <c r="C121" s="183"/>
      <c r="D121" s="183"/>
      <c r="E121" s="183"/>
      <c r="F121" s="183"/>
      <c r="G121" s="7">
        <v>113</v>
      </c>
      <c r="H121" s="90">
        <v>0</v>
      </c>
      <c r="I121" s="90">
        <v>0</v>
      </c>
    </row>
    <row r="122" spans="1:9" ht="23.45" customHeight="1" x14ac:dyDescent="0.2">
      <c r="A122" s="183" t="s">
        <v>143</v>
      </c>
      <c r="B122" s="183"/>
      <c r="C122" s="183"/>
      <c r="D122" s="183"/>
      <c r="E122" s="183"/>
      <c r="F122" s="183"/>
      <c r="G122" s="7">
        <v>114</v>
      </c>
      <c r="H122" s="90">
        <v>0</v>
      </c>
      <c r="I122" s="90">
        <v>0</v>
      </c>
    </row>
    <row r="123" spans="1:9" ht="12.75" customHeight="1" x14ac:dyDescent="0.2">
      <c r="A123" s="183" t="s">
        <v>144</v>
      </c>
      <c r="B123" s="183"/>
      <c r="C123" s="183"/>
      <c r="D123" s="183"/>
      <c r="E123" s="183"/>
      <c r="F123" s="183"/>
      <c r="G123" s="7">
        <v>115</v>
      </c>
      <c r="H123" s="90">
        <v>0</v>
      </c>
      <c r="I123" s="90">
        <v>0</v>
      </c>
    </row>
    <row r="124" spans="1:9" ht="12.75" customHeight="1" x14ac:dyDescent="0.2">
      <c r="A124" s="183" t="s">
        <v>145</v>
      </c>
      <c r="B124" s="183"/>
      <c r="C124" s="183"/>
      <c r="D124" s="183"/>
      <c r="E124" s="183"/>
      <c r="F124" s="183"/>
      <c r="G124" s="7">
        <v>116</v>
      </c>
      <c r="H124" s="90">
        <v>19713777</v>
      </c>
      <c r="I124" s="90">
        <v>33857397</v>
      </c>
    </row>
    <row r="125" spans="1:9" ht="12.75" customHeight="1" x14ac:dyDescent="0.2">
      <c r="A125" s="183" t="s">
        <v>146</v>
      </c>
      <c r="B125" s="183"/>
      <c r="C125" s="183"/>
      <c r="D125" s="183"/>
      <c r="E125" s="183"/>
      <c r="F125" s="183"/>
      <c r="G125" s="7">
        <v>117</v>
      </c>
      <c r="H125" s="90">
        <v>0</v>
      </c>
      <c r="I125" s="90">
        <v>0</v>
      </c>
    </row>
    <row r="126" spans="1:9" ht="12.75" customHeight="1" x14ac:dyDescent="0.2">
      <c r="A126" s="183" t="s">
        <v>147</v>
      </c>
      <c r="B126" s="183"/>
      <c r="C126" s="183"/>
      <c r="D126" s="183"/>
      <c r="E126" s="183"/>
      <c r="F126" s="183"/>
      <c r="G126" s="7">
        <v>118</v>
      </c>
      <c r="H126" s="90">
        <v>39029352</v>
      </c>
      <c r="I126" s="90">
        <v>38204969</v>
      </c>
    </row>
    <row r="127" spans="1:9" x14ac:dyDescent="0.2">
      <c r="A127" s="183" t="s">
        <v>148</v>
      </c>
      <c r="B127" s="183"/>
      <c r="C127" s="183"/>
      <c r="D127" s="183"/>
      <c r="E127" s="183"/>
      <c r="F127" s="183"/>
      <c r="G127" s="7">
        <v>119</v>
      </c>
      <c r="H127" s="90">
        <v>0</v>
      </c>
      <c r="I127" s="90">
        <v>0</v>
      </c>
    </row>
    <row r="128" spans="1:9" x14ac:dyDescent="0.2">
      <c r="A128" s="183" t="s">
        <v>152</v>
      </c>
      <c r="B128" s="183"/>
      <c r="C128" s="183"/>
      <c r="D128" s="183"/>
      <c r="E128" s="183"/>
      <c r="F128" s="183"/>
      <c r="G128" s="7">
        <v>120</v>
      </c>
      <c r="H128" s="90">
        <v>1846645</v>
      </c>
      <c r="I128" s="90">
        <v>2115902</v>
      </c>
    </row>
    <row r="129" spans="1:9" x14ac:dyDescent="0.2">
      <c r="A129" s="183" t="s">
        <v>153</v>
      </c>
      <c r="B129" s="183"/>
      <c r="C129" s="183"/>
      <c r="D129" s="183"/>
      <c r="E129" s="183"/>
      <c r="F129" s="183"/>
      <c r="G129" s="7">
        <v>121</v>
      </c>
      <c r="H129" s="90">
        <v>4337325</v>
      </c>
      <c r="I129" s="90">
        <v>5252307</v>
      </c>
    </row>
    <row r="130" spans="1:9" x14ac:dyDescent="0.2">
      <c r="A130" s="183" t="s">
        <v>154</v>
      </c>
      <c r="B130" s="183"/>
      <c r="C130" s="183"/>
      <c r="D130" s="183"/>
      <c r="E130" s="183"/>
      <c r="F130" s="183"/>
      <c r="G130" s="7">
        <v>122</v>
      </c>
      <c r="H130" s="90">
        <v>792589</v>
      </c>
      <c r="I130" s="90">
        <v>819949</v>
      </c>
    </row>
    <row r="131" spans="1:9" x14ac:dyDescent="0.2">
      <c r="A131" s="183" t="s">
        <v>155</v>
      </c>
      <c r="B131" s="183"/>
      <c r="C131" s="183"/>
      <c r="D131" s="183"/>
      <c r="E131" s="183"/>
      <c r="F131" s="183"/>
      <c r="G131" s="7">
        <v>123</v>
      </c>
      <c r="H131" s="90">
        <v>0</v>
      </c>
      <c r="I131" s="90">
        <v>0</v>
      </c>
    </row>
    <row r="132" spans="1:9" x14ac:dyDescent="0.2">
      <c r="A132" s="183" t="s">
        <v>156</v>
      </c>
      <c r="B132" s="183"/>
      <c r="C132" s="183"/>
      <c r="D132" s="183"/>
      <c r="E132" s="183"/>
      <c r="F132" s="183"/>
      <c r="G132" s="7">
        <v>124</v>
      </c>
      <c r="H132" s="90">
        <v>126566</v>
      </c>
      <c r="I132" s="90">
        <v>141605</v>
      </c>
    </row>
    <row r="133" spans="1:9" ht="22.15" customHeight="1" x14ac:dyDescent="0.2">
      <c r="A133" s="199" t="s">
        <v>157</v>
      </c>
      <c r="B133" s="199"/>
      <c r="C133" s="199"/>
      <c r="D133" s="199"/>
      <c r="E133" s="199"/>
      <c r="F133" s="199"/>
      <c r="G133" s="7">
        <v>125</v>
      </c>
      <c r="H133" s="90">
        <v>3200634</v>
      </c>
      <c r="I133" s="90">
        <v>3596211</v>
      </c>
    </row>
    <row r="134" spans="1:9" ht="12.75" customHeight="1" x14ac:dyDescent="0.2">
      <c r="A134" s="185" t="s">
        <v>158</v>
      </c>
      <c r="B134" s="185"/>
      <c r="C134" s="185"/>
      <c r="D134" s="185"/>
      <c r="E134" s="185"/>
      <c r="F134" s="185"/>
      <c r="G134" s="8">
        <v>126</v>
      </c>
      <c r="H134" s="91">
        <f>H75+H99+H106+H118+H133</f>
        <v>162417395</v>
      </c>
      <c r="I134" s="91">
        <f>I75+I99+I106+I118+I133</f>
        <v>171474530</v>
      </c>
    </row>
    <row r="135" spans="1:9" x14ac:dyDescent="0.2">
      <c r="A135" s="199" t="s">
        <v>159</v>
      </c>
      <c r="B135" s="199"/>
      <c r="C135" s="199"/>
      <c r="D135" s="199"/>
      <c r="E135" s="199"/>
      <c r="F135" s="199"/>
      <c r="G135" s="7">
        <v>127</v>
      </c>
      <c r="H135" s="90">
        <v>0</v>
      </c>
      <c r="I135" s="90">
        <v>0</v>
      </c>
    </row>
  </sheetData>
  <sheetProtection algorithmName="SHA-512" hashValue="YtMolaZWfLWzYuibSir3NbM8NXhIiu+FNDaFlOs/fMt9O/O4VoErrKCldYYsFMTB8/YlivnLaExhTWJF61aLOw==" saltValue="Rrf9EXk2OvYIQEXXuNlmow=="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85" zoomScale="85" zoomScaleNormal="85" zoomScaleSheetLayoutView="110" workbookViewId="0">
      <selection activeCell="N108" sqref="N108"/>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03" t="s">
        <v>160</v>
      </c>
      <c r="B1" s="204"/>
      <c r="C1" s="204"/>
      <c r="D1" s="204"/>
      <c r="E1" s="204"/>
      <c r="F1" s="204"/>
      <c r="G1" s="204"/>
      <c r="H1" s="204"/>
      <c r="I1" s="204"/>
    </row>
    <row r="2" spans="1:11" x14ac:dyDescent="0.2">
      <c r="A2" s="205" t="s">
        <v>466</v>
      </c>
      <c r="B2" s="206"/>
      <c r="C2" s="206"/>
      <c r="D2" s="206"/>
      <c r="E2" s="206"/>
      <c r="F2" s="206"/>
      <c r="G2" s="206"/>
      <c r="H2" s="206"/>
      <c r="I2" s="206"/>
    </row>
    <row r="3" spans="1:11" x14ac:dyDescent="0.2">
      <c r="A3" s="207" t="s">
        <v>162</v>
      </c>
      <c r="B3" s="208"/>
      <c r="C3" s="208"/>
      <c r="D3" s="208"/>
      <c r="E3" s="208"/>
      <c r="F3" s="208"/>
      <c r="G3" s="208"/>
      <c r="H3" s="208"/>
      <c r="I3" s="208"/>
      <c r="J3" s="209"/>
      <c r="K3" s="209"/>
    </row>
    <row r="4" spans="1:11" x14ac:dyDescent="0.2">
      <c r="A4" s="210" t="s">
        <v>468</v>
      </c>
      <c r="B4" s="211"/>
      <c r="C4" s="211"/>
      <c r="D4" s="211"/>
      <c r="E4" s="211"/>
      <c r="F4" s="211"/>
      <c r="G4" s="211"/>
      <c r="H4" s="211"/>
      <c r="I4" s="211"/>
      <c r="J4" s="212"/>
      <c r="K4" s="212"/>
    </row>
    <row r="5" spans="1:11" ht="22.15" customHeight="1" x14ac:dyDescent="0.2">
      <c r="A5" s="213" t="s">
        <v>44</v>
      </c>
      <c r="B5" s="214"/>
      <c r="C5" s="214"/>
      <c r="D5" s="214"/>
      <c r="E5" s="214"/>
      <c r="F5" s="214"/>
      <c r="G5" s="213" t="s">
        <v>163</v>
      </c>
      <c r="H5" s="215" t="s">
        <v>164</v>
      </c>
      <c r="I5" s="216"/>
      <c r="J5" s="215" t="s">
        <v>165</v>
      </c>
      <c r="K5" s="216"/>
    </row>
    <row r="6" spans="1:11" x14ac:dyDescent="0.2">
      <c r="A6" s="214"/>
      <c r="B6" s="214"/>
      <c r="C6" s="214"/>
      <c r="D6" s="214"/>
      <c r="E6" s="214"/>
      <c r="F6" s="214"/>
      <c r="G6" s="214"/>
      <c r="H6" s="23" t="s">
        <v>166</v>
      </c>
      <c r="I6" s="23" t="s">
        <v>167</v>
      </c>
      <c r="J6" s="23" t="s">
        <v>166</v>
      </c>
      <c r="K6" s="23" t="s">
        <v>167</v>
      </c>
    </row>
    <row r="7" spans="1:11" x14ac:dyDescent="0.2">
      <c r="A7" s="219">
        <v>1</v>
      </c>
      <c r="B7" s="220"/>
      <c r="C7" s="220"/>
      <c r="D7" s="220"/>
      <c r="E7" s="220"/>
      <c r="F7" s="220"/>
      <c r="G7" s="24">
        <v>2</v>
      </c>
      <c r="H7" s="23">
        <v>3</v>
      </c>
      <c r="I7" s="23">
        <v>4</v>
      </c>
      <c r="J7" s="23">
        <v>5</v>
      </c>
      <c r="K7" s="23">
        <v>6</v>
      </c>
    </row>
    <row r="8" spans="1:11" ht="12.75" customHeight="1" x14ac:dyDescent="0.2">
      <c r="A8" s="217" t="s">
        <v>168</v>
      </c>
      <c r="B8" s="217"/>
      <c r="C8" s="217"/>
      <c r="D8" s="217"/>
      <c r="E8" s="217"/>
      <c r="F8" s="217"/>
      <c r="G8" s="8">
        <v>1</v>
      </c>
      <c r="H8" s="94">
        <f>SUM(H9:H13)</f>
        <v>232179296</v>
      </c>
      <c r="I8" s="94">
        <f>SUM(I9:I13)</f>
        <v>68492090</v>
      </c>
      <c r="J8" s="94">
        <f>SUM(J9:J13)</f>
        <v>249506733</v>
      </c>
      <c r="K8" s="94">
        <f>SUM(K9:K13)</f>
        <v>75477385</v>
      </c>
    </row>
    <row r="9" spans="1:11" ht="12.75" customHeight="1" x14ac:dyDescent="0.2">
      <c r="A9" s="183" t="s">
        <v>169</v>
      </c>
      <c r="B9" s="183"/>
      <c r="C9" s="183"/>
      <c r="D9" s="183"/>
      <c r="E9" s="183"/>
      <c r="F9" s="183"/>
      <c r="G9" s="7">
        <v>2</v>
      </c>
      <c r="H9" s="95">
        <v>0</v>
      </c>
      <c r="I9" s="95">
        <v>0</v>
      </c>
      <c r="J9" s="95">
        <v>0</v>
      </c>
      <c r="K9" s="95">
        <v>0</v>
      </c>
    </row>
    <row r="10" spans="1:11" ht="12.75" customHeight="1" x14ac:dyDescent="0.2">
      <c r="A10" s="183" t="s">
        <v>170</v>
      </c>
      <c r="B10" s="183"/>
      <c r="C10" s="183"/>
      <c r="D10" s="183"/>
      <c r="E10" s="183"/>
      <c r="F10" s="183"/>
      <c r="G10" s="7">
        <v>3</v>
      </c>
      <c r="H10" s="95">
        <v>228410365</v>
      </c>
      <c r="I10" s="95">
        <v>67205660</v>
      </c>
      <c r="J10" s="95">
        <v>246408078</v>
      </c>
      <c r="K10" s="95">
        <v>74413446</v>
      </c>
    </row>
    <row r="11" spans="1:11" ht="12.75" customHeight="1" x14ac:dyDescent="0.2">
      <c r="A11" s="183" t="s">
        <v>171</v>
      </c>
      <c r="B11" s="183"/>
      <c r="C11" s="183"/>
      <c r="D11" s="183"/>
      <c r="E11" s="183"/>
      <c r="F11" s="183"/>
      <c r="G11" s="7">
        <v>4</v>
      </c>
      <c r="H11" s="95">
        <v>0</v>
      </c>
      <c r="I11" s="95">
        <v>0</v>
      </c>
      <c r="J11" s="95">
        <v>0</v>
      </c>
      <c r="K11" s="95">
        <v>0</v>
      </c>
    </row>
    <row r="12" spans="1:11" ht="12.75" customHeight="1" x14ac:dyDescent="0.2">
      <c r="A12" s="183" t="s">
        <v>172</v>
      </c>
      <c r="B12" s="183"/>
      <c r="C12" s="183"/>
      <c r="D12" s="183"/>
      <c r="E12" s="183"/>
      <c r="F12" s="183"/>
      <c r="G12" s="7">
        <v>5</v>
      </c>
      <c r="H12" s="95">
        <v>0</v>
      </c>
      <c r="I12" s="95">
        <v>0</v>
      </c>
      <c r="J12" s="95">
        <v>0</v>
      </c>
      <c r="K12" s="95">
        <v>0</v>
      </c>
    </row>
    <row r="13" spans="1:11" ht="12.75" customHeight="1" x14ac:dyDescent="0.2">
      <c r="A13" s="183" t="s">
        <v>173</v>
      </c>
      <c r="B13" s="183"/>
      <c r="C13" s="183"/>
      <c r="D13" s="183"/>
      <c r="E13" s="183"/>
      <c r="F13" s="183"/>
      <c r="G13" s="7">
        <v>6</v>
      </c>
      <c r="H13" s="95">
        <v>3768931</v>
      </c>
      <c r="I13" s="95">
        <v>1286430</v>
      </c>
      <c r="J13" s="95">
        <v>3098655</v>
      </c>
      <c r="K13" s="95">
        <v>1063939</v>
      </c>
    </row>
    <row r="14" spans="1:11" ht="12.75" customHeight="1" x14ac:dyDescent="0.2">
      <c r="A14" s="217" t="s">
        <v>174</v>
      </c>
      <c r="B14" s="217"/>
      <c r="C14" s="217"/>
      <c r="D14" s="217"/>
      <c r="E14" s="217"/>
      <c r="F14" s="217"/>
      <c r="G14" s="8">
        <v>7</v>
      </c>
      <c r="H14" s="94">
        <f>H15+H16+H20+H24+H25+H26+H29+H36</f>
        <v>219484418</v>
      </c>
      <c r="I14" s="94">
        <f>I15+I16+I20+I24+I25+I26+I29+I36</f>
        <v>66014910</v>
      </c>
      <c r="J14" s="94">
        <f>J15+J16+J20+J24+J25+J26+J29+J36</f>
        <v>241719052</v>
      </c>
      <c r="K14" s="94">
        <f>K15+K16+K20+K24+K25+K26+K29+K36</f>
        <v>73885409</v>
      </c>
    </row>
    <row r="15" spans="1:11" ht="12.75" customHeight="1" x14ac:dyDescent="0.2">
      <c r="A15" s="183" t="s">
        <v>175</v>
      </c>
      <c r="B15" s="183"/>
      <c r="C15" s="183"/>
      <c r="D15" s="183"/>
      <c r="E15" s="183"/>
      <c r="F15" s="183"/>
      <c r="G15" s="7">
        <v>8</v>
      </c>
      <c r="H15" s="95">
        <v>0</v>
      </c>
      <c r="I15" s="95">
        <v>0</v>
      </c>
      <c r="J15" s="95">
        <v>0</v>
      </c>
      <c r="K15" s="95">
        <v>0</v>
      </c>
    </row>
    <row r="16" spans="1:11" ht="12.75" customHeight="1" x14ac:dyDescent="0.2">
      <c r="A16" s="184" t="s">
        <v>176</v>
      </c>
      <c r="B16" s="184"/>
      <c r="C16" s="184"/>
      <c r="D16" s="184"/>
      <c r="E16" s="184"/>
      <c r="F16" s="184"/>
      <c r="G16" s="8">
        <v>9</v>
      </c>
      <c r="H16" s="94">
        <f>SUM(H17:H19)</f>
        <v>171925835</v>
      </c>
      <c r="I16" s="94">
        <f>SUM(I17:I19)</f>
        <v>52024273</v>
      </c>
      <c r="J16" s="94">
        <f>SUM(J17:J19)</f>
        <v>184307000</v>
      </c>
      <c r="K16" s="94">
        <f>SUM(K17:K19)</f>
        <v>57068272</v>
      </c>
    </row>
    <row r="17" spans="1:11" ht="12.75" customHeight="1" x14ac:dyDescent="0.2">
      <c r="A17" s="218" t="s">
        <v>177</v>
      </c>
      <c r="B17" s="218"/>
      <c r="C17" s="218"/>
      <c r="D17" s="218"/>
      <c r="E17" s="218"/>
      <c r="F17" s="218"/>
      <c r="G17" s="7">
        <v>10</v>
      </c>
      <c r="H17" s="95">
        <v>3269745</v>
      </c>
      <c r="I17" s="95">
        <v>1019274</v>
      </c>
      <c r="J17" s="95">
        <v>3233237</v>
      </c>
      <c r="K17" s="95">
        <v>909786</v>
      </c>
    </row>
    <row r="18" spans="1:11" ht="12.75" customHeight="1" x14ac:dyDescent="0.2">
      <c r="A18" s="218" t="s">
        <v>178</v>
      </c>
      <c r="B18" s="218"/>
      <c r="C18" s="218"/>
      <c r="D18" s="218"/>
      <c r="E18" s="218"/>
      <c r="F18" s="218"/>
      <c r="G18" s="7">
        <v>11</v>
      </c>
      <c r="H18" s="95">
        <v>153294842</v>
      </c>
      <c r="I18" s="95">
        <v>46551788</v>
      </c>
      <c r="J18" s="95">
        <v>163566290</v>
      </c>
      <c r="K18" s="95">
        <v>51063858</v>
      </c>
    </row>
    <row r="19" spans="1:11" ht="12.75" customHeight="1" x14ac:dyDescent="0.2">
      <c r="A19" s="218" t="s">
        <v>179</v>
      </c>
      <c r="B19" s="218"/>
      <c r="C19" s="218"/>
      <c r="D19" s="218"/>
      <c r="E19" s="218"/>
      <c r="F19" s="218"/>
      <c r="G19" s="7">
        <v>12</v>
      </c>
      <c r="H19" s="95">
        <v>15361248</v>
      </c>
      <c r="I19" s="95">
        <v>4453211</v>
      </c>
      <c r="J19" s="95">
        <v>17507473</v>
      </c>
      <c r="K19" s="95">
        <v>5094628</v>
      </c>
    </row>
    <row r="20" spans="1:11" ht="12.75" customHeight="1" x14ac:dyDescent="0.2">
      <c r="A20" s="184" t="s">
        <v>180</v>
      </c>
      <c r="B20" s="184"/>
      <c r="C20" s="184"/>
      <c r="D20" s="184"/>
      <c r="E20" s="184"/>
      <c r="F20" s="184"/>
      <c r="G20" s="8">
        <v>13</v>
      </c>
      <c r="H20" s="94">
        <f>SUM(H21:H23)</f>
        <v>30809342</v>
      </c>
      <c r="I20" s="94">
        <f>SUM(I21:I23)</f>
        <v>8535413</v>
      </c>
      <c r="J20" s="94">
        <f>SUM(J21:J23)</f>
        <v>36920082</v>
      </c>
      <c r="K20" s="94">
        <f>SUM(K21:K23)</f>
        <v>10016828</v>
      </c>
    </row>
    <row r="21" spans="1:11" ht="12.75" customHeight="1" x14ac:dyDescent="0.2">
      <c r="A21" s="218" t="s">
        <v>181</v>
      </c>
      <c r="B21" s="218"/>
      <c r="C21" s="218"/>
      <c r="D21" s="218"/>
      <c r="E21" s="218"/>
      <c r="F21" s="218"/>
      <c r="G21" s="7">
        <v>14</v>
      </c>
      <c r="H21" s="95">
        <v>21455348</v>
      </c>
      <c r="I21" s="95">
        <v>5921454</v>
      </c>
      <c r="J21" s="95">
        <v>25378355</v>
      </c>
      <c r="K21" s="95">
        <v>6853245</v>
      </c>
    </row>
    <row r="22" spans="1:11" ht="12.75" customHeight="1" x14ac:dyDescent="0.2">
      <c r="A22" s="218" t="s">
        <v>182</v>
      </c>
      <c r="B22" s="218"/>
      <c r="C22" s="218"/>
      <c r="D22" s="218"/>
      <c r="E22" s="218"/>
      <c r="F22" s="218"/>
      <c r="G22" s="7">
        <v>15</v>
      </c>
      <c r="H22" s="95">
        <v>6659807</v>
      </c>
      <c r="I22" s="95">
        <v>1870246</v>
      </c>
      <c r="J22" s="95">
        <v>8163626</v>
      </c>
      <c r="K22" s="95">
        <v>2221885</v>
      </c>
    </row>
    <row r="23" spans="1:11" ht="12.75" customHeight="1" x14ac:dyDescent="0.2">
      <c r="A23" s="218" t="s">
        <v>183</v>
      </c>
      <c r="B23" s="218"/>
      <c r="C23" s="218"/>
      <c r="D23" s="218"/>
      <c r="E23" s="218"/>
      <c r="F23" s="218"/>
      <c r="G23" s="7">
        <v>16</v>
      </c>
      <c r="H23" s="95">
        <v>2694187</v>
      </c>
      <c r="I23" s="95">
        <v>743713</v>
      </c>
      <c r="J23" s="95">
        <v>3378101</v>
      </c>
      <c r="K23" s="95">
        <v>941698</v>
      </c>
    </row>
    <row r="24" spans="1:11" ht="12.75" customHeight="1" x14ac:dyDescent="0.2">
      <c r="A24" s="183" t="s">
        <v>184</v>
      </c>
      <c r="B24" s="183"/>
      <c r="C24" s="183"/>
      <c r="D24" s="183"/>
      <c r="E24" s="183"/>
      <c r="F24" s="183"/>
      <c r="G24" s="7">
        <v>17</v>
      </c>
      <c r="H24" s="95">
        <v>6849394</v>
      </c>
      <c r="I24" s="95">
        <v>1843194</v>
      </c>
      <c r="J24" s="95">
        <v>9465097</v>
      </c>
      <c r="K24" s="95">
        <v>2571923</v>
      </c>
    </row>
    <row r="25" spans="1:11" ht="12.75" customHeight="1" x14ac:dyDescent="0.2">
      <c r="A25" s="183" t="s">
        <v>185</v>
      </c>
      <c r="B25" s="183"/>
      <c r="C25" s="183"/>
      <c r="D25" s="183"/>
      <c r="E25" s="183"/>
      <c r="F25" s="183"/>
      <c r="G25" s="7">
        <v>18</v>
      </c>
      <c r="H25" s="95">
        <v>8634168</v>
      </c>
      <c r="I25" s="95">
        <v>2764571</v>
      </c>
      <c r="J25" s="95">
        <v>9465154</v>
      </c>
      <c r="K25" s="95">
        <v>3222844</v>
      </c>
    </row>
    <row r="26" spans="1:11" ht="12.75" customHeight="1" x14ac:dyDescent="0.2">
      <c r="A26" s="184" t="s">
        <v>186</v>
      </c>
      <c r="B26" s="184"/>
      <c r="C26" s="184"/>
      <c r="D26" s="184"/>
      <c r="E26" s="184"/>
      <c r="F26" s="184"/>
      <c r="G26" s="8">
        <v>19</v>
      </c>
      <c r="H26" s="94">
        <f>H27+H28</f>
        <v>272499</v>
      </c>
      <c r="I26" s="94">
        <f>I27+I28</f>
        <v>264859</v>
      </c>
      <c r="J26" s="94">
        <f>J27+J28</f>
        <v>443040</v>
      </c>
      <c r="K26" s="94">
        <f>K27+K28</f>
        <v>428021</v>
      </c>
    </row>
    <row r="27" spans="1:11" ht="12.75" customHeight="1" x14ac:dyDescent="0.2">
      <c r="A27" s="218" t="s">
        <v>187</v>
      </c>
      <c r="B27" s="218"/>
      <c r="C27" s="218"/>
      <c r="D27" s="218"/>
      <c r="E27" s="218"/>
      <c r="F27" s="218"/>
      <c r="G27" s="7">
        <v>20</v>
      </c>
      <c r="H27" s="95">
        <v>0</v>
      </c>
      <c r="I27" s="95">
        <v>0</v>
      </c>
      <c r="J27" s="95">
        <v>0</v>
      </c>
      <c r="K27" s="95">
        <v>0</v>
      </c>
    </row>
    <row r="28" spans="1:11" ht="12.75" customHeight="1" x14ac:dyDescent="0.2">
      <c r="A28" s="218" t="s">
        <v>188</v>
      </c>
      <c r="B28" s="218"/>
      <c r="C28" s="218"/>
      <c r="D28" s="218"/>
      <c r="E28" s="218"/>
      <c r="F28" s="218"/>
      <c r="G28" s="7">
        <v>21</v>
      </c>
      <c r="H28" s="95">
        <v>272499</v>
      </c>
      <c r="I28" s="95">
        <v>264859</v>
      </c>
      <c r="J28" s="95">
        <v>443040</v>
      </c>
      <c r="K28" s="95">
        <v>428021</v>
      </c>
    </row>
    <row r="29" spans="1:11" ht="12.75" customHeight="1" x14ac:dyDescent="0.2">
      <c r="A29" s="184" t="s">
        <v>189</v>
      </c>
      <c r="B29" s="184"/>
      <c r="C29" s="184"/>
      <c r="D29" s="184"/>
      <c r="E29" s="184"/>
      <c r="F29" s="184"/>
      <c r="G29" s="8">
        <v>22</v>
      </c>
      <c r="H29" s="94">
        <f>SUM(H30:H35)</f>
        <v>19765</v>
      </c>
      <c r="I29" s="94">
        <f>SUM(I30:I35)</f>
        <v>19765</v>
      </c>
      <c r="J29" s="94">
        <f>SUM(J30:J35)</f>
        <v>18634</v>
      </c>
      <c r="K29" s="94">
        <f>SUM(K30:K35)</f>
        <v>18634</v>
      </c>
    </row>
    <row r="30" spans="1:11" ht="12.75" customHeight="1" x14ac:dyDescent="0.2">
      <c r="A30" s="218" t="s">
        <v>190</v>
      </c>
      <c r="B30" s="218"/>
      <c r="C30" s="218"/>
      <c r="D30" s="218"/>
      <c r="E30" s="218"/>
      <c r="F30" s="218"/>
      <c r="G30" s="7">
        <v>23</v>
      </c>
      <c r="H30" s="95">
        <v>0</v>
      </c>
      <c r="I30" s="95">
        <v>0</v>
      </c>
      <c r="J30" s="95">
        <v>0</v>
      </c>
      <c r="K30" s="95">
        <v>0</v>
      </c>
    </row>
    <row r="31" spans="1:11" ht="12.75" customHeight="1" x14ac:dyDescent="0.2">
      <c r="A31" s="218" t="s">
        <v>191</v>
      </c>
      <c r="B31" s="218"/>
      <c r="C31" s="218"/>
      <c r="D31" s="218"/>
      <c r="E31" s="218"/>
      <c r="F31" s="218"/>
      <c r="G31" s="7">
        <v>24</v>
      </c>
      <c r="H31" s="95">
        <v>0</v>
      </c>
      <c r="I31" s="95">
        <v>0</v>
      </c>
      <c r="J31" s="95">
        <v>0</v>
      </c>
      <c r="K31" s="95">
        <v>0</v>
      </c>
    </row>
    <row r="32" spans="1:11" ht="12.75" customHeight="1" x14ac:dyDescent="0.2">
      <c r="A32" s="218" t="s">
        <v>192</v>
      </c>
      <c r="B32" s="218"/>
      <c r="C32" s="218"/>
      <c r="D32" s="218"/>
      <c r="E32" s="218"/>
      <c r="F32" s="218"/>
      <c r="G32" s="7">
        <v>25</v>
      </c>
      <c r="H32" s="95">
        <v>19765</v>
      </c>
      <c r="I32" s="95">
        <v>19765</v>
      </c>
      <c r="J32" s="95">
        <v>18634</v>
      </c>
      <c r="K32" s="95">
        <v>18634</v>
      </c>
    </row>
    <row r="33" spans="1:11" ht="12.75" customHeight="1" x14ac:dyDescent="0.2">
      <c r="A33" s="218" t="s">
        <v>193</v>
      </c>
      <c r="B33" s="218"/>
      <c r="C33" s="218"/>
      <c r="D33" s="218"/>
      <c r="E33" s="218"/>
      <c r="F33" s="218"/>
      <c r="G33" s="7">
        <v>26</v>
      </c>
      <c r="H33" s="95">
        <v>0</v>
      </c>
      <c r="I33" s="95">
        <v>0</v>
      </c>
      <c r="J33" s="95">
        <v>0</v>
      </c>
      <c r="K33" s="95">
        <v>0</v>
      </c>
    </row>
    <row r="34" spans="1:11" ht="12.75" customHeight="1" x14ac:dyDescent="0.2">
      <c r="A34" s="218" t="s">
        <v>194</v>
      </c>
      <c r="B34" s="218"/>
      <c r="C34" s="218"/>
      <c r="D34" s="218"/>
      <c r="E34" s="218"/>
      <c r="F34" s="218"/>
      <c r="G34" s="7">
        <v>27</v>
      </c>
      <c r="H34" s="95">
        <v>0</v>
      </c>
      <c r="I34" s="95">
        <v>0</v>
      </c>
      <c r="J34" s="95">
        <v>0</v>
      </c>
      <c r="K34" s="95">
        <v>0</v>
      </c>
    </row>
    <row r="35" spans="1:11" ht="12.75" customHeight="1" x14ac:dyDescent="0.2">
      <c r="A35" s="218" t="s">
        <v>195</v>
      </c>
      <c r="B35" s="218"/>
      <c r="C35" s="218"/>
      <c r="D35" s="218"/>
      <c r="E35" s="218"/>
      <c r="F35" s="218"/>
      <c r="G35" s="7">
        <v>28</v>
      </c>
      <c r="H35" s="95">
        <v>0</v>
      </c>
      <c r="I35" s="95">
        <v>0</v>
      </c>
      <c r="J35" s="95">
        <v>0</v>
      </c>
      <c r="K35" s="95">
        <v>0</v>
      </c>
    </row>
    <row r="36" spans="1:11" ht="12.75" customHeight="1" x14ac:dyDescent="0.2">
      <c r="A36" s="183" t="s">
        <v>196</v>
      </c>
      <c r="B36" s="183"/>
      <c r="C36" s="183"/>
      <c r="D36" s="183"/>
      <c r="E36" s="183"/>
      <c r="F36" s="183"/>
      <c r="G36" s="7">
        <v>29</v>
      </c>
      <c r="H36" s="95">
        <v>973415</v>
      </c>
      <c r="I36" s="95">
        <v>562835</v>
      </c>
      <c r="J36" s="95">
        <v>1100045</v>
      </c>
      <c r="K36" s="95">
        <v>558887</v>
      </c>
    </row>
    <row r="37" spans="1:11" ht="12.75" customHeight="1" x14ac:dyDescent="0.2">
      <c r="A37" s="217" t="s">
        <v>197</v>
      </c>
      <c r="B37" s="217"/>
      <c r="C37" s="217"/>
      <c r="D37" s="217"/>
      <c r="E37" s="217"/>
      <c r="F37" s="217"/>
      <c r="G37" s="8">
        <v>30</v>
      </c>
      <c r="H37" s="94">
        <f>SUM(H38:H47)</f>
        <v>142905</v>
      </c>
      <c r="I37" s="94">
        <f>SUM(I38:I47)</f>
        <v>40976</v>
      </c>
      <c r="J37" s="94">
        <f>SUM(J38:J47)</f>
        <v>177030</v>
      </c>
      <c r="K37" s="94">
        <f>SUM(K38:K47)</f>
        <v>64038</v>
      </c>
    </row>
    <row r="38" spans="1:11" ht="12.75" customHeight="1" x14ac:dyDescent="0.2">
      <c r="A38" s="183" t="s">
        <v>198</v>
      </c>
      <c r="B38" s="183"/>
      <c r="C38" s="183"/>
      <c r="D38" s="183"/>
      <c r="E38" s="183"/>
      <c r="F38" s="183"/>
      <c r="G38" s="7">
        <v>31</v>
      </c>
      <c r="H38" s="95">
        <v>0</v>
      </c>
      <c r="I38" s="95">
        <v>0</v>
      </c>
      <c r="J38" s="95">
        <v>0</v>
      </c>
      <c r="K38" s="95">
        <v>0</v>
      </c>
    </row>
    <row r="39" spans="1:11" ht="25.15" customHeight="1" x14ac:dyDescent="0.2">
      <c r="A39" s="183" t="s">
        <v>199</v>
      </c>
      <c r="B39" s="183"/>
      <c r="C39" s="183"/>
      <c r="D39" s="183"/>
      <c r="E39" s="183"/>
      <c r="F39" s="183"/>
      <c r="G39" s="7">
        <v>32</v>
      </c>
      <c r="H39" s="95">
        <v>0</v>
      </c>
      <c r="I39" s="95">
        <v>0</v>
      </c>
      <c r="J39" s="95">
        <v>0</v>
      </c>
      <c r="K39" s="95">
        <v>0</v>
      </c>
    </row>
    <row r="40" spans="1:11" ht="25.15" customHeight="1" x14ac:dyDescent="0.2">
      <c r="A40" s="183" t="s">
        <v>200</v>
      </c>
      <c r="B40" s="183"/>
      <c r="C40" s="183"/>
      <c r="D40" s="183"/>
      <c r="E40" s="183"/>
      <c r="F40" s="183"/>
      <c r="G40" s="7">
        <v>33</v>
      </c>
      <c r="H40" s="95">
        <v>0</v>
      </c>
      <c r="I40" s="95">
        <v>0</v>
      </c>
      <c r="J40" s="95">
        <v>0</v>
      </c>
      <c r="K40" s="95">
        <v>0</v>
      </c>
    </row>
    <row r="41" spans="1:11" ht="25.15" customHeight="1" x14ac:dyDescent="0.2">
      <c r="A41" s="183" t="s">
        <v>201</v>
      </c>
      <c r="B41" s="183"/>
      <c r="C41" s="183"/>
      <c r="D41" s="183"/>
      <c r="E41" s="183"/>
      <c r="F41" s="183"/>
      <c r="G41" s="7">
        <v>34</v>
      </c>
      <c r="H41" s="95">
        <v>0</v>
      </c>
      <c r="I41" s="95">
        <v>0</v>
      </c>
      <c r="J41" s="95">
        <v>0</v>
      </c>
      <c r="K41" s="95">
        <v>0</v>
      </c>
    </row>
    <row r="42" spans="1:11" ht="25.15" customHeight="1" x14ac:dyDescent="0.2">
      <c r="A42" s="183" t="s">
        <v>202</v>
      </c>
      <c r="B42" s="183"/>
      <c r="C42" s="183"/>
      <c r="D42" s="183"/>
      <c r="E42" s="183"/>
      <c r="F42" s="183"/>
      <c r="G42" s="7">
        <v>35</v>
      </c>
      <c r="H42" s="95">
        <v>0</v>
      </c>
      <c r="I42" s="95">
        <v>0</v>
      </c>
      <c r="J42" s="95">
        <v>0</v>
      </c>
      <c r="K42" s="95">
        <v>0</v>
      </c>
    </row>
    <row r="43" spans="1:11" ht="12.75" customHeight="1" x14ac:dyDescent="0.2">
      <c r="A43" s="183" t="s">
        <v>203</v>
      </c>
      <c r="B43" s="183"/>
      <c r="C43" s="183"/>
      <c r="D43" s="183"/>
      <c r="E43" s="183"/>
      <c r="F43" s="183"/>
      <c r="G43" s="7">
        <v>36</v>
      </c>
      <c r="H43" s="95">
        <v>0</v>
      </c>
      <c r="I43" s="95">
        <v>0</v>
      </c>
      <c r="J43" s="95">
        <v>0</v>
      </c>
      <c r="K43" s="95">
        <v>0</v>
      </c>
    </row>
    <row r="44" spans="1:11" ht="12.75" customHeight="1" x14ac:dyDescent="0.2">
      <c r="A44" s="183" t="s">
        <v>204</v>
      </c>
      <c r="B44" s="183"/>
      <c r="C44" s="183"/>
      <c r="D44" s="183"/>
      <c r="E44" s="183"/>
      <c r="F44" s="183"/>
      <c r="G44" s="7">
        <v>37</v>
      </c>
      <c r="H44" s="95">
        <v>97237</v>
      </c>
      <c r="I44" s="95">
        <v>34438</v>
      </c>
      <c r="J44" s="95">
        <v>81968</v>
      </c>
      <c r="K44" s="95">
        <v>52332</v>
      </c>
    </row>
    <row r="45" spans="1:11" ht="12.75" customHeight="1" x14ac:dyDescent="0.2">
      <c r="A45" s="183" t="s">
        <v>205</v>
      </c>
      <c r="B45" s="183"/>
      <c r="C45" s="183"/>
      <c r="D45" s="183"/>
      <c r="E45" s="183"/>
      <c r="F45" s="183"/>
      <c r="G45" s="7">
        <v>38</v>
      </c>
      <c r="H45" s="95">
        <v>45668</v>
      </c>
      <c r="I45" s="95">
        <v>6538</v>
      </c>
      <c r="J45" s="95">
        <v>95062</v>
      </c>
      <c r="K45" s="95">
        <v>11706</v>
      </c>
    </row>
    <row r="46" spans="1:11" ht="12.75" customHeight="1" x14ac:dyDescent="0.2">
      <c r="A46" s="183" t="s">
        <v>206</v>
      </c>
      <c r="B46" s="183"/>
      <c r="C46" s="183"/>
      <c r="D46" s="183"/>
      <c r="E46" s="183"/>
      <c r="F46" s="183"/>
      <c r="G46" s="7">
        <v>39</v>
      </c>
      <c r="H46" s="95">
        <v>0</v>
      </c>
      <c r="I46" s="95">
        <v>0</v>
      </c>
      <c r="J46" s="95">
        <v>0</v>
      </c>
      <c r="K46" s="95">
        <v>0</v>
      </c>
    </row>
    <row r="47" spans="1:11" ht="12.75" customHeight="1" x14ac:dyDescent="0.2">
      <c r="A47" s="183" t="s">
        <v>207</v>
      </c>
      <c r="B47" s="183"/>
      <c r="C47" s="183"/>
      <c r="D47" s="183"/>
      <c r="E47" s="183"/>
      <c r="F47" s="183"/>
      <c r="G47" s="7">
        <v>40</v>
      </c>
      <c r="H47" s="95">
        <v>0</v>
      </c>
      <c r="I47" s="95">
        <v>0</v>
      </c>
      <c r="J47" s="95">
        <v>0</v>
      </c>
      <c r="K47" s="95">
        <v>0</v>
      </c>
    </row>
    <row r="48" spans="1:11" ht="12.75" customHeight="1" x14ac:dyDescent="0.2">
      <c r="A48" s="217" t="s">
        <v>208</v>
      </c>
      <c r="B48" s="217"/>
      <c r="C48" s="217"/>
      <c r="D48" s="217"/>
      <c r="E48" s="217"/>
      <c r="F48" s="217"/>
      <c r="G48" s="8">
        <v>41</v>
      </c>
      <c r="H48" s="94">
        <f>SUM(H49:H55)</f>
        <v>2429039</v>
      </c>
      <c r="I48" s="94">
        <f>SUM(I49:I55)</f>
        <v>571215</v>
      </c>
      <c r="J48" s="94">
        <f>SUM(J49:J55)</f>
        <v>2102052</v>
      </c>
      <c r="K48" s="94">
        <f>SUM(K49:K55)</f>
        <v>582123</v>
      </c>
    </row>
    <row r="49" spans="1:11" ht="25.15" customHeight="1" x14ac:dyDescent="0.2">
      <c r="A49" s="183" t="s">
        <v>209</v>
      </c>
      <c r="B49" s="183"/>
      <c r="C49" s="183"/>
      <c r="D49" s="183"/>
      <c r="E49" s="183"/>
      <c r="F49" s="183"/>
      <c r="G49" s="7">
        <v>42</v>
      </c>
      <c r="H49" s="95">
        <v>0</v>
      </c>
      <c r="I49" s="95">
        <v>0</v>
      </c>
      <c r="J49" s="95">
        <v>0</v>
      </c>
      <c r="K49" s="95">
        <v>0</v>
      </c>
    </row>
    <row r="50" spans="1:11" ht="12.75" customHeight="1" x14ac:dyDescent="0.2">
      <c r="A50" s="221" t="s">
        <v>210</v>
      </c>
      <c r="B50" s="221"/>
      <c r="C50" s="221"/>
      <c r="D50" s="221"/>
      <c r="E50" s="221"/>
      <c r="F50" s="221"/>
      <c r="G50" s="7">
        <v>43</v>
      </c>
      <c r="H50" s="95">
        <v>0</v>
      </c>
      <c r="I50" s="95">
        <v>0</v>
      </c>
      <c r="J50" s="95">
        <v>0</v>
      </c>
      <c r="K50" s="95">
        <v>0</v>
      </c>
    </row>
    <row r="51" spans="1:11" ht="12.75" customHeight="1" x14ac:dyDescent="0.2">
      <c r="A51" s="221" t="s">
        <v>211</v>
      </c>
      <c r="B51" s="221"/>
      <c r="C51" s="221"/>
      <c r="D51" s="221"/>
      <c r="E51" s="221"/>
      <c r="F51" s="221"/>
      <c r="G51" s="7">
        <v>44</v>
      </c>
      <c r="H51" s="95">
        <v>2294060</v>
      </c>
      <c r="I51" s="95">
        <v>512382</v>
      </c>
      <c r="J51" s="95">
        <v>1995844</v>
      </c>
      <c r="K51" s="95">
        <v>549938</v>
      </c>
    </row>
    <row r="52" spans="1:11" ht="12.75" customHeight="1" x14ac:dyDescent="0.2">
      <c r="A52" s="221" t="s">
        <v>212</v>
      </c>
      <c r="B52" s="221"/>
      <c r="C52" s="221"/>
      <c r="D52" s="221"/>
      <c r="E52" s="221"/>
      <c r="F52" s="221"/>
      <c r="G52" s="7">
        <v>45</v>
      </c>
      <c r="H52" s="95">
        <v>134979</v>
      </c>
      <c r="I52" s="95">
        <v>58833</v>
      </c>
      <c r="J52" s="95">
        <v>106208</v>
      </c>
      <c r="K52" s="95">
        <v>32185</v>
      </c>
    </row>
    <row r="53" spans="1:11" ht="12.75" customHeight="1" x14ac:dyDescent="0.2">
      <c r="A53" s="221" t="s">
        <v>213</v>
      </c>
      <c r="B53" s="221"/>
      <c r="C53" s="221"/>
      <c r="D53" s="221"/>
      <c r="E53" s="221"/>
      <c r="F53" s="221"/>
      <c r="G53" s="7">
        <v>46</v>
      </c>
      <c r="H53" s="95">
        <v>0</v>
      </c>
      <c r="I53" s="95">
        <v>0</v>
      </c>
      <c r="J53" s="95">
        <v>0</v>
      </c>
      <c r="K53" s="95">
        <v>0</v>
      </c>
    </row>
    <row r="54" spans="1:11" ht="12.75" customHeight="1" x14ac:dyDescent="0.2">
      <c r="A54" s="221" t="s">
        <v>214</v>
      </c>
      <c r="B54" s="221"/>
      <c r="C54" s="221"/>
      <c r="D54" s="221"/>
      <c r="E54" s="221"/>
      <c r="F54" s="221"/>
      <c r="G54" s="7">
        <v>47</v>
      </c>
      <c r="H54" s="95">
        <v>0</v>
      </c>
      <c r="I54" s="95">
        <v>0</v>
      </c>
      <c r="J54" s="95">
        <v>0</v>
      </c>
      <c r="K54" s="95">
        <v>0</v>
      </c>
    </row>
    <row r="55" spans="1:11" ht="12.75" customHeight="1" x14ac:dyDescent="0.2">
      <c r="A55" s="221" t="s">
        <v>215</v>
      </c>
      <c r="B55" s="221"/>
      <c r="C55" s="221"/>
      <c r="D55" s="221"/>
      <c r="E55" s="221"/>
      <c r="F55" s="221"/>
      <c r="G55" s="7">
        <v>48</v>
      </c>
      <c r="H55" s="95">
        <v>0</v>
      </c>
      <c r="I55" s="95">
        <v>0</v>
      </c>
      <c r="J55" s="95">
        <v>0</v>
      </c>
      <c r="K55" s="95">
        <v>0</v>
      </c>
    </row>
    <row r="56" spans="1:11" ht="22.15" customHeight="1" x14ac:dyDescent="0.2">
      <c r="A56" s="223" t="s">
        <v>216</v>
      </c>
      <c r="B56" s="223"/>
      <c r="C56" s="223"/>
      <c r="D56" s="223"/>
      <c r="E56" s="223"/>
      <c r="F56" s="223"/>
      <c r="G56" s="7">
        <v>49</v>
      </c>
      <c r="H56" s="95">
        <v>0</v>
      </c>
      <c r="I56" s="95">
        <v>0</v>
      </c>
      <c r="J56" s="95">
        <v>0</v>
      </c>
      <c r="K56" s="95">
        <v>0</v>
      </c>
    </row>
    <row r="57" spans="1:11" ht="12.75" customHeight="1" x14ac:dyDescent="0.2">
      <c r="A57" s="223" t="s">
        <v>217</v>
      </c>
      <c r="B57" s="223"/>
      <c r="C57" s="223"/>
      <c r="D57" s="223"/>
      <c r="E57" s="223"/>
      <c r="F57" s="223"/>
      <c r="G57" s="7">
        <v>50</v>
      </c>
      <c r="H57" s="95">
        <v>0</v>
      </c>
      <c r="I57" s="95">
        <v>0</v>
      </c>
      <c r="J57" s="95">
        <v>0</v>
      </c>
      <c r="K57" s="95">
        <v>0</v>
      </c>
    </row>
    <row r="58" spans="1:11" ht="24.6" customHeight="1" x14ac:dyDescent="0.2">
      <c r="A58" s="223" t="s">
        <v>218</v>
      </c>
      <c r="B58" s="223"/>
      <c r="C58" s="223"/>
      <c r="D58" s="223"/>
      <c r="E58" s="223"/>
      <c r="F58" s="223"/>
      <c r="G58" s="7">
        <v>51</v>
      </c>
      <c r="H58" s="95">
        <v>0</v>
      </c>
      <c r="I58" s="95">
        <v>0</v>
      </c>
      <c r="J58" s="95">
        <v>0</v>
      </c>
      <c r="K58" s="95">
        <v>0</v>
      </c>
    </row>
    <row r="59" spans="1:11" ht="12.75" customHeight="1" x14ac:dyDescent="0.2">
      <c r="A59" s="223" t="s">
        <v>219</v>
      </c>
      <c r="B59" s="223"/>
      <c r="C59" s="223"/>
      <c r="D59" s="223"/>
      <c r="E59" s="223"/>
      <c r="F59" s="223"/>
      <c r="G59" s="7">
        <v>52</v>
      </c>
      <c r="H59" s="95">
        <v>0</v>
      </c>
      <c r="I59" s="95">
        <v>0</v>
      </c>
      <c r="J59" s="95">
        <v>0</v>
      </c>
      <c r="K59" s="95">
        <v>0</v>
      </c>
    </row>
    <row r="60" spans="1:11" ht="12.75" customHeight="1" x14ac:dyDescent="0.2">
      <c r="A60" s="217" t="s">
        <v>220</v>
      </c>
      <c r="B60" s="217"/>
      <c r="C60" s="217"/>
      <c r="D60" s="217"/>
      <c r="E60" s="217"/>
      <c r="F60" s="217"/>
      <c r="G60" s="8">
        <v>53</v>
      </c>
      <c r="H60" s="94">
        <f>H8+H37+H56+H57</f>
        <v>232322201</v>
      </c>
      <c r="I60" s="94">
        <f t="shared" ref="I60:K60" si="0">I8+I37+I56+I57</f>
        <v>68533066</v>
      </c>
      <c r="J60" s="94">
        <f t="shared" si="0"/>
        <v>249683763</v>
      </c>
      <c r="K60" s="94">
        <f t="shared" si="0"/>
        <v>75541423</v>
      </c>
    </row>
    <row r="61" spans="1:11" ht="12.75" customHeight="1" x14ac:dyDescent="0.2">
      <c r="A61" s="217" t="s">
        <v>221</v>
      </c>
      <c r="B61" s="217"/>
      <c r="C61" s="217"/>
      <c r="D61" s="217"/>
      <c r="E61" s="217"/>
      <c r="F61" s="217"/>
      <c r="G61" s="8">
        <v>54</v>
      </c>
      <c r="H61" s="94">
        <f>H14+H48+H58+H59</f>
        <v>221913457</v>
      </c>
      <c r="I61" s="94">
        <f t="shared" ref="I61:K61" si="1">I14+I48+I58+I59</f>
        <v>66586125</v>
      </c>
      <c r="J61" s="94">
        <f t="shared" si="1"/>
        <v>243821104</v>
      </c>
      <c r="K61" s="94">
        <f t="shared" si="1"/>
        <v>74467532</v>
      </c>
    </row>
    <row r="62" spans="1:11" ht="12.75" customHeight="1" x14ac:dyDescent="0.2">
      <c r="A62" s="217" t="s">
        <v>222</v>
      </c>
      <c r="B62" s="217"/>
      <c r="C62" s="217"/>
      <c r="D62" s="217"/>
      <c r="E62" s="217"/>
      <c r="F62" s="217"/>
      <c r="G62" s="8">
        <v>55</v>
      </c>
      <c r="H62" s="94">
        <f>H60-H61</f>
        <v>10408744</v>
      </c>
      <c r="I62" s="94">
        <f t="shared" ref="I62:K62" si="2">I60-I61</f>
        <v>1946941</v>
      </c>
      <c r="J62" s="94">
        <f t="shared" si="2"/>
        <v>5862659</v>
      </c>
      <c r="K62" s="94">
        <f t="shared" si="2"/>
        <v>1073891</v>
      </c>
    </row>
    <row r="63" spans="1:11" ht="12.75" customHeight="1" x14ac:dyDescent="0.2">
      <c r="A63" s="222" t="s">
        <v>223</v>
      </c>
      <c r="B63" s="222"/>
      <c r="C63" s="222"/>
      <c r="D63" s="222"/>
      <c r="E63" s="222"/>
      <c r="F63" s="222"/>
      <c r="G63" s="8">
        <v>56</v>
      </c>
      <c r="H63" s="94">
        <f>+IF((H60-H61)&gt;0,(H60-H61),0)</f>
        <v>10408744</v>
      </c>
      <c r="I63" s="94">
        <f t="shared" ref="I63:K63" si="3">+IF((I60-I61)&gt;0,(I60-I61),0)</f>
        <v>1946941</v>
      </c>
      <c r="J63" s="94">
        <f t="shared" si="3"/>
        <v>5862659</v>
      </c>
      <c r="K63" s="94">
        <f t="shared" si="3"/>
        <v>1073891</v>
      </c>
    </row>
    <row r="64" spans="1:11" ht="12.75" customHeight="1" x14ac:dyDescent="0.2">
      <c r="A64" s="222" t="s">
        <v>224</v>
      </c>
      <c r="B64" s="222"/>
      <c r="C64" s="222"/>
      <c r="D64" s="222"/>
      <c r="E64" s="222"/>
      <c r="F64" s="222"/>
      <c r="G64" s="8">
        <v>57</v>
      </c>
      <c r="H64" s="94">
        <f>+IF((H60-H61)&lt;0,(H60-H61),0)</f>
        <v>0</v>
      </c>
      <c r="I64" s="94">
        <f t="shared" ref="I64:K64" si="4">+IF((I60-I61)&lt;0,(I60-I61),0)</f>
        <v>0</v>
      </c>
      <c r="J64" s="94">
        <f t="shared" si="4"/>
        <v>0</v>
      </c>
      <c r="K64" s="94">
        <f t="shared" si="4"/>
        <v>0</v>
      </c>
    </row>
    <row r="65" spans="1:11" ht="12.75" customHeight="1" x14ac:dyDescent="0.2">
      <c r="A65" s="223" t="s">
        <v>225</v>
      </c>
      <c r="B65" s="223"/>
      <c r="C65" s="223"/>
      <c r="D65" s="223"/>
      <c r="E65" s="223"/>
      <c r="F65" s="223"/>
      <c r="G65" s="7">
        <v>58</v>
      </c>
      <c r="H65" s="95">
        <v>1388367</v>
      </c>
      <c r="I65" s="95">
        <v>259692</v>
      </c>
      <c r="J65" s="95">
        <v>1204647</v>
      </c>
      <c r="K65" s="95">
        <v>220661</v>
      </c>
    </row>
    <row r="66" spans="1:11" ht="12.75" customHeight="1" x14ac:dyDescent="0.2">
      <c r="A66" s="217" t="s">
        <v>226</v>
      </c>
      <c r="B66" s="217"/>
      <c r="C66" s="217"/>
      <c r="D66" s="217"/>
      <c r="E66" s="217"/>
      <c r="F66" s="217"/>
      <c r="G66" s="8">
        <v>59</v>
      </c>
      <c r="H66" s="94">
        <f>H62-H65</f>
        <v>9020377</v>
      </c>
      <c r="I66" s="94">
        <f t="shared" ref="I66:K66" si="5">I62-I65</f>
        <v>1687249</v>
      </c>
      <c r="J66" s="94">
        <f t="shared" si="5"/>
        <v>4658012</v>
      </c>
      <c r="K66" s="94">
        <f t="shared" si="5"/>
        <v>853230</v>
      </c>
    </row>
    <row r="67" spans="1:11" ht="12.75" customHeight="1" x14ac:dyDescent="0.2">
      <c r="A67" s="222" t="s">
        <v>227</v>
      </c>
      <c r="B67" s="222"/>
      <c r="C67" s="222"/>
      <c r="D67" s="222"/>
      <c r="E67" s="222"/>
      <c r="F67" s="222"/>
      <c r="G67" s="8">
        <v>60</v>
      </c>
      <c r="H67" s="94">
        <f>+IF((H62-H65)&gt;0,(H62-H65),0)</f>
        <v>9020377</v>
      </c>
      <c r="I67" s="94">
        <f t="shared" ref="I67:K67" si="6">+IF((I62-I65)&gt;0,(I62-I65),0)</f>
        <v>1687249</v>
      </c>
      <c r="J67" s="94">
        <f t="shared" si="6"/>
        <v>4658012</v>
      </c>
      <c r="K67" s="94">
        <f t="shared" si="6"/>
        <v>853230</v>
      </c>
    </row>
    <row r="68" spans="1:11" ht="12.75" customHeight="1" x14ac:dyDescent="0.2">
      <c r="A68" s="222" t="s">
        <v>228</v>
      </c>
      <c r="B68" s="222"/>
      <c r="C68" s="222"/>
      <c r="D68" s="222"/>
      <c r="E68" s="222"/>
      <c r="F68" s="222"/>
      <c r="G68" s="8">
        <v>61</v>
      </c>
      <c r="H68" s="94">
        <f>+IF((H62-H65)&lt;0,(H62-H65),0)</f>
        <v>0</v>
      </c>
      <c r="I68" s="94">
        <f t="shared" ref="I68:K68" si="7">+IF((I62-I65)&lt;0,(I62-I65),0)</f>
        <v>0</v>
      </c>
      <c r="J68" s="94">
        <f t="shared" si="7"/>
        <v>0</v>
      </c>
      <c r="K68" s="94">
        <f t="shared" si="7"/>
        <v>0</v>
      </c>
    </row>
    <row r="69" spans="1:11" x14ac:dyDescent="0.2">
      <c r="A69" s="224" t="s">
        <v>229</v>
      </c>
      <c r="B69" s="224"/>
      <c r="C69" s="224"/>
      <c r="D69" s="224"/>
      <c r="E69" s="224"/>
      <c r="F69" s="224"/>
      <c r="G69" s="225"/>
      <c r="H69" s="225"/>
      <c r="I69" s="225"/>
      <c r="J69" s="226"/>
      <c r="K69" s="226"/>
    </row>
    <row r="70" spans="1:11" ht="22.15" customHeight="1" x14ac:dyDescent="0.2">
      <c r="A70" s="217" t="s">
        <v>230</v>
      </c>
      <c r="B70" s="217"/>
      <c r="C70" s="217"/>
      <c r="D70" s="217"/>
      <c r="E70" s="217"/>
      <c r="F70" s="217"/>
      <c r="G70" s="8">
        <v>62</v>
      </c>
      <c r="H70" s="94">
        <f>H71-H72</f>
        <v>0</v>
      </c>
      <c r="I70" s="94">
        <f>I71-I72</f>
        <v>0</v>
      </c>
      <c r="J70" s="94">
        <f>J71-J72</f>
        <v>0</v>
      </c>
      <c r="K70" s="94">
        <f>K71-K72</f>
        <v>0</v>
      </c>
    </row>
    <row r="71" spans="1:11" ht="12.75" customHeight="1" x14ac:dyDescent="0.2">
      <c r="A71" s="221" t="s">
        <v>231</v>
      </c>
      <c r="B71" s="221"/>
      <c r="C71" s="221"/>
      <c r="D71" s="221"/>
      <c r="E71" s="221"/>
      <c r="F71" s="221"/>
      <c r="G71" s="7">
        <v>63</v>
      </c>
      <c r="H71" s="95">
        <v>0</v>
      </c>
      <c r="I71" s="95">
        <v>0</v>
      </c>
      <c r="J71" s="95">
        <v>0</v>
      </c>
      <c r="K71" s="95">
        <v>0</v>
      </c>
    </row>
    <row r="72" spans="1:11" ht="12.75" customHeight="1" x14ac:dyDescent="0.2">
      <c r="A72" s="221" t="s">
        <v>232</v>
      </c>
      <c r="B72" s="221"/>
      <c r="C72" s="221"/>
      <c r="D72" s="221"/>
      <c r="E72" s="221"/>
      <c r="F72" s="221"/>
      <c r="G72" s="7">
        <v>64</v>
      </c>
      <c r="H72" s="95">
        <v>0</v>
      </c>
      <c r="I72" s="95">
        <v>0</v>
      </c>
      <c r="J72" s="95">
        <v>0</v>
      </c>
      <c r="K72" s="95">
        <v>0</v>
      </c>
    </row>
    <row r="73" spans="1:11" ht="12.75" customHeight="1" x14ac:dyDescent="0.2">
      <c r="A73" s="223" t="s">
        <v>233</v>
      </c>
      <c r="B73" s="223"/>
      <c r="C73" s="223"/>
      <c r="D73" s="223"/>
      <c r="E73" s="223"/>
      <c r="F73" s="223"/>
      <c r="G73" s="7">
        <v>65</v>
      </c>
      <c r="H73" s="95">
        <v>0</v>
      </c>
      <c r="I73" s="95">
        <v>0</v>
      </c>
      <c r="J73" s="95">
        <v>0</v>
      </c>
      <c r="K73" s="95">
        <v>0</v>
      </c>
    </row>
    <row r="74" spans="1:11" ht="12.75" customHeight="1" x14ac:dyDescent="0.2">
      <c r="A74" s="222" t="s">
        <v>234</v>
      </c>
      <c r="B74" s="222"/>
      <c r="C74" s="222"/>
      <c r="D74" s="222"/>
      <c r="E74" s="222"/>
      <c r="F74" s="222"/>
      <c r="G74" s="8">
        <v>66</v>
      </c>
      <c r="H74" s="96">
        <v>0</v>
      </c>
      <c r="I74" s="96">
        <v>0</v>
      </c>
      <c r="J74" s="96">
        <v>0</v>
      </c>
      <c r="K74" s="96">
        <v>0</v>
      </c>
    </row>
    <row r="75" spans="1:11" ht="12.75" customHeight="1" x14ac:dyDescent="0.2">
      <c r="A75" s="222" t="s">
        <v>235</v>
      </c>
      <c r="B75" s="222"/>
      <c r="C75" s="222"/>
      <c r="D75" s="222"/>
      <c r="E75" s="222"/>
      <c r="F75" s="222"/>
      <c r="G75" s="8">
        <v>67</v>
      </c>
      <c r="H75" s="96">
        <v>0</v>
      </c>
      <c r="I75" s="96">
        <v>0</v>
      </c>
      <c r="J75" s="96">
        <v>0</v>
      </c>
      <c r="K75" s="96">
        <v>0</v>
      </c>
    </row>
    <row r="76" spans="1:11" x14ac:dyDescent="0.2">
      <c r="A76" s="224" t="s">
        <v>236</v>
      </c>
      <c r="B76" s="224"/>
      <c r="C76" s="224"/>
      <c r="D76" s="224"/>
      <c r="E76" s="224"/>
      <c r="F76" s="224"/>
      <c r="G76" s="225"/>
      <c r="H76" s="225"/>
      <c r="I76" s="225"/>
      <c r="J76" s="226"/>
      <c r="K76" s="226"/>
    </row>
    <row r="77" spans="1:11" ht="12.75" customHeight="1" x14ac:dyDescent="0.2">
      <c r="A77" s="217" t="s">
        <v>237</v>
      </c>
      <c r="B77" s="217"/>
      <c r="C77" s="217"/>
      <c r="D77" s="217"/>
      <c r="E77" s="217"/>
      <c r="F77" s="217"/>
      <c r="G77" s="8">
        <v>68</v>
      </c>
      <c r="H77" s="96">
        <v>0</v>
      </c>
      <c r="I77" s="96">
        <v>0</v>
      </c>
      <c r="J77" s="96">
        <v>0</v>
      </c>
      <c r="K77" s="96">
        <v>0</v>
      </c>
    </row>
    <row r="78" spans="1:11" ht="12.75" customHeight="1" x14ac:dyDescent="0.2">
      <c r="A78" s="227" t="s">
        <v>238</v>
      </c>
      <c r="B78" s="227"/>
      <c r="C78" s="227"/>
      <c r="D78" s="227"/>
      <c r="E78" s="227"/>
      <c r="F78" s="227"/>
      <c r="G78" s="20">
        <v>69</v>
      </c>
      <c r="H78" s="97">
        <v>0</v>
      </c>
      <c r="I78" s="97">
        <v>0</v>
      </c>
      <c r="J78" s="97">
        <v>0</v>
      </c>
      <c r="K78" s="97">
        <v>0</v>
      </c>
    </row>
    <row r="79" spans="1:11" ht="12.75" customHeight="1" x14ac:dyDescent="0.2">
      <c r="A79" s="227" t="s">
        <v>239</v>
      </c>
      <c r="B79" s="227"/>
      <c r="C79" s="227"/>
      <c r="D79" s="227"/>
      <c r="E79" s="227"/>
      <c r="F79" s="227"/>
      <c r="G79" s="20">
        <v>70</v>
      </c>
      <c r="H79" s="97">
        <v>0</v>
      </c>
      <c r="I79" s="97">
        <v>0</v>
      </c>
      <c r="J79" s="97">
        <v>0</v>
      </c>
      <c r="K79" s="97">
        <v>0</v>
      </c>
    </row>
    <row r="80" spans="1:11" ht="12.75" customHeight="1" x14ac:dyDescent="0.2">
      <c r="A80" s="217" t="s">
        <v>240</v>
      </c>
      <c r="B80" s="217"/>
      <c r="C80" s="217"/>
      <c r="D80" s="217"/>
      <c r="E80" s="217"/>
      <c r="F80" s="217"/>
      <c r="G80" s="8">
        <v>71</v>
      </c>
      <c r="H80" s="96">
        <v>0</v>
      </c>
      <c r="I80" s="96">
        <v>0</v>
      </c>
      <c r="J80" s="96">
        <v>0</v>
      </c>
      <c r="K80" s="96">
        <v>0</v>
      </c>
    </row>
    <row r="81" spans="1:11" ht="12.75" customHeight="1" x14ac:dyDescent="0.2">
      <c r="A81" s="217" t="s">
        <v>241</v>
      </c>
      <c r="B81" s="217"/>
      <c r="C81" s="217"/>
      <c r="D81" s="217"/>
      <c r="E81" s="217"/>
      <c r="F81" s="217"/>
      <c r="G81" s="8">
        <v>72</v>
      </c>
      <c r="H81" s="96">
        <v>0</v>
      </c>
      <c r="I81" s="96">
        <v>0</v>
      </c>
      <c r="J81" s="96">
        <v>0</v>
      </c>
      <c r="K81" s="96">
        <v>0</v>
      </c>
    </row>
    <row r="82" spans="1:11" ht="12.75" customHeight="1" x14ac:dyDescent="0.2">
      <c r="A82" s="222" t="s">
        <v>242</v>
      </c>
      <c r="B82" s="222"/>
      <c r="C82" s="222"/>
      <c r="D82" s="222"/>
      <c r="E82" s="222"/>
      <c r="F82" s="222"/>
      <c r="G82" s="8">
        <v>73</v>
      </c>
      <c r="H82" s="96">
        <v>0</v>
      </c>
      <c r="I82" s="96">
        <v>0</v>
      </c>
      <c r="J82" s="96">
        <v>0</v>
      </c>
      <c r="K82" s="96">
        <v>0</v>
      </c>
    </row>
    <row r="83" spans="1:11" ht="12.75" customHeight="1" x14ac:dyDescent="0.2">
      <c r="A83" s="222" t="s">
        <v>243</v>
      </c>
      <c r="B83" s="222"/>
      <c r="C83" s="222"/>
      <c r="D83" s="222"/>
      <c r="E83" s="222"/>
      <c r="F83" s="222"/>
      <c r="G83" s="8">
        <v>74</v>
      </c>
      <c r="H83" s="96">
        <v>0</v>
      </c>
      <c r="I83" s="96">
        <v>0</v>
      </c>
      <c r="J83" s="96">
        <v>0</v>
      </c>
      <c r="K83" s="96">
        <v>0</v>
      </c>
    </row>
    <row r="84" spans="1:11" x14ac:dyDescent="0.2">
      <c r="A84" s="224" t="s">
        <v>244</v>
      </c>
      <c r="B84" s="224"/>
      <c r="C84" s="224"/>
      <c r="D84" s="224"/>
      <c r="E84" s="224"/>
      <c r="F84" s="224"/>
      <c r="G84" s="225"/>
      <c r="H84" s="225"/>
      <c r="I84" s="225"/>
      <c r="J84" s="226"/>
      <c r="K84" s="226"/>
    </row>
    <row r="85" spans="1:11" ht="12.75" customHeight="1" x14ac:dyDescent="0.2">
      <c r="A85" s="228" t="s">
        <v>245</v>
      </c>
      <c r="B85" s="228"/>
      <c r="C85" s="228"/>
      <c r="D85" s="228"/>
      <c r="E85" s="228"/>
      <c r="F85" s="228"/>
      <c r="G85" s="8">
        <v>75</v>
      </c>
      <c r="H85" s="98">
        <f>H86+H87</f>
        <v>0</v>
      </c>
      <c r="I85" s="98">
        <f>I86+I87</f>
        <v>0</v>
      </c>
      <c r="J85" s="98">
        <f>J86+J87</f>
        <v>0</v>
      </c>
      <c r="K85" s="98">
        <f>K86+K87</f>
        <v>0</v>
      </c>
    </row>
    <row r="86" spans="1:11" ht="12.75" customHeight="1" x14ac:dyDescent="0.2">
      <c r="A86" s="229" t="s">
        <v>246</v>
      </c>
      <c r="B86" s="229"/>
      <c r="C86" s="229"/>
      <c r="D86" s="229"/>
      <c r="E86" s="229"/>
      <c r="F86" s="229"/>
      <c r="G86" s="7">
        <v>76</v>
      </c>
      <c r="H86" s="99">
        <v>0</v>
      </c>
      <c r="I86" s="99">
        <v>0</v>
      </c>
      <c r="J86" s="99">
        <v>0</v>
      </c>
      <c r="K86" s="99">
        <v>0</v>
      </c>
    </row>
    <row r="87" spans="1:11" ht="12.75" customHeight="1" x14ac:dyDescent="0.2">
      <c r="A87" s="229" t="s">
        <v>247</v>
      </c>
      <c r="B87" s="229"/>
      <c r="C87" s="229"/>
      <c r="D87" s="229"/>
      <c r="E87" s="229"/>
      <c r="F87" s="229"/>
      <c r="G87" s="7">
        <v>77</v>
      </c>
      <c r="H87" s="99">
        <v>0</v>
      </c>
      <c r="I87" s="99">
        <v>0</v>
      </c>
      <c r="J87" s="99">
        <v>0</v>
      </c>
      <c r="K87" s="99">
        <v>0</v>
      </c>
    </row>
    <row r="88" spans="1:11" x14ac:dyDescent="0.2">
      <c r="A88" s="230" t="s">
        <v>248</v>
      </c>
      <c r="B88" s="230"/>
      <c r="C88" s="230"/>
      <c r="D88" s="230"/>
      <c r="E88" s="230"/>
      <c r="F88" s="230"/>
      <c r="G88" s="231"/>
      <c r="H88" s="231"/>
      <c r="I88" s="231"/>
      <c r="J88" s="226"/>
      <c r="K88" s="226"/>
    </row>
    <row r="89" spans="1:11" ht="12.75" customHeight="1" x14ac:dyDescent="0.2">
      <c r="A89" s="199" t="s">
        <v>249</v>
      </c>
      <c r="B89" s="199"/>
      <c r="C89" s="199"/>
      <c r="D89" s="199"/>
      <c r="E89" s="199"/>
      <c r="F89" s="199"/>
      <c r="G89" s="7">
        <v>78</v>
      </c>
      <c r="H89" s="99">
        <v>9020377</v>
      </c>
      <c r="I89" s="99">
        <v>1687249</v>
      </c>
      <c r="J89" s="99">
        <v>4658012</v>
      </c>
      <c r="K89" s="99">
        <v>853230</v>
      </c>
    </row>
    <row r="90" spans="1:11" ht="24" customHeight="1" x14ac:dyDescent="0.2">
      <c r="A90" s="185" t="s">
        <v>250</v>
      </c>
      <c r="B90" s="185"/>
      <c r="C90" s="185"/>
      <c r="D90" s="185"/>
      <c r="E90" s="185"/>
      <c r="F90" s="185"/>
      <c r="G90" s="8">
        <v>79</v>
      </c>
      <c r="H90" s="100">
        <f>H91+H98</f>
        <v>0</v>
      </c>
      <c r="I90" s="100">
        <f>I91+I98</f>
        <v>0</v>
      </c>
      <c r="J90" s="100">
        <f t="shared" ref="J90:K90" si="8">J91+J98</f>
        <v>0</v>
      </c>
      <c r="K90" s="100">
        <f t="shared" si="8"/>
        <v>0</v>
      </c>
    </row>
    <row r="91" spans="1:11" ht="24" customHeight="1" x14ac:dyDescent="0.2">
      <c r="A91" s="232" t="s">
        <v>251</v>
      </c>
      <c r="B91" s="232"/>
      <c r="C91" s="232"/>
      <c r="D91" s="232"/>
      <c r="E91" s="232"/>
      <c r="F91" s="232"/>
      <c r="G91" s="8">
        <v>80</v>
      </c>
      <c r="H91" s="100">
        <f>SUM(H92:H96)</f>
        <v>0</v>
      </c>
      <c r="I91" s="100">
        <f>SUM(I92:I96)</f>
        <v>0</v>
      </c>
      <c r="J91" s="100">
        <f t="shared" ref="J91:K91" si="9">SUM(J92:J96)</f>
        <v>0</v>
      </c>
      <c r="K91" s="100">
        <f t="shared" si="9"/>
        <v>0</v>
      </c>
    </row>
    <row r="92" spans="1:11" ht="25.5" customHeight="1" x14ac:dyDescent="0.2">
      <c r="A92" s="221" t="s">
        <v>252</v>
      </c>
      <c r="B92" s="221"/>
      <c r="C92" s="221"/>
      <c r="D92" s="221"/>
      <c r="E92" s="221"/>
      <c r="F92" s="221"/>
      <c r="G92" s="8">
        <v>81</v>
      </c>
      <c r="H92" s="99">
        <v>0</v>
      </c>
      <c r="I92" s="99">
        <v>0</v>
      </c>
      <c r="J92" s="99">
        <v>0</v>
      </c>
      <c r="K92" s="99">
        <v>0</v>
      </c>
    </row>
    <row r="93" spans="1:11" ht="38.25" customHeight="1" x14ac:dyDescent="0.2">
      <c r="A93" s="221" t="s">
        <v>253</v>
      </c>
      <c r="B93" s="221"/>
      <c r="C93" s="221"/>
      <c r="D93" s="221"/>
      <c r="E93" s="221"/>
      <c r="F93" s="221"/>
      <c r="G93" s="8">
        <v>82</v>
      </c>
      <c r="H93" s="99">
        <v>0</v>
      </c>
      <c r="I93" s="99">
        <v>0</v>
      </c>
      <c r="J93" s="99">
        <v>0</v>
      </c>
      <c r="K93" s="99">
        <v>0</v>
      </c>
    </row>
    <row r="94" spans="1:11" ht="38.25" customHeight="1" x14ac:dyDescent="0.2">
      <c r="A94" s="221" t="s">
        <v>254</v>
      </c>
      <c r="B94" s="221"/>
      <c r="C94" s="221"/>
      <c r="D94" s="221"/>
      <c r="E94" s="221"/>
      <c r="F94" s="221"/>
      <c r="G94" s="8">
        <v>83</v>
      </c>
      <c r="H94" s="99">
        <v>0</v>
      </c>
      <c r="I94" s="99">
        <v>0</v>
      </c>
      <c r="J94" s="99">
        <v>0</v>
      </c>
      <c r="K94" s="99">
        <v>0</v>
      </c>
    </row>
    <row r="95" spans="1:11" x14ac:dyDescent="0.2">
      <c r="A95" s="221" t="s">
        <v>255</v>
      </c>
      <c r="B95" s="221"/>
      <c r="C95" s="221"/>
      <c r="D95" s="221"/>
      <c r="E95" s="221"/>
      <c r="F95" s="221"/>
      <c r="G95" s="8">
        <v>84</v>
      </c>
      <c r="H95" s="99">
        <v>0</v>
      </c>
      <c r="I95" s="99">
        <v>0</v>
      </c>
      <c r="J95" s="99">
        <v>0</v>
      </c>
      <c r="K95" s="99">
        <v>0</v>
      </c>
    </row>
    <row r="96" spans="1:11" x14ac:dyDescent="0.2">
      <c r="A96" s="221" t="s">
        <v>256</v>
      </c>
      <c r="B96" s="221"/>
      <c r="C96" s="221"/>
      <c r="D96" s="221"/>
      <c r="E96" s="221"/>
      <c r="F96" s="221"/>
      <c r="G96" s="8">
        <v>85</v>
      </c>
      <c r="H96" s="99">
        <v>0</v>
      </c>
      <c r="I96" s="99">
        <v>0</v>
      </c>
      <c r="J96" s="99">
        <v>0</v>
      </c>
      <c r="K96" s="99">
        <v>0</v>
      </c>
    </row>
    <row r="97" spans="1:11" ht="26.25" customHeight="1" x14ac:dyDescent="0.2">
      <c r="A97" s="221" t="s">
        <v>257</v>
      </c>
      <c r="B97" s="221"/>
      <c r="C97" s="221"/>
      <c r="D97" s="221"/>
      <c r="E97" s="221"/>
      <c r="F97" s="221"/>
      <c r="G97" s="8">
        <v>86</v>
      </c>
      <c r="H97" s="99">
        <v>0</v>
      </c>
      <c r="I97" s="99">
        <v>0</v>
      </c>
      <c r="J97" s="99">
        <v>0</v>
      </c>
      <c r="K97" s="99">
        <v>0</v>
      </c>
    </row>
    <row r="98" spans="1:11" ht="25.5" customHeight="1" x14ac:dyDescent="0.2">
      <c r="A98" s="232" t="s">
        <v>258</v>
      </c>
      <c r="B98" s="232"/>
      <c r="C98" s="232"/>
      <c r="D98" s="232"/>
      <c r="E98" s="232"/>
      <c r="F98" s="232"/>
      <c r="G98" s="8">
        <v>87</v>
      </c>
      <c r="H98" s="100">
        <f>SUM(H99:H106)</f>
        <v>0</v>
      </c>
      <c r="I98" s="100">
        <f>SUM(I99:I106)</f>
        <v>0</v>
      </c>
      <c r="J98" s="100">
        <f t="shared" ref="J98:K98" si="10">SUM(J99:J106)</f>
        <v>0</v>
      </c>
      <c r="K98" s="100">
        <f t="shared" si="10"/>
        <v>0</v>
      </c>
    </row>
    <row r="99" spans="1:11" x14ac:dyDescent="0.2">
      <c r="A99" s="233" t="s">
        <v>259</v>
      </c>
      <c r="B99" s="233"/>
      <c r="C99" s="233"/>
      <c r="D99" s="233"/>
      <c r="E99" s="233"/>
      <c r="F99" s="233"/>
      <c r="G99" s="7">
        <v>88</v>
      </c>
      <c r="H99" s="99">
        <v>0</v>
      </c>
      <c r="I99" s="99">
        <v>0</v>
      </c>
      <c r="J99" s="99">
        <v>0</v>
      </c>
      <c r="K99" s="99">
        <v>0</v>
      </c>
    </row>
    <row r="100" spans="1:11" ht="36" customHeight="1" x14ac:dyDescent="0.2">
      <c r="A100" s="221" t="s">
        <v>260</v>
      </c>
      <c r="B100" s="221"/>
      <c r="C100" s="221"/>
      <c r="D100" s="221"/>
      <c r="E100" s="221"/>
      <c r="F100" s="221"/>
      <c r="G100" s="7">
        <v>89</v>
      </c>
      <c r="H100" s="99">
        <v>0</v>
      </c>
      <c r="I100" s="99">
        <v>0</v>
      </c>
      <c r="J100" s="99">
        <v>0</v>
      </c>
      <c r="K100" s="99">
        <v>0</v>
      </c>
    </row>
    <row r="101" spans="1:11" ht="22.15" customHeight="1" x14ac:dyDescent="0.2">
      <c r="A101" s="233" t="s">
        <v>261</v>
      </c>
      <c r="B101" s="233"/>
      <c r="C101" s="233"/>
      <c r="D101" s="233"/>
      <c r="E101" s="233"/>
      <c r="F101" s="233"/>
      <c r="G101" s="7">
        <v>90</v>
      </c>
      <c r="H101" s="99">
        <v>0</v>
      </c>
      <c r="I101" s="99">
        <v>0</v>
      </c>
      <c r="J101" s="99">
        <v>0</v>
      </c>
      <c r="K101" s="99">
        <v>0</v>
      </c>
    </row>
    <row r="102" spans="1:11" ht="22.15" customHeight="1" x14ac:dyDescent="0.2">
      <c r="A102" s="233" t="s">
        <v>262</v>
      </c>
      <c r="B102" s="233"/>
      <c r="C102" s="233"/>
      <c r="D102" s="233"/>
      <c r="E102" s="233"/>
      <c r="F102" s="233"/>
      <c r="G102" s="7">
        <v>91</v>
      </c>
      <c r="H102" s="99">
        <v>0</v>
      </c>
      <c r="I102" s="99">
        <v>0</v>
      </c>
      <c r="J102" s="99">
        <v>0</v>
      </c>
      <c r="K102" s="99">
        <v>0</v>
      </c>
    </row>
    <row r="103" spans="1:11" ht="22.15" customHeight="1" x14ac:dyDescent="0.2">
      <c r="A103" s="233" t="s">
        <v>263</v>
      </c>
      <c r="B103" s="233"/>
      <c r="C103" s="233"/>
      <c r="D103" s="233"/>
      <c r="E103" s="233"/>
      <c r="F103" s="233"/>
      <c r="G103" s="7">
        <v>92</v>
      </c>
      <c r="H103" s="99">
        <v>0</v>
      </c>
      <c r="I103" s="99">
        <v>0</v>
      </c>
      <c r="J103" s="99">
        <v>0</v>
      </c>
      <c r="K103" s="99">
        <v>0</v>
      </c>
    </row>
    <row r="104" spans="1:11" ht="12.75" customHeight="1" x14ac:dyDescent="0.2">
      <c r="A104" s="221" t="s">
        <v>264</v>
      </c>
      <c r="B104" s="221"/>
      <c r="C104" s="221"/>
      <c r="D104" s="221"/>
      <c r="E104" s="221"/>
      <c r="F104" s="221"/>
      <c r="G104" s="7">
        <v>93</v>
      </c>
      <c r="H104" s="99">
        <v>0</v>
      </c>
      <c r="I104" s="99">
        <v>0</v>
      </c>
      <c r="J104" s="99">
        <v>0</v>
      </c>
      <c r="K104" s="99">
        <v>0</v>
      </c>
    </row>
    <row r="105" spans="1:11" ht="26.25" customHeight="1" x14ac:dyDescent="0.2">
      <c r="A105" s="221" t="s">
        <v>265</v>
      </c>
      <c r="B105" s="221"/>
      <c r="C105" s="221"/>
      <c r="D105" s="221"/>
      <c r="E105" s="221"/>
      <c r="F105" s="221"/>
      <c r="G105" s="7">
        <v>94</v>
      </c>
      <c r="H105" s="99">
        <v>0</v>
      </c>
      <c r="I105" s="99">
        <v>0</v>
      </c>
      <c r="J105" s="99">
        <v>0</v>
      </c>
      <c r="K105" s="99">
        <v>0</v>
      </c>
    </row>
    <row r="106" spans="1:11" x14ac:dyDescent="0.2">
      <c r="A106" s="221" t="s">
        <v>266</v>
      </c>
      <c r="B106" s="221"/>
      <c r="C106" s="221"/>
      <c r="D106" s="221"/>
      <c r="E106" s="221"/>
      <c r="F106" s="221"/>
      <c r="G106" s="7">
        <v>95</v>
      </c>
      <c r="H106" s="99">
        <v>0</v>
      </c>
      <c r="I106" s="99">
        <v>0</v>
      </c>
      <c r="J106" s="99">
        <v>0</v>
      </c>
      <c r="K106" s="99">
        <v>0</v>
      </c>
    </row>
    <row r="107" spans="1:11" ht="24.75" customHeight="1" x14ac:dyDescent="0.2">
      <c r="A107" s="221" t="s">
        <v>267</v>
      </c>
      <c r="B107" s="221"/>
      <c r="C107" s="221"/>
      <c r="D107" s="221"/>
      <c r="E107" s="221"/>
      <c r="F107" s="221"/>
      <c r="G107" s="7">
        <v>96</v>
      </c>
      <c r="H107" s="99">
        <v>0</v>
      </c>
      <c r="I107" s="99">
        <v>0</v>
      </c>
      <c r="J107" s="99">
        <v>0</v>
      </c>
      <c r="K107" s="99">
        <v>0</v>
      </c>
    </row>
    <row r="108" spans="1:11" ht="22.9" customHeight="1" x14ac:dyDescent="0.2">
      <c r="A108" s="185" t="s">
        <v>268</v>
      </c>
      <c r="B108" s="185"/>
      <c r="C108" s="185"/>
      <c r="D108" s="185"/>
      <c r="E108" s="185"/>
      <c r="F108" s="185"/>
      <c r="G108" s="8">
        <v>97</v>
      </c>
      <c r="H108" s="100">
        <f>H91+H98-H107-H97</f>
        <v>0</v>
      </c>
      <c r="I108" s="100">
        <f>I91+I98-I107-I97</f>
        <v>0</v>
      </c>
      <c r="J108" s="100">
        <f t="shared" ref="J108:K108" si="11">J91+J98-J107-J97</f>
        <v>0</v>
      </c>
      <c r="K108" s="100">
        <f t="shared" si="11"/>
        <v>0</v>
      </c>
    </row>
    <row r="109" spans="1:11" ht="12.75" customHeight="1" x14ac:dyDescent="0.2">
      <c r="A109" s="185" t="s">
        <v>269</v>
      </c>
      <c r="B109" s="185"/>
      <c r="C109" s="185"/>
      <c r="D109" s="185"/>
      <c r="E109" s="185"/>
      <c r="F109" s="185"/>
      <c r="G109" s="8">
        <v>98</v>
      </c>
      <c r="H109" s="98">
        <f>H89+H108</f>
        <v>9020377</v>
      </c>
      <c r="I109" s="98">
        <f>I89+I108</f>
        <v>1687249</v>
      </c>
      <c r="J109" s="98">
        <f t="shared" ref="J109:K109" si="12">J89+J108</f>
        <v>4658012</v>
      </c>
      <c r="K109" s="98">
        <f t="shared" si="12"/>
        <v>853230</v>
      </c>
    </row>
    <row r="110" spans="1:11" x14ac:dyDescent="0.2">
      <c r="A110" s="224" t="s">
        <v>270</v>
      </c>
      <c r="B110" s="224"/>
      <c r="C110" s="224"/>
      <c r="D110" s="224"/>
      <c r="E110" s="224"/>
      <c r="F110" s="224"/>
      <c r="G110" s="225"/>
      <c r="H110" s="225"/>
      <c r="I110" s="225"/>
      <c r="J110" s="226"/>
      <c r="K110" s="226"/>
    </row>
    <row r="111" spans="1:11" ht="12.75" customHeight="1" x14ac:dyDescent="0.2">
      <c r="A111" s="228" t="s">
        <v>271</v>
      </c>
      <c r="B111" s="228"/>
      <c r="C111" s="228"/>
      <c r="D111" s="228"/>
      <c r="E111" s="228"/>
      <c r="F111" s="228"/>
      <c r="G111" s="8">
        <v>99</v>
      </c>
      <c r="H111" s="98">
        <f>H112+H113</f>
        <v>9020377</v>
      </c>
      <c r="I111" s="98">
        <f>I112+I113</f>
        <v>1687249</v>
      </c>
      <c r="J111" s="98">
        <f>J112+J113</f>
        <v>4658012</v>
      </c>
      <c r="K111" s="98">
        <f>K112+K113</f>
        <v>853230</v>
      </c>
    </row>
    <row r="112" spans="1:11" ht="12.75" customHeight="1" x14ac:dyDescent="0.2">
      <c r="A112" s="229" t="s">
        <v>272</v>
      </c>
      <c r="B112" s="229"/>
      <c r="C112" s="229"/>
      <c r="D112" s="229"/>
      <c r="E112" s="229"/>
      <c r="F112" s="229"/>
      <c r="G112" s="7">
        <v>100</v>
      </c>
      <c r="H112" s="99">
        <v>9020377</v>
      </c>
      <c r="I112" s="99">
        <v>1687249</v>
      </c>
      <c r="J112" s="99">
        <v>4658012</v>
      </c>
      <c r="K112" s="99">
        <v>853230</v>
      </c>
    </row>
    <row r="113" spans="1:11" ht="12.75" customHeight="1" x14ac:dyDescent="0.2">
      <c r="A113" s="229" t="s">
        <v>273</v>
      </c>
      <c r="B113" s="229"/>
      <c r="C113" s="229"/>
      <c r="D113" s="229"/>
      <c r="E113" s="229"/>
      <c r="F113" s="229"/>
      <c r="G113" s="7">
        <v>101</v>
      </c>
      <c r="H113" s="99">
        <v>0</v>
      </c>
      <c r="I113" s="99">
        <v>0</v>
      </c>
      <c r="J113" s="99">
        <v>0</v>
      </c>
      <c r="K113" s="99">
        <v>0</v>
      </c>
    </row>
  </sheetData>
  <sheetProtection algorithmName="SHA-512" hashValue="Vf0W42W9EqRblMSUY7i3IffMY1eVcFTMcBcyAOmHMMeEupgiDFWxXWZeJBLJ38juZmW23RTGLkO74p7BlElhBw==" saltValue="h0oHADVaKtO3KmMBXWPOzw=="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Incorrect entry" error="You can enter only whole numbers."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 type="whole" operator="notEqual" allowBlank="1" showInputMessage="1" showErrorMessage="1" errorTitle="Incorrect entry" error="You can enter only positive or negative whole numbers."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3000000}">
      <formula1>999999999999</formula1>
    </dataValidation>
    <dataValidation type="whole" operator="greaterThanOrEqual" allowBlank="1" showInputMessage="1" showErrorMessage="1" errorTitle="Incorrect entry" error="You can enter only positive whole numbers."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2" zoomScale="85" zoomScaleNormal="100" zoomScaleSheetLayoutView="85" workbookViewId="0">
      <selection activeCell="H52" sqref="H52"/>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34" t="s">
        <v>274</v>
      </c>
      <c r="B1" s="235"/>
      <c r="C1" s="235"/>
      <c r="D1" s="235"/>
      <c r="E1" s="235"/>
      <c r="F1" s="235"/>
      <c r="G1" s="235"/>
      <c r="H1" s="235"/>
      <c r="I1" s="235"/>
    </row>
    <row r="2" spans="1:9" x14ac:dyDescent="0.2">
      <c r="A2" s="236" t="s">
        <v>466</v>
      </c>
      <c r="B2" s="189"/>
      <c r="C2" s="189"/>
      <c r="D2" s="189"/>
      <c r="E2" s="189"/>
      <c r="F2" s="189"/>
      <c r="G2" s="189"/>
      <c r="H2" s="189"/>
      <c r="I2" s="189"/>
    </row>
    <row r="3" spans="1:9" x14ac:dyDescent="0.2">
      <c r="A3" s="238" t="s">
        <v>162</v>
      </c>
      <c r="B3" s="239"/>
      <c r="C3" s="239"/>
      <c r="D3" s="239"/>
      <c r="E3" s="239"/>
      <c r="F3" s="239"/>
      <c r="G3" s="239"/>
      <c r="H3" s="239"/>
      <c r="I3" s="239"/>
    </row>
    <row r="4" spans="1:9" x14ac:dyDescent="0.2">
      <c r="A4" s="237" t="s">
        <v>468</v>
      </c>
      <c r="B4" s="192"/>
      <c r="C4" s="192"/>
      <c r="D4" s="192"/>
      <c r="E4" s="192"/>
      <c r="F4" s="192"/>
      <c r="G4" s="192"/>
      <c r="H4" s="192"/>
      <c r="I4" s="193"/>
    </row>
    <row r="5" spans="1:9" ht="23.25" x14ac:dyDescent="0.2">
      <c r="A5" s="242" t="s">
        <v>44</v>
      </c>
      <c r="B5" s="197"/>
      <c r="C5" s="197"/>
      <c r="D5" s="197"/>
      <c r="E5" s="197"/>
      <c r="F5" s="197"/>
      <c r="G5" s="28" t="s">
        <v>163</v>
      </c>
      <c r="H5" s="29" t="s">
        <v>164</v>
      </c>
      <c r="I5" s="29" t="s">
        <v>165</v>
      </c>
    </row>
    <row r="6" spans="1:9" x14ac:dyDescent="0.2">
      <c r="A6" s="243">
        <v>1</v>
      </c>
      <c r="B6" s="197"/>
      <c r="C6" s="197"/>
      <c r="D6" s="197"/>
      <c r="E6" s="197"/>
      <c r="F6" s="197"/>
      <c r="G6" s="30">
        <v>2</v>
      </c>
      <c r="H6" s="29" t="s">
        <v>275</v>
      </c>
      <c r="I6" s="29" t="s">
        <v>276</v>
      </c>
    </row>
    <row r="7" spans="1:9" x14ac:dyDescent="0.2">
      <c r="A7" s="244" t="s">
        <v>277</v>
      </c>
      <c r="B7" s="244"/>
      <c r="C7" s="244"/>
      <c r="D7" s="244"/>
      <c r="E7" s="244"/>
      <c r="F7" s="244"/>
      <c r="G7" s="244"/>
      <c r="H7" s="244"/>
      <c r="I7" s="244"/>
    </row>
    <row r="8" spans="1:9" ht="12.75" customHeight="1" x14ac:dyDescent="0.2">
      <c r="A8" s="183" t="s">
        <v>278</v>
      </c>
      <c r="B8" s="183"/>
      <c r="C8" s="183"/>
      <c r="D8" s="183"/>
      <c r="E8" s="183"/>
      <c r="F8" s="183"/>
      <c r="G8" s="31">
        <v>1</v>
      </c>
      <c r="H8" s="101">
        <v>10408743</v>
      </c>
      <c r="I8" s="101">
        <v>5862660</v>
      </c>
    </row>
    <row r="9" spans="1:9" ht="12.75" customHeight="1" x14ac:dyDescent="0.2">
      <c r="A9" s="241" t="s">
        <v>279</v>
      </c>
      <c r="B9" s="241"/>
      <c r="C9" s="241"/>
      <c r="D9" s="241"/>
      <c r="E9" s="241"/>
      <c r="F9" s="241"/>
      <c r="G9" s="32">
        <v>2</v>
      </c>
      <c r="H9" s="102">
        <f>H10+H11+H12+H13+H14+H15+H16+H17</f>
        <v>9338517</v>
      </c>
      <c r="I9" s="102">
        <f>I10+I11+I12+I13+I14+I15+I16+I17</f>
        <v>11758119</v>
      </c>
    </row>
    <row r="10" spans="1:9" ht="12.75" customHeight="1" x14ac:dyDescent="0.2">
      <c r="A10" s="218" t="s">
        <v>280</v>
      </c>
      <c r="B10" s="218"/>
      <c r="C10" s="218"/>
      <c r="D10" s="218"/>
      <c r="E10" s="218"/>
      <c r="F10" s="218"/>
      <c r="G10" s="31">
        <v>3</v>
      </c>
      <c r="H10" s="101">
        <v>6849394</v>
      </c>
      <c r="I10" s="101">
        <v>9465097</v>
      </c>
    </row>
    <row r="11" spans="1:9" ht="22.15" customHeight="1" x14ac:dyDescent="0.2">
      <c r="A11" s="218" t="s">
        <v>281</v>
      </c>
      <c r="B11" s="218"/>
      <c r="C11" s="218"/>
      <c r="D11" s="218"/>
      <c r="E11" s="218"/>
      <c r="F11" s="218"/>
      <c r="G11" s="31">
        <v>4</v>
      </c>
      <c r="H11" s="101">
        <v>0</v>
      </c>
      <c r="I11" s="101">
        <v>0</v>
      </c>
    </row>
    <row r="12" spans="1:9" ht="23.45" customHeight="1" x14ac:dyDescent="0.2">
      <c r="A12" s="218" t="s">
        <v>282</v>
      </c>
      <c r="B12" s="218"/>
      <c r="C12" s="218"/>
      <c r="D12" s="218"/>
      <c r="E12" s="218"/>
      <c r="F12" s="218"/>
      <c r="G12" s="31">
        <v>5</v>
      </c>
      <c r="H12" s="101">
        <v>202971</v>
      </c>
      <c r="I12" s="101">
        <v>367978</v>
      </c>
    </row>
    <row r="13" spans="1:9" ht="12.75" customHeight="1" x14ac:dyDescent="0.2">
      <c r="A13" s="218" t="s">
        <v>283</v>
      </c>
      <c r="B13" s="218"/>
      <c r="C13" s="218"/>
      <c r="D13" s="218"/>
      <c r="E13" s="218"/>
      <c r="F13" s="218"/>
      <c r="G13" s="31">
        <v>6</v>
      </c>
      <c r="H13" s="101">
        <v>-97237</v>
      </c>
      <c r="I13" s="101">
        <v>-81968</v>
      </c>
    </row>
    <row r="14" spans="1:9" ht="12.75" customHeight="1" x14ac:dyDescent="0.2">
      <c r="A14" s="218" t="s">
        <v>284</v>
      </c>
      <c r="B14" s="218"/>
      <c r="C14" s="218"/>
      <c r="D14" s="218"/>
      <c r="E14" s="218"/>
      <c r="F14" s="218"/>
      <c r="G14" s="31">
        <v>7</v>
      </c>
      <c r="H14" s="101">
        <v>2301018</v>
      </c>
      <c r="I14" s="101">
        <v>2003374</v>
      </c>
    </row>
    <row r="15" spans="1:9" ht="12.75" customHeight="1" x14ac:dyDescent="0.2">
      <c r="A15" s="218" t="s">
        <v>285</v>
      </c>
      <c r="B15" s="218"/>
      <c r="C15" s="218"/>
      <c r="D15" s="218"/>
      <c r="E15" s="218"/>
      <c r="F15" s="218"/>
      <c r="G15" s="31">
        <v>8</v>
      </c>
      <c r="H15" s="101">
        <v>0</v>
      </c>
      <c r="I15" s="101">
        <v>0</v>
      </c>
    </row>
    <row r="16" spans="1:9" ht="12.75" customHeight="1" x14ac:dyDescent="0.2">
      <c r="A16" s="218" t="s">
        <v>286</v>
      </c>
      <c r="B16" s="218"/>
      <c r="C16" s="218"/>
      <c r="D16" s="218"/>
      <c r="E16" s="218"/>
      <c r="F16" s="218"/>
      <c r="G16" s="31">
        <v>9</v>
      </c>
      <c r="H16" s="101">
        <v>82371</v>
      </c>
      <c r="I16" s="101">
        <v>3638</v>
      </c>
    </row>
    <row r="17" spans="1:9" ht="25.15" customHeight="1" x14ac:dyDescent="0.2">
      <c r="A17" s="218" t="s">
        <v>287</v>
      </c>
      <c r="B17" s="218"/>
      <c r="C17" s="218"/>
      <c r="D17" s="218"/>
      <c r="E17" s="218"/>
      <c r="F17" s="218"/>
      <c r="G17" s="31">
        <v>10</v>
      </c>
      <c r="H17" s="101">
        <v>0</v>
      </c>
      <c r="I17" s="101">
        <v>0</v>
      </c>
    </row>
    <row r="18" spans="1:9" ht="28.15" customHeight="1" x14ac:dyDescent="0.2">
      <c r="A18" s="240" t="s">
        <v>288</v>
      </c>
      <c r="B18" s="240"/>
      <c r="C18" s="240"/>
      <c r="D18" s="240"/>
      <c r="E18" s="240"/>
      <c r="F18" s="240"/>
      <c r="G18" s="32">
        <v>11</v>
      </c>
      <c r="H18" s="102">
        <f>H8+H9</f>
        <v>19747260</v>
      </c>
      <c r="I18" s="102">
        <f>I8+I9</f>
        <v>17620779</v>
      </c>
    </row>
    <row r="19" spans="1:9" ht="12.75" customHeight="1" x14ac:dyDescent="0.2">
      <c r="A19" s="241" t="s">
        <v>289</v>
      </c>
      <c r="B19" s="241"/>
      <c r="C19" s="241"/>
      <c r="D19" s="241"/>
      <c r="E19" s="241"/>
      <c r="F19" s="241"/>
      <c r="G19" s="32">
        <v>12</v>
      </c>
      <c r="H19" s="102">
        <f>H20+H21+H22+H23</f>
        <v>1005587</v>
      </c>
      <c r="I19" s="102">
        <f>I20+I21+I22+I23</f>
        <v>-14234799</v>
      </c>
    </row>
    <row r="20" spans="1:9" ht="12.75" customHeight="1" x14ac:dyDescent="0.2">
      <c r="A20" s="218" t="s">
        <v>290</v>
      </c>
      <c r="B20" s="218"/>
      <c r="C20" s="218"/>
      <c r="D20" s="218"/>
      <c r="E20" s="218"/>
      <c r="F20" s="218"/>
      <c r="G20" s="31">
        <v>13</v>
      </c>
      <c r="H20" s="101">
        <v>4113144</v>
      </c>
      <c r="I20" s="101">
        <v>397332</v>
      </c>
    </row>
    <row r="21" spans="1:9" ht="12.75" customHeight="1" x14ac:dyDescent="0.2">
      <c r="A21" s="218" t="s">
        <v>291</v>
      </c>
      <c r="B21" s="218"/>
      <c r="C21" s="218"/>
      <c r="D21" s="218"/>
      <c r="E21" s="218"/>
      <c r="F21" s="218"/>
      <c r="G21" s="31">
        <v>14</v>
      </c>
      <c r="H21" s="101">
        <v>1594343</v>
      </c>
      <c r="I21" s="101">
        <v>-2817973</v>
      </c>
    </row>
    <row r="22" spans="1:9" ht="12.75" customHeight="1" x14ac:dyDescent="0.2">
      <c r="A22" s="218" t="s">
        <v>292</v>
      </c>
      <c r="B22" s="218"/>
      <c r="C22" s="218"/>
      <c r="D22" s="218"/>
      <c r="E22" s="218"/>
      <c r="F22" s="218"/>
      <c r="G22" s="31">
        <v>15</v>
      </c>
      <c r="H22" s="101">
        <v>-3550125</v>
      </c>
      <c r="I22" s="101">
        <v>-10315899</v>
      </c>
    </row>
    <row r="23" spans="1:9" ht="12.75" customHeight="1" x14ac:dyDescent="0.2">
      <c r="A23" s="218" t="s">
        <v>293</v>
      </c>
      <c r="B23" s="218"/>
      <c r="C23" s="218"/>
      <c r="D23" s="218"/>
      <c r="E23" s="218"/>
      <c r="F23" s="218"/>
      <c r="G23" s="31">
        <v>16</v>
      </c>
      <c r="H23" s="101">
        <v>-1151775</v>
      </c>
      <c r="I23" s="101">
        <v>-1498259</v>
      </c>
    </row>
    <row r="24" spans="1:9" ht="12.75" customHeight="1" x14ac:dyDescent="0.2">
      <c r="A24" s="240" t="s">
        <v>294</v>
      </c>
      <c r="B24" s="240"/>
      <c r="C24" s="240"/>
      <c r="D24" s="240"/>
      <c r="E24" s="240"/>
      <c r="F24" s="240"/>
      <c r="G24" s="32">
        <v>17</v>
      </c>
      <c r="H24" s="102">
        <f>H18+H19</f>
        <v>20752847</v>
      </c>
      <c r="I24" s="102">
        <f>I18+I19</f>
        <v>3385980</v>
      </c>
    </row>
    <row r="25" spans="1:9" ht="12.75" customHeight="1" x14ac:dyDescent="0.2">
      <c r="A25" s="183" t="s">
        <v>295</v>
      </c>
      <c r="B25" s="183"/>
      <c r="C25" s="183"/>
      <c r="D25" s="183"/>
      <c r="E25" s="183"/>
      <c r="F25" s="183"/>
      <c r="G25" s="31">
        <v>18</v>
      </c>
      <c r="H25" s="101">
        <v>-2301018</v>
      </c>
      <c r="I25" s="101">
        <v>-2003374</v>
      </c>
    </row>
    <row r="26" spans="1:9" ht="12.75" customHeight="1" x14ac:dyDescent="0.2">
      <c r="A26" s="183" t="s">
        <v>296</v>
      </c>
      <c r="B26" s="183"/>
      <c r="C26" s="183"/>
      <c r="D26" s="183"/>
      <c r="E26" s="183"/>
      <c r="F26" s="183"/>
      <c r="G26" s="31">
        <v>19</v>
      </c>
      <c r="H26" s="101">
        <v>-1478011</v>
      </c>
      <c r="I26" s="101">
        <v>-1284289</v>
      </c>
    </row>
    <row r="27" spans="1:9" ht="25.9" customHeight="1" x14ac:dyDescent="0.2">
      <c r="A27" s="245" t="s">
        <v>297</v>
      </c>
      <c r="B27" s="245"/>
      <c r="C27" s="245"/>
      <c r="D27" s="245"/>
      <c r="E27" s="245"/>
      <c r="F27" s="245"/>
      <c r="G27" s="32">
        <v>20</v>
      </c>
      <c r="H27" s="102">
        <f>H24+H25+H26</f>
        <v>16973818</v>
      </c>
      <c r="I27" s="102">
        <f>I24+I25+I26</f>
        <v>98317</v>
      </c>
    </row>
    <row r="28" spans="1:9" x14ac:dyDescent="0.2">
      <c r="A28" s="244" t="s">
        <v>298</v>
      </c>
      <c r="B28" s="244"/>
      <c r="C28" s="244"/>
      <c r="D28" s="244"/>
      <c r="E28" s="244"/>
      <c r="F28" s="244"/>
      <c r="G28" s="244"/>
      <c r="H28" s="244"/>
      <c r="I28" s="244"/>
    </row>
    <row r="29" spans="1:9" ht="30.6" customHeight="1" x14ac:dyDescent="0.2">
      <c r="A29" s="183" t="s">
        <v>299</v>
      </c>
      <c r="B29" s="183"/>
      <c r="C29" s="183"/>
      <c r="D29" s="183"/>
      <c r="E29" s="183"/>
      <c r="F29" s="183"/>
      <c r="G29" s="31">
        <v>21</v>
      </c>
      <c r="H29" s="103">
        <v>62033</v>
      </c>
      <c r="I29" s="103">
        <v>72443</v>
      </c>
    </row>
    <row r="30" spans="1:9" ht="12.75" customHeight="1" x14ac:dyDescent="0.2">
      <c r="A30" s="183" t="s">
        <v>300</v>
      </c>
      <c r="B30" s="183"/>
      <c r="C30" s="183"/>
      <c r="D30" s="183"/>
      <c r="E30" s="183"/>
      <c r="F30" s="183"/>
      <c r="G30" s="31">
        <v>22</v>
      </c>
      <c r="H30" s="103">
        <v>0</v>
      </c>
      <c r="I30" s="103">
        <v>0</v>
      </c>
    </row>
    <row r="31" spans="1:9" ht="12.75" customHeight="1" x14ac:dyDescent="0.2">
      <c r="A31" s="183" t="s">
        <v>301</v>
      </c>
      <c r="B31" s="183"/>
      <c r="C31" s="183"/>
      <c r="D31" s="183"/>
      <c r="E31" s="183"/>
      <c r="F31" s="183"/>
      <c r="G31" s="31">
        <v>23</v>
      </c>
      <c r="H31" s="103">
        <v>97237</v>
      </c>
      <c r="I31" s="103">
        <v>81968</v>
      </c>
    </row>
    <row r="32" spans="1:9" ht="12.75" customHeight="1" x14ac:dyDescent="0.2">
      <c r="A32" s="183" t="s">
        <v>302</v>
      </c>
      <c r="B32" s="183"/>
      <c r="C32" s="183"/>
      <c r="D32" s="183"/>
      <c r="E32" s="183"/>
      <c r="F32" s="183"/>
      <c r="G32" s="31">
        <v>24</v>
      </c>
      <c r="H32" s="103">
        <v>0</v>
      </c>
      <c r="I32" s="103">
        <v>0</v>
      </c>
    </row>
    <row r="33" spans="1:9" ht="12.75" customHeight="1" x14ac:dyDescent="0.2">
      <c r="A33" s="183" t="s">
        <v>303</v>
      </c>
      <c r="B33" s="183"/>
      <c r="C33" s="183"/>
      <c r="D33" s="183"/>
      <c r="E33" s="183"/>
      <c r="F33" s="183"/>
      <c r="G33" s="31">
        <v>25</v>
      </c>
      <c r="H33" s="103">
        <v>0</v>
      </c>
      <c r="I33" s="103">
        <v>0</v>
      </c>
    </row>
    <row r="34" spans="1:9" ht="12.75" customHeight="1" x14ac:dyDescent="0.2">
      <c r="A34" s="183" t="s">
        <v>304</v>
      </c>
      <c r="B34" s="183"/>
      <c r="C34" s="183"/>
      <c r="D34" s="183"/>
      <c r="E34" s="183"/>
      <c r="F34" s="183"/>
      <c r="G34" s="31">
        <v>26</v>
      </c>
      <c r="H34" s="103">
        <v>0</v>
      </c>
      <c r="I34" s="103">
        <v>0</v>
      </c>
    </row>
    <row r="35" spans="1:9" ht="26.45" customHeight="1" x14ac:dyDescent="0.2">
      <c r="A35" s="240" t="s">
        <v>305</v>
      </c>
      <c r="B35" s="240"/>
      <c r="C35" s="240"/>
      <c r="D35" s="240"/>
      <c r="E35" s="240"/>
      <c r="F35" s="240"/>
      <c r="G35" s="32">
        <v>27</v>
      </c>
      <c r="H35" s="104">
        <f>H29+H30+H31+H32+H33+H34</f>
        <v>159270</v>
      </c>
      <c r="I35" s="104">
        <f>I29+I30+I31+I32+I33+I34</f>
        <v>154411</v>
      </c>
    </row>
    <row r="36" spans="1:9" ht="22.9" customHeight="1" x14ac:dyDescent="0.2">
      <c r="A36" s="183" t="s">
        <v>306</v>
      </c>
      <c r="B36" s="183"/>
      <c r="C36" s="183"/>
      <c r="D36" s="183"/>
      <c r="E36" s="183"/>
      <c r="F36" s="183"/>
      <c r="G36" s="31">
        <v>28</v>
      </c>
      <c r="H36" s="103">
        <v>-7105256</v>
      </c>
      <c r="I36" s="103">
        <v>-5609577</v>
      </c>
    </row>
    <row r="37" spans="1:9" ht="12.75" customHeight="1" x14ac:dyDescent="0.2">
      <c r="A37" s="183" t="s">
        <v>307</v>
      </c>
      <c r="B37" s="183"/>
      <c r="C37" s="183"/>
      <c r="D37" s="183"/>
      <c r="E37" s="183"/>
      <c r="F37" s="183"/>
      <c r="G37" s="31">
        <v>29</v>
      </c>
      <c r="H37" s="103">
        <v>0</v>
      </c>
      <c r="I37" s="103">
        <v>0</v>
      </c>
    </row>
    <row r="38" spans="1:9" ht="12.75" customHeight="1" x14ac:dyDescent="0.2">
      <c r="A38" s="183" t="s">
        <v>308</v>
      </c>
      <c r="B38" s="183"/>
      <c r="C38" s="183"/>
      <c r="D38" s="183"/>
      <c r="E38" s="183"/>
      <c r="F38" s="183"/>
      <c r="G38" s="31">
        <v>30</v>
      </c>
      <c r="H38" s="103">
        <v>-2750000</v>
      </c>
      <c r="I38" s="103">
        <v>-14842841</v>
      </c>
    </row>
    <row r="39" spans="1:9" ht="12.75" customHeight="1" x14ac:dyDescent="0.2">
      <c r="A39" s="183" t="s">
        <v>309</v>
      </c>
      <c r="B39" s="183"/>
      <c r="C39" s="183"/>
      <c r="D39" s="183"/>
      <c r="E39" s="183"/>
      <c r="F39" s="183"/>
      <c r="G39" s="31">
        <v>31</v>
      </c>
      <c r="H39" s="103">
        <v>0</v>
      </c>
      <c r="I39" s="103">
        <v>0</v>
      </c>
    </row>
    <row r="40" spans="1:9" ht="12.75" customHeight="1" x14ac:dyDescent="0.2">
      <c r="A40" s="183" t="s">
        <v>310</v>
      </c>
      <c r="B40" s="183"/>
      <c r="C40" s="183"/>
      <c r="D40" s="183"/>
      <c r="E40" s="183"/>
      <c r="F40" s="183"/>
      <c r="G40" s="31">
        <v>32</v>
      </c>
      <c r="H40" s="103">
        <v>0</v>
      </c>
      <c r="I40" s="103">
        <v>0</v>
      </c>
    </row>
    <row r="41" spans="1:9" ht="24" customHeight="1" x14ac:dyDescent="0.2">
      <c r="A41" s="240" t="s">
        <v>311</v>
      </c>
      <c r="B41" s="240"/>
      <c r="C41" s="240"/>
      <c r="D41" s="240"/>
      <c r="E41" s="240"/>
      <c r="F41" s="240"/>
      <c r="G41" s="32">
        <v>33</v>
      </c>
      <c r="H41" s="104">
        <f>H36+H37+H38+H39+H40</f>
        <v>-9855256</v>
      </c>
      <c r="I41" s="104">
        <f>I36+I37+I38+I39+I40</f>
        <v>-20452418</v>
      </c>
    </row>
    <row r="42" spans="1:9" ht="29.45" customHeight="1" x14ac:dyDescent="0.2">
      <c r="A42" s="245" t="s">
        <v>312</v>
      </c>
      <c r="B42" s="245"/>
      <c r="C42" s="245"/>
      <c r="D42" s="245"/>
      <c r="E42" s="245"/>
      <c r="F42" s="245"/>
      <c r="G42" s="32">
        <v>34</v>
      </c>
      <c r="H42" s="104">
        <f>H35+H41</f>
        <v>-9695986</v>
      </c>
      <c r="I42" s="104">
        <f>I35+I41</f>
        <v>-20298007</v>
      </c>
    </row>
    <row r="43" spans="1:9" x14ac:dyDescent="0.2">
      <c r="A43" s="244" t="s">
        <v>313</v>
      </c>
      <c r="B43" s="244"/>
      <c r="C43" s="244"/>
      <c r="D43" s="244"/>
      <c r="E43" s="244"/>
      <c r="F43" s="244"/>
      <c r="G43" s="244"/>
      <c r="H43" s="244"/>
      <c r="I43" s="244"/>
    </row>
    <row r="44" spans="1:9" ht="12.75" customHeight="1" x14ac:dyDescent="0.2">
      <c r="A44" s="183" t="s">
        <v>314</v>
      </c>
      <c r="B44" s="183"/>
      <c r="C44" s="183"/>
      <c r="D44" s="183"/>
      <c r="E44" s="183"/>
      <c r="F44" s="183"/>
      <c r="G44" s="31">
        <v>35</v>
      </c>
      <c r="H44" s="103">
        <v>0</v>
      </c>
      <c r="I44" s="103">
        <v>0</v>
      </c>
    </row>
    <row r="45" spans="1:9" ht="25.15" customHeight="1" x14ac:dyDescent="0.2">
      <c r="A45" s="183" t="s">
        <v>315</v>
      </c>
      <c r="B45" s="183"/>
      <c r="C45" s="183"/>
      <c r="D45" s="183"/>
      <c r="E45" s="183"/>
      <c r="F45" s="183"/>
      <c r="G45" s="31">
        <v>36</v>
      </c>
      <c r="H45" s="103">
        <v>0</v>
      </c>
      <c r="I45" s="103">
        <v>20200000</v>
      </c>
    </row>
    <row r="46" spans="1:9" ht="12.75" customHeight="1" x14ac:dyDescent="0.2">
      <c r="A46" s="183" t="s">
        <v>316</v>
      </c>
      <c r="B46" s="183"/>
      <c r="C46" s="183"/>
      <c r="D46" s="183"/>
      <c r="E46" s="183"/>
      <c r="F46" s="183"/>
      <c r="G46" s="31">
        <v>37</v>
      </c>
      <c r="H46" s="103">
        <v>51479140</v>
      </c>
      <c r="I46" s="103">
        <v>40186229</v>
      </c>
    </row>
    <row r="47" spans="1:9" ht="12.75" customHeight="1" x14ac:dyDescent="0.2">
      <c r="A47" s="183" t="s">
        <v>317</v>
      </c>
      <c r="B47" s="183"/>
      <c r="C47" s="183"/>
      <c r="D47" s="183"/>
      <c r="E47" s="183"/>
      <c r="F47" s="183"/>
      <c r="G47" s="31">
        <v>38</v>
      </c>
      <c r="H47" s="103">
        <v>0</v>
      </c>
      <c r="I47" s="103">
        <v>0</v>
      </c>
    </row>
    <row r="48" spans="1:9" ht="22.15" customHeight="1" x14ac:dyDescent="0.2">
      <c r="A48" s="240" t="s">
        <v>318</v>
      </c>
      <c r="B48" s="240"/>
      <c r="C48" s="240"/>
      <c r="D48" s="240"/>
      <c r="E48" s="240"/>
      <c r="F48" s="240"/>
      <c r="G48" s="32">
        <v>39</v>
      </c>
      <c r="H48" s="104">
        <f>H44+H45+H46+H47</f>
        <v>51479140</v>
      </c>
      <c r="I48" s="104">
        <f>I44+I45+I46+I47</f>
        <v>60386229</v>
      </c>
    </row>
    <row r="49" spans="1:9" ht="24.6" customHeight="1" x14ac:dyDescent="0.2">
      <c r="A49" s="183" t="s">
        <v>319</v>
      </c>
      <c r="B49" s="183"/>
      <c r="C49" s="183"/>
      <c r="D49" s="183"/>
      <c r="E49" s="183"/>
      <c r="F49" s="183"/>
      <c r="G49" s="31">
        <v>40</v>
      </c>
      <c r="H49" s="103">
        <v>-51667138</v>
      </c>
      <c r="I49" s="103">
        <v>-32220613</v>
      </c>
    </row>
    <row r="50" spans="1:9" ht="12.75" customHeight="1" x14ac:dyDescent="0.2">
      <c r="A50" s="183" t="s">
        <v>320</v>
      </c>
      <c r="B50" s="183"/>
      <c r="C50" s="183"/>
      <c r="D50" s="183"/>
      <c r="E50" s="183"/>
      <c r="F50" s="183"/>
      <c r="G50" s="31">
        <v>41</v>
      </c>
      <c r="H50" s="103">
        <v>0</v>
      </c>
      <c r="I50" s="103">
        <v>-743000</v>
      </c>
    </row>
    <row r="51" spans="1:9" ht="12.75" customHeight="1" x14ac:dyDescent="0.2">
      <c r="A51" s="183" t="s">
        <v>321</v>
      </c>
      <c r="B51" s="183"/>
      <c r="C51" s="183"/>
      <c r="D51" s="183"/>
      <c r="E51" s="183"/>
      <c r="F51" s="183"/>
      <c r="G51" s="31">
        <v>42</v>
      </c>
      <c r="H51" s="103">
        <v>-3686214</v>
      </c>
      <c r="I51" s="103">
        <v>-7490507</v>
      </c>
    </row>
    <row r="52" spans="1:9" ht="22.9" customHeight="1" x14ac:dyDescent="0.2">
      <c r="A52" s="183" t="s">
        <v>322</v>
      </c>
      <c r="B52" s="183"/>
      <c r="C52" s="183"/>
      <c r="D52" s="183"/>
      <c r="E52" s="183"/>
      <c r="F52" s="183"/>
      <c r="G52" s="31">
        <v>43</v>
      </c>
      <c r="H52" s="103">
        <v>0</v>
      </c>
      <c r="I52" s="103">
        <v>0</v>
      </c>
    </row>
    <row r="53" spans="1:9" ht="12.75" customHeight="1" x14ac:dyDescent="0.2">
      <c r="A53" s="183" t="s">
        <v>323</v>
      </c>
      <c r="B53" s="183"/>
      <c r="C53" s="183"/>
      <c r="D53" s="183"/>
      <c r="E53" s="183"/>
      <c r="F53" s="183"/>
      <c r="G53" s="31">
        <v>44</v>
      </c>
      <c r="H53" s="103">
        <v>-4394471</v>
      </c>
      <c r="I53" s="103">
        <v>-591176</v>
      </c>
    </row>
    <row r="54" spans="1:9" ht="30.6" customHeight="1" x14ac:dyDescent="0.2">
      <c r="A54" s="240" t="s">
        <v>324</v>
      </c>
      <c r="B54" s="240"/>
      <c r="C54" s="240"/>
      <c r="D54" s="240"/>
      <c r="E54" s="240"/>
      <c r="F54" s="240"/>
      <c r="G54" s="32">
        <v>45</v>
      </c>
      <c r="H54" s="104">
        <f>H49+H50+H51+H52+H53</f>
        <v>-59747823</v>
      </c>
      <c r="I54" s="104">
        <f>I49+I50+I51+I52+I53</f>
        <v>-41045296</v>
      </c>
    </row>
    <row r="55" spans="1:9" ht="29.45" customHeight="1" x14ac:dyDescent="0.2">
      <c r="A55" s="245" t="s">
        <v>325</v>
      </c>
      <c r="B55" s="245"/>
      <c r="C55" s="245"/>
      <c r="D55" s="245"/>
      <c r="E55" s="245"/>
      <c r="F55" s="245"/>
      <c r="G55" s="32">
        <v>46</v>
      </c>
      <c r="H55" s="104">
        <f>H48+H54</f>
        <v>-8268683</v>
      </c>
      <c r="I55" s="104">
        <f>I48+I54</f>
        <v>19340933</v>
      </c>
    </row>
    <row r="56" spans="1:9" x14ac:dyDescent="0.2">
      <c r="A56" s="183" t="s">
        <v>326</v>
      </c>
      <c r="B56" s="183"/>
      <c r="C56" s="183"/>
      <c r="D56" s="183"/>
      <c r="E56" s="183"/>
      <c r="F56" s="183"/>
      <c r="G56" s="31">
        <v>47</v>
      </c>
      <c r="H56" s="103">
        <v>0</v>
      </c>
      <c r="I56" s="103">
        <v>0</v>
      </c>
    </row>
    <row r="57" spans="1:9" ht="26.45" customHeight="1" x14ac:dyDescent="0.2">
      <c r="A57" s="245" t="s">
        <v>327</v>
      </c>
      <c r="B57" s="245"/>
      <c r="C57" s="245"/>
      <c r="D57" s="245"/>
      <c r="E57" s="245"/>
      <c r="F57" s="245"/>
      <c r="G57" s="32">
        <v>48</v>
      </c>
      <c r="H57" s="104">
        <f>H27+H42+H55+H56</f>
        <v>-990851</v>
      </c>
      <c r="I57" s="104">
        <f>I27+I42+I55+I56</f>
        <v>-858757</v>
      </c>
    </row>
    <row r="58" spans="1:9" x14ac:dyDescent="0.2">
      <c r="A58" s="246" t="s">
        <v>328</v>
      </c>
      <c r="B58" s="246"/>
      <c r="C58" s="246"/>
      <c r="D58" s="246"/>
      <c r="E58" s="246"/>
      <c r="F58" s="246"/>
      <c r="G58" s="31">
        <v>49</v>
      </c>
      <c r="H58" s="103">
        <v>3084128</v>
      </c>
      <c r="I58" s="103">
        <v>2093277</v>
      </c>
    </row>
    <row r="59" spans="1:9" ht="31.15" customHeight="1" x14ac:dyDescent="0.2">
      <c r="A59" s="245" t="s">
        <v>329</v>
      </c>
      <c r="B59" s="245"/>
      <c r="C59" s="245"/>
      <c r="D59" s="245"/>
      <c r="E59" s="245"/>
      <c r="F59" s="245"/>
      <c r="G59" s="32">
        <v>50</v>
      </c>
      <c r="H59" s="104">
        <f>H57+H58</f>
        <v>2093277</v>
      </c>
      <c r="I59" s="104">
        <f>I57+I58</f>
        <v>1234520</v>
      </c>
    </row>
  </sheetData>
  <sheetProtection algorithmName="SHA-512" hashValue="NAYp+jIO+7v5gtHr58XRS1kbr0K6Fme7sYNW7VQzTCPzMD+E0skRAsnlC5WvnOV4/sxWKqq7u9Mb3cWV+hVWYw==" saltValue="J1CfWhezyGSqKAW7facGE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I15" sqref="I15"/>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4" t="s">
        <v>330</v>
      </c>
      <c r="B1" s="235"/>
      <c r="C1" s="235"/>
      <c r="D1" s="235"/>
      <c r="E1" s="235"/>
      <c r="F1" s="235"/>
      <c r="G1" s="235"/>
      <c r="H1" s="235"/>
      <c r="I1" s="235"/>
    </row>
    <row r="2" spans="1:9" ht="12.75" customHeight="1" x14ac:dyDescent="0.2">
      <c r="A2" s="236" t="s">
        <v>161</v>
      </c>
      <c r="B2" s="189"/>
      <c r="C2" s="189"/>
      <c r="D2" s="189"/>
      <c r="E2" s="189"/>
      <c r="F2" s="189"/>
      <c r="G2" s="189"/>
      <c r="H2" s="189"/>
      <c r="I2" s="189"/>
    </row>
    <row r="3" spans="1:9" x14ac:dyDescent="0.2">
      <c r="A3" s="257" t="s">
        <v>43</v>
      </c>
      <c r="B3" s="258"/>
      <c r="C3" s="258"/>
      <c r="D3" s="258"/>
      <c r="E3" s="258"/>
      <c r="F3" s="258"/>
      <c r="G3" s="258"/>
      <c r="H3" s="258"/>
      <c r="I3" s="258"/>
    </row>
    <row r="4" spans="1:9" x14ac:dyDescent="0.2">
      <c r="A4" s="237" t="s">
        <v>331</v>
      </c>
      <c r="B4" s="192"/>
      <c r="C4" s="192"/>
      <c r="D4" s="192"/>
      <c r="E4" s="192"/>
      <c r="F4" s="192"/>
      <c r="G4" s="192"/>
      <c r="H4" s="192"/>
      <c r="I4" s="193"/>
    </row>
    <row r="5" spans="1:9" ht="23.25" x14ac:dyDescent="0.2">
      <c r="A5" s="242" t="s">
        <v>44</v>
      </c>
      <c r="B5" s="197"/>
      <c r="C5" s="197"/>
      <c r="D5" s="197"/>
      <c r="E5" s="197"/>
      <c r="F5" s="197"/>
      <c r="G5" s="28" t="s">
        <v>163</v>
      </c>
      <c r="H5" s="29" t="s">
        <v>164</v>
      </c>
      <c r="I5" s="29" t="s">
        <v>165</v>
      </c>
    </row>
    <row r="6" spans="1:9" x14ac:dyDescent="0.2">
      <c r="A6" s="243">
        <v>1</v>
      </c>
      <c r="B6" s="197"/>
      <c r="C6" s="197"/>
      <c r="D6" s="197"/>
      <c r="E6" s="197"/>
      <c r="F6" s="197"/>
      <c r="G6" s="105">
        <v>2</v>
      </c>
      <c r="H6" s="29" t="s">
        <v>275</v>
      </c>
      <c r="I6" s="29" t="s">
        <v>276</v>
      </c>
    </row>
    <row r="7" spans="1:9" x14ac:dyDescent="0.2">
      <c r="A7" s="251" t="s">
        <v>277</v>
      </c>
      <c r="B7" s="252"/>
      <c r="C7" s="252"/>
      <c r="D7" s="252"/>
      <c r="E7" s="252"/>
      <c r="F7" s="252"/>
      <c r="G7" s="252"/>
      <c r="H7" s="252"/>
      <c r="I7" s="253"/>
    </row>
    <row r="8" spans="1:9" x14ac:dyDescent="0.2">
      <c r="A8" s="255" t="s">
        <v>332</v>
      </c>
      <c r="B8" s="255"/>
      <c r="C8" s="255"/>
      <c r="D8" s="255"/>
      <c r="E8" s="255"/>
      <c r="F8" s="255"/>
      <c r="G8" s="10">
        <v>1</v>
      </c>
      <c r="H8" s="106">
        <v>0</v>
      </c>
      <c r="I8" s="106">
        <v>0</v>
      </c>
    </row>
    <row r="9" spans="1:9" x14ac:dyDescent="0.2">
      <c r="A9" s="248" t="s">
        <v>333</v>
      </c>
      <c r="B9" s="248"/>
      <c r="C9" s="248"/>
      <c r="D9" s="248"/>
      <c r="E9" s="248"/>
      <c r="F9" s="248"/>
      <c r="G9" s="11">
        <v>2</v>
      </c>
      <c r="H9" s="107">
        <v>0</v>
      </c>
      <c r="I9" s="107">
        <v>0</v>
      </c>
    </row>
    <row r="10" spans="1:9" x14ac:dyDescent="0.2">
      <c r="A10" s="248" t="s">
        <v>334</v>
      </c>
      <c r="B10" s="248"/>
      <c r="C10" s="248"/>
      <c r="D10" s="248"/>
      <c r="E10" s="248"/>
      <c r="F10" s="248"/>
      <c r="G10" s="11">
        <v>3</v>
      </c>
      <c r="H10" s="107">
        <v>0</v>
      </c>
      <c r="I10" s="107">
        <v>0</v>
      </c>
    </row>
    <row r="11" spans="1:9" x14ac:dyDescent="0.2">
      <c r="A11" s="248" t="s">
        <v>335</v>
      </c>
      <c r="B11" s="248"/>
      <c r="C11" s="248"/>
      <c r="D11" s="248"/>
      <c r="E11" s="248"/>
      <c r="F11" s="248"/>
      <c r="G11" s="11">
        <v>4</v>
      </c>
      <c r="H11" s="107">
        <v>0</v>
      </c>
      <c r="I11" s="107">
        <v>0</v>
      </c>
    </row>
    <row r="12" spans="1:9" x14ac:dyDescent="0.2">
      <c r="A12" s="248" t="s">
        <v>336</v>
      </c>
      <c r="B12" s="248"/>
      <c r="C12" s="248"/>
      <c r="D12" s="248"/>
      <c r="E12" s="248"/>
      <c r="F12" s="248"/>
      <c r="G12" s="11">
        <v>5</v>
      </c>
      <c r="H12" s="107">
        <v>0</v>
      </c>
      <c r="I12" s="107">
        <v>0</v>
      </c>
    </row>
    <row r="13" spans="1:9" x14ac:dyDescent="0.2">
      <c r="A13" s="256" t="s">
        <v>337</v>
      </c>
      <c r="B13" s="256"/>
      <c r="C13" s="256"/>
      <c r="D13" s="256"/>
      <c r="E13" s="256"/>
      <c r="F13" s="256"/>
      <c r="G13" s="25">
        <v>6</v>
      </c>
      <c r="H13" s="108">
        <f>SUM(H8:H12)</f>
        <v>0</v>
      </c>
      <c r="I13" s="108">
        <f>SUM(I8:I12)</f>
        <v>0</v>
      </c>
    </row>
    <row r="14" spans="1:9" ht="12.75" customHeight="1" x14ac:dyDescent="0.2">
      <c r="A14" s="248" t="s">
        <v>338</v>
      </c>
      <c r="B14" s="248"/>
      <c r="C14" s="248"/>
      <c r="D14" s="248"/>
      <c r="E14" s="248"/>
      <c r="F14" s="248"/>
      <c r="G14" s="11">
        <v>7</v>
      </c>
      <c r="H14" s="107">
        <v>0</v>
      </c>
      <c r="I14" s="107">
        <v>0</v>
      </c>
    </row>
    <row r="15" spans="1:9" ht="12.75" customHeight="1" x14ac:dyDescent="0.2">
      <c r="A15" s="248" t="s">
        <v>339</v>
      </c>
      <c r="B15" s="248"/>
      <c r="C15" s="248"/>
      <c r="D15" s="248"/>
      <c r="E15" s="248"/>
      <c r="F15" s="248"/>
      <c r="G15" s="11">
        <v>8</v>
      </c>
      <c r="H15" s="107">
        <v>0</v>
      </c>
      <c r="I15" s="107">
        <v>0</v>
      </c>
    </row>
    <row r="16" spans="1:9" ht="12.75" customHeight="1" x14ac:dyDescent="0.2">
      <c r="A16" s="248" t="s">
        <v>340</v>
      </c>
      <c r="B16" s="248"/>
      <c r="C16" s="248"/>
      <c r="D16" s="248"/>
      <c r="E16" s="248"/>
      <c r="F16" s="248"/>
      <c r="G16" s="11">
        <v>9</v>
      </c>
      <c r="H16" s="107">
        <v>0</v>
      </c>
      <c r="I16" s="107">
        <v>0</v>
      </c>
    </row>
    <row r="17" spans="1:9" ht="12.75" customHeight="1" x14ac:dyDescent="0.2">
      <c r="A17" s="248" t="s">
        <v>341</v>
      </c>
      <c r="B17" s="248"/>
      <c r="C17" s="248"/>
      <c r="D17" s="248"/>
      <c r="E17" s="248"/>
      <c r="F17" s="248"/>
      <c r="G17" s="11">
        <v>10</v>
      </c>
      <c r="H17" s="107">
        <v>0</v>
      </c>
      <c r="I17" s="107">
        <v>0</v>
      </c>
    </row>
    <row r="18" spans="1:9" ht="12.75" customHeight="1" x14ac:dyDescent="0.2">
      <c r="A18" s="248" t="s">
        <v>342</v>
      </c>
      <c r="B18" s="248"/>
      <c r="C18" s="248"/>
      <c r="D18" s="248"/>
      <c r="E18" s="248"/>
      <c r="F18" s="248"/>
      <c r="G18" s="11">
        <v>11</v>
      </c>
      <c r="H18" s="107">
        <v>0</v>
      </c>
      <c r="I18" s="107">
        <v>0</v>
      </c>
    </row>
    <row r="19" spans="1:9" ht="12.75" customHeight="1" x14ac:dyDescent="0.2">
      <c r="A19" s="248" t="s">
        <v>343</v>
      </c>
      <c r="B19" s="248"/>
      <c r="C19" s="248"/>
      <c r="D19" s="248"/>
      <c r="E19" s="248"/>
      <c r="F19" s="248"/>
      <c r="G19" s="11">
        <v>12</v>
      </c>
      <c r="H19" s="107">
        <v>0</v>
      </c>
      <c r="I19" s="107">
        <v>0</v>
      </c>
    </row>
    <row r="20" spans="1:9" ht="26.25" customHeight="1" x14ac:dyDescent="0.2">
      <c r="A20" s="256" t="s">
        <v>344</v>
      </c>
      <c r="B20" s="256"/>
      <c r="C20" s="256"/>
      <c r="D20" s="256"/>
      <c r="E20" s="256"/>
      <c r="F20" s="256"/>
      <c r="G20" s="25">
        <v>13</v>
      </c>
      <c r="H20" s="108">
        <f>SUM(H14:H19)</f>
        <v>0</v>
      </c>
      <c r="I20" s="108">
        <f>SUM(I14:I19)</f>
        <v>0</v>
      </c>
    </row>
    <row r="21" spans="1:9" ht="27.6" customHeight="1" x14ac:dyDescent="0.2">
      <c r="A21" s="254" t="s">
        <v>345</v>
      </c>
      <c r="B21" s="254"/>
      <c r="C21" s="254"/>
      <c r="D21" s="254"/>
      <c r="E21" s="254"/>
      <c r="F21" s="254"/>
      <c r="G21" s="26">
        <v>14</v>
      </c>
      <c r="H21" s="109">
        <f>H13+H20</f>
        <v>0</v>
      </c>
      <c r="I21" s="109">
        <f>I13+I20</f>
        <v>0</v>
      </c>
    </row>
    <row r="22" spans="1:9" x14ac:dyDescent="0.2">
      <c r="A22" s="251" t="s">
        <v>298</v>
      </c>
      <c r="B22" s="252"/>
      <c r="C22" s="252"/>
      <c r="D22" s="252"/>
      <c r="E22" s="252"/>
      <c r="F22" s="252"/>
      <c r="G22" s="252"/>
      <c r="H22" s="252"/>
      <c r="I22" s="253"/>
    </row>
    <row r="23" spans="1:9" ht="26.45" customHeight="1" x14ac:dyDescent="0.2">
      <c r="A23" s="255" t="s">
        <v>346</v>
      </c>
      <c r="B23" s="255"/>
      <c r="C23" s="255"/>
      <c r="D23" s="255"/>
      <c r="E23" s="255"/>
      <c r="F23" s="255"/>
      <c r="G23" s="10">
        <v>15</v>
      </c>
      <c r="H23" s="106">
        <v>0</v>
      </c>
      <c r="I23" s="106">
        <v>0</v>
      </c>
    </row>
    <row r="24" spans="1:9" ht="12.75" customHeight="1" x14ac:dyDescent="0.2">
      <c r="A24" s="248" t="s">
        <v>347</v>
      </c>
      <c r="B24" s="248"/>
      <c r="C24" s="248"/>
      <c r="D24" s="248"/>
      <c r="E24" s="248"/>
      <c r="F24" s="248"/>
      <c r="G24" s="10">
        <v>16</v>
      </c>
      <c r="H24" s="107">
        <v>0</v>
      </c>
      <c r="I24" s="107">
        <v>0</v>
      </c>
    </row>
    <row r="25" spans="1:9" ht="12.75" customHeight="1" x14ac:dyDescent="0.2">
      <c r="A25" s="248" t="s">
        <v>348</v>
      </c>
      <c r="B25" s="248"/>
      <c r="C25" s="248"/>
      <c r="D25" s="248"/>
      <c r="E25" s="248"/>
      <c r="F25" s="248"/>
      <c r="G25" s="10">
        <v>17</v>
      </c>
      <c r="H25" s="107">
        <v>0</v>
      </c>
      <c r="I25" s="107">
        <v>0</v>
      </c>
    </row>
    <row r="26" spans="1:9" ht="12.75" customHeight="1" x14ac:dyDescent="0.2">
      <c r="A26" s="248" t="s">
        <v>349</v>
      </c>
      <c r="B26" s="248"/>
      <c r="C26" s="248"/>
      <c r="D26" s="248"/>
      <c r="E26" s="248"/>
      <c r="F26" s="248"/>
      <c r="G26" s="10">
        <v>18</v>
      </c>
      <c r="H26" s="107">
        <v>0</v>
      </c>
      <c r="I26" s="107">
        <v>0</v>
      </c>
    </row>
    <row r="27" spans="1:9" ht="12.75" customHeight="1" x14ac:dyDescent="0.2">
      <c r="A27" s="248" t="s">
        <v>350</v>
      </c>
      <c r="B27" s="248"/>
      <c r="C27" s="248"/>
      <c r="D27" s="248"/>
      <c r="E27" s="248"/>
      <c r="F27" s="248"/>
      <c r="G27" s="10">
        <v>19</v>
      </c>
      <c r="H27" s="107">
        <v>0</v>
      </c>
      <c r="I27" s="107">
        <v>0</v>
      </c>
    </row>
    <row r="28" spans="1:9" ht="12.75" customHeight="1" x14ac:dyDescent="0.2">
      <c r="A28" s="248" t="s">
        <v>351</v>
      </c>
      <c r="B28" s="248"/>
      <c r="C28" s="248"/>
      <c r="D28" s="248"/>
      <c r="E28" s="248"/>
      <c r="F28" s="248"/>
      <c r="G28" s="10">
        <v>20</v>
      </c>
      <c r="H28" s="107">
        <v>0</v>
      </c>
      <c r="I28" s="107">
        <v>0</v>
      </c>
    </row>
    <row r="29" spans="1:9" ht="24" customHeight="1" x14ac:dyDescent="0.2">
      <c r="A29" s="249" t="s">
        <v>352</v>
      </c>
      <c r="B29" s="249"/>
      <c r="C29" s="249"/>
      <c r="D29" s="249"/>
      <c r="E29" s="249"/>
      <c r="F29" s="249"/>
      <c r="G29" s="25">
        <v>21</v>
      </c>
      <c r="H29" s="110">
        <f>SUM(H23:H28)</f>
        <v>0</v>
      </c>
      <c r="I29" s="110">
        <f>SUM(I23:I28)</f>
        <v>0</v>
      </c>
    </row>
    <row r="30" spans="1:9" ht="27" customHeight="1" x14ac:dyDescent="0.2">
      <c r="A30" s="248" t="s">
        <v>353</v>
      </c>
      <c r="B30" s="248"/>
      <c r="C30" s="248"/>
      <c r="D30" s="248"/>
      <c r="E30" s="248"/>
      <c r="F30" s="248"/>
      <c r="G30" s="11">
        <v>22</v>
      </c>
      <c r="H30" s="107">
        <v>0</v>
      </c>
      <c r="I30" s="107">
        <v>0</v>
      </c>
    </row>
    <row r="31" spans="1:9" ht="12.75" customHeight="1" x14ac:dyDescent="0.2">
      <c r="A31" s="248" t="s">
        <v>354</v>
      </c>
      <c r="B31" s="248"/>
      <c r="C31" s="248"/>
      <c r="D31" s="248"/>
      <c r="E31" s="248"/>
      <c r="F31" s="248"/>
      <c r="G31" s="11">
        <v>23</v>
      </c>
      <c r="H31" s="107">
        <v>0</v>
      </c>
      <c r="I31" s="107">
        <v>0</v>
      </c>
    </row>
    <row r="32" spans="1:9" ht="12.75" customHeight="1" x14ac:dyDescent="0.2">
      <c r="A32" s="248" t="s">
        <v>355</v>
      </c>
      <c r="B32" s="248"/>
      <c r="C32" s="248"/>
      <c r="D32" s="248"/>
      <c r="E32" s="248"/>
      <c r="F32" s="248"/>
      <c r="G32" s="11">
        <v>24</v>
      </c>
      <c r="H32" s="107">
        <v>0</v>
      </c>
      <c r="I32" s="107">
        <v>0</v>
      </c>
    </row>
    <row r="33" spans="1:9" ht="12.75" customHeight="1" x14ac:dyDescent="0.2">
      <c r="A33" s="248" t="s">
        <v>356</v>
      </c>
      <c r="B33" s="248"/>
      <c r="C33" s="248"/>
      <c r="D33" s="248"/>
      <c r="E33" s="248"/>
      <c r="F33" s="248"/>
      <c r="G33" s="11">
        <v>25</v>
      </c>
      <c r="H33" s="107">
        <v>0</v>
      </c>
      <c r="I33" s="107">
        <v>0</v>
      </c>
    </row>
    <row r="34" spans="1:9" ht="12.75" customHeight="1" x14ac:dyDescent="0.2">
      <c r="A34" s="248" t="s">
        <v>357</v>
      </c>
      <c r="B34" s="248"/>
      <c r="C34" s="248"/>
      <c r="D34" s="248"/>
      <c r="E34" s="248"/>
      <c r="F34" s="248"/>
      <c r="G34" s="11">
        <v>26</v>
      </c>
      <c r="H34" s="107">
        <v>0</v>
      </c>
      <c r="I34" s="107">
        <v>0</v>
      </c>
    </row>
    <row r="35" spans="1:9" ht="25.9" customHeight="1" x14ac:dyDescent="0.2">
      <c r="A35" s="249" t="s">
        <v>358</v>
      </c>
      <c r="B35" s="249"/>
      <c r="C35" s="249"/>
      <c r="D35" s="249"/>
      <c r="E35" s="249"/>
      <c r="F35" s="249"/>
      <c r="G35" s="25">
        <v>27</v>
      </c>
      <c r="H35" s="110">
        <f>SUM(H30:H34)</f>
        <v>0</v>
      </c>
      <c r="I35" s="110">
        <f>SUM(I30:I34)</f>
        <v>0</v>
      </c>
    </row>
    <row r="36" spans="1:9" ht="28.15" customHeight="1" x14ac:dyDescent="0.2">
      <c r="A36" s="254" t="s">
        <v>359</v>
      </c>
      <c r="B36" s="254"/>
      <c r="C36" s="254"/>
      <c r="D36" s="254"/>
      <c r="E36" s="254"/>
      <c r="F36" s="254"/>
      <c r="G36" s="26">
        <v>28</v>
      </c>
      <c r="H36" s="111">
        <f>H29+H35</f>
        <v>0</v>
      </c>
      <c r="I36" s="111">
        <f>I29+I35</f>
        <v>0</v>
      </c>
    </row>
    <row r="37" spans="1:9" x14ac:dyDescent="0.2">
      <c r="A37" s="251" t="s">
        <v>313</v>
      </c>
      <c r="B37" s="252"/>
      <c r="C37" s="252"/>
      <c r="D37" s="252"/>
      <c r="E37" s="252"/>
      <c r="F37" s="252"/>
      <c r="G37" s="252">
        <v>0</v>
      </c>
      <c r="H37" s="252"/>
      <c r="I37" s="253"/>
    </row>
    <row r="38" spans="1:9" ht="12.75" customHeight="1" x14ac:dyDescent="0.2">
      <c r="A38" s="250" t="s">
        <v>360</v>
      </c>
      <c r="B38" s="250"/>
      <c r="C38" s="250"/>
      <c r="D38" s="250"/>
      <c r="E38" s="250"/>
      <c r="F38" s="250"/>
      <c r="G38" s="10">
        <v>29</v>
      </c>
      <c r="H38" s="106">
        <v>0</v>
      </c>
      <c r="I38" s="106">
        <v>0</v>
      </c>
    </row>
    <row r="39" spans="1:9" ht="25.15" customHeight="1" x14ac:dyDescent="0.2">
      <c r="A39" s="247" t="s">
        <v>361</v>
      </c>
      <c r="B39" s="247"/>
      <c r="C39" s="247"/>
      <c r="D39" s="247"/>
      <c r="E39" s="247"/>
      <c r="F39" s="247"/>
      <c r="G39" s="11">
        <v>30</v>
      </c>
      <c r="H39" s="107">
        <v>0</v>
      </c>
      <c r="I39" s="107">
        <v>0</v>
      </c>
    </row>
    <row r="40" spans="1:9" ht="12.75" customHeight="1" x14ac:dyDescent="0.2">
      <c r="A40" s="247" t="s">
        <v>362</v>
      </c>
      <c r="B40" s="247"/>
      <c r="C40" s="247"/>
      <c r="D40" s="247"/>
      <c r="E40" s="247"/>
      <c r="F40" s="247"/>
      <c r="G40" s="11">
        <v>31</v>
      </c>
      <c r="H40" s="107">
        <v>0</v>
      </c>
      <c r="I40" s="107">
        <v>0</v>
      </c>
    </row>
    <row r="41" spans="1:9" ht="12.75" customHeight="1" x14ac:dyDescent="0.2">
      <c r="A41" s="247" t="s">
        <v>363</v>
      </c>
      <c r="B41" s="247"/>
      <c r="C41" s="247"/>
      <c r="D41" s="247"/>
      <c r="E41" s="247"/>
      <c r="F41" s="247"/>
      <c r="G41" s="11">
        <v>32</v>
      </c>
      <c r="H41" s="107">
        <v>0</v>
      </c>
      <c r="I41" s="107">
        <v>0</v>
      </c>
    </row>
    <row r="42" spans="1:9" ht="25.9" customHeight="1" x14ac:dyDescent="0.2">
      <c r="A42" s="249" t="s">
        <v>364</v>
      </c>
      <c r="B42" s="249"/>
      <c r="C42" s="249"/>
      <c r="D42" s="249"/>
      <c r="E42" s="249"/>
      <c r="F42" s="249"/>
      <c r="G42" s="25">
        <v>33</v>
      </c>
      <c r="H42" s="110">
        <f>H41+H40+H39+H38</f>
        <v>0</v>
      </c>
      <c r="I42" s="110">
        <f>I41+I40+I39+I38</f>
        <v>0</v>
      </c>
    </row>
    <row r="43" spans="1:9" ht="24.6" customHeight="1" x14ac:dyDescent="0.2">
      <c r="A43" s="247" t="s">
        <v>365</v>
      </c>
      <c r="B43" s="247"/>
      <c r="C43" s="247"/>
      <c r="D43" s="247"/>
      <c r="E43" s="247"/>
      <c r="F43" s="247"/>
      <c r="G43" s="11">
        <v>34</v>
      </c>
      <c r="H43" s="107">
        <v>0</v>
      </c>
      <c r="I43" s="107">
        <v>0</v>
      </c>
    </row>
    <row r="44" spans="1:9" ht="12.75" customHeight="1" x14ac:dyDescent="0.2">
      <c r="A44" s="247" t="s">
        <v>366</v>
      </c>
      <c r="B44" s="247"/>
      <c r="C44" s="247"/>
      <c r="D44" s="247"/>
      <c r="E44" s="247"/>
      <c r="F44" s="247"/>
      <c r="G44" s="11">
        <v>35</v>
      </c>
      <c r="H44" s="107">
        <v>0</v>
      </c>
      <c r="I44" s="107">
        <v>0</v>
      </c>
    </row>
    <row r="45" spans="1:9" ht="12.75" customHeight="1" x14ac:dyDescent="0.2">
      <c r="A45" s="247" t="s">
        <v>367</v>
      </c>
      <c r="B45" s="247"/>
      <c r="C45" s="247"/>
      <c r="D45" s="247"/>
      <c r="E45" s="247"/>
      <c r="F45" s="247"/>
      <c r="G45" s="11">
        <v>36</v>
      </c>
      <c r="H45" s="107">
        <v>0</v>
      </c>
      <c r="I45" s="107">
        <v>0</v>
      </c>
    </row>
    <row r="46" spans="1:9" ht="21" customHeight="1" x14ac:dyDescent="0.2">
      <c r="A46" s="247" t="s">
        <v>368</v>
      </c>
      <c r="B46" s="247"/>
      <c r="C46" s="247"/>
      <c r="D46" s="247"/>
      <c r="E46" s="247"/>
      <c r="F46" s="247"/>
      <c r="G46" s="11">
        <v>37</v>
      </c>
      <c r="H46" s="107">
        <v>0</v>
      </c>
      <c r="I46" s="107">
        <v>0</v>
      </c>
    </row>
    <row r="47" spans="1:9" ht="12.75" customHeight="1" x14ac:dyDescent="0.2">
      <c r="A47" s="247" t="s">
        <v>369</v>
      </c>
      <c r="B47" s="247"/>
      <c r="C47" s="247"/>
      <c r="D47" s="247"/>
      <c r="E47" s="247"/>
      <c r="F47" s="247"/>
      <c r="G47" s="11">
        <v>38</v>
      </c>
      <c r="H47" s="107">
        <v>0</v>
      </c>
      <c r="I47" s="107">
        <v>0</v>
      </c>
    </row>
    <row r="48" spans="1:9" ht="22.9" customHeight="1" x14ac:dyDescent="0.2">
      <c r="A48" s="249" t="s">
        <v>370</v>
      </c>
      <c r="B48" s="249"/>
      <c r="C48" s="249"/>
      <c r="D48" s="249"/>
      <c r="E48" s="249"/>
      <c r="F48" s="249"/>
      <c r="G48" s="25">
        <v>39</v>
      </c>
      <c r="H48" s="110">
        <f>H47+H46+H45+H44+H43</f>
        <v>0</v>
      </c>
      <c r="I48" s="110">
        <f>I47+I46+I45+I44+I43</f>
        <v>0</v>
      </c>
    </row>
    <row r="49" spans="1:9" ht="25.9" customHeight="1" x14ac:dyDescent="0.2">
      <c r="A49" s="260" t="s">
        <v>371</v>
      </c>
      <c r="B49" s="260"/>
      <c r="C49" s="260"/>
      <c r="D49" s="260"/>
      <c r="E49" s="260"/>
      <c r="F49" s="260"/>
      <c r="G49" s="25">
        <v>40</v>
      </c>
      <c r="H49" s="110">
        <f>H48+H42</f>
        <v>0</v>
      </c>
      <c r="I49" s="110">
        <f>I48+I42</f>
        <v>0</v>
      </c>
    </row>
    <row r="50" spans="1:9" ht="12.75" customHeight="1" x14ac:dyDescent="0.2">
      <c r="A50" s="248" t="s">
        <v>372</v>
      </c>
      <c r="B50" s="248"/>
      <c r="C50" s="248"/>
      <c r="D50" s="248"/>
      <c r="E50" s="248"/>
      <c r="F50" s="248"/>
      <c r="G50" s="11">
        <v>41</v>
      </c>
      <c r="H50" s="107">
        <v>0</v>
      </c>
      <c r="I50" s="107">
        <v>0</v>
      </c>
    </row>
    <row r="51" spans="1:9" ht="25.9" customHeight="1" x14ac:dyDescent="0.2">
      <c r="A51" s="260" t="s">
        <v>373</v>
      </c>
      <c r="B51" s="260"/>
      <c r="C51" s="260"/>
      <c r="D51" s="260"/>
      <c r="E51" s="260"/>
      <c r="F51" s="260"/>
      <c r="G51" s="25">
        <v>42</v>
      </c>
      <c r="H51" s="110">
        <f>H21+H36+H49+H50</f>
        <v>0</v>
      </c>
      <c r="I51" s="110">
        <f>I21+I36+I49+I50</f>
        <v>0</v>
      </c>
    </row>
    <row r="52" spans="1:9" ht="12.75" customHeight="1" x14ac:dyDescent="0.2">
      <c r="A52" s="261" t="s">
        <v>328</v>
      </c>
      <c r="B52" s="261"/>
      <c r="C52" s="261"/>
      <c r="D52" s="261"/>
      <c r="E52" s="261"/>
      <c r="F52" s="261"/>
      <c r="G52" s="11">
        <v>43</v>
      </c>
      <c r="H52" s="107">
        <v>0</v>
      </c>
      <c r="I52" s="107">
        <v>0</v>
      </c>
    </row>
    <row r="53" spans="1:9" ht="31.9" customHeight="1" x14ac:dyDescent="0.2">
      <c r="A53" s="259" t="s">
        <v>374</v>
      </c>
      <c r="B53" s="259"/>
      <c r="C53" s="259"/>
      <c r="D53" s="259"/>
      <c r="E53" s="259"/>
      <c r="F53" s="259"/>
      <c r="G53" s="27">
        <v>44</v>
      </c>
      <c r="H53" s="112">
        <f>H52+H51</f>
        <v>0</v>
      </c>
      <c r="I53" s="112">
        <f>I52+I51</f>
        <v>0</v>
      </c>
    </row>
  </sheetData>
  <sheetProtection algorithmName="SHA-512" hashValue="8ehSwzUXBXgeWgZbdBhtxzNNBa7HUpTGm4tgdy6dNE6YoU6ps1HlYf9z0sGG4HcQYTTGd10nDhgTSRmSSirTwQ==" saltValue="slUC6UGcf2qUL88CGAPeTw=="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63"/>
  <sheetViews>
    <sheetView view="pageBreakPreview" topLeftCell="A33" zoomScale="80" zoomScaleNormal="100" zoomScaleSheetLayoutView="80" workbookViewId="0">
      <selection activeCell="J53" sqref="J53"/>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62" t="s">
        <v>375</v>
      </c>
      <c r="B1" s="263"/>
      <c r="C1" s="263"/>
      <c r="D1" s="263"/>
      <c r="E1" s="263"/>
      <c r="F1" s="263"/>
      <c r="G1" s="263"/>
      <c r="H1" s="263"/>
      <c r="I1" s="263"/>
      <c r="J1" s="263"/>
      <c r="K1" s="14"/>
    </row>
    <row r="2" spans="1:26" ht="15.75" x14ac:dyDescent="0.2">
      <c r="A2" s="2"/>
      <c r="B2" s="3"/>
      <c r="C2" s="264" t="s">
        <v>376</v>
      </c>
      <c r="D2" s="264"/>
      <c r="E2" s="5">
        <v>45658</v>
      </c>
      <c r="F2" s="4" t="s">
        <v>3</v>
      </c>
      <c r="G2" s="5">
        <v>46022</v>
      </c>
      <c r="H2" s="15"/>
      <c r="I2" s="15"/>
      <c r="J2" s="15"/>
      <c r="K2" s="14"/>
      <c r="Y2" s="16" t="s">
        <v>162</v>
      </c>
    </row>
    <row r="3" spans="1:26" ht="13.5" customHeight="1" x14ac:dyDescent="0.2">
      <c r="A3" s="267" t="s">
        <v>44</v>
      </c>
      <c r="B3" s="268"/>
      <c r="C3" s="268"/>
      <c r="D3" s="268"/>
      <c r="E3" s="268"/>
      <c r="F3" s="268"/>
      <c r="G3" s="267" t="s">
        <v>377</v>
      </c>
      <c r="H3" s="270" t="s">
        <v>378</v>
      </c>
      <c r="I3" s="270"/>
      <c r="J3" s="270"/>
      <c r="K3" s="270"/>
      <c r="L3" s="270"/>
      <c r="M3" s="270"/>
      <c r="N3" s="270"/>
      <c r="O3" s="270"/>
      <c r="P3" s="270"/>
      <c r="Q3" s="270"/>
      <c r="R3" s="270"/>
      <c r="S3" s="270"/>
      <c r="T3" s="270"/>
      <c r="U3" s="270"/>
      <c r="V3" s="270"/>
      <c r="W3" s="270"/>
      <c r="X3" s="270"/>
      <c r="Y3" s="270" t="s">
        <v>379</v>
      </c>
      <c r="Z3" s="270" t="s">
        <v>380</v>
      </c>
    </row>
    <row r="4" spans="1:26" ht="90" x14ac:dyDescent="0.2">
      <c r="A4" s="268"/>
      <c r="B4" s="268"/>
      <c r="C4" s="268"/>
      <c r="D4" s="268"/>
      <c r="E4" s="268"/>
      <c r="F4" s="268"/>
      <c r="G4" s="269"/>
      <c r="H4" s="113" t="s">
        <v>381</v>
      </c>
      <c r="I4" s="113" t="s">
        <v>382</v>
      </c>
      <c r="J4" s="113" t="s">
        <v>383</v>
      </c>
      <c r="K4" s="113" t="s">
        <v>384</v>
      </c>
      <c r="L4" s="113" t="s">
        <v>385</v>
      </c>
      <c r="M4" s="113" t="s">
        <v>386</v>
      </c>
      <c r="N4" s="113" t="s">
        <v>387</v>
      </c>
      <c r="O4" s="113" t="s">
        <v>388</v>
      </c>
      <c r="P4" s="114" t="s">
        <v>389</v>
      </c>
      <c r="Q4" s="113" t="s">
        <v>390</v>
      </c>
      <c r="R4" s="113" t="s">
        <v>391</v>
      </c>
      <c r="S4" s="114" t="s">
        <v>392</v>
      </c>
      <c r="T4" s="114" t="s">
        <v>393</v>
      </c>
      <c r="U4" s="114" t="s">
        <v>394</v>
      </c>
      <c r="V4" s="113" t="s">
        <v>395</v>
      </c>
      <c r="W4" s="113" t="s">
        <v>396</v>
      </c>
      <c r="X4" s="113" t="s">
        <v>397</v>
      </c>
      <c r="Y4" s="271"/>
      <c r="Z4" s="271"/>
    </row>
    <row r="5" spans="1:26" ht="22.5" x14ac:dyDescent="0.2">
      <c r="A5" s="272">
        <v>1</v>
      </c>
      <c r="B5" s="272"/>
      <c r="C5" s="272"/>
      <c r="D5" s="272"/>
      <c r="E5" s="272"/>
      <c r="F5" s="272"/>
      <c r="G5" s="115">
        <v>2</v>
      </c>
      <c r="H5" s="113" t="s">
        <v>275</v>
      </c>
      <c r="I5" s="116" t="s">
        <v>276</v>
      </c>
      <c r="J5" s="113" t="s">
        <v>398</v>
      </c>
      <c r="K5" s="116" t="s">
        <v>399</v>
      </c>
      <c r="L5" s="113" t="s">
        <v>400</v>
      </c>
      <c r="M5" s="116" t="s">
        <v>401</v>
      </c>
      <c r="N5" s="113" t="s">
        <v>402</v>
      </c>
      <c r="O5" s="116" t="s">
        <v>403</v>
      </c>
      <c r="P5" s="113" t="s">
        <v>404</v>
      </c>
      <c r="Q5" s="116" t="s">
        <v>405</v>
      </c>
      <c r="R5" s="113" t="s">
        <v>406</v>
      </c>
      <c r="S5" s="113" t="s">
        <v>407</v>
      </c>
      <c r="T5" s="113" t="s">
        <v>408</v>
      </c>
      <c r="U5" s="113">
        <v>16</v>
      </c>
      <c r="V5" s="113">
        <v>17</v>
      </c>
      <c r="W5" s="113">
        <v>18</v>
      </c>
      <c r="X5" s="113" t="s">
        <v>409</v>
      </c>
      <c r="Y5" s="113">
        <v>20</v>
      </c>
      <c r="Z5" s="116" t="s">
        <v>410</v>
      </c>
    </row>
    <row r="6" spans="1:26" x14ac:dyDescent="0.2">
      <c r="A6" s="273" t="s">
        <v>411</v>
      </c>
      <c r="B6" s="273"/>
      <c r="C6" s="273"/>
      <c r="D6" s="273"/>
      <c r="E6" s="273"/>
      <c r="F6" s="273"/>
      <c r="G6" s="273"/>
      <c r="H6" s="273"/>
      <c r="I6" s="273"/>
      <c r="J6" s="273"/>
      <c r="K6" s="273"/>
      <c r="L6" s="273"/>
      <c r="M6" s="273"/>
      <c r="N6" s="274"/>
      <c r="O6" s="274"/>
      <c r="P6" s="274"/>
      <c r="Q6" s="274"/>
      <c r="R6" s="274"/>
      <c r="S6" s="274"/>
      <c r="T6" s="274"/>
      <c r="U6" s="274"/>
      <c r="V6" s="274"/>
      <c r="W6" s="274"/>
      <c r="X6" s="274"/>
      <c r="Y6" s="274"/>
      <c r="Z6" s="275"/>
    </row>
    <row r="7" spans="1:26" x14ac:dyDescent="0.2">
      <c r="A7" s="276" t="s">
        <v>412</v>
      </c>
      <c r="B7" s="276"/>
      <c r="C7" s="276"/>
      <c r="D7" s="276"/>
      <c r="E7" s="276"/>
      <c r="F7" s="276"/>
      <c r="G7" s="117">
        <v>1</v>
      </c>
      <c r="H7" s="120">
        <v>31150000</v>
      </c>
      <c r="I7" s="120">
        <v>0</v>
      </c>
      <c r="J7" s="120">
        <v>0</v>
      </c>
      <c r="K7" s="120">
        <v>0</v>
      </c>
      <c r="L7" s="120">
        <v>0</v>
      </c>
      <c r="M7" s="120">
        <v>0</v>
      </c>
      <c r="N7" s="120">
        <v>0</v>
      </c>
      <c r="O7" s="120">
        <v>45037</v>
      </c>
      <c r="P7" s="120">
        <v>0</v>
      </c>
      <c r="Q7" s="120">
        <v>0</v>
      </c>
      <c r="R7" s="120">
        <v>0</v>
      </c>
      <c r="S7" s="120">
        <v>0</v>
      </c>
      <c r="T7" s="120">
        <v>0</v>
      </c>
      <c r="U7" s="120">
        <v>0</v>
      </c>
      <c r="V7" s="120">
        <v>23444919</v>
      </c>
      <c r="W7" s="120">
        <v>0</v>
      </c>
      <c r="X7" s="122">
        <f>H7+I7+J7+K7-L7+M7+N7+O7+P7+Q7+R7+V7+W7+S7+T7+U7</f>
        <v>54639956</v>
      </c>
      <c r="Y7" s="120">
        <v>0</v>
      </c>
      <c r="Z7" s="122">
        <f>X7+Y7</f>
        <v>54639956</v>
      </c>
    </row>
    <row r="8" spans="1:26" x14ac:dyDescent="0.2">
      <c r="A8" s="265" t="s">
        <v>413</v>
      </c>
      <c r="B8" s="265"/>
      <c r="C8" s="265"/>
      <c r="D8" s="265"/>
      <c r="E8" s="265"/>
      <c r="F8" s="265"/>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
      <c r="A9" s="265" t="s">
        <v>414</v>
      </c>
      <c r="B9" s="265"/>
      <c r="C9" s="265"/>
      <c r="D9" s="265"/>
      <c r="E9" s="265"/>
      <c r="F9" s="265"/>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
      <c r="A10" s="266" t="s">
        <v>415</v>
      </c>
      <c r="B10" s="266"/>
      <c r="C10" s="266"/>
      <c r="D10" s="266"/>
      <c r="E10" s="266"/>
      <c r="F10" s="266"/>
      <c r="G10" s="118">
        <v>4</v>
      </c>
      <c r="H10" s="122">
        <f>H7+H8+H9</f>
        <v>31150000</v>
      </c>
      <c r="I10" s="122">
        <f t="shared" ref="I10:Z10" si="2">I7+I8+I9</f>
        <v>0</v>
      </c>
      <c r="J10" s="122">
        <f t="shared" si="2"/>
        <v>0</v>
      </c>
      <c r="K10" s="122">
        <f>K7+K8+K9</f>
        <v>0</v>
      </c>
      <c r="L10" s="122">
        <f t="shared" si="2"/>
        <v>0</v>
      </c>
      <c r="M10" s="122">
        <f t="shared" si="2"/>
        <v>0</v>
      </c>
      <c r="N10" s="122">
        <f t="shared" si="2"/>
        <v>0</v>
      </c>
      <c r="O10" s="122">
        <f t="shared" si="2"/>
        <v>45037</v>
      </c>
      <c r="P10" s="122">
        <f t="shared" si="2"/>
        <v>0</v>
      </c>
      <c r="Q10" s="122">
        <f t="shared" si="2"/>
        <v>0</v>
      </c>
      <c r="R10" s="122">
        <f t="shared" si="2"/>
        <v>0</v>
      </c>
      <c r="S10" s="122">
        <f t="shared" si="2"/>
        <v>0</v>
      </c>
      <c r="T10" s="122">
        <f>T7+T8+T9</f>
        <v>0</v>
      </c>
      <c r="U10" s="122">
        <f>U7+U8+U9</f>
        <v>0</v>
      </c>
      <c r="V10" s="122">
        <f>V7+V8+V9</f>
        <v>23444919</v>
      </c>
      <c r="W10" s="122">
        <f>W7+W8+W9</f>
        <v>0</v>
      </c>
      <c r="X10" s="122">
        <f>X7+X8+X9</f>
        <v>54639956</v>
      </c>
      <c r="Y10" s="122">
        <f t="shared" si="2"/>
        <v>0</v>
      </c>
      <c r="Z10" s="122">
        <f t="shared" si="2"/>
        <v>54639956</v>
      </c>
    </row>
    <row r="11" spans="1:26" x14ac:dyDescent="0.2">
      <c r="A11" s="265" t="s">
        <v>416</v>
      </c>
      <c r="B11" s="265"/>
      <c r="C11" s="265"/>
      <c r="D11" s="265"/>
      <c r="E11" s="265"/>
      <c r="F11" s="265"/>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9020377</v>
      </c>
      <c r="X11" s="122">
        <f>H11+I11+J11+K11-L11+M11+N11+O11+P11+Q11+R11+V11+W11+S11+T11+U11</f>
        <v>9020377</v>
      </c>
      <c r="Y11" s="120">
        <v>0</v>
      </c>
      <c r="Z11" s="122">
        <f t="shared" ref="Z11:Z29" si="3">X11+Y11</f>
        <v>9020377</v>
      </c>
    </row>
    <row r="12" spans="1:26" x14ac:dyDescent="0.2">
      <c r="A12" s="265" t="s">
        <v>417</v>
      </c>
      <c r="B12" s="265"/>
      <c r="C12" s="265"/>
      <c r="D12" s="265"/>
      <c r="E12" s="265"/>
      <c r="F12" s="265"/>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
      <c r="A13" s="265" t="s">
        <v>418</v>
      </c>
      <c r="B13" s="265"/>
      <c r="C13" s="265"/>
      <c r="D13" s="265"/>
      <c r="E13" s="265"/>
      <c r="F13" s="265"/>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
      <c r="A14" s="265" t="s">
        <v>419</v>
      </c>
      <c r="B14" s="265"/>
      <c r="C14" s="265"/>
      <c r="D14" s="265"/>
      <c r="E14" s="265"/>
      <c r="F14" s="265"/>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
      <c r="A15" s="265" t="s">
        <v>420</v>
      </c>
      <c r="B15" s="265"/>
      <c r="C15" s="265"/>
      <c r="D15" s="265"/>
      <c r="E15" s="265"/>
      <c r="F15" s="265"/>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
      <c r="A16" s="265" t="s">
        <v>421</v>
      </c>
      <c r="B16" s="265"/>
      <c r="C16" s="265"/>
      <c r="D16" s="265"/>
      <c r="E16" s="265"/>
      <c r="F16" s="265"/>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
      <c r="A17" s="265" t="s">
        <v>422</v>
      </c>
      <c r="B17" s="265"/>
      <c r="C17" s="265"/>
      <c r="D17" s="265"/>
      <c r="E17" s="265"/>
      <c r="F17" s="265"/>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
      <c r="A18" s="265" t="s">
        <v>423</v>
      </c>
      <c r="B18" s="265"/>
      <c r="C18" s="265"/>
      <c r="D18" s="265"/>
      <c r="E18" s="265"/>
      <c r="F18" s="265"/>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
      <c r="A19" s="265" t="s">
        <v>424</v>
      </c>
      <c r="B19" s="265"/>
      <c r="C19" s="265"/>
      <c r="D19" s="265"/>
      <c r="E19" s="265"/>
      <c r="F19" s="265"/>
      <c r="G19" s="117">
        <v>13</v>
      </c>
      <c r="H19" s="120">
        <v>0</v>
      </c>
      <c r="I19" s="120">
        <v>0</v>
      </c>
      <c r="J19" s="120">
        <v>0</v>
      </c>
      <c r="K19" s="120">
        <v>0</v>
      </c>
      <c r="L19" s="120">
        <v>0</v>
      </c>
      <c r="M19" s="120">
        <v>0</v>
      </c>
      <c r="N19" s="120">
        <v>0</v>
      </c>
      <c r="O19" s="120">
        <v>13655</v>
      </c>
      <c r="P19" s="120">
        <v>0</v>
      </c>
      <c r="Q19" s="120">
        <v>0</v>
      </c>
      <c r="R19" s="120">
        <v>0</v>
      </c>
      <c r="S19" s="120">
        <v>0</v>
      </c>
      <c r="T19" s="120">
        <v>0</v>
      </c>
      <c r="U19" s="120">
        <v>0</v>
      </c>
      <c r="V19" s="120">
        <v>-2838309</v>
      </c>
      <c r="W19" s="120">
        <v>0</v>
      </c>
      <c r="X19" s="122">
        <f t="shared" si="4"/>
        <v>-2824654</v>
      </c>
      <c r="Y19" s="120">
        <v>0</v>
      </c>
      <c r="Z19" s="122">
        <f t="shared" si="3"/>
        <v>-2824654</v>
      </c>
    </row>
    <row r="20" spans="1:26" x14ac:dyDescent="0.2">
      <c r="A20" s="265" t="s">
        <v>425</v>
      </c>
      <c r="B20" s="265"/>
      <c r="C20" s="265"/>
      <c r="D20" s="265"/>
      <c r="E20" s="265"/>
      <c r="F20" s="265"/>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
      <c r="A21" s="265" t="s">
        <v>426</v>
      </c>
      <c r="B21" s="265"/>
      <c r="C21" s="265"/>
      <c r="D21" s="265"/>
      <c r="E21" s="265"/>
      <c r="F21" s="265"/>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
      <c r="A22" s="265" t="s">
        <v>427</v>
      </c>
      <c r="B22" s="265"/>
      <c r="C22" s="265"/>
      <c r="D22" s="265"/>
      <c r="E22" s="265"/>
      <c r="F22" s="265"/>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
      <c r="A23" s="265" t="s">
        <v>428</v>
      </c>
      <c r="B23" s="265"/>
      <c r="C23" s="265"/>
      <c r="D23" s="265"/>
      <c r="E23" s="265"/>
      <c r="F23" s="265"/>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
      <c r="A24" s="265" t="s">
        <v>429</v>
      </c>
      <c r="B24" s="265"/>
      <c r="C24" s="265"/>
      <c r="D24" s="265"/>
      <c r="E24" s="265"/>
      <c r="F24" s="265"/>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0</v>
      </c>
      <c r="W24" s="120">
        <v>0</v>
      </c>
      <c r="X24" s="122">
        <f t="shared" si="4"/>
        <v>0</v>
      </c>
      <c r="Y24" s="120">
        <v>0</v>
      </c>
      <c r="Z24" s="122">
        <f t="shared" si="3"/>
        <v>0</v>
      </c>
    </row>
    <row r="25" spans="1:26" x14ac:dyDescent="0.2">
      <c r="A25" s="265" t="s">
        <v>430</v>
      </c>
      <c r="B25" s="265"/>
      <c r="C25" s="265"/>
      <c r="D25" s="265"/>
      <c r="E25" s="265"/>
      <c r="F25" s="265"/>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
      <c r="A26" s="265" t="s">
        <v>431</v>
      </c>
      <c r="B26" s="265"/>
      <c r="C26" s="265"/>
      <c r="D26" s="265"/>
      <c r="E26" s="265"/>
      <c r="F26" s="265"/>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-1569818</v>
      </c>
      <c r="W26" s="120">
        <v>0</v>
      </c>
      <c r="X26" s="122">
        <f t="shared" si="4"/>
        <v>-1569818</v>
      </c>
      <c r="Y26" s="120">
        <v>0</v>
      </c>
      <c r="Z26" s="122">
        <f t="shared" si="3"/>
        <v>-1569818</v>
      </c>
    </row>
    <row r="27" spans="1:26" ht="12.75" customHeight="1" x14ac:dyDescent="0.2">
      <c r="A27" s="265" t="s">
        <v>432</v>
      </c>
      <c r="B27" s="265"/>
      <c r="C27" s="265"/>
      <c r="D27" s="265"/>
      <c r="E27" s="265"/>
      <c r="F27" s="265"/>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
      <c r="A28" s="265" t="s">
        <v>433</v>
      </c>
      <c r="B28" s="265"/>
      <c r="C28" s="265"/>
      <c r="D28" s="265"/>
      <c r="E28" s="265"/>
      <c r="F28" s="265"/>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0</v>
      </c>
      <c r="W28" s="120">
        <v>0</v>
      </c>
      <c r="X28" s="122">
        <f t="shared" si="4"/>
        <v>0</v>
      </c>
      <c r="Y28" s="120">
        <v>0</v>
      </c>
      <c r="Z28" s="122">
        <f t="shared" si="3"/>
        <v>0</v>
      </c>
    </row>
    <row r="29" spans="1:26" ht="12.75" customHeight="1" x14ac:dyDescent="0.2">
      <c r="A29" s="265" t="s">
        <v>434</v>
      </c>
      <c r="B29" s="265"/>
      <c r="C29" s="265"/>
      <c r="D29" s="265"/>
      <c r="E29" s="265"/>
      <c r="F29" s="265"/>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
      <c r="A30" s="266" t="s">
        <v>435</v>
      </c>
      <c r="B30" s="266"/>
      <c r="C30" s="266"/>
      <c r="D30" s="266"/>
      <c r="E30" s="266"/>
      <c r="F30" s="266"/>
      <c r="G30" s="118">
        <v>24</v>
      </c>
      <c r="H30" s="122">
        <f>SUM(H10:H29)</f>
        <v>31150000</v>
      </c>
      <c r="I30" s="122">
        <f t="shared" ref="I30:Z30" si="5">SUM(I10:I29)</f>
        <v>0</v>
      </c>
      <c r="J30" s="122">
        <f t="shared" si="5"/>
        <v>0</v>
      </c>
      <c r="K30" s="122">
        <f t="shared" si="5"/>
        <v>0</v>
      </c>
      <c r="L30" s="122">
        <f t="shared" si="5"/>
        <v>0</v>
      </c>
      <c r="M30" s="122">
        <f t="shared" si="5"/>
        <v>0</v>
      </c>
      <c r="N30" s="122">
        <f t="shared" si="5"/>
        <v>0</v>
      </c>
      <c r="O30" s="122">
        <f t="shared" si="5"/>
        <v>58692</v>
      </c>
      <c r="P30" s="122">
        <f t="shared" si="5"/>
        <v>0</v>
      </c>
      <c r="Q30" s="122">
        <f t="shared" si="5"/>
        <v>0</v>
      </c>
      <c r="R30" s="122">
        <f t="shared" si="5"/>
        <v>0</v>
      </c>
      <c r="S30" s="122">
        <f t="shared" si="5"/>
        <v>0</v>
      </c>
      <c r="T30" s="122">
        <f t="shared" si="5"/>
        <v>0</v>
      </c>
      <c r="U30" s="122">
        <f t="shared" si="5"/>
        <v>0</v>
      </c>
      <c r="V30" s="122">
        <f t="shared" si="5"/>
        <v>19036792</v>
      </c>
      <c r="W30" s="122">
        <f t="shared" si="5"/>
        <v>9020377</v>
      </c>
      <c r="X30" s="122">
        <f>SUM(X10:X29)</f>
        <v>59265861</v>
      </c>
      <c r="Y30" s="122">
        <f t="shared" si="5"/>
        <v>0</v>
      </c>
      <c r="Z30" s="122">
        <f t="shared" si="5"/>
        <v>59265861</v>
      </c>
    </row>
    <row r="31" spans="1:26" x14ac:dyDescent="0.2">
      <c r="A31" s="273" t="s">
        <v>436</v>
      </c>
      <c r="B31" s="275"/>
      <c r="C31" s="275"/>
      <c r="D31" s="275"/>
      <c r="E31" s="275"/>
      <c r="F31" s="275"/>
      <c r="G31" s="275"/>
      <c r="H31" s="275"/>
      <c r="I31" s="275"/>
      <c r="J31" s="275"/>
      <c r="K31" s="275"/>
      <c r="L31" s="275"/>
      <c r="M31" s="275"/>
      <c r="N31" s="275"/>
      <c r="O31" s="275"/>
      <c r="P31" s="275"/>
      <c r="Q31" s="275"/>
      <c r="R31" s="275"/>
      <c r="S31" s="275"/>
      <c r="T31" s="275"/>
      <c r="U31" s="275"/>
      <c r="V31" s="275"/>
      <c r="W31" s="275"/>
      <c r="X31" s="275"/>
      <c r="Y31" s="275"/>
      <c r="Z31" s="275"/>
    </row>
    <row r="32" spans="1:26" ht="36.75" customHeight="1" x14ac:dyDescent="0.2">
      <c r="A32" s="277" t="s">
        <v>437</v>
      </c>
      <c r="B32" s="277"/>
      <c r="C32" s="277"/>
      <c r="D32" s="277"/>
      <c r="E32" s="277"/>
      <c r="F32" s="277"/>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13655</v>
      </c>
      <c r="P32" s="122">
        <f t="shared" si="6"/>
        <v>0</v>
      </c>
      <c r="Q32" s="122">
        <f t="shared" si="6"/>
        <v>0</v>
      </c>
      <c r="R32" s="122">
        <f t="shared" si="6"/>
        <v>0</v>
      </c>
      <c r="S32" s="122">
        <f t="shared" ref="S32:T32" si="7">SUM(S12:S20)</f>
        <v>0</v>
      </c>
      <c r="T32" s="122">
        <f t="shared" si="7"/>
        <v>0</v>
      </c>
      <c r="U32" s="122">
        <f t="shared" ref="U32" si="8">SUM(U12:U20)</f>
        <v>0</v>
      </c>
      <c r="V32" s="122">
        <f t="shared" si="6"/>
        <v>-2838309</v>
      </c>
      <c r="W32" s="122">
        <f t="shared" si="6"/>
        <v>0</v>
      </c>
      <c r="X32" s="122">
        <f>SUM(X12:X20)</f>
        <v>-2824654</v>
      </c>
      <c r="Y32" s="122">
        <f t="shared" si="6"/>
        <v>0</v>
      </c>
      <c r="Z32" s="122">
        <f t="shared" si="6"/>
        <v>-2824654</v>
      </c>
    </row>
    <row r="33" spans="1:26" ht="31.5" customHeight="1" x14ac:dyDescent="0.2">
      <c r="A33" s="277" t="s">
        <v>438</v>
      </c>
      <c r="B33" s="277"/>
      <c r="C33" s="277"/>
      <c r="D33" s="277"/>
      <c r="E33" s="277"/>
      <c r="F33" s="277"/>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13655</v>
      </c>
      <c r="P33" s="122">
        <f t="shared" si="9"/>
        <v>0</v>
      </c>
      <c r="Q33" s="122">
        <f t="shared" si="9"/>
        <v>0</v>
      </c>
      <c r="R33" s="122">
        <f t="shared" si="9"/>
        <v>0</v>
      </c>
      <c r="S33" s="122">
        <f t="shared" ref="S33:T33" si="10">S11+S32</f>
        <v>0</v>
      </c>
      <c r="T33" s="122">
        <f t="shared" si="10"/>
        <v>0</v>
      </c>
      <c r="U33" s="122">
        <f t="shared" ref="U33" si="11">U11+U32</f>
        <v>0</v>
      </c>
      <c r="V33" s="122">
        <f t="shared" si="9"/>
        <v>-2838309</v>
      </c>
      <c r="W33" s="122">
        <f t="shared" si="9"/>
        <v>9020377</v>
      </c>
      <c r="X33" s="122">
        <f>X11+X32</f>
        <v>6195723</v>
      </c>
      <c r="Y33" s="122">
        <f t="shared" si="9"/>
        <v>0</v>
      </c>
      <c r="Z33" s="122">
        <f t="shared" si="9"/>
        <v>6195723</v>
      </c>
    </row>
    <row r="34" spans="1:26" ht="30.75" customHeight="1" x14ac:dyDescent="0.2">
      <c r="A34" s="277" t="s">
        <v>439</v>
      </c>
      <c r="B34" s="277"/>
      <c r="C34" s="277"/>
      <c r="D34" s="277"/>
      <c r="E34" s="277"/>
      <c r="F34" s="277"/>
      <c r="G34" s="118">
        <v>27</v>
      </c>
      <c r="H34" s="122">
        <f>SUM(H21:H29)</f>
        <v>0</v>
      </c>
      <c r="I34" s="122">
        <f t="shared" ref="I34:Z34" si="12">SUM(I21:I29)</f>
        <v>0</v>
      </c>
      <c r="J34" s="122">
        <f t="shared" si="12"/>
        <v>0</v>
      </c>
      <c r="K34" s="122">
        <f t="shared" si="12"/>
        <v>0</v>
      </c>
      <c r="L34" s="122">
        <f t="shared" si="12"/>
        <v>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-1569818</v>
      </c>
      <c r="W34" s="122">
        <f t="shared" si="12"/>
        <v>0</v>
      </c>
      <c r="X34" s="122">
        <f>SUM(X21:X29)</f>
        <v>-1569818</v>
      </c>
      <c r="Y34" s="122">
        <f t="shared" si="12"/>
        <v>0</v>
      </c>
      <c r="Z34" s="122">
        <f t="shared" si="12"/>
        <v>-1569818</v>
      </c>
    </row>
    <row r="35" spans="1:26" x14ac:dyDescent="0.2">
      <c r="A35" s="273" t="s">
        <v>165</v>
      </c>
      <c r="B35" s="269"/>
      <c r="C35" s="269"/>
      <c r="D35" s="269"/>
      <c r="E35" s="269"/>
      <c r="F35" s="269"/>
      <c r="G35" s="269"/>
      <c r="H35" s="269"/>
      <c r="I35" s="269"/>
      <c r="J35" s="269"/>
      <c r="K35" s="269"/>
      <c r="L35" s="269"/>
      <c r="M35" s="269"/>
      <c r="N35" s="269"/>
      <c r="O35" s="269"/>
      <c r="P35" s="269"/>
      <c r="Q35" s="269"/>
      <c r="R35" s="269"/>
      <c r="S35" s="269"/>
      <c r="T35" s="269"/>
      <c r="U35" s="269"/>
      <c r="V35" s="269"/>
      <c r="W35" s="269"/>
      <c r="X35" s="269"/>
      <c r="Y35" s="269"/>
      <c r="Z35" s="269"/>
    </row>
    <row r="36" spans="1:26" ht="12.75" customHeight="1" x14ac:dyDescent="0.2">
      <c r="A36" s="276" t="s">
        <v>440</v>
      </c>
      <c r="B36" s="276"/>
      <c r="C36" s="276"/>
      <c r="D36" s="276"/>
      <c r="E36" s="276"/>
      <c r="F36" s="276"/>
      <c r="G36" s="117">
        <v>28</v>
      </c>
      <c r="H36" s="120">
        <v>31150000</v>
      </c>
      <c r="I36" s="120">
        <v>0</v>
      </c>
      <c r="J36" s="120">
        <v>0</v>
      </c>
      <c r="K36" s="120">
        <v>0</v>
      </c>
      <c r="L36" s="120">
        <v>0</v>
      </c>
      <c r="M36" s="120">
        <v>0</v>
      </c>
      <c r="N36" s="120">
        <v>0</v>
      </c>
      <c r="O36" s="120">
        <v>58692</v>
      </c>
      <c r="P36" s="120">
        <v>0</v>
      </c>
      <c r="Q36" s="120">
        <v>0</v>
      </c>
      <c r="R36" s="120">
        <v>0</v>
      </c>
      <c r="S36" s="120">
        <v>0</v>
      </c>
      <c r="T36" s="120">
        <v>0</v>
      </c>
      <c r="U36" s="120">
        <v>0</v>
      </c>
      <c r="V36" s="120">
        <v>28057169</v>
      </c>
      <c r="W36" s="120">
        <v>0</v>
      </c>
      <c r="X36" s="121">
        <f>H36+I36+J36+K36-L36+M36+N36+O36+P36+Q36+R36+V36+W36+S36+T36+U36</f>
        <v>59265861</v>
      </c>
      <c r="Y36" s="120">
        <v>0</v>
      </c>
      <c r="Z36" s="121">
        <f t="shared" ref="Z36:Z38" si="15">X36+Y36</f>
        <v>59265861</v>
      </c>
    </row>
    <row r="37" spans="1:26" ht="12.75" customHeight="1" x14ac:dyDescent="0.2">
      <c r="A37" s="265" t="s">
        <v>413</v>
      </c>
      <c r="B37" s="265"/>
      <c r="C37" s="265"/>
      <c r="D37" s="265"/>
      <c r="E37" s="265"/>
      <c r="F37" s="265"/>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
      <c r="A38" s="265" t="s">
        <v>414</v>
      </c>
      <c r="B38" s="265"/>
      <c r="C38" s="265"/>
      <c r="D38" s="265"/>
      <c r="E38" s="265"/>
      <c r="F38" s="265"/>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
      <c r="A39" s="266" t="s">
        <v>441</v>
      </c>
      <c r="B39" s="266"/>
      <c r="C39" s="266"/>
      <c r="D39" s="266"/>
      <c r="E39" s="266"/>
      <c r="F39" s="266"/>
      <c r="G39" s="118">
        <v>31</v>
      </c>
      <c r="H39" s="122">
        <f>H36+H37+H38</f>
        <v>31150000</v>
      </c>
      <c r="I39" s="122">
        <f t="shared" ref="I39:Z39" si="17">I36+I37+I38</f>
        <v>0</v>
      </c>
      <c r="J39" s="122">
        <f t="shared" si="17"/>
        <v>0</v>
      </c>
      <c r="K39" s="122">
        <f t="shared" si="17"/>
        <v>0</v>
      </c>
      <c r="L39" s="122">
        <f t="shared" si="17"/>
        <v>0</v>
      </c>
      <c r="M39" s="122">
        <f t="shared" si="17"/>
        <v>0</v>
      </c>
      <c r="N39" s="122">
        <f t="shared" si="17"/>
        <v>0</v>
      </c>
      <c r="O39" s="122">
        <f t="shared" si="17"/>
        <v>58692</v>
      </c>
      <c r="P39" s="122">
        <f t="shared" si="17"/>
        <v>0</v>
      </c>
      <c r="Q39" s="122">
        <f t="shared" si="17"/>
        <v>0</v>
      </c>
      <c r="R39" s="122">
        <f t="shared" si="17"/>
        <v>0</v>
      </c>
      <c r="S39" s="122">
        <f t="shared" si="17"/>
        <v>0</v>
      </c>
      <c r="T39" s="122">
        <f t="shared" si="17"/>
        <v>0</v>
      </c>
      <c r="U39" s="122">
        <f t="shared" si="17"/>
        <v>0</v>
      </c>
      <c r="V39" s="122">
        <f t="shared" si="17"/>
        <v>28057169</v>
      </c>
      <c r="W39" s="122">
        <f t="shared" si="17"/>
        <v>0</v>
      </c>
      <c r="X39" s="122">
        <f>X36+X37+X38</f>
        <v>59265861</v>
      </c>
      <c r="Y39" s="122">
        <f t="shared" si="17"/>
        <v>0</v>
      </c>
      <c r="Z39" s="122">
        <f t="shared" si="17"/>
        <v>59265861</v>
      </c>
    </row>
    <row r="40" spans="1:26" ht="12.75" customHeight="1" x14ac:dyDescent="0.2">
      <c r="A40" s="265" t="s">
        <v>416</v>
      </c>
      <c r="B40" s="265"/>
      <c r="C40" s="265"/>
      <c r="D40" s="265"/>
      <c r="E40" s="265"/>
      <c r="F40" s="265"/>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4658012</v>
      </c>
      <c r="X40" s="121">
        <f>H40+I40+J40+K40-L40+M40+N40+O40+P40+Q40+R40+V40+W40+S40+T40+U40</f>
        <v>4658012</v>
      </c>
      <c r="Y40" s="120">
        <v>0</v>
      </c>
      <c r="Z40" s="121">
        <f t="shared" ref="Z40:Z58" si="18">X40+Y40</f>
        <v>4658012</v>
      </c>
    </row>
    <row r="41" spans="1:26" ht="12.75" customHeight="1" x14ac:dyDescent="0.2">
      <c r="A41" s="265" t="s">
        <v>417</v>
      </c>
      <c r="B41" s="265"/>
      <c r="C41" s="265"/>
      <c r="D41" s="265"/>
      <c r="E41" s="265"/>
      <c r="F41" s="265"/>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
      <c r="A42" s="265" t="s">
        <v>418</v>
      </c>
      <c r="B42" s="265"/>
      <c r="C42" s="265"/>
      <c r="D42" s="265"/>
      <c r="E42" s="265"/>
      <c r="F42" s="265"/>
      <c r="G42" s="117">
        <v>34</v>
      </c>
      <c r="H42" s="119">
        <v>0</v>
      </c>
      <c r="I42" s="119">
        <v>0</v>
      </c>
      <c r="J42" s="119">
        <v>0</v>
      </c>
      <c r="K42" s="119">
        <v>0</v>
      </c>
      <c r="L42" s="119">
        <v>0</v>
      </c>
      <c r="M42" s="119">
        <v>0</v>
      </c>
      <c r="N42" s="119">
        <v>0</v>
      </c>
      <c r="O42" s="120">
        <v>-13424</v>
      </c>
      <c r="P42" s="119">
        <v>0</v>
      </c>
      <c r="Q42" s="119">
        <v>0</v>
      </c>
      <c r="R42" s="119">
        <v>0</v>
      </c>
      <c r="S42" s="119">
        <v>0</v>
      </c>
      <c r="T42" s="119">
        <v>0</v>
      </c>
      <c r="U42" s="120">
        <v>0</v>
      </c>
      <c r="V42" s="120">
        <v>13424</v>
      </c>
      <c r="W42" s="120">
        <v>0</v>
      </c>
      <c r="X42" s="121">
        <f t="shared" si="19"/>
        <v>0</v>
      </c>
      <c r="Y42" s="120">
        <v>0</v>
      </c>
      <c r="Z42" s="121">
        <f t="shared" si="18"/>
        <v>0</v>
      </c>
    </row>
    <row r="43" spans="1:26" ht="20.25" customHeight="1" x14ac:dyDescent="0.2">
      <c r="A43" s="265" t="s">
        <v>419</v>
      </c>
      <c r="B43" s="265"/>
      <c r="C43" s="265"/>
      <c r="D43" s="265"/>
      <c r="E43" s="265"/>
      <c r="F43" s="265"/>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
      <c r="A44" s="265" t="s">
        <v>420</v>
      </c>
      <c r="B44" s="265"/>
      <c r="C44" s="265"/>
      <c r="D44" s="265"/>
      <c r="E44" s="265"/>
      <c r="F44" s="265"/>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
      <c r="A45" s="265" t="s">
        <v>421</v>
      </c>
      <c r="B45" s="265"/>
      <c r="C45" s="265"/>
      <c r="D45" s="265"/>
      <c r="E45" s="265"/>
      <c r="F45" s="265"/>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
      <c r="A46" s="265" t="s">
        <v>422</v>
      </c>
      <c r="B46" s="265"/>
      <c r="C46" s="265"/>
      <c r="D46" s="265"/>
      <c r="E46" s="265"/>
      <c r="F46" s="265"/>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
      <c r="A47" s="265" t="s">
        <v>423</v>
      </c>
      <c r="B47" s="265"/>
      <c r="C47" s="265"/>
      <c r="D47" s="265"/>
      <c r="E47" s="265"/>
      <c r="F47" s="265"/>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
      <c r="A48" s="265" t="s">
        <v>424</v>
      </c>
      <c r="B48" s="265"/>
      <c r="C48" s="265"/>
      <c r="D48" s="265"/>
      <c r="E48" s="265"/>
      <c r="F48" s="265"/>
      <c r="G48" s="117">
        <v>40</v>
      </c>
      <c r="H48" s="120">
        <v>-8400000</v>
      </c>
      <c r="I48" s="120">
        <v>0</v>
      </c>
      <c r="J48" s="120">
        <v>0</v>
      </c>
      <c r="K48" s="120">
        <v>0</v>
      </c>
      <c r="L48" s="120">
        <v>0</v>
      </c>
      <c r="M48" s="120">
        <v>0</v>
      </c>
      <c r="N48" s="120">
        <v>0</v>
      </c>
      <c r="O48" s="120">
        <v>12496</v>
      </c>
      <c r="P48" s="120">
        <v>0</v>
      </c>
      <c r="Q48" s="120">
        <v>0</v>
      </c>
      <c r="R48" s="120">
        <v>0</v>
      </c>
      <c r="S48" s="120">
        <v>0</v>
      </c>
      <c r="T48" s="120">
        <v>0</v>
      </c>
      <c r="U48" s="120">
        <v>0</v>
      </c>
      <c r="V48" s="120">
        <v>-21567032</v>
      </c>
      <c r="W48" s="120">
        <v>0</v>
      </c>
      <c r="X48" s="121">
        <f t="shared" si="19"/>
        <v>-29954536</v>
      </c>
      <c r="Y48" s="120">
        <v>0</v>
      </c>
      <c r="Z48" s="121">
        <f t="shared" si="18"/>
        <v>-29954536</v>
      </c>
    </row>
    <row r="49" spans="1:26" ht="12.75" customHeight="1" x14ac:dyDescent="0.2">
      <c r="A49" s="265" t="s">
        <v>425</v>
      </c>
      <c r="B49" s="265"/>
      <c r="C49" s="265"/>
      <c r="D49" s="265"/>
      <c r="E49" s="265"/>
      <c r="F49" s="265"/>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
      <c r="A50" s="265" t="s">
        <v>426</v>
      </c>
      <c r="B50" s="265"/>
      <c r="C50" s="265"/>
      <c r="D50" s="265"/>
      <c r="E50" s="265"/>
      <c r="F50" s="265"/>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
      <c r="A51" s="265" t="s">
        <v>427</v>
      </c>
      <c r="B51" s="265"/>
      <c r="C51" s="265"/>
      <c r="D51" s="265"/>
      <c r="E51" s="265"/>
      <c r="F51" s="265"/>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
      <c r="A52" s="265" t="s">
        <v>428</v>
      </c>
      <c r="B52" s="265"/>
      <c r="C52" s="265"/>
      <c r="D52" s="265"/>
      <c r="E52" s="265"/>
      <c r="F52" s="265"/>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
      <c r="A53" s="265" t="s">
        <v>429</v>
      </c>
      <c r="B53" s="265"/>
      <c r="C53" s="265"/>
      <c r="D53" s="265"/>
      <c r="E53" s="265"/>
      <c r="F53" s="265"/>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-599924</v>
      </c>
      <c r="W53" s="120">
        <v>0</v>
      </c>
      <c r="X53" s="121">
        <f t="shared" si="19"/>
        <v>-599924</v>
      </c>
      <c r="Y53" s="120">
        <v>0</v>
      </c>
      <c r="Z53" s="121">
        <f t="shared" si="18"/>
        <v>-599924</v>
      </c>
    </row>
    <row r="54" spans="1:26" ht="12.75" customHeight="1" x14ac:dyDescent="0.2">
      <c r="A54" s="265" t="s">
        <v>430</v>
      </c>
      <c r="B54" s="265"/>
      <c r="C54" s="265"/>
      <c r="D54" s="265"/>
      <c r="E54" s="265"/>
      <c r="F54" s="265"/>
      <c r="G54" s="117">
        <v>46</v>
      </c>
      <c r="H54" s="120">
        <v>7386364</v>
      </c>
      <c r="I54" s="120">
        <v>12813636</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20200000</v>
      </c>
      <c r="Y54" s="120">
        <v>0</v>
      </c>
      <c r="Z54" s="121">
        <f t="shared" si="18"/>
        <v>20200000</v>
      </c>
    </row>
    <row r="55" spans="1:26" ht="12.75" customHeight="1" x14ac:dyDescent="0.2">
      <c r="A55" s="265" t="s">
        <v>431</v>
      </c>
      <c r="B55" s="265"/>
      <c r="C55" s="265"/>
      <c r="D55" s="265"/>
      <c r="E55" s="265"/>
      <c r="F55" s="265"/>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-743000</v>
      </c>
      <c r="W55" s="120">
        <v>0</v>
      </c>
      <c r="X55" s="121">
        <f t="shared" si="19"/>
        <v>-743000</v>
      </c>
      <c r="Y55" s="120">
        <v>0</v>
      </c>
      <c r="Z55" s="121">
        <f t="shared" si="18"/>
        <v>-743000</v>
      </c>
    </row>
    <row r="56" spans="1:26" ht="12.75" customHeight="1" x14ac:dyDescent="0.2">
      <c r="A56" s="265" t="s">
        <v>432</v>
      </c>
      <c r="B56" s="265"/>
      <c r="C56" s="265"/>
      <c r="D56" s="265"/>
      <c r="E56" s="265"/>
      <c r="F56" s="265"/>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v>0</v>
      </c>
      <c r="Z56" s="121">
        <f t="shared" si="18"/>
        <v>0</v>
      </c>
    </row>
    <row r="57" spans="1:26" ht="12.75" customHeight="1" x14ac:dyDescent="0.2">
      <c r="A57" s="265" t="s">
        <v>442</v>
      </c>
      <c r="B57" s="265"/>
      <c r="C57" s="265"/>
      <c r="D57" s="265"/>
      <c r="E57" s="265"/>
      <c r="F57" s="265"/>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0</v>
      </c>
      <c r="W57" s="120">
        <v>0</v>
      </c>
      <c r="X57" s="121">
        <f t="shared" si="19"/>
        <v>0</v>
      </c>
      <c r="Y57" s="120">
        <v>0</v>
      </c>
      <c r="Z57" s="121">
        <f t="shared" si="18"/>
        <v>0</v>
      </c>
    </row>
    <row r="58" spans="1:26" ht="12.75" customHeight="1" x14ac:dyDescent="0.2">
      <c r="A58" s="265" t="s">
        <v>434</v>
      </c>
      <c r="B58" s="265"/>
      <c r="C58" s="265"/>
      <c r="D58" s="265"/>
      <c r="E58" s="265"/>
      <c r="F58" s="265"/>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
      <c r="A59" s="266" t="s">
        <v>443</v>
      </c>
      <c r="B59" s="266"/>
      <c r="C59" s="266"/>
      <c r="D59" s="266"/>
      <c r="E59" s="266"/>
      <c r="F59" s="266"/>
      <c r="G59" s="118">
        <v>51</v>
      </c>
      <c r="H59" s="122">
        <f>SUM(H39:H58)</f>
        <v>30136364</v>
      </c>
      <c r="I59" s="122">
        <f t="shared" ref="I59:Z59" si="20">SUM(I39:I58)</f>
        <v>12813636</v>
      </c>
      <c r="J59" s="122">
        <f t="shared" si="20"/>
        <v>0</v>
      </c>
      <c r="K59" s="122">
        <f t="shared" si="20"/>
        <v>0</v>
      </c>
      <c r="L59" s="122">
        <f t="shared" si="20"/>
        <v>0</v>
      </c>
      <c r="M59" s="122">
        <f t="shared" si="20"/>
        <v>0</v>
      </c>
      <c r="N59" s="122">
        <f t="shared" si="20"/>
        <v>0</v>
      </c>
      <c r="O59" s="122">
        <f t="shared" si="20"/>
        <v>57764</v>
      </c>
      <c r="P59" s="122">
        <f t="shared" si="20"/>
        <v>0</v>
      </c>
      <c r="Q59" s="122">
        <f t="shared" si="20"/>
        <v>0</v>
      </c>
      <c r="R59" s="122">
        <f t="shared" si="20"/>
        <v>0</v>
      </c>
      <c r="S59" s="122">
        <f t="shared" si="20"/>
        <v>0</v>
      </c>
      <c r="T59" s="122">
        <f t="shared" si="20"/>
        <v>0</v>
      </c>
      <c r="U59" s="122">
        <f t="shared" si="20"/>
        <v>0</v>
      </c>
      <c r="V59" s="122">
        <f t="shared" si="20"/>
        <v>5160637</v>
      </c>
      <c r="W59" s="122">
        <f t="shared" si="20"/>
        <v>4658012</v>
      </c>
      <c r="X59" s="122">
        <f>SUM(X39:X58)</f>
        <v>52826413</v>
      </c>
      <c r="Y59" s="122">
        <f t="shared" si="20"/>
        <v>0</v>
      </c>
      <c r="Z59" s="122">
        <f t="shared" si="20"/>
        <v>52826413</v>
      </c>
    </row>
    <row r="60" spans="1:26" x14ac:dyDescent="0.2">
      <c r="A60" s="273" t="s">
        <v>436</v>
      </c>
      <c r="B60" s="275"/>
      <c r="C60" s="275"/>
      <c r="D60" s="275"/>
      <c r="E60" s="275"/>
      <c r="F60" s="275"/>
      <c r="G60" s="275"/>
      <c r="H60" s="275"/>
      <c r="I60" s="275"/>
      <c r="J60" s="275"/>
      <c r="K60" s="275"/>
      <c r="L60" s="275"/>
      <c r="M60" s="275"/>
      <c r="N60" s="275"/>
      <c r="O60" s="275"/>
      <c r="P60" s="275"/>
      <c r="Q60" s="275"/>
      <c r="R60" s="275"/>
      <c r="S60" s="275"/>
      <c r="T60" s="275"/>
      <c r="U60" s="275"/>
      <c r="V60" s="275"/>
      <c r="W60" s="275"/>
      <c r="X60" s="275"/>
      <c r="Y60" s="275"/>
      <c r="Z60" s="275"/>
    </row>
    <row r="61" spans="1:26" ht="31.5" customHeight="1" x14ac:dyDescent="0.2">
      <c r="A61" s="277" t="s">
        <v>444</v>
      </c>
      <c r="B61" s="277"/>
      <c r="C61" s="277"/>
      <c r="D61" s="277"/>
      <c r="E61" s="277"/>
      <c r="F61" s="277"/>
      <c r="G61" s="118">
        <v>52</v>
      </c>
      <c r="H61" s="121">
        <f>SUM(H41:H49)</f>
        <v>-8400000</v>
      </c>
      <c r="I61" s="121">
        <f t="shared" ref="I61:Z61" si="21">SUM(I41:I49)</f>
        <v>0</v>
      </c>
      <c r="J61" s="121">
        <f t="shared" si="21"/>
        <v>0</v>
      </c>
      <c r="K61" s="121">
        <f t="shared" si="21"/>
        <v>0</v>
      </c>
      <c r="L61" s="121">
        <f t="shared" si="21"/>
        <v>0</v>
      </c>
      <c r="M61" s="121">
        <f t="shared" si="21"/>
        <v>0</v>
      </c>
      <c r="N61" s="121">
        <f t="shared" si="21"/>
        <v>0</v>
      </c>
      <c r="O61" s="121">
        <f t="shared" si="21"/>
        <v>-928</v>
      </c>
      <c r="P61" s="121">
        <f t="shared" si="21"/>
        <v>0</v>
      </c>
      <c r="Q61" s="121">
        <f t="shared" si="21"/>
        <v>0</v>
      </c>
      <c r="R61" s="121">
        <f t="shared" si="21"/>
        <v>0</v>
      </c>
      <c r="S61" s="121">
        <f t="shared" ref="S61:T61" si="22">SUM(S41:S49)</f>
        <v>0</v>
      </c>
      <c r="T61" s="121">
        <f t="shared" si="22"/>
        <v>0</v>
      </c>
      <c r="U61" s="121">
        <f t="shared" ref="U61" si="23">SUM(U41:U49)</f>
        <v>0</v>
      </c>
      <c r="V61" s="121">
        <f t="shared" si="21"/>
        <v>-21553608</v>
      </c>
      <c r="W61" s="121">
        <f t="shared" si="21"/>
        <v>0</v>
      </c>
      <c r="X61" s="121">
        <f>SUM(X41:X49)</f>
        <v>-29954536</v>
      </c>
      <c r="Y61" s="121">
        <f t="shared" si="21"/>
        <v>0</v>
      </c>
      <c r="Z61" s="121">
        <f t="shared" si="21"/>
        <v>-29954536</v>
      </c>
    </row>
    <row r="62" spans="1:26" ht="27.75" customHeight="1" x14ac:dyDescent="0.2">
      <c r="A62" s="277" t="s">
        <v>445</v>
      </c>
      <c r="B62" s="277"/>
      <c r="C62" s="277"/>
      <c r="D62" s="277"/>
      <c r="E62" s="277"/>
      <c r="F62" s="277"/>
      <c r="G62" s="118">
        <v>53</v>
      </c>
      <c r="H62" s="121">
        <f>H40+H61</f>
        <v>-8400000</v>
      </c>
      <c r="I62" s="121">
        <f t="shared" ref="I62:Z62" si="24">I40+I61</f>
        <v>0</v>
      </c>
      <c r="J62" s="121">
        <f t="shared" si="24"/>
        <v>0</v>
      </c>
      <c r="K62" s="121">
        <f t="shared" si="24"/>
        <v>0</v>
      </c>
      <c r="L62" s="121">
        <f t="shared" si="24"/>
        <v>0</v>
      </c>
      <c r="M62" s="121">
        <f t="shared" si="24"/>
        <v>0</v>
      </c>
      <c r="N62" s="121">
        <f t="shared" si="24"/>
        <v>0</v>
      </c>
      <c r="O62" s="121">
        <f t="shared" si="24"/>
        <v>-928</v>
      </c>
      <c r="P62" s="121">
        <f t="shared" si="24"/>
        <v>0</v>
      </c>
      <c r="Q62" s="121">
        <f t="shared" si="24"/>
        <v>0</v>
      </c>
      <c r="R62" s="121">
        <f t="shared" si="24"/>
        <v>0</v>
      </c>
      <c r="S62" s="121">
        <f t="shared" ref="S62:T62" si="25">S40+S61</f>
        <v>0</v>
      </c>
      <c r="T62" s="121">
        <f t="shared" si="25"/>
        <v>0</v>
      </c>
      <c r="U62" s="121">
        <f t="shared" ref="U62" si="26">U40+U61</f>
        <v>0</v>
      </c>
      <c r="V62" s="121">
        <f t="shared" si="24"/>
        <v>-21553608</v>
      </c>
      <c r="W62" s="121">
        <f t="shared" si="24"/>
        <v>4658012</v>
      </c>
      <c r="X62" s="121">
        <f>X40+X61</f>
        <v>-25296524</v>
      </c>
      <c r="Y62" s="121">
        <f t="shared" si="24"/>
        <v>0</v>
      </c>
      <c r="Z62" s="121">
        <f t="shared" si="24"/>
        <v>-25296524</v>
      </c>
    </row>
    <row r="63" spans="1:26" ht="29.25" customHeight="1" x14ac:dyDescent="0.2">
      <c r="A63" s="277" t="s">
        <v>446</v>
      </c>
      <c r="B63" s="277"/>
      <c r="C63" s="277"/>
      <c r="D63" s="277"/>
      <c r="E63" s="277"/>
      <c r="F63" s="277"/>
      <c r="G63" s="118">
        <v>54</v>
      </c>
      <c r="H63" s="121">
        <f>SUM(H50:H58)</f>
        <v>7386364</v>
      </c>
      <c r="I63" s="121">
        <f t="shared" ref="I63:Z63" si="27">SUM(I50:I58)</f>
        <v>12813636</v>
      </c>
      <c r="J63" s="121">
        <f t="shared" si="27"/>
        <v>0</v>
      </c>
      <c r="K63" s="121">
        <f t="shared" si="27"/>
        <v>0</v>
      </c>
      <c r="L63" s="121">
        <f t="shared" si="27"/>
        <v>0</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-1342924</v>
      </c>
      <c r="W63" s="121">
        <f t="shared" si="27"/>
        <v>0</v>
      </c>
      <c r="X63" s="121">
        <f>SUM(X50:X58)</f>
        <v>18857076</v>
      </c>
      <c r="Y63" s="121">
        <f t="shared" si="27"/>
        <v>0</v>
      </c>
      <c r="Z63" s="121">
        <f t="shared" si="27"/>
        <v>18857076</v>
      </c>
    </row>
  </sheetData>
  <sheetProtection algorithmName="SHA-512" hashValue="rsAjfxlWmFJUO16Xi1sQ9acaRtvm9wpxbwvGq8VwdJQkakQVC0ECpyHplQfmKtci91OufGqh+BlKIMUYIYSkYg==" saltValue="JmO0Y3ZpFO3pIyRztGZzZ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activeCell="Q14" sqref="Q14"/>
    </sheetView>
  </sheetViews>
  <sheetFormatPr defaultRowHeight="12.75" x14ac:dyDescent="0.2"/>
  <cols>
    <col min="9" max="9" width="95" customWidth="1"/>
  </cols>
  <sheetData>
    <row r="1" spans="1:9" x14ac:dyDescent="0.2">
      <c r="A1" s="278" t="s">
        <v>467</v>
      </c>
      <c r="B1" s="279"/>
      <c r="C1" s="279"/>
      <c r="D1" s="279"/>
      <c r="E1" s="279"/>
      <c r="F1" s="279"/>
      <c r="G1" s="279"/>
      <c r="H1" s="279"/>
      <c r="I1" s="279"/>
    </row>
    <row r="2" spans="1:9" x14ac:dyDescent="0.2">
      <c r="A2" s="279"/>
      <c r="B2" s="279"/>
      <c r="C2" s="279"/>
      <c r="D2" s="279"/>
      <c r="E2" s="279"/>
      <c r="F2" s="279"/>
      <c r="G2" s="279"/>
      <c r="H2" s="279"/>
      <c r="I2" s="279"/>
    </row>
    <row r="3" spans="1:9" x14ac:dyDescent="0.2">
      <c r="A3" s="279"/>
      <c r="B3" s="279"/>
      <c r="C3" s="279"/>
      <c r="D3" s="279"/>
      <c r="E3" s="279"/>
      <c r="F3" s="279"/>
      <c r="G3" s="279"/>
      <c r="H3" s="279"/>
      <c r="I3" s="279"/>
    </row>
    <row r="4" spans="1:9" x14ac:dyDescent="0.2">
      <c r="A4" s="279"/>
      <c r="B4" s="279"/>
      <c r="C4" s="279"/>
      <c r="D4" s="279"/>
      <c r="E4" s="279"/>
      <c r="F4" s="279"/>
      <c r="G4" s="279"/>
      <c r="H4" s="279"/>
      <c r="I4" s="279"/>
    </row>
    <row r="5" spans="1:9" x14ac:dyDescent="0.2">
      <c r="A5" s="279"/>
      <c r="B5" s="279"/>
      <c r="C5" s="279"/>
      <c r="D5" s="279"/>
      <c r="E5" s="279"/>
      <c r="F5" s="279"/>
      <c r="G5" s="279"/>
      <c r="H5" s="279"/>
      <c r="I5" s="279"/>
    </row>
    <row r="6" spans="1:9" x14ac:dyDescent="0.2">
      <c r="A6" s="279"/>
      <c r="B6" s="279"/>
      <c r="C6" s="279"/>
      <c r="D6" s="279"/>
      <c r="E6" s="279"/>
      <c r="F6" s="279"/>
      <c r="G6" s="279"/>
      <c r="H6" s="279"/>
      <c r="I6" s="279"/>
    </row>
    <row r="7" spans="1:9" x14ac:dyDescent="0.2">
      <c r="A7" s="279"/>
      <c r="B7" s="279"/>
      <c r="C7" s="279"/>
      <c r="D7" s="279"/>
      <c r="E7" s="279"/>
      <c r="F7" s="279"/>
      <c r="G7" s="279"/>
      <c r="H7" s="279"/>
      <c r="I7" s="279"/>
    </row>
    <row r="8" spans="1:9" x14ac:dyDescent="0.2">
      <c r="A8" s="279"/>
      <c r="B8" s="279"/>
      <c r="C8" s="279"/>
      <c r="D8" s="279"/>
      <c r="E8" s="279"/>
      <c r="F8" s="279"/>
      <c r="G8" s="279"/>
      <c r="H8" s="279"/>
      <c r="I8" s="279"/>
    </row>
    <row r="9" spans="1:9" x14ac:dyDescent="0.2">
      <c r="A9" s="279"/>
      <c r="B9" s="279"/>
      <c r="C9" s="279"/>
      <c r="D9" s="279"/>
      <c r="E9" s="279"/>
      <c r="F9" s="279"/>
      <c r="G9" s="279"/>
      <c r="H9" s="279"/>
      <c r="I9" s="279"/>
    </row>
    <row r="10" spans="1:9" x14ac:dyDescent="0.2">
      <c r="A10" s="279"/>
      <c r="B10" s="279"/>
      <c r="C10" s="279"/>
      <c r="D10" s="279"/>
      <c r="E10" s="279"/>
      <c r="F10" s="279"/>
      <c r="G10" s="279"/>
      <c r="H10" s="279"/>
      <c r="I10" s="279"/>
    </row>
    <row r="11" spans="1:9" x14ac:dyDescent="0.2">
      <c r="A11" s="279"/>
      <c r="B11" s="279"/>
      <c r="C11" s="279"/>
      <c r="D11" s="279"/>
      <c r="E11" s="279"/>
      <c r="F11" s="279"/>
      <c r="G11" s="279"/>
      <c r="H11" s="279"/>
      <c r="I11" s="279"/>
    </row>
    <row r="12" spans="1:9" x14ac:dyDescent="0.2">
      <c r="A12" s="279"/>
      <c r="B12" s="279"/>
      <c r="C12" s="279"/>
      <c r="D12" s="279"/>
      <c r="E12" s="279"/>
      <c r="F12" s="279"/>
      <c r="G12" s="279"/>
      <c r="H12" s="279"/>
      <c r="I12" s="279"/>
    </row>
    <row r="13" spans="1:9" x14ac:dyDescent="0.2">
      <c r="A13" s="279"/>
      <c r="B13" s="279"/>
      <c r="C13" s="279"/>
      <c r="D13" s="279"/>
      <c r="E13" s="279"/>
      <c r="F13" s="279"/>
      <c r="G13" s="279"/>
      <c r="H13" s="279"/>
      <c r="I13" s="279"/>
    </row>
    <row r="14" spans="1:9" x14ac:dyDescent="0.2">
      <c r="A14" s="279"/>
      <c r="B14" s="279"/>
      <c r="C14" s="279"/>
      <c r="D14" s="279"/>
      <c r="E14" s="279"/>
      <c r="F14" s="279"/>
      <c r="G14" s="279"/>
      <c r="H14" s="279"/>
      <c r="I14" s="279"/>
    </row>
    <row r="15" spans="1:9" x14ac:dyDescent="0.2">
      <c r="A15" s="279"/>
      <c r="B15" s="279"/>
      <c r="C15" s="279"/>
      <c r="D15" s="279"/>
      <c r="E15" s="279"/>
      <c r="F15" s="279"/>
      <c r="G15" s="279"/>
      <c r="H15" s="279"/>
      <c r="I15" s="279"/>
    </row>
    <row r="16" spans="1:9" x14ac:dyDescent="0.2">
      <c r="A16" s="279"/>
      <c r="B16" s="279"/>
      <c r="C16" s="279"/>
      <c r="D16" s="279"/>
      <c r="E16" s="279"/>
      <c r="F16" s="279"/>
      <c r="G16" s="279"/>
      <c r="H16" s="279"/>
      <c r="I16" s="279"/>
    </row>
    <row r="17" spans="1:9" x14ac:dyDescent="0.2">
      <c r="A17" s="279"/>
      <c r="B17" s="279"/>
      <c r="C17" s="279"/>
      <c r="D17" s="279"/>
      <c r="E17" s="279"/>
      <c r="F17" s="279"/>
      <c r="G17" s="279"/>
      <c r="H17" s="279"/>
      <c r="I17" s="279"/>
    </row>
    <row r="18" spans="1:9" x14ac:dyDescent="0.2">
      <c r="A18" s="279"/>
      <c r="B18" s="279"/>
      <c r="C18" s="279"/>
      <c r="D18" s="279"/>
      <c r="E18" s="279"/>
      <c r="F18" s="279"/>
      <c r="G18" s="279"/>
      <c r="H18" s="279"/>
      <c r="I18" s="279"/>
    </row>
    <row r="19" spans="1:9" x14ac:dyDescent="0.2">
      <c r="A19" s="279"/>
      <c r="B19" s="279"/>
      <c r="C19" s="279"/>
      <c r="D19" s="279"/>
      <c r="E19" s="279"/>
      <c r="F19" s="279"/>
      <c r="G19" s="279"/>
      <c r="H19" s="279"/>
      <c r="I19" s="279"/>
    </row>
    <row r="20" spans="1:9" x14ac:dyDescent="0.2">
      <c r="A20" s="279"/>
      <c r="B20" s="279"/>
      <c r="C20" s="279"/>
      <c r="D20" s="279"/>
      <c r="E20" s="279"/>
      <c r="F20" s="279"/>
      <c r="G20" s="279"/>
      <c r="H20" s="279"/>
      <c r="I20" s="279"/>
    </row>
    <row r="21" spans="1:9" x14ac:dyDescent="0.2">
      <c r="A21" s="279"/>
      <c r="B21" s="279"/>
      <c r="C21" s="279"/>
      <c r="D21" s="279"/>
      <c r="E21" s="279"/>
      <c r="F21" s="279"/>
      <c r="G21" s="279"/>
      <c r="H21" s="279"/>
      <c r="I21" s="279"/>
    </row>
    <row r="22" spans="1:9" x14ac:dyDescent="0.2">
      <c r="A22" s="279"/>
      <c r="B22" s="279"/>
      <c r="C22" s="279"/>
      <c r="D22" s="279"/>
      <c r="E22" s="279"/>
      <c r="F22" s="279"/>
      <c r="G22" s="279"/>
      <c r="H22" s="279"/>
      <c r="I22" s="279"/>
    </row>
    <row r="23" spans="1:9" x14ac:dyDescent="0.2">
      <c r="A23" s="279"/>
      <c r="B23" s="279"/>
      <c r="C23" s="279"/>
      <c r="D23" s="279"/>
      <c r="E23" s="279"/>
      <c r="F23" s="279"/>
      <c r="G23" s="279"/>
      <c r="H23" s="279"/>
      <c r="I23" s="279"/>
    </row>
    <row r="24" spans="1:9" x14ac:dyDescent="0.2">
      <c r="A24" s="279"/>
      <c r="B24" s="279"/>
      <c r="C24" s="279"/>
      <c r="D24" s="279"/>
      <c r="E24" s="279"/>
      <c r="F24" s="279"/>
      <c r="G24" s="279"/>
      <c r="H24" s="279"/>
      <c r="I24" s="279"/>
    </row>
    <row r="25" spans="1:9" x14ac:dyDescent="0.2">
      <c r="A25" s="279"/>
      <c r="B25" s="279"/>
      <c r="C25" s="279"/>
      <c r="D25" s="279"/>
      <c r="E25" s="279"/>
      <c r="F25" s="279"/>
      <c r="G25" s="279"/>
      <c r="H25" s="279"/>
      <c r="I25" s="279"/>
    </row>
    <row r="26" spans="1:9" x14ac:dyDescent="0.2">
      <c r="A26" s="279"/>
      <c r="B26" s="279"/>
      <c r="C26" s="279"/>
      <c r="D26" s="279"/>
      <c r="E26" s="279"/>
      <c r="F26" s="279"/>
      <c r="G26" s="279"/>
      <c r="H26" s="279"/>
      <c r="I26" s="279"/>
    </row>
    <row r="27" spans="1:9" x14ac:dyDescent="0.2">
      <c r="A27" s="279"/>
      <c r="B27" s="279"/>
      <c r="C27" s="279"/>
      <c r="D27" s="279"/>
      <c r="E27" s="279"/>
      <c r="F27" s="279"/>
      <c r="G27" s="279"/>
      <c r="H27" s="279"/>
      <c r="I27" s="279"/>
    </row>
    <row r="28" spans="1:9" x14ac:dyDescent="0.2">
      <c r="A28" s="279"/>
      <c r="B28" s="279"/>
      <c r="C28" s="279"/>
      <c r="D28" s="279"/>
      <c r="E28" s="279"/>
      <c r="F28" s="279"/>
      <c r="G28" s="279"/>
      <c r="H28" s="279"/>
      <c r="I28" s="279"/>
    </row>
    <row r="29" spans="1:9" x14ac:dyDescent="0.2">
      <c r="A29" s="279"/>
      <c r="B29" s="279"/>
      <c r="C29" s="279"/>
      <c r="D29" s="279"/>
      <c r="E29" s="279"/>
      <c r="F29" s="279"/>
      <c r="G29" s="279"/>
      <c r="H29" s="279"/>
      <c r="I29" s="279"/>
    </row>
    <row r="30" spans="1:9" x14ac:dyDescent="0.2">
      <c r="A30" s="279"/>
      <c r="B30" s="279"/>
      <c r="C30" s="279"/>
      <c r="D30" s="279"/>
      <c r="E30" s="279"/>
      <c r="F30" s="279"/>
      <c r="G30" s="279"/>
      <c r="H30" s="279"/>
      <c r="I30" s="279"/>
    </row>
    <row r="31" spans="1:9" x14ac:dyDescent="0.2">
      <c r="A31" s="279"/>
      <c r="B31" s="279"/>
      <c r="C31" s="279"/>
      <c r="D31" s="279"/>
      <c r="E31" s="279"/>
      <c r="F31" s="279"/>
      <c r="G31" s="279"/>
      <c r="H31" s="279"/>
      <c r="I31" s="279"/>
    </row>
    <row r="32" spans="1:9" x14ac:dyDescent="0.2">
      <c r="A32" s="279"/>
      <c r="B32" s="279"/>
      <c r="C32" s="279"/>
      <c r="D32" s="279"/>
      <c r="E32" s="279"/>
      <c r="F32" s="279"/>
      <c r="G32" s="279"/>
      <c r="H32" s="279"/>
      <c r="I32" s="279"/>
    </row>
    <row r="33" spans="1:9" x14ac:dyDescent="0.2">
      <c r="A33" s="279"/>
      <c r="B33" s="279"/>
      <c r="C33" s="279"/>
      <c r="D33" s="279"/>
      <c r="E33" s="279"/>
      <c r="F33" s="279"/>
      <c r="G33" s="279"/>
      <c r="H33" s="279"/>
      <c r="I33" s="279"/>
    </row>
    <row r="34" spans="1:9" x14ac:dyDescent="0.2">
      <c r="A34" s="279"/>
      <c r="B34" s="279"/>
      <c r="C34" s="279"/>
      <c r="D34" s="279"/>
      <c r="E34" s="279"/>
      <c r="F34" s="279"/>
      <c r="G34" s="279"/>
      <c r="H34" s="279"/>
      <c r="I34" s="279"/>
    </row>
    <row r="35" spans="1:9" x14ac:dyDescent="0.2">
      <c r="A35" s="279"/>
      <c r="B35" s="279"/>
      <c r="C35" s="279"/>
      <c r="D35" s="279"/>
      <c r="E35" s="279"/>
      <c r="F35" s="279"/>
      <c r="G35" s="279"/>
      <c r="H35" s="279"/>
      <c r="I35" s="279"/>
    </row>
    <row r="36" spans="1:9" x14ac:dyDescent="0.2">
      <c r="A36" s="279"/>
      <c r="B36" s="279"/>
      <c r="C36" s="279"/>
      <c r="D36" s="279"/>
      <c r="E36" s="279"/>
      <c r="F36" s="279"/>
      <c r="G36" s="279"/>
      <c r="H36" s="279"/>
      <c r="I36" s="279"/>
    </row>
    <row r="37" spans="1:9" x14ac:dyDescent="0.2">
      <c r="A37" s="279"/>
      <c r="B37" s="279"/>
      <c r="C37" s="279"/>
      <c r="D37" s="279"/>
      <c r="E37" s="279"/>
      <c r="F37" s="279"/>
      <c r="G37" s="279"/>
      <c r="H37" s="279"/>
      <c r="I37" s="279"/>
    </row>
    <row r="38" spans="1:9" x14ac:dyDescent="0.2">
      <c r="A38" s="279"/>
      <c r="B38" s="279"/>
      <c r="C38" s="279"/>
      <c r="D38" s="279"/>
      <c r="E38" s="279"/>
      <c r="F38" s="279"/>
      <c r="G38" s="279"/>
      <c r="H38" s="279"/>
      <c r="I38" s="279"/>
    </row>
    <row r="39" spans="1:9" ht="185.25" customHeight="1" x14ac:dyDescent="0.2">
      <c r="A39" s="279"/>
      <c r="B39" s="279"/>
      <c r="C39" s="279"/>
      <c r="D39" s="279"/>
      <c r="E39" s="279"/>
      <c r="F39" s="279"/>
      <c r="G39" s="279"/>
      <c r="H39" s="279"/>
      <c r="I39" s="279"/>
    </row>
    <row r="40" spans="1:9" ht="223.5" customHeight="1" x14ac:dyDescent="0.2">
      <c r="A40" s="279"/>
      <c r="B40" s="279"/>
      <c r="C40" s="279"/>
      <c r="D40" s="279"/>
      <c r="E40" s="279"/>
      <c r="F40" s="279"/>
      <c r="G40" s="279"/>
      <c r="H40" s="279"/>
      <c r="I40" s="279"/>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00015c3-9125-4717-bb63-37ea2927a761">
      <Terms xmlns="http://schemas.microsoft.com/office/infopath/2007/PartnerControls"/>
    </lcf76f155ced4ddcb4097134ff3c332f>
    <TaxCatchAll xmlns="583508e2-aa17-477f-8a1a-903e7c53686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11A3F19BD87314438B5E25081130DB53" ma:contentTypeVersion="16" ma:contentTypeDescription="Stvaranje novog dokumenta." ma:contentTypeScope="" ma:versionID="b0247747f7a7840d7252931925223271">
  <xsd:schema xmlns:xsd="http://www.w3.org/2001/XMLSchema" xmlns:xs="http://www.w3.org/2001/XMLSchema" xmlns:p="http://schemas.microsoft.com/office/2006/metadata/properties" xmlns:ns2="600015c3-9125-4717-bb63-37ea2927a761" xmlns:ns3="583508e2-aa17-477f-8a1a-903e7c536865" targetNamespace="http://schemas.microsoft.com/office/2006/metadata/properties" ma:root="true" ma:fieldsID="4656feaca5ce8960383e60e3a9fd1361" ns2:_="" ns3:_="">
    <xsd:import namespace="600015c3-9125-4717-bb63-37ea2927a761"/>
    <xsd:import namespace="583508e2-aa17-477f-8a1a-903e7c53686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0015c3-9125-4717-bb63-37ea2927a76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Oznake slika" ma:readOnly="false" ma:fieldId="{5cf76f15-5ced-4ddc-b409-7134ff3c332f}" ma:taxonomyMulti="true" ma:sspId="b8788ea1-69df-45e2-b042-f5a755739e74"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83508e2-aa17-477f-8a1a-903e7c536865" elementFormDefault="qualified">
    <xsd:import namespace="http://schemas.microsoft.com/office/2006/documentManagement/types"/>
    <xsd:import namespace="http://schemas.microsoft.com/office/infopath/2007/PartnerControls"/>
    <xsd:element name="SharedWithUsers" ma:index="10" nillable="true" ma:displayName="Zajednički se koristi s"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ji o zajedničkom korištenju" ma:description="" ma:internalName="SharedWithDetails" ma:readOnly="true">
      <xsd:simpleType>
        <xsd:restriction base="dms:Note">
          <xsd:maxLength value="255"/>
        </xsd:restriction>
      </xsd:simpleType>
    </xsd:element>
    <xsd:element name="TaxCatchAll" ma:index="19" nillable="true" ma:displayName="Taxonomy Catch All Column" ma:hidden="true" ma:list="{2fe5ef73-b712-4d52-b9f8-37cb6388e198}" ma:internalName="TaxCatchAll" ma:showField="CatchAllData" ma:web="583508e2-aa17-477f-8a1a-903e7c5368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purl.org/dc/dcmitype/"/>
    <ds:schemaRef ds:uri="http://schemas.microsoft.com/office/2006/documentManagement/types"/>
    <ds:schemaRef ds:uri="http://purl.org/dc/elements/1.1/"/>
    <ds:schemaRef ds:uri="2090b57c-2e4d-4ed9-b313-510fc704fe75"/>
    <ds:schemaRef ds:uri="http://www.w3.org/XML/1998/namespace"/>
    <ds:schemaRef ds:uri="http://schemas.openxmlformats.org/package/2006/metadata/core-properties"/>
    <ds:schemaRef ds:uri="f00c05a3-a522-4b3b-aeec-75a37a6bc44f"/>
    <ds:schemaRef ds:uri="http://schemas.microsoft.com/office/2006/metadata/properties"/>
    <ds:schemaRef ds:uri="600015c3-9125-4717-bb63-37ea2927a761"/>
    <ds:schemaRef ds:uri="583508e2-aa17-477f-8a1a-903e7c536865"/>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76A42229-1B1D-456B-85A7-853E11751E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0015c3-9125-4717-bb63-37ea2927a761"/>
    <ds:schemaRef ds:uri="583508e2-aa17-477f-8a1a-903e7c5368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Tomislav Šarlija</cp:lastModifiedBy>
  <cp:lastPrinted>2018-04-25T06:49:36Z</cp:lastPrinted>
  <dcterms:created xsi:type="dcterms:W3CDTF">2008-10-17T11:51:54Z</dcterms:created>
  <dcterms:modified xsi:type="dcterms:W3CDTF">2026-02-26T10:50:53Z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0x01010011A3F19BD87314438B5E25081130DB53</vt:lpwstr>
  </property>
  <property fmtid="{D5CDD505-2E9C-101B-9397-08002B2CF9AE}" pid="3" name="MediaServiceImageTags">
    <vt:lpwstr/>
  </property>
</Properties>
</file>