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aveExternalLinkValues="0" codeName="ThisWorkbook" defaultThemeVersion="124226"/>
  <mc:AlternateContent xmlns:mc="http://schemas.openxmlformats.org/markup-compatibility/2006">
    <mc:Choice Requires="x15">
      <x15ac:absPath xmlns:x15ac="http://schemas.microsoft.com/office/spreadsheetml/2010/11/ac" url="\\tpfile\KONTROLING\BURZA\TEKSTILPROMET GRUPA\2025\REVIDIRANO\"/>
    </mc:Choice>
  </mc:AlternateContent>
  <xr:revisionPtr revIDLastSave="0" documentId="13_ncr:1_{6E7275B2-9EE0-4AFD-BFF3-140069DBE0A2}" xr6:coauthVersionLast="47" xr6:coauthVersionMax="47" xr10:uidLastSave="{00000000-0000-0000-0000-000000000000}"/>
  <bookViews>
    <workbookView xWindow="15705" yWindow="270" windowWidth="17745" windowHeight="14010" activeTab="1" xr2:uid="{00000000-000D-0000-FFFF-FFFF00000000}"/>
  </bookViews>
  <sheets>
    <sheet name="Opći podaci" sheetId="23"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0" l="1"/>
  <c r="I58" i="20"/>
  <c r="H90" i="19" l="1"/>
  <c r="I97" i="19"/>
  <c r="H97" i="19"/>
  <c r="H107" i="19" l="1"/>
  <c r="H108" i="19" s="1"/>
  <c r="H89" i="19"/>
  <c r="W40" i="22"/>
  <c r="W41" i="22"/>
  <c r="W42" i="22"/>
  <c r="W43" i="22"/>
  <c r="W44" i="22"/>
  <c r="W45" i="22"/>
  <c r="W46" i="22"/>
  <c r="W47" i="22"/>
  <c r="W48"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S39" i="22"/>
  <c r="S59" i="22" s="1"/>
  <c r="T39" i="22"/>
  <c r="S34" i="22"/>
  <c r="T34" i="22"/>
  <c r="S32" i="22"/>
  <c r="S33" i="22" s="1"/>
  <c r="T32" i="22"/>
  <c r="T33" i="22" s="1"/>
  <c r="S10" i="22"/>
  <c r="S30" i="22" s="1"/>
  <c r="T10" i="22"/>
  <c r="T30" i="22" s="1"/>
  <c r="I20" i="21"/>
  <c r="H20" i="21"/>
  <c r="I13" i="21"/>
  <c r="H13" i="21"/>
  <c r="I85" i="18"/>
  <c r="H85" i="18"/>
  <c r="I21" i="21" l="1"/>
  <c r="W39" i="22"/>
  <c r="H21" i="21"/>
  <c r="I69" i="19" l="1"/>
  <c r="I78" i="18" l="1"/>
  <c r="H78" i="18"/>
  <c r="Y58" i="22" l="1"/>
  <c r="Y57" i="22"/>
  <c r="Y56" i="22"/>
  <c r="Y55" i="22"/>
  <c r="Y53" i="22"/>
  <c r="Y52" i="22"/>
  <c r="Y51" i="22"/>
  <c r="Y50"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49" i="22" l="1"/>
  <c r="W61" i="22" s="1"/>
  <c r="W62" i="22" s="1"/>
  <c r="T61" i="22"/>
  <c r="T62" i="22" s="1"/>
  <c r="T59" i="22"/>
  <c r="W63" i="22"/>
  <c r="Y63" i="22"/>
  <c r="I95" i="19" s="1"/>
  <c r="I90" i="19" s="1"/>
  <c r="Y34" i="22"/>
  <c r="W34" i="22"/>
  <c r="Y32" i="22"/>
  <c r="Y33" i="22" s="1"/>
  <c r="W32" i="22"/>
  <c r="W33" i="22" s="1"/>
  <c r="Y40" i="22"/>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I89" i="19" l="1"/>
  <c r="I107" i="19"/>
  <c r="I108" i="19" s="1"/>
  <c r="W59" i="22"/>
  <c r="Y49" i="22"/>
  <c r="Y61" i="22" s="1"/>
  <c r="Y62" i="22" s="1"/>
  <c r="H49" i="21"/>
  <c r="Y59" i="22"/>
  <c r="I30" i="22"/>
  <c r="W10" i="22"/>
  <c r="W30" i="22" s="1"/>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<sst xmlns="http://schemas.openxmlformats.org/spreadsheetml/2006/main" count="533" uniqueCount="469">
  <si>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</si>
  <si>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</si>
  <si>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</si>
  <si>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</si>
  <si>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</si>
  <si>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</si>
  <si>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</si>
  <si>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</si>
  <si>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</si>
  <si>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</si>
  <si>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</si>
  <si>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</si>
  <si>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</si>
  <si>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</si>
  <si>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</si>
  <si>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</si>
  <si>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</si>
  <si>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</si>
  <si>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</si>
  <si>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</si>
  <si>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</si>
  <si>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</si>
  <si>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</si>
  <si>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</si>
  <si>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</si>
  <si>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</si>
  <si>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</si>
  <si>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</si>
  <si>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</si>
  <si>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</si>
  <si>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</si>
  <si>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</si>
  <si>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</si>
  <si>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</si>
  <si>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</si>
  <si>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</si>
  <si>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</si>
  <si>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</si>
  <si>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</si>
  <si>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</si>
  <si>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</si>
  <si>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</si>
  <si>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</si>
  <si>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</si>
  <si>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</si>
  <si>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</si>
  <si>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</si>
  <si>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</si>
  <si>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</si>
  <si>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</si>
  <si>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</si>
  <si>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</si>
  <si>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</si>
  <si>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</si>
  <si>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</si>
  <si>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</si>
  <si>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</si>
  <si>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</si>
  <si>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</si>
  <si>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</si>
  <si>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</si>
  <si>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</si>
  <si>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</si>
  <si>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</si>
  <si>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</si>
  <si>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</si>
  <si>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</si>
  <si>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</si>
  <si>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</si>
  <si>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</si>
  <si>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</si>
  <si>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</si>
  <si>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</si>
  <si>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</si>
  <si>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</si>
  <si>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</si>
  <si>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</si>
  <si>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</si>
  <si>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</si>
  <si>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</si>
  <si>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</si>
  <si>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</si>
  <si>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</si>
  <si>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</si>
  <si>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</si>
  <si>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</si>
  <si>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</si>
  <si>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</si>
  <si>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</si>
  <si>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</si>
  <si>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</si>
  <si>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</si>
  <si>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</si>
  <si>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</si>
  <si>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</si>
  <si>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</si>
  <si>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</si>
  <si>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</si>
  <si>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</si>
  <si>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</si>
  <si>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</si>
  <si>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</si>
  <si>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</si>
  <si>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</si>
  <si>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</si>
  <si>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</si>
  <si>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</si>
  <si>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</si>
  <si>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</si>
  <si>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</si>
  <si>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</si>
  <si>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</si>
  <si>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</si>
  <si>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</si>
  <si>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</si>
  <si>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</si>
  <si>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</si>
  <si>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</si>
  <si>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</si>
  <si>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</si>
  <si>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</si>
  <si>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</si>
  <si>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</si>
  <si>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</si>
  <si>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</si>
  <si>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</si>
  <si>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</si>
  <si>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</si>
  <si>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</si>
  <si>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</si>
  <si>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</si>
  <si>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</si>
  <si>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</si>
  <si>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</si>
  <si>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</si>
  <si>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</si>
  <si>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</si>
  <si>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</si>
  <si>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</si>
  <si>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</si>
  <si>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</si>
  <si>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</si>
  <si>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</si>
  <si>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</si>
  <si>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</si>
  <si>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</si>
  <si>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</si>
  <si>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</si>
  <si>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</si>
  <si>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</si>
  <si>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</si>
  <si>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</si>
  <si>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</si>
  <si>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</si>
  <si>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</si>
  <si>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</si>
  <si>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</si>
  <si>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</si>
  <si>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</si>
  <si>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</si>
  <si>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</si>
  <si>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</si>
  <si>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</si>
  <si>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</si>
  <si>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</si>
  <si>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</si>
  <si>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</si>
  <si>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</si>
  <si>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</si>
  <si>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</si>
  <si>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</si>
  <si>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</si>
  <si>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</si>
  <si>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</si>
  <si>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</si>
  <si>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</si>
  <si>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</si>
  <si>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</si>
  <si>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</si>
  <si>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</si>
  <si>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</si>
  <si>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</si>
  <si>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</si>
  <si>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</si>
  <si>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</si>
  <si>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</si>
  <si>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</si>
  <si>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</si>
  <si>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</si>
  <si>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</si>
  <si>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</si>
  <si>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</si>
  <si>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</si>
  <si>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</si>
  <si>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</si>
  <si>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</si>
  <si>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</si>
  <si>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</si>
  <si>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</si>
  <si>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</si>
  <si>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</si>
  <si>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</si>
  <si>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</si>
  <si>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</si>
  <si>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</si>
  <si>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</si>
  <si>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</si>
  <si>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</si>
  <si>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</si>
  <si>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</si>
  <si>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</si>
  <si>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</si>
  <si>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</si>
  <si>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</si>
  <si>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</si>
  <si>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</si>
  <si>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</si>
  <si>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</si>
  <si>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</si>
  <si>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</si>
  <si>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</si>
  <si>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</si>
  <si>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</si>
  <si>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</si>
  <si>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</si>
  <si>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</si>
  <si>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</si>
  <si>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</si>
  <si>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</si>
  <si>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</si>
  <si>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</si>
  <si>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</si>
  <si>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</si>
  <si>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</si>
  <si>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</si>
  <si>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</si>
  <si>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</si>
  <si>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</si>
  <si>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</si>
  <si>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</si>
  <si>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</si>
  <si>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</si>
  <si>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</si>
  <si>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</si>
  <si>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</si>
  <si>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</si>
  <si>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</si>
  <si>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</si>
  <si>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</si>
  <si>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</si>
  <si>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</si>
  <si>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</si>
  <si>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</si>
  <si>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</si>
  <si>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</si>
  <si>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</si>
  <si>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</si>
  <si>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</si>
  <si>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</si>
  <si>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</si>
  <si>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</si>
  <si>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</si>
  <si>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</si>
  <si>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</si>
  <si>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</si>
  <si>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</si>
  <si>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</si>
  <si>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</si>
  <si>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</si>
  <si>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</si>
  <si>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</si>
  <si>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</si>
  <si>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</si>
  <si>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</si>
  <si>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</si>
  <si>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</si>
  <si>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</si>
  <si>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</si>
  <si>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</si>
  <si>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</si>
  <si>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</si>
  <si>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</si>
  <si>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</si>
  <si>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</si>
  <si>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</si>
  <si>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</si>
  <si>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</si>
  <si>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</si>
  <si>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</si>
  <si>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</si>
  <si>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</si>
  <si>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</si>
  <si>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</si>
  <si>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</si>
  <si>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</si>
  <si>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</si>
  <si>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</si>
  <si>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</si>
  <si>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</si>
  <si>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</si>
  <si>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</si>
  <si>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</si>
  <si>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</si>
  <si>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</si>
  <si>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</si>
  <si>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</si>
  <si>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</si>
  <si>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</si>
  <si>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</si>
  <si>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</si>
  <si>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</si>
  <si>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</si>
  <si>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</si>
  <si>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</si>
  <si>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</si>
  <si>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</si>
  <si>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</si>
  <si>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</si>
  <si>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</si>
  <si>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</si>
  <si>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</si>
  <si>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</si>
  <si>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</si>
  <si>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</si>
  <si>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</si>
  <si>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</si>
  <si>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</si>
  <si>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</si>
  <si>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</si>
  <si>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</si>
  <si>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</si>
  <si>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</si>
  <si>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</si>
  <si>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</si>
  <si>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</si>
  <si>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</si>
  <si>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</si>
  <si>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</si>
  <si>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</si>
  <si>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</si>
  <si>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</si>
  <si>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</si>
  <si>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</si>
  <si>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</si>
  <si>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</si>
  <si>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</si>
  <si>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</si>
  <si>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</si>
  <si>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</si>
  <si>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</si>
  <si>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</si>
  <si>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</si>
  <si>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</si>
  <si>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</si>
  <si>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</si>
  <si>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</si>
  <si>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</si>
  <si>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</si>
  <si>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</si>
  <si>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</si>
  <si>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</si>
  <si>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</si>
  <si>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</si>
  <si>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</si>
  <si>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</si>
  <si>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</si>
  <si>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</si>
  <si>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</si>
  <si>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</si>
  <si>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</si>
  <si>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</si>
  <si>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</si>
  <si>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</si>
  <si>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</si>
  <si>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</si>
  <si>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</si>
  <si>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</si>
  <si>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</si>
  <si>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</si>
  <si>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</si>
  <si>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</si>
  <si>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</si>
  <si>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</si>
  <si>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</si>
  <si>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</si>
  <si>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</si>
  <si>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</si>
  <si>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</si>
  <si>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</si>
  <si>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</si>
  <si>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</si>
  <si>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</si>
  <si>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</si>
  <si>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</si>
  <si>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</si>
  <si>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</si>
  <si>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</si>
  <si>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</si>
  <si>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</si>
  <si>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</si>
  <si>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</si>
  <si>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</si>
  <si>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</si>
  <si>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</si>
  <si>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</si>
  <si>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</si>
  <si>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</si>
  <si>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</si>
  <si>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</si>
  <si>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</si>
  <si>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</si>
  <si>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</si>
  <si>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</si>
  <si>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</si>
  <si>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</si>
  <si>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</si>
  <si>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</si>
  <si>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</si>
  <si>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</si>
  <si>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</si>
  <si>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</si>
  <si>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</si>
  <si>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</si>
  <si>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</si>
  <si>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</si>
  <si>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</si>
  <si>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</si>
  <si>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</si>
  <si>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</si>
  <si>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</si>
  <si>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</si>
  <si>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</si>
  <si>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</si>
  <si>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</si>
  <si>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</si>
  <si>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</si>
  <si>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</si>
  <si>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</si>
  <si>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</si>
  <si>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</si>
  <si>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</si>
  <si>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</si>
  <si>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</si>
  <si>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</si>
  <si>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</si>
  <si>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</si>
  <si>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03269329</t>
  </si>
  <si>
    <t>HR</t>
  </si>
  <si>
    <t>080105589</t>
  </si>
  <si>
    <t>1652907670</t>
  </si>
  <si>
    <t>7478000040UHDQGLQW43</t>
  </si>
  <si>
    <t>1400</t>
  </si>
  <si>
    <t>TEKSTILPROMET d.d.</t>
  </si>
  <si>
    <t>ZAGREB</t>
  </si>
  <si>
    <t>ULICA GRADA GOSPIĆA 1A</t>
  </si>
  <si>
    <t>info@tekstilpromet.hr</t>
  </si>
  <si>
    <t>www.tekstilpromet.hr</t>
  </si>
  <si>
    <t>GRDEN KSENIJA</t>
  </si>
  <si>
    <t>012700419</t>
  </si>
  <si>
    <t>ALPHA AUDIT d.o.o.</t>
  </si>
  <si>
    <t>GALEB DALMATINSKA TRIKOTAŽA d.d.</t>
  </si>
  <si>
    <t>OMIŠ, PUNTA 6</t>
  </si>
  <si>
    <t>03114007</t>
  </si>
  <si>
    <t>Obveznik: TEKSTILPROMET GRUPA</t>
  </si>
  <si>
    <t>ksenija.grden@tekstilpromet.hr</t>
  </si>
  <si>
    <t xml:space="preserve">stanje na dan 31.12.2025. godine </t>
  </si>
  <si>
    <t>u razdoblju 01.01.2025. do 31.12.2025. godine</t>
  </si>
  <si>
    <t xml:space="preserve">                   BILJEŠKE UZ FINANCIJSKE IZVJEŠTAJE - GFI
Naziv izdavatelja:  TEKSTILPROMET GRUPA
OIB:   1652907670
Izvještajno razdoblje: 01.01.2025. - 31.12.2025.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</si>
  <si>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ANITA KUTLEŠA OSMANOVIĆ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</si>
</sst>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11"/>
      <name val="Calibri"/>
      <family val="2"/>
      <charset val="238"/>
      <scheme val="minor"/>
    </font>
    <font>
      <sz val="9"/>
      <color theme="3" tint="-0.249977111117893"/>
      <name val="Arial"/>
      <family val="2"/>
      <charset val="238"/>
    </font>
    <font>
      <b/>
      <sz val="8"/>
      <color theme="0"/>
      <name val="Arial"/>
      <family val="2"/>
      <charset val="238"/>
    </font>
    <font>
      <sz val="11"/>
      <color theme="0"/>
      <name val="Calibri"/>
      <family val="2"/>
      <charset val="238"/>
      <scheme val="minor"/>
    </font>
    <font>
      <b/>
      <sz val="12"/>
      <color theme="1"/>
      <name val="Calibri"/>
      <family val="2"/>
      <charset val="238"/>
      <scheme val="minor"/>
    </font>
    <font>
      <sz val="10"/>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8"/>
      <name val="Calibri"/>
      <family val="2"/>
      <charset val="238"/>
      <scheme val="minor"/>
    </font>
    <font>
      <sz val="10"/>
      <color theme="0"/>
      <name val="Calibri"/>
      <family val="2"/>
      <charset val="238"/>
      <scheme val="minor"/>
    </font>
    <font>
      <b/>
      <sz val="14"/>
      <name val="Calibri"/>
      <family val="2"/>
      <charset val="238"/>
      <scheme val="minor"/>
    </font>
    <font>
      <b/>
      <sz val="14"/>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1" fillId="0" borderId="0"/>
    <xf numFmtId="0" fontId="3" fillId="0" borderId="0"/>
    <xf numFmtId="0" fontId="3" fillId="0" borderId="0"/>
  </cellStyleXfs>
  <cellXfs count="243">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9" fillId="0" borderId="23" xfId="0" applyNumberFormat="1" applyFont="1" applyBorder="1" applyAlignment="1">
      <alignment horizontal="center" vertical="center"/>
    </xf>
    <xf numFmtId="165" fontId="19" fillId="9" borderId="23" xfId="0" applyNumberFormat="1" applyFont="1" applyFill="1" applyBorder="1" applyAlignment="1">
      <alignment horizontal="center" vertical="center"/>
    </xf>
    <xf numFmtId="165" fontId="19" fillId="9" borderId="24" xfId="0" applyNumberFormat="1" applyFont="1" applyFill="1" applyBorder="1" applyAlignment="1">
      <alignment horizontal="center" vertical="center"/>
    </xf>
    <xf numFmtId="0" fontId="12" fillId="10" borderId="0" xfId="3" applyFill="1"/>
    <xf numFmtId="0" fontId="5" fillId="3" borderId="15" xfId="0" applyFont="1" applyFill="1" applyBorder="1" applyAlignment="1">
      <alignment horizontal="center" vertical="center" wrapText="1"/>
    </xf>
    <xf numFmtId="0" fontId="19" fillId="3" borderId="14" xfId="0" applyFont="1" applyFill="1" applyBorder="1" applyAlignment="1">
      <alignment horizontal="center" vertical="center"/>
    </xf>
    <xf numFmtId="3" fontId="19" fillId="3" borderId="14" xfId="0" applyNumberFormat="1" applyFont="1" applyFill="1" applyBorder="1" applyAlignment="1">
      <alignment horizontal="center" vertical="center" wrapText="1"/>
    </xf>
    <xf numFmtId="3" fontId="12" fillId="0" borderId="0" xfId="3" applyNumberFormat="1"/>
    <xf numFmtId="3" fontId="19" fillId="3" borderId="16" xfId="0" applyNumberFormat="1" applyFont="1" applyFill="1" applyBorder="1" applyAlignment="1">
      <alignment horizontal="center" vertical="center" wrapText="1"/>
    </xf>
    <xf numFmtId="3" fontId="19" fillId="3" borderId="15" xfId="0" applyNumberFormat="1" applyFont="1" applyFill="1" applyBorder="1" applyAlignment="1">
      <alignment horizontal="center" vertical="center" wrapText="1"/>
    </xf>
    <xf numFmtId="3" fontId="0" fillId="0" borderId="0" xfId="0" applyNumberFormat="1"/>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0"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23" xfId="0" applyNumberFormat="1" applyFont="1" applyBorder="1" applyAlignment="1" applyProtection="1">
      <alignment vertical="center" shrinkToFit="1"/>
      <protection locked="0"/>
    </xf>
    <xf numFmtId="3" fontId="24" fillId="0" borderId="23" xfId="0" applyNumberFormat="1" applyFont="1" applyBorder="1" applyAlignment="1">
      <alignment vertical="center" shrinkToFit="1"/>
    </xf>
    <xf numFmtId="3" fontId="24" fillId="9" borderId="23" xfId="0" applyNumberFormat="1" applyFont="1" applyFill="1" applyBorder="1" applyAlignment="1">
      <alignment vertical="center" shrinkToFit="1"/>
    </xf>
    <xf numFmtId="3" fontId="24" fillId="9" borderId="24" xfId="0" applyNumberFormat="1" applyFont="1" applyFill="1" applyBorder="1" applyAlignment="1">
      <alignment vertical="center" shrinkToFit="1"/>
    </xf>
    <xf numFmtId="3" fontId="4" fillId="8" borderId="23" xfId="0" applyNumberFormat="1" applyFont="1" applyFill="1" applyBorder="1" applyAlignment="1">
      <alignment vertical="center" shrinkToFit="1"/>
    </xf>
    <xf numFmtId="0" fontId="25" fillId="0" borderId="0" xfId="0" applyFont="1"/>
    <xf numFmtId="0" fontId="0" fillId="14" borderId="0" xfId="0" applyFill="1"/>
    <xf numFmtId="164" fontId="5" fillId="0" borderId="30" xfId="0" applyNumberFormat="1" applyFont="1" applyBorder="1" applyAlignment="1">
      <alignment horizontal="center" vertical="center"/>
    </xf>
    <xf numFmtId="3" fontId="6" fillId="0" borderId="30" xfId="0" applyNumberFormat="1" applyFont="1" applyBorder="1" applyAlignment="1" applyProtection="1">
      <alignment horizontal="right" vertical="center" shrinkToFit="1"/>
      <protection locked="0"/>
    </xf>
    <xf numFmtId="164" fontId="5" fillId="9" borderId="30" xfId="0" applyNumberFormat="1" applyFont="1" applyFill="1" applyBorder="1" applyAlignment="1">
      <alignment horizontal="center" vertical="center"/>
    </xf>
    <xf numFmtId="3" fontId="18" fillId="9" borderId="30" xfId="0" applyNumberFormat="1" applyFont="1" applyFill="1" applyBorder="1" applyAlignment="1">
      <alignment horizontal="right" vertical="center" shrinkToFit="1"/>
    </xf>
    <xf numFmtId="3" fontId="4" fillId="0" borderId="30" xfId="0" applyNumberFormat="1" applyFont="1" applyBorder="1" applyAlignment="1" applyProtection="1">
      <alignment vertical="center"/>
      <protection locked="0"/>
    </xf>
    <xf numFmtId="3" fontId="4" fillId="0" borderId="30" xfId="0" applyNumberFormat="1" applyFont="1" applyBorder="1" applyAlignment="1" applyProtection="1">
      <alignment vertical="center"/>
      <protection locked="0" hidden="1"/>
    </xf>
    <xf numFmtId="0" fontId="5" fillId="3" borderId="30" xfId="3" applyFont="1" applyFill="1" applyBorder="1" applyAlignment="1">
      <alignment horizontal="center" vertical="center" wrapText="1"/>
    </xf>
    <xf numFmtId="3" fontId="19" fillId="3" borderId="30" xfId="3" applyNumberFormat="1" applyFont="1" applyFill="1" applyBorder="1" applyAlignment="1">
      <alignment horizontal="center" vertical="center" wrapText="1"/>
    </xf>
    <xf numFmtId="0" fontId="19" fillId="3" borderId="30" xfId="3" applyFont="1" applyFill="1" applyBorder="1" applyAlignment="1">
      <alignment horizontal="center" vertical="center"/>
    </xf>
    <xf numFmtId="3" fontId="18" fillId="9" borderId="30" xfId="0" applyNumberFormat="1" applyFont="1" applyFill="1" applyBorder="1" applyAlignment="1" applyProtection="1">
      <alignment horizontal="right" vertical="center" shrinkToFit="1"/>
      <protection locked="0"/>
    </xf>
    <xf numFmtId="164" fontId="5" fillId="10" borderId="30" xfId="0" applyNumberFormat="1" applyFont="1" applyFill="1" applyBorder="1" applyAlignment="1">
      <alignment horizontal="center" vertical="center"/>
    </xf>
    <xf numFmtId="3" fontId="18" fillId="10" borderId="30" xfId="0" applyNumberFormat="1" applyFont="1" applyFill="1" applyBorder="1" applyAlignment="1" applyProtection="1">
      <alignment horizontal="right" vertical="center" shrinkToFit="1"/>
      <protection locked="0"/>
    </xf>
    <xf numFmtId="3" fontId="18" fillId="9" borderId="30" xfId="0" applyNumberFormat="1" applyFont="1" applyFill="1" applyBorder="1" applyAlignment="1">
      <alignment vertical="center"/>
    </xf>
    <xf numFmtId="3" fontId="6" fillId="0" borderId="30" xfId="0" applyNumberFormat="1" applyFont="1" applyBorder="1" applyAlignment="1" applyProtection="1">
      <alignment vertical="center"/>
      <protection locked="0"/>
    </xf>
    <xf numFmtId="4" fontId="19" fillId="3" borderId="30" xfId="3" applyNumberFormat="1" applyFont="1" applyFill="1" applyBorder="1" applyAlignment="1">
      <alignment horizontal="center" vertical="center" wrapText="1"/>
    </xf>
    <xf numFmtId="3" fontId="6" fillId="0" borderId="30" xfId="0" applyNumberFormat="1" applyFont="1" applyBorder="1" applyAlignment="1" applyProtection="1">
      <alignment horizontal="right" vertical="center"/>
      <protection locked="0"/>
    </xf>
    <xf numFmtId="3" fontId="18" fillId="9" borderId="30" xfId="0" applyNumberFormat="1" applyFont="1" applyFill="1" applyBorder="1" applyAlignment="1">
      <alignment horizontal="right" vertical="center"/>
    </xf>
    <xf numFmtId="3" fontId="6" fillId="9" borderId="30" xfId="0" applyNumberFormat="1" applyFont="1" applyFill="1" applyBorder="1" applyAlignment="1" applyProtection="1">
      <alignment vertical="center"/>
      <protection locked="0"/>
    </xf>
    <xf numFmtId="3" fontId="18" fillId="0" borderId="30" xfId="0" applyNumberFormat="1" applyFont="1" applyBorder="1" applyAlignment="1">
      <alignment vertical="center"/>
    </xf>
    <xf numFmtId="3" fontId="27" fillId="3" borderId="20" xfId="0" applyNumberFormat="1" applyFont="1" applyFill="1" applyBorder="1" applyAlignment="1">
      <alignment horizontal="center" vertical="center" wrapText="1"/>
    </xf>
    <xf numFmtId="0" fontId="2" fillId="10" borderId="1" xfId="0" applyFont="1" applyFill="1" applyBorder="1"/>
    <xf numFmtId="0" fontId="30" fillId="10" borderId="18" xfId="0" applyFont="1" applyFill="1" applyBorder="1"/>
    <xf numFmtId="0" fontId="31" fillId="10" borderId="26" xfId="0" applyFont="1" applyFill="1" applyBorder="1" applyAlignment="1">
      <alignment horizontal="center" vertical="center"/>
    </xf>
    <xf numFmtId="0" fontId="31" fillId="10" borderId="0" xfId="0" applyFont="1" applyFill="1" applyAlignment="1">
      <alignment horizontal="center" vertical="center"/>
    </xf>
    <xf numFmtId="0" fontId="31" fillId="10" borderId="27" xfId="0" applyFont="1" applyFill="1" applyBorder="1" applyAlignment="1">
      <alignment horizontal="center" vertical="center"/>
    </xf>
    <xf numFmtId="0" fontId="33" fillId="10" borderId="0" xfId="0" applyFont="1" applyFill="1" applyAlignment="1">
      <alignment horizontal="center" vertical="center"/>
    </xf>
    <xf numFmtId="0" fontId="33" fillId="10" borderId="28" xfId="0" applyFont="1" applyFill="1" applyBorder="1" applyAlignment="1">
      <alignment vertical="center"/>
    </xf>
    <xf numFmtId="0" fontId="32" fillId="10" borderId="26" xfId="0" applyFont="1" applyFill="1" applyBorder="1" applyAlignment="1">
      <alignment vertical="center" wrapText="1"/>
    </xf>
    <xf numFmtId="0" fontId="32" fillId="10" borderId="0" xfId="0" applyFont="1" applyFill="1" applyAlignment="1">
      <alignment horizontal="right" vertical="center" wrapText="1"/>
    </xf>
    <xf numFmtId="0" fontId="32" fillId="10" borderId="0" xfId="0" applyFont="1" applyFill="1" applyAlignment="1">
      <alignment vertical="center" wrapText="1"/>
    </xf>
    <xf numFmtId="14" fontId="32" fillId="12" borderId="0" xfId="0" applyNumberFormat="1" applyFont="1" applyFill="1" applyAlignment="1" applyProtection="1">
      <alignment horizontal="center" vertical="center"/>
      <protection locked="0"/>
    </xf>
    <xf numFmtId="0" fontId="33" fillId="10" borderId="27" xfId="0" applyFont="1" applyFill="1" applyBorder="1" applyAlignment="1">
      <alignment vertical="center"/>
    </xf>
    <xf numFmtId="14" fontId="32" fillId="13" borderId="0" xfId="0" applyNumberFormat="1" applyFont="1" applyFill="1" applyAlignment="1" applyProtection="1">
      <alignment horizontal="center" vertical="center"/>
      <protection locked="0"/>
    </xf>
    <xf numFmtId="0" fontId="30" fillId="10" borderId="27" xfId="0" applyFont="1" applyFill="1" applyBorder="1"/>
    <xf numFmtId="0" fontId="25" fillId="10" borderId="26" xfId="0" applyFont="1" applyFill="1" applyBorder="1"/>
    <xf numFmtId="0" fontId="25" fillId="10" borderId="0" xfId="0" applyFont="1" applyFill="1"/>
    <xf numFmtId="0" fontId="25" fillId="10" borderId="0" xfId="0" applyFont="1" applyFill="1" applyAlignment="1">
      <alignment vertical="center"/>
    </xf>
    <xf numFmtId="0" fontId="25" fillId="10" borderId="27" xfId="0" applyFont="1" applyFill="1" applyBorder="1" applyAlignment="1">
      <alignment vertical="center"/>
    </xf>
    <xf numFmtId="49" fontId="32" fillId="11" borderId="4" xfId="0" applyNumberFormat="1" applyFont="1" applyFill="1" applyBorder="1" applyAlignment="1" applyProtection="1">
      <alignment horizontal="center" vertical="center"/>
      <protection locked="0"/>
    </xf>
    <xf numFmtId="0" fontId="25" fillId="10" borderId="26" xfId="0" applyFont="1" applyFill="1" applyBorder="1" applyAlignment="1">
      <alignment wrapText="1"/>
    </xf>
    <xf numFmtId="0" fontId="25" fillId="10" borderId="27" xfId="0" applyFont="1" applyFill="1" applyBorder="1" applyAlignment="1">
      <alignment wrapText="1"/>
    </xf>
    <xf numFmtId="0" fontId="25" fillId="10" borderId="0" xfId="0" applyFont="1" applyFill="1" applyAlignment="1">
      <alignment wrapText="1"/>
    </xf>
    <xf numFmtId="0" fontId="25" fillId="10" borderId="27" xfId="0" applyFont="1" applyFill="1" applyBorder="1"/>
    <xf numFmtId="0" fontId="33" fillId="10" borderId="0" xfId="0" applyFont="1" applyFill="1" applyAlignment="1">
      <alignment horizontal="right" vertical="center" wrapText="1"/>
    </xf>
    <xf numFmtId="0" fontId="30" fillId="10" borderId="27" xfId="0" applyFont="1" applyFill="1" applyBorder="1" applyAlignment="1">
      <alignment vertical="center"/>
    </xf>
    <xf numFmtId="0" fontId="30" fillId="10" borderId="0" xfId="0" applyFont="1" applyFill="1" applyAlignment="1">
      <alignment vertical="center"/>
    </xf>
    <xf numFmtId="0" fontId="25" fillId="10" borderId="0" xfId="0" applyFont="1" applyFill="1" applyAlignment="1">
      <alignment vertical="top"/>
    </xf>
    <xf numFmtId="0" fontId="32" fillId="11" borderId="29" xfId="0" applyFont="1" applyFill="1" applyBorder="1" applyAlignment="1" applyProtection="1">
      <alignment horizontal="center" vertical="center"/>
      <protection locked="0"/>
    </xf>
    <xf numFmtId="0" fontId="32" fillId="10" borderId="0" xfId="0" applyFont="1" applyFill="1" applyAlignment="1">
      <alignment vertical="center"/>
    </xf>
    <xf numFmtId="49" fontId="32" fillId="11" borderId="29" xfId="0" applyNumberFormat="1" applyFont="1" applyFill="1" applyBorder="1" applyAlignment="1" applyProtection="1">
      <alignment horizontal="center" vertical="center"/>
      <protection locked="0"/>
    </xf>
    <xf numFmtId="0" fontId="28" fillId="10" borderId="0" xfId="0" applyFont="1" applyFill="1"/>
    <xf numFmtId="0" fontId="28" fillId="10" borderId="0" xfId="0" applyFont="1" applyFill="1" applyAlignment="1">
      <alignment vertical="center"/>
    </xf>
    <xf numFmtId="0" fontId="32" fillId="10" borderId="0" xfId="0" applyFont="1" applyFill="1" applyAlignment="1">
      <alignment horizontal="center" vertical="center"/>
    </xf>
    <xf numFmtId="0" fontId="35" fillId="10" borderId="0" xfId="0" applyFont="1" applyFill="1" applyAlignment="1">
      <alignment vertical="center"/>
    </xf>
    <xf numFmtId="0" fontId="33" fillId="10" borderId="27" xfId="0" applyFont="1" applyFill="1" applyBorder="1" applyAlignment="1">
      <alignment horizontal="center" vertical="center"/>
    </xf>
    <xf numFmtId="0" fontId="25" fillId="10" borderId="0" xfId="0" applyFont="1" applyFill="1" applyAlignment="1">
      <alignment vertical="top" wrapText="1"/>
    </xf>
    <xf numFmtId="0" fontId="25" fillId="10" borderId="26" xfId="0" applyFont="1" applyFill="1" applyBorder="1" applyAlignment="1">
      <alignment vertical="top"/>
    </xf>
    <xf numFmtId="0" fontId="28" fillId="10" borderId="27" xfId="0" applyFont="1" applyFill="1" applyBorder="1"/>
    <xf numFmtId="0" fontId="30" fillId="10" borderId="3" xfId="0" applyFont="1" applyFill="1" applyBorder="1"/>
    <xf numFmtId="0" fontId="30" fillId="10" borderId="2" xfId="0" applyFont="1" applyFill="1" applyBorder="1"/>
    <xf numFmtId="0" fontId="30" fillId="10" borderId="4" xfId="0" applyFont="1" applyFill="1" applyBorder="1"/>
    <xf numFmtId="1" fontId="32" fillId="11" borderId="30" xfId="0" applyNumberFormat="1" applyFont="1" applyFill="1" applyBorder="1" applyAlignment="1" applyProtection="1">
      <alignment horizontal="center" vertical="center"/>
      <protection locked="0"/>
    </xf>
    <xf numFmtId="3" fontId="6" fillId="0" borderId="30" xfId="6" applyNumberFormat="1" applyFont="1" applyBorder="1" applyAlignment="1" applyProtection="1">
      <alignment horizontal="right" vertical="center" shrinkToFit="1"/>
      <protection locked="0"/>
    </xf>
    <xf numFmtId="0" fontId="25" fillId="10" borderId="0" xfId="0" applyFont="1" applyFill="1"/>
    <xf numFmtId="0" fontId="33" fillId="10" borderId="26" xfId="0" applyFont="1" applyFill="1" applyBorder="1" applyAlignment="1">
      <alignment horizontal="right" vertical="center" wrapText="1"/>
    </xf>
    <xf numFmtId="0" fontId="33" fillId="10" borderId="0" xfId="0" applyFont="1" applyFill="1" applyAlignment="1">
      <alignment horizontal="right" vertical="center" wrapText="1"/>
    </xf>
    <xf numFmtId="0" fontId="32" fillId="11" borderId="3" xfId="0" applyFont="1" applyFill="1" applyBorder="1" applyAlignment="1" applyProtection="1">
      <alignment vertical="center"/>
      <protection locked="0"/>
    </xf>
    <xf numFmtId="0" fontId="32" fillId="11" borderId="2" xfId="0" applyFont="1" applyFill="1" applyBorder="1" applyAlignment="1" applyProtection="1">
      <alignment vertical="center"/>
      <protection locked="0"/>
    </xf>
    <xf numFmtId="0" fontId="32" fillId="11" borderId="4" xfId="0" applyFont="1" applyFill="1" applyBorder="1" applyAlignment="1" applyProtection="1">
      <alignment vertical="center"/>
      <protection locked="0"/>
    </xf>
    <xf numFmtId="0" fontId="33" fillId="10" borderId="1" xfId="0" applyFont="1" applyFill="1" applyBorder="1" applyAlignment="1">
      <alignment horizontal="left" vertical="center" wrapText="1"/>
    </xf>
    <xf numFmtId="0" fontId="33" fillId="10" borderId="6" xfId="0" applyFont="1" applyFill="1" applyBorder="1" applyAlignment="1">
      <alignment horizontal="left" vertical="center" wrapText="1"/>
    </xf>
    <xf numFmtId="0" fontId="33" fillId="10" borderId="0" xfId="0" applyFont="1" applyFill="1" applyAlignment="1">
      <alignment vertical="center"/>
    </xf>
    <xf numFmtId="49" fontId="32" fillId="11" borderId="3" xfId="0" applyNumberFormat="1" applyFont="1" applyFill="1" applyBorder="1" applyAlignment="1" applyProtection="1">
      <alignment vertical="center"/>
      <protection locked="0"/>
    </xf>
    <xf numFmtId="49" fontId="32" fillId="11" borderId="2" xfId="0" applyNumberFormat="1" applyFont="1" applyFill="1" applyBorder="1" applyAlignment="1" applyProtection="1">
      <alignment vertical="center"/>
      <protection locked="0"/>
    </xf>
    <xf numFmtId="49" fontId="32" fillId="11" borderId="4" xfId="0" applyNumberFormat="1" applyFont="1" applyFill="1" applyBorder="1" applyAlignment="1" applyProtection="1">
      <alignment vertical="center"/>
      <protection locked="0"/>
    </xf>
    <xf numFmtId="0" fontId="33" fillId="10" borderId="0" xfId="0" applyFont="1" applyFill="1" applyAlignment="1">
      <alignment horizontal="center" vertical="center"/>
    </xf>
    <xf numFmtId="0" fontId="33" fillId="10" borderId="27" xfId="0" applyFont="1" applyFill="1" applyBorder="1" applyAlignment="1">
      <alignment horizontal="center" vertical="center"/>
    </xf>
    <xf numFmtId="0" fontId="33" fillId="11" borderId="3" xfId="0" applyFont="1" applyFill="1" applyBorder="1" applyAlignment="1" applyProtection="1">
      <alignment vertical="center"/>
      <protection locked="0"/>
    </xf>
    <xf numFmtId="0" fontId="33" fillId="11" borderId="2" xfId="0" applyFont="1" applyFill="1" applyBorder="1" applyAlignment="1" applyProtection="1">
      <alignment vertical="center"/>
      <protection locked="0"/>
    </xf>
    <xf numFmtId="0" fontId="33" fillId="11" borderId="4" xfId="0" applyFont="1" applyFill="1" applyBorder="1" applyAlignment="1" applyProtection="1">
      <alignment vertical="center"/>
      <protection locked="0"/>
    </xf>
    <xf numFmtId="0" fontId="29" fillId="10" borderId="17" xfId="0" applyFont="1" applyFill="1" applyBorder="1" applyAlignment="1">
      <alignment vertical="center"/>
    </xf>
    <xf numFmtId="0" fontId="29" fillId="10" borderId="1" xfId="0" applyFont="1" applyFill="1" applyBorder="1" applyAlignment="1">
      <alignment vertical="center"/>
    </xf>
    <xf numFmtId="0" fontId="36" fillId="10" borderId="26" xfId="0" applyFont="1" applyFill="1" applyBorder="1" applyAlignment="1">
      <alignment horizontal="center" vertical="center"/>
    </xf>
    <xf numFmtId="0" fontId="36" fillId="10" borderId="0" xfId="0" applyFont="1" applyFill="1" applyAlignment="1">
      <alignment horizontal="center" vertical="center"/>
    </xf>
    <xf numFmtId="0" fontId="36" fillId="10" borderId="27" xfId="0" applyFont="1" applyFill="1" applyBorder="1" applyAlignment="1">
      <alignment horizontal="center" vertical="center"/>
    </xf>
    <xf numFmtId="0" fontId="32" fillId="10" borderId="26" xfId="0" applyFont="1" applyFill="1" applyBorder="1" applyAlignment="1">
      <alignment vertical="center" wrapText="1"/>
    </xf>
    <xf numFmtId="0" fontId="32" fillId="10" borderId="0" xfId="0" applyFont="1" applyFill="1" applyAlignment="1">
      <alignment vertical="center" wrapText="1"/>
    </xf>
    <xf numFmtId="14" fontId="32" fillId="11" borderId="5" xfId="0" applyNumberFormat="1" applyFont="1" applyFill="1" applyBorder="1" applyAlignment="1" applyProtection="1">
      <alignment horizontal="center" vertical="center"/>
      <protection locked="0"/>
    </xf>
    <xf numFmtId="14" fontId="32" fillId="11" borderId="7" xfId="0" applyNumberFormat="1" applyFont="1" applyFill="1" applyBorder="1" applyAlignment="1" applyProtection="1">
      <alignment horizontal="center" vertical="center"/>
      <protection locked="0"/>
    </xf>
    <xf numFmtId="0" fontId="32" fillId="0" borderId="26" xfId="0" applyFont="1" applyBorder="1" applyAlignment="1">
      <alignment horizontal="center" vertical="center" wrapText="1"/>
    </xf>
    <xf numFmtId="0" fontId="32" fillId="0" borderId="0" xfId="0" applyFont="1" applyAlignment="1">
      <alignment horizontal="center" vertical="center" wrapText="1"/>
    </xf>
    <xf numFmtId="0" fontId="32" fillId="0" borderId="27" xfId="0" applyFont="1" applyBorder="1" applyAlignment="1">
      <alignment horizontal="center" vertical="center" wrapText="1"/>
    </xf>
    <xf numFmtId="0" fontId="25" fillId="10" borderId="0" xfId="0" applyFont="1" applyFill="1" applyAlignment="1">
      <alignment wrapText="1"/>
    </xf>
    <xf numFmtId="0" fontId="25" fillId="10" borderId="0" xfId="0" applyFont="1" applyFill="1" applyAlignment="1">
      <alignment vertical="center" wrapText="1"/>
    </xf>
    <xf numFmtId="0" fontId="37" fillId="10" borderId="26" xfId="0" applyFont="1" applyFill="1" applyBorder="1" applyAlignment="1">
      <alignment horizontal="center" vertical="center" wrapText="1"/>
    </xf>
    <xf numFmtId="0" fontId="37" fillId="10" borderId="0" xfId="0" applyFont="1" applyFill="1" applyAlignment="1">
      <alignment horizontal="center" vertical="center" wrapText="1"/>
    </xf>
    <xf numFmtId="0" fontId="33" fillId="10" borderId="26" xfId="0" applyFont="1" applyFill="1" applyBorder="1" applyAlignment="1">
      <alignment horizontal="right" vertical="center"/>
    </xf>
    <xf numFmtId="0" fontId="33" fillId="10" borderId="0" xfId="0" applyFont="1" applyFill="1" applyAlignment="1">
      <alignment horizontal="right" vertical="center"/>
    </xf>
    <xf numFmtId="49" fontId="32" fillId="11" borderId="3" xfId="0" applyNumberFormat="1" applyFont="1" applyFill="1" applyBorder="1" applyAlignment="1" applyProtection="1">
      <alignment horizontal="center" vertical="center"/>
      <protection locked="0"/>
    </xf>
    <xf numFmtId="49" fontId="32" fillId="11" borderId="4" xfId="0" applyNumberFormat="1" applyFont="1" applyFill="1" applyBorder="1" applyAlignment="1" applyProtection="1">
      <alignment horizontal="center" vertical="center"/>
      <protection locked="0"/>
    </xf>
    <xf numFmtId="0" fontId="34" fillId="10" borderId="0" xfId="0" applyFont="1" applyFill="1" applyAlignment="1">
      <alignment horizontal="right" vertical="center" wrapText="1"/>
    </xf>
    <xf numFmtId="0" fontId="34" fillId="10" borderId="27" xfId="0" applyFont="1" applyFill="1" applyBorder="1" applyAlignment="1">
      <alignment horizontal="right" vertical="center" wrapText="1"/>
    </xf>
    <xf numFmtId="0" fontId="32" fillId="11" borderId="3" xfId="0" applyFont="1" applyFill="1" applyBorder="1" applyAlignment="1" applyProtection="1">
      <alignment horizontal="center" vertical="center"/>
      <protection locked="0"/>
    </xf>
    <xf numFmtId="0" fontId="32" fillId="11" borderId="4" xfId="0" applyFont="1" applyFill="1" applyBorder="1" applyAlignment="1" applyProtection="1">
      <alignment horizontal="center" vertical="center"/>
      <protection locked="0"/>
    </xf>
    <xf numFmtId="0" fontId="30" fillId="10" borderId="26" xfId="0" applyFont="1" applyFill="1" applyBorder="1" applyAlignment="1">
      <alignment vertical="center"/>
    </xf>
    <xf numFmtId="0" fontId="30" fillId="10" borderId="0" xfId="0" applyFont="1" applyFill="1" applyAlignment="1">
      <alignment vertical="center"/>
    </xf>
    <xf numFmtId="0" fontId="25" fillId="10" borderId="26" xfId="0" applyFont="1" applyFill="1" applyBorder="1" applyAlignment="1">
      <alignment wrapText="1"/>
    </xf>
    <xf numFmtId="0" fontId="33" fillId="10" borderId="27" xfId="0" applyFont="1" applyFill="1" applyBorder="1" applyAlignment="1">
      <alignment horizontal="right" vertical="center" wrapText="1"/>
    </xf>
    <xf numFmtId="0" fontId="33" fillId="10" borderId="26" xfId="0" applyFont="1" applyFill="1" applyBorder="1" applyAlignment="1">
      <alignment horizontal="center" vertical="center" wrapText="1"/>
    </xf>
    <xf numFmtId="0" fontId="33" fillId="10" borderId="0" xfId="0" applyFont="1" applyFill="1" applyAlignment="1">
      <alignment horizontal="center" vertical="center" wrapText="1"/>
    </xf>
    <xf numFmtId="0" fontId="33" fillId="10" borderId="27" xfId="0" applyFont="1" applyFill="1" applyBorder="1" applyAlignment="1">
      <alignment horizontal="center" vertical="center" wrapText="1"/>
    </xf>
    <xf numFmtId="0" fontId="33" fillId="11" borderId="3" xfId="0" applyFont="1" applyFill="1" applyBorder="1" applyProtection="1">
      <protection locked="0"/>
    </xf>
    <xf numFmtId="0" fontId="33" fillId="11" borderId="2" xfId="0" applyFont="1" applyFill="1" applyBorder="1" applyProtection="1">
      <protection locked="0"/>
    </xf>
    <xf numFmtId="0" fontId="33" fillId="11" borderId="4" xfId="0" applyFont="1" applyFill="1" applyBorder="1" applyProtection="1">
      <protection locked="0"/>
    </xf>
    <xf numFmtId="0" fontId="25" fillId="10" borderId="0" xfId="0" applyFont="1" applyFill="1" applyAlignment="1">
      <alignment vertical="center"/>
    </xf>
    <xf numFmtId="0" fontId="25" fillId="10" borderId="27" xfId="0" applyFont="1" applyFill="1" applyBorder="1" applyAlignment="1">
      <alignment vertical="center"/>
    </xf>
    <xf numFmtId="0" fontId="33" fillId="10" borderId="26" xfId="0" applyFont="1" applyFill="1" applyBorder="1" applyAlignment="1">
      <alignment horizontal="center" vertical="center"/>
    </xf>
    <xf numFmtId="0" fontId="30" fillId="10" borderId="27" xfId="0" applyFont="1" applyFill="1" applyBorder="1" applyAlignment="1">
      <alignment vertical="center"/>
    </xf>
    <xf numFmtId="0" fontId="32" fillId="11" borderId="3" xfId="0" applyFont="1" applyFill="1" applyBorder="1" applyAlignment="1" applyProtection="1">
      <alignment horizontal="right" vertical="center"/>
      <protection locked="0"/>
    </xf>
    <xf numFmtId="0" fontId="32" fillId="11" borderId="2" xfId="0" applyFont="1" applyFill="1" applyBorder="1" applyAlignment="1" applyProtection="1">
      <alignment horizontal="right" vertical="center"/>
      <protection locked="0"/>
    </xf>
    <xf numFmtId="0" fontId="25" fillId="10" borderId="0" xfId="0" applyFont="1" applyFill="1" applyProtection="1">
      <protection locked="0"/>
    </xf>
    <xf numFmtId="0" fontId="32" fillId="11" borderId="4" xfId="0" applyFont="1" applyFill="1" applyBorder="1" applyAlignment="1" applyProtection="1">
      <alignment horizontal="right" vertical="center"/>
      <protection locked="0"/>
    </xf>
    <xf numFmtId="0" fontId="25" fillId="10" borderId="0" xfId="0" applyFont="1" applyFill="1" applyAlignment="1">
      <alignment vertical="top"/>
    </xf>
    <xf numFmtId="0" fontId="25" fillId="10" borderId="0" xfId="0" applyFont="1" applyFill="1" applyAlignment="1">
      <alignment vertical="top" wrapText="1"/>
    </xf>
    <xf numFmtId="0" fontId="33" fillId="10" borderId="26" xfId="0" applyFont="1" applyFill="1" applyBorder="1" applyAlignment="1">
      <alignment horizontal="left" vertical="center"/>
    </xf>
    <xf numFmtId="0" fontId="33" fillId="10" borderId="0" xfId="0" applyFont="1" applyFill="1" applyAlignment="1">
      <alignment horizontal="left" vertical="center"/>
    </xf>
    <xf numFmtId="0" fontId="6" fillId="0" borderId="30" xfId="0" applyFont="1" applyBorder="1" applyAlignment="1">
      <alignment horizontal="left" vertical="center" wrapText="1"/>
    </xf>
    <xf numFmtId="0" fontId="16"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8" fillId="0" borderId="30" xfId="0" applyFont="1" applyBorder="1" applyAlignment="1">
      <alignment horizontal="left" vertical="center" wrapText="1"/>
    </xf>
    <xf numFmtId="0" fontId="26" fillId="9" borderId="30" xfId="0" applyFont="1" applyFill="1" applyBorder="1" applyAlignment="1">
      <alignment horizontal="left" vertical="center" wrapText="1"/>
    </xf>
    <xf numFmtId="0" fontId="18" fillId="9" borderId="30"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5" fillId="4" borderId="30"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9" borderId="30" xfId="0" applyFont="1" applyFill="1" applyBorder="1" applyAlignment="1">
      <alignment horizontal="left" vertical="center" wrapText="1"/>
    </xf>
    <xf numFmtId="0" fontId="13" fillId="4" borderId="30" xfId="0" applyFont="1" applyFill="1" applyBorder="1" applyAlignment="1">
      <alignment vertical="center" wrapText="1"/>
    </xf>
    <xf numFmtId="0" fontId="13" fillId="9" borderId="30" xfId="0" applyFont="1" applyFill="1" applyBorder="1" applyAlignment="1">
      <alignment horizontal="left" vertical="center" wrapText="1"/>
    </xf>
    <xf numFmtId="0" fontId="13" fillId="0" borderId="30" xfId="0" applyFont="1" applyBorder="1" applyAlignment="1">
      <alignment horizontal="left" vertical="center" wrapText="1" indent="1"/>
    </xf>
    <xf numFmtId="0" fontId="5" fillId="4" borderId="30" xfId="0" applyFont="1" applyFill="1" applyBorder="1" applyAlignment="1">
      <alignment horizontal="left" vertical="center" wrapText="1"/>
    </xf>
    <xf numFmtId="0" fontId="5" fillId="4" borderId="30" xfId="0" applyFont="1" applyFill="1" applyBorder="1" applyAlignment="1">
      <alignment vertical="center" wrapText="1"/>
    </xf>
    <xf numFmtId="0" fontId="5" fillId="0" borderId="30" xfId="0" applyFont="1" applyBorder="1" applyAlignment="1">
      <alignment horizontal="left" vertical="center" wrapText="1"/>
    </xf>
    <xf numFmtId="0" fontId="6" fillId="0" borderId="30" xfId="0" applyFont="1" applyBorder="1" applyAlignment="1">
      <alignment horizontal="left" vertical="center" wrapText="1" indent="1"/>
    </xf>
    <xf numFmtId="0" fontId="6" fillId="10" borderId="30" xfId="0" applyFont="1" applyFill="1" applyBorder="1" applyAlignment="1">
      <alignment horizontal="left" vertical="center" wrapText="1" indent="1"/>
    </xf>
    <xf numFmtId="0" fontId="6" fillId="9" borderId="30" xfId="0" applyFont="1" applyFill="1" applyBorder="1" applyAlignment="1">
      <alignment horizontal="left" vertical="center" wrapText="1" indent="1"/>
    </xf>
    <xf numFmtId="0" fontId="22" fillId="0" borderId="30" xfId="0" applyFont="1" applyBorder="1" applyAlignment="1">
      <alignment horizontal="left" vertical="center" wrapText="1"/>
    </xf>
    <xf numFmtId="0" fontId="6" fillId="9" borderId="30" xfId="0" applyFont="1" applyFill="1" applyBorder="1" applyAlignment="1">
      <alignment horizontal="left" vertical="center" wrapText="1"/>
    </xf>
    <xf numFmtId="0" fontId="5" fillId="9" borderId="30" xfId="0" applyFont="1" applyFill="1" applyBorder="1" applyAlignment="1">
      <alignment horizontal="left" vertical="center" wrapText="1" indent="1"/>
    </xf>
    <xf numFmtId="0" fontId="5"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9" fillId="3" borderId="30" xfId="3" applyFont="1" applyFill="1" applyBorder="1" applyAlignment="1">
      <alignment horizontal="center" vertical="center"/>
    </xf>
    <xf numFmtId="0" fontId="0" fillId="0" borderId="30" xfId="0"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3" fillId="7" borderId="30" xfId="0" applyFont="1" applyFill="1" applyBorder="1" applyAlignment="1">
      <alignment horizontal="left" vertical="center" shrinkToFit="1"/>
    </xf>
    <xf numFmtId="0" fontId="6" fillId="7" borderId="30" xfId="0" applyFont="1" applyFill="1" applyBorder="1" applyAlignment="1">
      <alignment horizontal="left" vertical="center" shrinkToFit="1"/>
    </xf>
    <xf numFmtId="0" fontId="13" fillId="0" borderId="30" xfId="0" applyFont="1" applyBorder="1" applyAlignment="1">
      <alignment horizontal="left" vertical="center" wrapText="1"/>
    </xf>
    <xf numFmtId="0" fontId="0" fillId="0" borderId="0" xfId="0" applyAlignment="1">
      <alignment horizontal="center" wrapText="1"/>
    </xf>
    <xf numFmtId="0" fontId="19" fillId="2" borderId="5" xfId="3" applyFont="1" applyFill="1" applyBorder="1" applyAlignment="1" applyProtection="1">
      <alignment vertical="center" wrapText="1"/>
      <protection locked="0"/>
    </xf>
    <xf numFmtId="0" fontId="3" fillId="0" borderId="2" xfId="0" applyFont="1" applyBorder="1" applyAlignment="1">
      <alignment horizontal="right"/>
    </xf>
    <xf numFmtId="0" fontId="19" fillId="3" borderId="30" xfId="3" applyFont="1" applyFill="1" applyBorder="1" applyAlignment="1">
      <alignment horizontal="center" vertical="center" wrapText="1"/>
    </xf>
    <xf numFmtId="0" fontId="22" fillId="0" borderId="30" xfId="0" applyFont="1" applyBorder="1" applyAlignment="1">
      <alignment horizontal="left" vertical="center" wrapText="1" indent="2"/>
    </xf>
    <xf numFmtId="0" fontId="0" fillId="0" borderId="2" xfId="0" applyBorder="1" applyAlignment="1">
      <alignment horizontal="right"/>
    </xf>
    <xf numFmtId="0" fontId="21" fillId="9" borderId="23" xfId="0" applyFont="1" applyFill="1" applyBorder="1" applyAlignment="1">
      <alignment horizontal="left" vertical="center" wrapText="1"/>
    </xf>
    <xf numFmtId="0" fontId="21" fillId="9" borderId="24" xfId="0" applyFont="1" applyFill="1" applyBorder="1" applyAlignment="1">
      <alignment horizontal="left" vertical="center" wrapText="1"/>
    </xf>
    <xf numFmtId="0" fontId="4" fillId="0" borderId="23" xfId="0" applyFont="1" applyBorder="1" applyAlignment="1">
      <alignment horizontal="left" vertical="center" wrapText="1"/>
    </xf>
    <xf numFmtId="0" fontId="19" fillId="9" borderId="24" xfId="0" applyFont="1" applyFill="1" applyBorder="1" applyAlignment="1">
      <alignment horizontal="left" vertical="center" wrapText="1"/>
    </xf>
    <xf numFmtId="0" fontId="21" fillId="6" borderId="25" xfId="0" applyFont="1" applyFill="1" applyBorder="1" applyAlignment="1">
      <alignment horizontal="left" vertical="center"/>
    </xf>
    <xf numFmtId="0" fontId="4" fillId="0" borderId="25" xfId="0" applyFont="1" applyBorder="1" applyAlignment="1">
      <alignment vertical="center"/>
    </xf>
    <xf numFmtId="0" fontId="4" fillId="0" borderId="25" xfId="0" applyFont="1" applyBorder="1"/>
    <xf numFmtId="0" fontId="19" fillId="0" borderId="23" xfId="0" applyFont="1" applyBorder="1" applyAlignment="1">
      <alignment horizontal="left" vertical="center" wrapText="1"/>
    </xf>
    <xf numFmtId="0" fontId="19" fillId="9" borderId="23" xfId="0" applyFont="1" applyFill="1" applyBorder="1" applyAlignment="1">
      <alignment horizontal="left" vertical="center" wrapText="1"/>
    </xf>
    <xf numFmtId="3" fontId="10" fillId="3" borderId="9" xfId="0" applyNumberFormat="1" applyFont="1" applyFill="1" applyBorder="1" applyAlignment="1">
      <alignment horizontal="center" vertical="center" wrapText="1"/>
    </xf>
    <xf numFmtId="3" fontId="4" fillId="0" borderId="20" xfId="0" applyNumberFormat="1" applyFont="1" applyBorder="1"/>
    <xf numFmtId="3" fontId="10" fillId="3" borderId="10" xfId="0" applyNumberFormat="1" applyFont="1" applyFill="1" applyBorder="1" applyAlignment="1">
      <alignment horizontal="center" vertical="center" wrapText="1"/>
    </xf>
    <xf numFmtId="3" fontId="4" fillId="0" borderId="21"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21" fillId="6" borderId="22" xfId="0" applyFont="1" applyFill="1" applyBorder="1" applyAlignment="1">
      <alignment horizontal="left" vertical="center"/>
    </xf>
    <xf numFmtId="0" fontId="23" fillId="6" borderId="22" xfId="0" applyFont="1" applyFill="1" applyBorder="1" applyAlignment="1">
      <alignment vertical="center"/>
    </xf>
    <xf numFmtId="0" fontId="4" fillId="0" borderId="22"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2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1000000}"/>
    <cellStyle name="Normal 2 2" xfId="6" xr:uid="{00000000-0005-0000-0000-000002000000}"/>
    <cellStyle name="Normalno 2" xfId="5" xr:uid="{00000000-0005-0000-0000-000004000000}"/>
    <cellStyle name="Normalno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C9010000}" r="H8" connectionId="0">
    <xmlCellPr id="1" xr6:uid="{00000000-0010-0000-C901-000001000000}" uniqueName="P1078099">
      <xmlPr mapId="1" xpath="/GFI-IZD-POD/NTD-E_1000957/P1078099" xmlDataType="decimal"/>
    </xmlCellPr>
  </singleXmlCell>
  <singleXmlCell id="559" xr6:uid="{00000000-000C-0000-FFFF-FFFFCA010000}" r="I8" connectionId="0">
    <xmlCellPr id="1" xr6:uid="{00000000-0010-0000-CA01-000001000000}" uniqueName="P1078100">
      <xmlPr mapId="1" xpath="/GFI-IZD-POD/NTD-E_1000957/P1078100" xmlDataType="decimal"/>
    </xmlCellPr>
  </singleXmlCell>
  <singleXmlCell id="560" xr6:uid="{00000000-000C-0000-FFFF-FFFFCB010000}" r="H9" connectionId="0">
    <xmlCellPr id="1" xr6:uid="{00000000-0010-0000-CB01-000001000000}" uniqueName="P1078101">
      <xmlPr mapId="1" xpath="/GFI-IZD-POD/NTD-E_1000957/P1078101" xmlDataType="decimal"/>
    </xmlCellPr>
  </singleXmlCell>
  <singleXmlCell id="561" xr6:uid="{00000000-000C-0000-FFFF-FFFFCC010000}" r="I9" connectionId="0">
    <xmlCellPr id="1" xr6:uid="{00000000-0010-0000-CC01-000001000000}" uniqueName="P1078102">
      <xmlPr mapId="1" xpath="/GFI-IZD-POD/NTD-E_1000957/P1078102" xmlDataType="decimal"/>
    </xmlCellPr>
  </singleXmlCell>
  <singleXmlCell id="562" xr6:uid="{00000000-000C-0000-FFFF-FFFFCD010000}" r="H10" connectionId="0">
    <xmlCellPr id="1" xr6:uid="{00000000-0010-0000-CD01-000001000000}" uniqueName="P1078103">
      <xmlPr mapId="1" xpath="/GFI-IZD-POD/NTD-E_1000957/P1078103" xmlDataType="decimal"/>
    </xmlCellPr>
  </singleXmlCell>
  <singleXmlCell id="563" xr6:uid="{00000000-000C-0000-FFFF-FFFFCE010000}" r="I10" connectionId="0">
    <xmlCellPr id="1" xr6:uid="{00000000-0010-0000-CE01-000001000000}" uniqueName="P1078104">
      <xmlPr mapId="1" xpath="/GFI-IZD-POD/NTD-E_1000957/P1078104" xmlDataType="decimal"/>
    </xmlCellPr>
  </singleXmlCell>
  <singleXmlCell id="564" xr6:uid="{00000000-000C-0000-FFFF-FFFFCF010000}" r="H11" connectionId="0">
    <xmlCellPr id="1" xr6:uid="{00000000-0010-0000-CF01-000001000000}" uniqueName="P1078105">
      <xmlPr mapId="1" xpath="/GFI-IZD-POD/NTD-E_1000957/P1078105" xmlDataType="decimal"/>
    </xmlCellPr>
  </singleXmlCell>
  <singleXmlCell id="565" xr6:uid="{00000000-000C-0000-FFFF-FFFFD0010000}" r="I11" connectionId="0">
    <xmlCellPr id="1" xr6:uid="{00000000-0010-0000-D001-000001000000}" uniqueName="P1078106">
      <xmlPr mapId="1" xpath="/GFI-IZD-POD/NTD-E_1000957/P1078106" xmlDataType="decimal"/>
    </xmlCellPr>
  </singleXmlCell>
  <singleXmlCell id="566" xr6:uid="{00000000-000C-0000-FFFF-FFFFD1010000}" r="H12" connectionId="0">
    <xmlCellPr id="1" xr6:uid="{00000000-0010-0000-D101-000001000000}" uniqueName="P1122162">
      <xmlPr mapId="1" xpath="/GFI-IZD-POD/NTD-E_1000957/P1122162" xmlDataType="decimal"/>
    </xmlCellPr>
  </singleXmlCell>
  <singleXmlCell id="567" xr6:uid="{00000000-000C-0000-FFFF-FFFFD2010000}" r="I12" connectionId="0">
    <xmlCellPr id="1" xr6:uid="{00000000-0010-0000-D201-000001000000}" uniqueName="P1122163">
      <xmlPr mapId="1" xpath="/GFI-IZD-POD/NTD-E_1000957/P1122163" xmlDataType="decimal"/>
    </xmlCellPr>
  </singleXmlCell>
  <singleXmlCell id="568" xr6:uid="{00000000-000C-0000-FFFF-FFFFD3010000}" r="H13" connectionId="0">
    <xmlCellPr id="1" xr6:uid="{00000000-0010-0000-D301-000001000000}" uniqueName="P1122164">
      <xmlPr mapId="1" xpath="/GFI-IZD-POD/NTD-E_1000957/P1122164" xmlDataType="decimal"/>
    </xmlCellPr>
  </singleXmlCell>
  <singleXmlCell id="569" xr6:uid="{00000000-000C-0000-FFFF-FFFFD4010000}" r="I13" connectionId="0">
    <xmlCellPr id="1" xr6:uid="{00000000-0010-0000-D401-000001000000}" uniqueName="P1122165">
      <xmlPr mapId="1" xpath="/GFI-IZD-POD/NTD-E_1000957/P1122165" xmlDataType="decimal"/>
    </xmlCellPr>
  </singleXmlCell>
  <singleXmlCell id="570" xr6:uid="{00000000-000C-0000-FFFF-FFFFD5010000}" r="H14" connectionId="0">
    <xmlCellPr id="1" xr6:uid="{00000000-0010-0000-D501-000001000000}" uniqueName="P1078107">
      <xmlPr mapId="1" xpath="/GFI-IZD-POD/NTD-E_1000957/P1078107" xmlDataType="decimal"/>
    </xmlCellPr>
  </singleXmlCell>
  <singleXmlCell id="571" xr6:uid="{00000000-000C-0000-FFFF-FFFFD6010000}" r="I14" connectionId="0">
    <xmlCellPr id="1" xr6:uid="{00000000-0010-0000-D601-000001000000}" uniqueName="P1078108">
      <xmlPr mapId="1" xpath="/GFI-IZD-POD/NTD-E_1000957/P1078108" xmlDataType="decimal"/>
    </xmlCellPr>
  </singleXmlCell>
  <singleXmlCell id="572" xr6:uid="{00000000-000C-0000-FFFF-FFFFD7010000}" r="H15" connectionId="0">
    <xmlCellPr id="1" xr6:uid="{00000000-0010-0000-D701-000001000000}" uniqueName="P1078109">
      <xmlPr mapId="1" xpath="/GFI-IZD-POD/NTD-E_1000957/P1078109" xmlDataType="decimal"/>
    </xmlCellPr>
  </singleXmlCell>
  <singleXmlCell id="573" xr6:uid="{00000000-000C-0000-FFFF-FFFFD8010000}" r="I15" connectionId="0">
    <xmlCellPr id="1" xr6:uid="{00000000-0010-0000-D801-000001000000}" uniqueName="P1078110">
      <xmlPr mapId="1" xpath="/GFI-IZD-POD/NTD-E_1000957/P1078110" xmlDataType="decimal"/>
    </xmlCellPr>
  </singleXmlCell>
  <singleXmlCell id="574" xr6:uid="{00000000-000C-0000-FFFF-FFFFD9010000}" r="H16" connectionId="0">
    <xmlCellPr id="1" xr6:uid="{00000000-0010-0000-D901-000001000000}" uniqueName="P1078111">
      <xmlPr mapId="1" xpath="/GFI-IZD-POD/NTD-E_1000957/P1078111" xmlDataType="decimal"/>
    </xmlCellPr>
  </singleXmlCell>
  <singleXmlCell id="575" xr6:uid="{00000000-000C-0000-FFFF-FFFFDA010000}" r="I16" connectionId="0">
    <xmlCellPr id="1" xr6:uid="{00000000-0010-0000-DA01-000001000000}" uniqueName="P1078112">
      <xmlPr mapId="1" xpath="/GFI-IZD-POD/NTD-E_1000957/P1078112" xmlDataType="decimal"/>
    </xmlCellPr>
  </singleXmlCell>
  <singleXmlCell id="576" xr6:uid="{00000000-000C-0000-FFFF-FFFFDB010000}" r="H17" connectionId="0">
    <xmlCellPr id="1" xr6:uid="{00000000-0010-0000-DB01-000001000000}" uniqueName="P1078117">
      <xmlPr mapId="1" xpath="/GFI-IZD-POD/NTD-E_1000957/P1078117" xmlDataType="decimal"/>
    </xmlCellPr>
  </singleXmlCell>
  <singleXmlCell id="577" xr6:uid="{00000000-000C-0000-FFFF-FFFFDC010000}" r="I17" connectionId="0">
    <xmlCellPr id="1" xr6:uid="{00000000-0010-0000-DC01-000001000000}" uniqueName="P1078118">
      <xmlPr mapId="1" xpath="/GFI-IZD-POD/NTD-E_1000957/P1078118" xmlDataType="decimal"/>
    </xmlCellPr>
  </singleXmlCell>
  <singleXmlCell id="578" xr6:uid="{00000000-000C-0000-FFFF-FFFFDD010000}" r="H18" connectionId="0">
    <xmlCellPr id="1" xr6:uid="{00000000-0010-0000-DD01-000001000000}" uniqueName="P1078119">
      <xmlPr mapId="1" xpath="/GFI-IZD-POD/NTD-E_1000957/P1078119" xmlDataType="decimal"/>
    </xmlCellPr>
  </singleXmlCell>
  <singleXmlCell id="579" xr6:uid="{00000000-000C-0000-FFFF-FFFFDE010000}" r="I18" connectionId="0">
    <xmlCellPr id="1" xr6:uid="{00000000-0010-0000-DE01-000001000000}" uniqueName="P1078120">
      <xmlPr mapId="1" xpath="/GFI-IZD-POD/NTD-E_1000957/P1078120" xmlDataType="decimal"/>
    </xmlCellPr>
  </singleXmlCell>
  <singleXmlCell id="580" xr6:uid="{00000000-000C-0000-FFFF-FFFFDF010000}" r="H19" connectionId="0">
    <xmlCellPr id="1" xr6:uid="{00000000-0010-0000-DF01-000001000000}" uniqueName="P1122166">
      <xmlPr mapId="1" xpath="/GFI-IZD-POD/NTD-E_1000957/P1122166" xmlDataType="decimal"/>
    </xmlCellPr>
  </singleXmlCell>
  <singleXmlCell id="581" xr6:uid="{00000000-000C-0000-FFFF-FFFFE0010000}" r="I19" connectionId="0">
    <xmlCellPr id="1" xr6:uid="{00000000-0010-0000-E001-000001000000}" uniqueName="P1122167">
      <xmlPr mapId="1" xpath="/GFI-IZD-POD/NTD-E_1000957/P1122167" xmlDataType="decimal"/>
    </xmlCellPr>
  </singleXmlCell>
  <singleXmlCell id="582" xr6:uid="{00000000-000C-0000-FFFF-FFFFE1010000}" r="H20" connectionId="0">
    <xmlCellPr id="1" xr6:uid="{00000000-0010-0000-E101-000001000000}" uniqueName="P1122168">
      <xmlPr mapId="1" xpath="/GFI-IZD-POD/NTD-E_1000957/P1122168" xmlDataType="decimal"/>
    </xmlCellPr>
  </singleXmlCell>
  <singleXmlCell id="583" xr6:uid="{00000000-000C-0000-FFFF-FFFFE2010000}" r="I20" connectionId="0">
    <xmlCellPr id="1" xr6:uid="{00000000-0010-0000-E201-000001000000}" uniqueName="P1122169">
      <xmlPr mapId="1" xpath="/GFI-IZD-POD/NTD-E_1000957/P1122169" xmlDataType="decimal"/>
    </xmlCellPr>
  </singleXmlCell>
  <singleXmlCell id="584" xr6:uid="{00000000-000C-0000-FFFF-FFFFE3010000}" r="H21" connectionId="0">
    <xmlCellPr id="1" xr6:uid="{00000000-0010-0000-E301-000001000000}" uniqueName="P1078121">
      <xmlPr mapId="1" xpath="/GFI-IZD-POD/NTD-E_1000957/P1078121" xmlDataType="decimal"/>
    </xmlCellPr>
  </singleXmlCell>
  <singleXmlCell id="585" xr6:uid="{00000000-000C-0000-FFFF-FFFFE4010000}" r="I21" connectionId="0">
    <xmlCellPr id="1" xr6:uid="{00000000-0010-0000-E401-000001000000}" uniqueName="P1078122">
      <xmlPr mapId="1" xpath="/GFI-IZD-POD/NTD-E_1000957/P1078122" xmlDataType="decimal"/>
    </xmlCellPr>
  </singleXmlCell>
  <singleXmlCell id="586" xr6:uid="{00000000-000C-0000-FFFF-FFFFE5010000}" r="H23" connectionId="0">
    <xmlCellPr id="1" xr6:uid="{00000000-0010-0000-E501-000001000000}" uniqueName="P1078123">
      <xmlPr mapId="1" xpath="/GFI-IZD-POD/NTD-E_1000957/P1078123" xmlDataType="decimal"/>
    </xmlCellPr>
  </singleXmlCell>
  <singleXmlCell id="587" xr6:uid="{00000000-000C-0000-FFFF-FFFFE6010000}" r="I23" connectionId="0">
    <xmlCellPr id="1" xr6:uid="{00000000-0010-0000-E601-000001000000}" uniqueName="P1078124">
      <xmlPr mapId="1" xpath="/GFI-IZD-POD/NTD-E_1000957/P1078124" xmlDataType="decimal"/>
    </xmlCellPr>
  </singleXmlCell>
  <singleXmlCell id="588" xr6:uid="{00000000-000C-0000-FFFF-FFFFE7010000}" r="H24" connectionId="0">
    <xmlCellPr id="1" xr6:uid="{00000000-0010-0000-E701-000001000000}" uniqueName="P1078125">
      <xmlPr mapId="1" xpath="/GFI-IZD-POD/NTD-E_1000957/P1078125" xmlDataType="decimal"/>
    </xmlCellPr>
  </singleXmlCell>
  <singleXmlCell id="589" xr6:uid="{00000000-000C-0000-FFFF-FFFFE8010000}" r="I24" connectionId="0">
    <xmlCellPr id="1" xr6:uid="{00000000-0010-0000-E801-000001000000}" uniqueName="P1078126">
      <xmlPr mapId="1" xpath="/GFI-IZD-POD/NTD-E_1000957/P1078126" xmlDataType="decimal"/>
    </xmlCellPr>
  </singleXmlCell>
  <singleXmlCell id="590" xr6:uid="{00000000-000C-0000-FFFF-FFFFE9010000}" r="H25" connectionId="0">
    <xmlCellPr id="1" xr6:uid="{00000000-0010-0000-E901-000001000000}" uniqueName="P1078127">
      <xmlPr mapId="1" xpath="/GFI-IZD-POD/NTD-E_1000957/P1078127" xmlDataType="decimal"/>
    </xmlCellPr>
  </singleXmlCell>
  <singleXmlCell id="591" xr6:uid="{00000000-000C-0000-FFFF-FFFFEA010000}" r="I25" connectionId="0">
    <xmlCellPr id="1" xr6:uid="{00000000-0010-0000-EA01-000001000000}" uniqueName="P1078128">
      <xmlPr mapId="1" xpath="/GFI-IZD-POD/NTD-E_1000957/P1078128" xmlDataType="decimal"/>
    </xmlCellPr>
  </singleXmlCell>
  <singleXmlCell id="592" xr6:uid="{00000000-000C-0000-FFFF-FFFFEB010000}" r="H26" connectionId="0">
    <xmlCellPr id="1" xr6:uid="{00000000-0010-0000-EB01-000001000000}" uniqueName="P1078129">
      <xmlPr mapId="1" xpath="/GFI-IZD-POD/NTD-E_1000957/P1078129" xmlDataType="decimal"/>
    </xmlCellPr>
  </singleXmlCell>
  <singleXmlCell id="593" xr6:uid="{00000000-000C-0000-FFFF-FFFFEC010000}" r="I26" connectionId="0">
    <xmlCellPr id="1" xr6:uid="{00000000-0010-0000-EC01-000001000000}" uniqueName="P1078130">
      <xmlPr mapId="1" xpath="/GFI-IZD-POD/NTD-E_1000957/P1078130" xmlDataType="decimal"/>
    </xmlCellPr>
  </singleXmlCell>
  <singleXmlCell id="594" xr6:uid="{00000000-000C-0000-FFFF-FFFFED010000}" r="H27" connectionId="0">
    <xmlCellPr id="1" xr6:uid="{00000000-0010-0000-ED01-000001000000}" uniqueName="P1078131">
      <xmlPr mapId="1" xpath="/GFI-IZD-POD/NTD-E_1000957/P1078131" xmlDataType="decimal"/>
    </xmlCellPr>
  </singleXmlCell>
  <singleXmlCell id="595" xr6:uid="{00000000-000C-0000-FFFF-FFFFEE010000}" r="I27" connectionId="0">
    <xmlCellPr id="1" xr6:uid="{00000000-0010-0000-EE01-000001000000}" uniqueName="P1078132">
      <xmlPr mapId="1" xpath="/GFI-IZD-POD/NTD-E_1000957/P1078132" xmlDataType="decimal"/>
    </xmlCellPr>
  </singleXmlCell>
  <singleXmlCell id="596" xr6:uid="{00000000-000C-0000-FFFF-FFFFEF010000}" r="H28" connectionId="0">
    <xmlCellPr id="1" xr6:uid="{00000000-0010-0000-EF01-000001000000}" uniqueName="P1078133">
      <xmlPr mapId="1" xpath="/GFI-IZD-POD/NTD-E_1000957/P1078133" xmlDataType="decimal"/>
    </xmlCellPr>
  </singleXmlCell>
  <singleXmlCell id="597" xr6:uid="{00000000-000C-0000-FFFF-FFFFF0010000}" r="I28" connectionId="0">
    <xmlCellPr id="1" xr6:uid="{00000000-0010-0000-F001-000001000000}" uniqueName="P1078134">
      <xmlPr mapId="1" xpath="/GFI-IZD-POD/NTD-E_1000957/P1078134" xmlDataType="decimal"/>
    </xmlCellPr>
  </singleXmlCell>
  <singleXmlCell id="598" xr6:uid="{00000000-000C-0000-FFFF-FFFFF1010000}" r="H29" connectionId="0">
    <xmlCellPr id="1" xr6:uid="{00000000-0010-0000-F101-000001000000}" uniqueName="P1078135">
      <xmlPr mapId="1" xpath="/GFI-IZD-POD/NTD-E_1000957/P1078135" xmlDataType="decimal"/>
    </xmlCellPr>
  </singleXmlCell>
  <singleXmlCell id="599" xr6:uid="{00000000-000C-0000-FFFF-FFFFF2010000}" r="I29" connectionId="0">
    <xmlCellPr id="1" xr6:uid="{00000000-0010-0000-F201-000001000000}" uniqueName="P1078136">
      <xmlPr mapId="1" xpath="/GFI-IZD-POD/NTD-E_1000957/P1078136" xmlDataType="decimal"/>
    </xmlCellPr>
  </singleXmlCell>
  <singleXmlCell id="600" xr6:uid="{00000000-000C-0000-FFFF-FFFFF3010000}" r="H30" connectionId="0">
    <xmlCellPr id="1" xr6:uid="{00000000-0010-0000-F301-000001000000}" uniqueName="P1078137">
      <xmlPr mapId="1" xpath="/GFI-IZD-POD/NTD-E_1000957/P1078137" xmlDataType="decimal"/>
    </xmlCellPr>
  </singleXmlCell>
  <singleXmlCell id="601" xr6:uid="{00000000-000C-0000-FFFF-FFFFF4010000}" r="I30" connectionId="0">
    <xmlCellPr id="1" xr6:uid="{00000000-0010-0000-F401-000001000000}" uniqueName="P1078138">
      <xmlPr mapId="1" xpath="/GFI-IZD-POD/NTD-E_1000957/P1078138" xmlDataType="decimal"/>
    </xmlCellPr>
  </singleXmlCell>
  <singleXmlCell id="602" xr6:uid="{00000000-000C-0000-FFFF-FFFFF5010000}" r="H31" connectionId="0">
    <xmlCellPr id="1" xr6:uid="{00000000-0010-0000-F501-000001000000}" uniqueName="P1078139">
      <xmlPr mapId="1" xpath="/GFI-IZD-POD/NTD-E_1000957/P1078139" xmlDataType="decimal"/>
    </xmlCellPr>
  </singleXmlCell>
  <singleXmlCell id="603" xr6:uid="{00000000-000C-0000-FFFF-FFFFF6010000}" r="I31" connectionId="0">
    <xmlCellPr id="1" xr6:uid="{00000000-0010-0000-F601-000001000000}" uniqueName="P1078140">
      <xmlPr mapId="1" xpath="/GFI-IZD-POD/NTD-E_1000957/P1078140" xmlDataType="decimal"/>
    </xmlCellPr>
  </singleXmlCell>
  <singleXmlCell id="604" xr6:uid="{00000000-000C-0000-FFFF-FFFFF7010000}" r="H32" connectionId="0">
    <xmlCellPr id="1" xr6:uid="{00000000-0010-0000-F701-000001000000}" uniqueName="P1078141">
      <xmlPr mapId="1" xpath="/GFI-IZD-POD/NTD-E_1000957/P1078141" xmlDataType="decimal"/>
    </xmlCellPr>
  </singleXmlCell>
  <singleXmlCell id="605" xr6:uid="{00000000-000C-0000-FFFF-FFFFF8010000}" r="I32" connectionId="0">
    <xmlCellPr id="1" xr6:uid="{00000000-0010-0000-F801-000001000000}" uniqueName="P1078142">
      <xmlPr mapId="1" xpath="/GFI-IZD-POD/NTD-E_1000957/P1078142" xmlDataType="decimal"/>
    </xmlCellPr>
  </singleXmlCell>
  <singleXmlCell id="606" xr6:uid="{00000000-000C-0000-FFFF-FFFFF9010000}" r="H33" connectionId="0">
    <xmlCellPr id="1" xr6:uid="{00000000-0010-0000-F901-000001000000}" uniqueName="P1078143">
      <xmlPr mapId="1" xpath="/GFI-IZD-POD/NTD-E_1000957/P1078143" xmlDataType="decimal"/>
    </xmlCellPr>
  </singleXmlCell>
  <singleXmlCell id="607" xr6:uid="{00000000-000C-0000-FFFF-FFFFFA010000}" r="I33" connectionId="0">
    <xmlCellPr id="1" xr6:uid="{00000000-0010-0000-FA01-000001000000}" uniqueName="P1078144">
      <xmlPr mapId="1" xpath="/GFI-IZD-POD/NTD-E_1000957/P1078144" xmlDataType="decimal"/>
    </xmlCellPr>
  </singleXmlCell>
  <singleXmlCell id="608" xr6:uid="{00000000-000C-0000-FFFF-FFFFFB010000}" r="H34" connectionId="0">
    <xmlCellPr id="1" xr6:uid="{00000000-0010-0000-FB01-000001000000}" uniqueName="P1078145">
      <xmlPr mapId="1" xpath="/GFI-IZD-POD/NTD-E_1000957/P1078145" xmlDataType="decimal"/>
    </xmlCellPr>
  </singleXmlCell>
  <singleXmlCell id="609" xr6:uid="{00000000-000C-0000-FFFF-FFFFFC010000}" r="I34" connectionId="0">
    <xmlCellPr id="1" xr6:uid="{00000000-0010-0000-FC01-000001000000}" uniqueName="P1078146">
      <xmlPr mapId="1" xpath="/GFI-IZD-POD/NTD-E_1000957/P1078146" xmlDataType="decimal"/>
    </xmlCellPr>
  </singleXmlCell>
  <singleXmlCell id="610" xr6:uid="{00000000-000C-0000-FFFF-FFFFFD010000}" r="H35" connectionId="0">
    <xmlCellPr id="1" xr6:uid="{00000000-0010-0000-FD01-000001000000}" uniqueName="P1078147">
      <xmlPr mapId="1" xpath="/GFI-IZD-POD/NTD-E_1000957/P1078147" xmlDataType="decimal"/>
    </xmlCellPr>
  </singleXmlCell>
  <singleXmlCell id="611" xr6:uid="{00000000-000C-0000-FFFF-FFFFFE010000}" r="I35" connectionId="0">
    <xmlCellPr id="1" xr6:uid="{00000000-0010-0000-FE01-000001000000}" uniqueName="P1078148">
      <xmlPr mapId="1" xpath="/GFI-IZD-POD/NTD-E_1000957/P1078148" xmlDataType="decimal"/>
    </xmlCellPr>
  </singleXmlCell>
  <singleXmlCell id="612" xr6:uid="{00000000-000C-0000-FFFF-FFFFFF010000}" r="H36" connectionId="0">
    <xmlCellPr id="1" xr6:uid="{00000000-0010-0000-FF01-000001000000}" uniqueName="P1078149">
      <xmlPr mapId="1" xpath="/GFI-IZD-POD/NTD-E_1000957/P1078149" xmlDataType="decimal"/>
    </xmlCellPr>
  </singleXmlCell>
  <singleXmlCell id="613" xr6:uid="{00000000-000C-0000-FFFF-FFFF00020000}" r="I36" connectionId="0">
    <xmlCellPr id="1" xr6:uid="{00000000-0010-0000-0002-000001000000}" uniqueName="P1078150">
      <xmlPr mapId="1" xpath="/GFI-IZD-POD/NTD-E_1000957/P1078150" xmlDataType="decimal"/>
    </xmlCellPr>
  </singleXmlCell>
  <singleXmlCell id="614" xr6:uid="{00000000-000C-0000-FFFF-FFFF01020000}" r="H38" connectionId="0">
    <xmlCellPr id="1" xr6:uid="{00000000-0010-0000-0102-000001000000}" uniqueName="P1078151">
      <xmlPr mapId="1" xpath="/GFI-IZD-POD/NTD-E_1000957/P1078151" xmlDataType="decimal"/>
    </xmlCellPr>
  </singleXmlCell>
  <singleXmlCell id="615" xr6:uid="{00000000-000C-0000-FFFF-FFFF02020000}" r="I38" connectionId="0">
    <xmlCellPr id="1" xr6:uid="{00000000-0010-0000-0202-000001000000}" uniqueName="P1078152">
      <xmlPr mapId="1" xpath="/GFI-IZD-POD/NTD-E_1000957/P1078152" xmlDataType="decimal"/>
    </xmlCellPr>
  </singleXmlCell>
  <singleXmlCell id="616" xr6:uid="{00000000-000C-0000-FFFF-FFFF03020000}" r="H39" connectionId="0">
    <xmlCellPr id="1" xr6:uid="{00000000-0010-0000-0302-000001000000}" uniqueName="P1078153">
      <xmlPr mapId="1" xpath="/GFI-IZD-POD/NTD-E_1000957/P1078153" xmlDataType="decimal"/>
    </xmlCellPr>
  </singleXmlCell>
  <singleXmlCell id="617" xr6:uid="{00000000-000C-0000-FFFF-FFFF04020000}" r="I39" connectionId="0">
    <xmlCellPr id="1" xr6:uid="{00000000-0010-0000-0402-000001000000}" uniqueName="P1078154">
      <xmlPr mapId="1" xpath="/GFI-IZD-POD/NTD-E_1000957/P1078154" xmlDataType="decimal"/>
    </xmlCellPr>
  </singleXmlCell>
  <singleXmlCell id="618" xr6:uid="{00000000-000C-0000-FFFF-FFFF05020000}" r="H40" connectionId="0">
    <xmlCellPr id="1" xr6:uid="{00000000-0010-0000-0502-000001000000}" uniqueName="P1078155">
      <xmlPr mapId="1" xpath="/GFI-IZD-POD/NTD-E_1000957/P1078155" xmlDataType="decimal"/>
    </xmlCellPr>
  </singleXmlCell>
  <singleXmlCell id="619" xr6:uid="{00000000-000C-0000-FFFF-FFFF06020000}" r="I40" connectionId="0">
    <xmlCellPr id="1" xr6:uid="{00000000-0010-0000-0602-000001000000}" uniqueName="P1078156">
      <xmlPr mapId="1" xpath="/GFI-IZD-POD/NTD-E_1000957/P1078156" xmlDataType="decimal"/>
    </xmlCellPr>
  </singleXmlCell>
  <singleXmlCell id="620" xr6:uid="{00000000-000C-0000-FFFF-FFFF07020000}" r="H41" connectionId="0">
    <xmlCellPr id="1" xr6:uid="{00000000-0010-0000-0702-000001000000}" uniqueName="P1078157">
      <xmlPr mapId="1" xpath="/GFI-IZD-POD/NTD-E_1000957/P1078157" xmlDataType="decimal"/>
    </xmlCellPr>
  </singleXmlCell>
  <singleXmlCell id="621" xr6:uid="{00000000-000C-0000-FFFF-FFFF08020000}" r="I41" connectionId="0">
    <xmlCellPr id="1" xr6:uid="{00000000-0010-0000-0802-000001000000}" uniqueName="P1078158">
      <xmlPr mapId="1" xpath="/GFI-IZD-POD/NTD-E_1000957/P1078158" xmlDataType="decimal"/>
    </xmlCellPr>
  </singleXmlCell>
  <singleXmlCell id="622" xr6:uid="{00000000-000C-0000-FFFF-FFFF09020000}" r="H42" connectionId="0">
    <xmlCellPr id="1" xr6:uid="{00000000-0010-0000-0902-000001000000}" uniqueName="P1078159">
      <xmlPr mapId="1" xpath="/GFI-IZD-POD/NTD-E_1000957/P1078159" xmlDataType="decimal"/>
    </xmlCellPr>
  </singleXmlCell>
  <singleXmlCell id="623" xr6:uid="{00000000-000C-0000-FFFF-FFFF0A020000}" r="I42" connectionId="0">
    <xmlCellPr id="1" xr6:uid="{00000000-0010-0000-0A02-000001000000}" uniqueName="P1078160">
      <xmlPr mapId="1" xpath="/GFI-IZD-POD/NTD-E_1000957/P1078160" xmlDataType="decimal"/>
    </xmlCellPr>
  </singleXmlCell>
  <singleXmlCell id="624" xr6:uid="{00000000-000C-0000-FFFF-FFFF0B020000}" r="H43" connectionId="0">
    <xmlCellPr id="1" xr6:uid="{00000000-0010-0000-0B02-000001000000}" uniqueName="P1078161">
      <xmlPr mapId="1" xpath="/GFI-IZD-POD/NTD-E_1000957/P1078161" xmlDataType="decimal"/>
    </xmlCellPr>
  </singleXmlCell>
  <singleXmlCell id="625" xr6:uid="{00000000-000C-0000-FFFF-FFFF0C020000}" r="I43" connectionId="0">
    <xmlCellPr id="1" xr6:uid="{00000000-0010-0000-0C02-000001000000}" uniqueName="P1078162">
      <xmlPr mapId="1" xpath="/GFI-IZD-POD/NTD-E_1000957/P1078162" xmlDataType="decimal"/>
    </xmlCellPr>
  </singleXmlCell>
  <singleXmlCell id="626" xr6:uid="{00000000-000C-0000-FFFF-FFFF0D020000}" r="H44" connectionId="0">
    <xmlCellPr id="1" xr6:uid="{00000000-0010-0000-0D02-000001000000}" uniqueName="P1078163">
      <xmlPr mapId="1" xpath="/GFI-IZD-POD/NTD-E_1000957/P1078163" xmlDataType="decimal"/>
    </xmlCellPr>
  </singleXmlCell>
  <singleXmlCell id="627" xr6:uid="{00000000-000C-0000-FFFF-FFFF0E020000}" r="I44" connectionId="0">
    <xmlCellPr id="1" xr6:uid="{00000000-0010-0000-0E02-000001000000}" uniqueName="P1078164">
      <xmlPr mapId="1" xpath="/GFI-IZD-POD/NTD-E_1000957/P1078164" xmlDataType="decimal"/>
    </xmlCellPr>
  </singleXmlCell>
  <singleXmlCell id="628" xr6:uid="{00000000-000C-0000-FFFF-FFFF0F020000}" r="H45" connectionId="0">
    <xmlCellPr id="1" xr6:uid="{00000000-0010-0000-0F02-000001000000}" uniqueName="P1078165">
      <xmlPr mapId="1" xpath="/GFI-IZD-POD/NTD-E_1000957/P1078165" xmlDataType="decimal"/>
    </xmlCellPr>
  </singleXmlCell>
  <singleXmlCell id="629" xr6:uid="{00000000-000C-0000-FFFF-FFFF10020000}" r="I45" connectionId="0">
    <xmlCellPr id="1" xr6:uid="{00000000-0010-0000-1002-000001000000}" uniqueName="P1078166">
      <xmlPr mapId="1" xpath="/GFI-IZD-POD/NTD-E_1000957/P1078166" xmlDataType="decimal"/>
    </xmlCellPr>
  </singleXmlCell>
  <singleXmlCell id="630" xr6:uid="{00000000-000C-0000-FFFF-FFFF11020000}" r="H46" connectionId="0">
    <xmlCellPr id="1" xr6:uid="{00000000-0010-0000-1102-000001000000}" uniqueName="P1078167">
      <xmlPr mapId="1" xpath="/GFI-IZD-POD/NTD-E_1000957/P1078167" xmlDataType="decimal"/>
    </xmlCellPr>
  </singleXmlCell>
  <singleXmlCell id="631" xr6:uid="{00000000-000C-0000-FFFF-FFFF12020000}" r="I46" connectionId="0">
    <xmlCellPr id="1" xr6:uid="{00000000-0010-0000-1202-000001000000}" uniqueName="P1078168">
      <xmlPr mapId="1" xpath="/GFI-IZD-POD/NTD-E_1000957/P1078168" xmlDataType="decimal"/>
    </xmlCellPr>
  </singleXmlCell>
  <singleXmlCell id="632" xr6:uid="{00000000-000C-0000-FFFF-FFFF13020000}" r="H47" connectionId="0">
    <xmlCellPr id="1" xr6:uid="{00000000-0010-0000-1302-000001000000}" uniqueName="P1078169">
      <xmlPr mapId="1" xpath="/GFI-IZD-POD/NTD-E_1000957/P1078169" xmlDataType="decimal"/>
    </xmlCellPr>
  </singleXmlCell>
  <singleXmlCell id="633" xr6:uid="{00000000-000C-0000-FFFF-FFFF14020000}" r="I47" connectionId="0">
    <xmlCellPr id="1" xr6:uid="{00000000-0010-0000-1402-000001000000}" uniqueName="P1078170">
      <xmlPr mapId="1" xpath="/GFI-IZD-POD/NTD-E_1000957/P1078170" xmlDataType="decimal"/>
    </xmlCellPr>
  </singleXmlCell>
  <singleXmlCell id="634" xr6:uid="{00000000-000C-0000-FFFF-FFFF15020000}" r="H48" connectionId="0">
    <xmlCellPr id="1" xr6:uid="{00000000-0010-0000-1502-000001000000}" uniqueName="P1078171">
      <xmlPr mapId="1" xpath="/GFI-IZD-POD/NTD-E_1000957/P1078171" xmlDataType="decimal"/>
    </xmlCellPr>
  </singleXmlCell>
  <singleXmlCell id="635" xr6:uid="{00000000-000C-0000-FFFF-FFFF16020000}" r="I48" connectionId="0">
    <xmlCellPr id="1" xr6:uid="{00000000-0010-0000-1602-000001000000}" uniqueName="P1078172">
      <xmlPr mapId="1" xpath="/GFI-IZD-POD/NTD-E_1000957/P1078172" xmlDataType="decimal"/>
    </xmlCellPr>
  </singleXmlCell>
  <singleXmlCell id="636" xr6:uid="{00000000-000C-0000-FFFF-FFFF17020000}" r="H49" connectionId="0">
    <xmlCellPr id="1" xr6:uid="{00000000-0010-0000-1702-000001000000}" uniqueName="P1078173">
      <xmlPr mapId="1" xpath="/GFI-IZD-POD/NTD-E_1000957/P1078173" xmlDataType="decimal"/>
    </xmlCellPr>
  </singleXmlCell>
  <singleXmlCell id="637" xr6:uid="{00000000-000C-0000-FFFF-FFFF18020000}" r="I49" connectionId="0">
    <xmlCellPr id="1" xr6:uid="{00000000-0010-0000-1802-000001000000}" uniqueName="P1078174">
      <xmlPr mapId="1" xpath="/GFI-IZD-POD/NTD-E_1000957/P1078174" xmlDataType="decimal"/>
    </xmlCellPr>
  </singleXmlCell>
  <singleXmlCell id="638" xr6:uid="{00000000-000C-0000-FFFF-FFFF19020000}" r="H50" connectionId="0">
    <xmlCellPr id="1" xr6:uid="{00000000-0010-0000-1902-000001000000}" uniqueName="P1078175">
      <xmlPr mapId="1" xpath="/GFI-IZD-POD/NTD-E_1000957/P1078175" xmlDataType="decimal"/>
    </xmlCellPr>
  </singleXmlCell>
  <singleXmlCell id="639" xr6:uid="{00000000-000C-0000-FFFF-FFFF1A020000}" r="I50" connectionId="0">
    <xmlCellPr id="1" xr6:uid="{00000000-0010-0000-1A02-000001000000}" uniqueName="P1078176">
      <xmlPr mapId="1" xpath="/GFI-IZD-POD/NTD-E_1000957/P1078176" xmlDataType="decimal"/>
    </xmlCellPr>
  </singleXmlCell>
  <singleXmlCell id="640" xr6:uid="{00000000-000C-0000-FFFF-FFFF1B020000}" r="H51" connectionId="0">
    <xmlCellPr id="1" xr6:uid="{00000000-0010-0000-1B02-000001000000}" uniqueName="P1078177">
      <xmlPr mapId="1" xpath="/GFI-IZD-POD/NTD-E_1000957/P1078177" xmlDataType="decimal"/>
    </xmlCellPr>
  </singleXmlCell>
  <singleXmlCell id="641" xr6:uid="{00000000-000C-0000-FFFF-FFFF1C020000}" r="I51" connectionId="0">
    <xmlCellPr id="1" xr6:uid="{00000000-0010-0000-1C02-000001000000}" uniqueName="P1078178">
      <xmlPr mapId="1" xpath="/GFI-IZD-POD/NTD-E_1000957/P1078178" xmlDataType="decimal"/>
    </xmlCellPr>
  </singleXmlCell>
  <singleXmlCell id="642" xr6:uid="{00000000-000C-0000-FFFF-FFFF1D020000}" r="H52" connectionId="0">
    <xmlCellPr id="1" xr6:uid="{00000000-0010-0000-1D02-000001000000}" uniqueName="P1078179">
      <xmlPr mapId="1" xpath="/GFI-IZD-POD/NTD-E_1000957/P1078179" xmlDataType="decimal"/>
    </xmlCellPr>
  </singleXmlCell>
  <singleXmlCell id="643" xr6:uid="{00000000-000C-0000-FFFF-FFFF1E020000}" r="I52" connectionId="0">
    <xmlCellPr id="1" xr6:uid="{00000000-0010-0000-1E02-000001000000}" uniqueName="P1078180">
      <xmlPr mapId="1" xpath="/GFI-IZD-POD/NTD-E_1000957/P1078180" xmlDataType="decimal"/>
    </xmlCellPr>
  </singleXmlCell>
  <singleXmlCell id="644" xr6:uid="{00000000-000C-0000-FFFF-FFFF1F020000}" r="H53" connectionId="0">
    <xmlCellPr id="1" xr6:uid="{00000000-0010-0000-1F02-000001000000}" uniqueName="P1078181">
      <xmlPr mapId="1" xpath="/GFI-IZD-POD/NTD-E_1000957/P1078181" xmlDataType="decimal"/>
    </xmlCellPr>
  </singleXmlCell>
  <singleXmlCell id="645" xr6:uid="{00000000-000C-0000-FFFF-FFFF20020000}" r="I53" connectionId="0">
    <xmlCellPr id="1" xr6:uid="{00000000-0010-0000-2002-000001000000}" uniqueName="P1078182">
      <xmlPr mapId="1" xpath="/GFI-IZD-POD/NTD-E_1000957/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21020000}" r="H8" connectionId="0">
    <xmlCellPr id="1" xr6:uid="{00000000-0010-0000-2102-000001000000}" uniqueName="P1076413">
      <xmlPr mapId="1" xpath="/GFI-IZD-POD/NTI-E_1000956/P1076413" xmlDataType="decimal"/>
    </xmlCellPr>
  </singleXmlCell>
  <singleXmlCell id="459" xr6:uid="{00000000-000C-0000-FFFF-FFFF22020000}" r="I8" connectionId="0">
    <xmlCellPr id="1" xr6:uid="{00000000-0010-0000-2202-000001000000}" uniqueName="P1076414">
      <xmlPr mapId="1" xpath="/GFI-IZD-POD/NTI-E_1000956/P1076414" xmlDataType="decimal"/>
    </xmlCellPr>
  </singleXmlCell>
  <singleXmlCell id="460" xr6:uid="{00000000-000C-0000-FFFF-FFFF23020000}" r="H9" connectionId="0">
    <xmlCellPr id="1" xr6:uid="{00000000-0010-0000-2302-000001000000}" uniqueName="P1076415">
      <xmlPr mapId="1" xpath="/GFI-IZD-POD/NTI-E_1000956/P1076415" xmlDataType="decimal"/>
    </xmlCellPr>
  </singleXmlCell>
  <singleXmlCell id="461" xr6:uid="{00000000-000C-0000-FFFF-FFFF24020000}" r="I9" connectionId="0">
    <xmlCellPr id="1" xr6:uid="{00000000-0010-0000-2402-000001000000}" uniqueName="P1076416">
      <xmlPr mapId="1" xpath="/GFI-IZD-POD/NTI-E_1000956/P1076416" xmlDataType="decimal"/>
    </xmlCellPr>
  </singleXmlCell>
  <singleXmlCell id="462" xr6:uid="{00000000-000C-0000-FFFF-FFFF25020000}" r="H10" connectionId="0">
    <xmlCellPr id="1" xr6:uid="{00000000-0010-0000-2502-000001000000}" uniqueName="P1076417">
      <xmlPr mapId="1" xpath="/GFI-IZD-POD/NTI-E_1000956/P1076417" xmlDataType="decimal"/>
    </xmlCellPr>
  </singleXmlCell>
  <singleXmlCell id="463" xr6:uid="{00000000-000C-0000-FFFF-FFFF26020000}" r="I10" connectionId="0">
    <xmlCellPr id="1" xr6:uid="{00000000-0010-0000-2602-000001000000}" uniqueName="P1076418">
      <xmlPr mapId="1" xpath="/GFI-IZD-POD/NTI-E_1000956/P1076418" xmlDataType="decimal"/>
    </xmlCellPr>
  </singleXmlCell>
  <singleXmlCell id="464" xr6:uid="{00000000-000C-0000-FFFF-FFFF27020000}" r="H11" connectionId="0">
    <xmlCellPr id="1" xr6:uid="{00000000-0010-0000-2702-000001000000}" uniqueName="P1076419">
      <xmlPr mapId="1" xpath="/GFI-IZD-POD/NTI-E_1000956/P1076419" xmlDataType="decimal"/>
    </xmlCellPr>
  </singleXmlCell>
  <singleXmlCell id="465" xr6:uid="{00000000-000C-0000-FFFF-FFFF28020000}" r="I11" connectionId="0">
    <xmlCellPr id="1" xr6:uid="{00000000-0010-0000-2802-000001000000}" uniqueName="P1076420">
      <xmlPr mapId="1" xpath="/GFI-IZD-POD/NTI-E_1000956/P1076420" xmlDataType="decimal"/>
    </xmlCellPr>
  </singleXmlCell>
  <singleXmlCell id="466" xr6:uid="{00000000-000C-0000-FFFF-FFFF29020000}" r="H12" connectionId="0">
    <xmlCellPr id="1" xr6:uid="{00000000-0010-0000-2902-000001000000}" uniqueName="P1076421">
      <xmlPr mapId="1" xpath="/GFI-IZD-POD/NTI-E_1000956/P1076421" xmlDataType="decimal"/>
    </xmlCellPr>
  </singleXmlCell>
  <singleXmlCell id="467" xr6:uid="{00000000-000C-0000-FFFF-FFFF2A020000}" r="I12" connectionId="0">
    <xmlCellPr id="1" xr6:uid="{00000000-0010-0000-2A02-000001000000}" uniqueName="P1076422">
      <xmlPr mapId="1" xpath="/GFI-IZD-POD/NTI-E_1000956/P1076422" xmlDataType="decimal"/>
    </xmlCellPr>
  </singleXmlCell>
  <singleXmlCell id="468" xr6:uid="{00000000-000C-0000-FFFF-FFFF2B020000}" r="H13" connectionId="0">
    <xmlCellPr id="1" xr6:uid="{00000000-0010-0000-2B02-000001000000}" uniqueName="P1076423">
      <xmlPr mapId="1" xpath="/GFI-IZD-POD/NTI-E_1000956/P1076423" xmlDataType="decimal"/>
    </xmlCellPr>
  </singleXmlCell>
  <singleXmlCell id="469" xr6:uid="{00000000-000C-0000-FFFF-FFFF2C020000}" r="I13" connectionId="0">
    <xmlCellPr id="1" xr6:uid="{00000000-0010-0000-2C02-000001000000}" uniqueName="P1076424">
      <xmlPr mapId="1" xpath="/GFI-IZD-POD/NTI-E_1000956/P1076424" xmlDataType="decimal"/>
    </xmlCellPr>
  </singleXmlCell>
  <singleXmlCell id="470" xr6:uid="{00000000-000C-0000-FFFF-FFFF2D020000}" r="H14" connectionId="0">
    <xmlCellPr id="1" xr6:uid="{00000000-0010-0000-2D02-000001000000}" uniqueName="P1076425">
      <xmlPr mapId="1" xpath="/GFI-IZD-POD/NTI-E_1000956/P1076425" xmlDataType="decimal"/>
    </xmlCellPr>
  </singleXmlCell>
  <singleXmlCell id="471" xr6:uid="{00000000-000C-0000-FFFF-FFFF2E020000}" r="I14" connectionId="0">
    <xmlCellPr id="1" xr6:uid="{00000000-0010-0000-2E02-000001000000}" uniqueName="P1076426">
      <xmlPr mapId="1" xpath="/GFI-IZD-POD/NTI-E_1000956/P1076426" xmlDataType="decimal"/>
    </xmlCellPr>
  </singleXmlCell>
  <singleXmlCell id="472" xr6:uid="{00000000-000C-0000-FFFF-FFFF2F020000}" r="H15" connectionId="0">
    <xmlCellPr id="1" xr6:uid="{00000000-0010-0000-2F02-000001000000}" uniqueName="P1076427">
      <xmlPr mapId="1" xpath="/GFI-IZD-POD/NTI-E_1000956/P1076427" xmlDataType="decimal"/>
    </xmlCellPr>
  </singleXmlCell>
  <singleXmlCell id="473" xr6:uid="{00000000-000C-0000-FFFF-FFFF30020000}" r="I15" connectionId="0">
    <xmlCellPr id="1" xr6:uid="{00000000-0010-0000-3002-000001000000}" uniqueName="P1076428">
      <xmlPr mapId="1" xpath="/GFI-IZD-POD/NTI-E_1000956/P1076428" xmlDataType="decimal"/>
    </xmlCellPr>
  </singleXmlCell>
  <singleXmlCell id="474" xr6:uid="{00000000-000C-0000-FFFF-FFFF31020000}" r="H16" connectionId="0">
    <xmlCellPr id="1" xr6:uid="{00000000-0010-0000-3102-000001000000}" uniqueName="P1076429">
      <xmlPr mapId="1" xpath="/GFI-IZD-POD/NTI-E_1000956/P1076429" xmlDataType="decimal"/>
    </xmlCellPr>
  </singleXmlCell>
  <singleXmlCell id="475" xr6:uid="{00000000-000C-0000-FFFF-FFFF32020000}" r="I16" connectionId="0">
    <xmlCellPr id="1" xr6:uid="{00000000-0010-0000-3202-000001000000}" uniqueName="P1076430">
      <xmlPr mapId="1" xpath="/GFI-IZD-POD/NTI-E_1000956/P1076430" xmlDataType="decimal"/>
    </xmlCellPr>
  </singleXmlCell>
  <singleXmlCell id="476" xr6:uid="{00000000-000C-0000-FFFF-FFFF33020000}" r="H17" connectionId="0">
    <xmlCellPr id="1" xr6:uid="{00000000-0010-0000-3302-000001000000}" uniqueName="P1076431">
      <xmlPr mapId="1" xpath="/GFI-IZD-POD/NTI-E_1000956/P1076431" xmlDataType="decimal"/>
    </xmlCellPr>
  </singleXmlCell>
  <singleXmlCell id="477" xr6:uid="{00000000-000C-0000-FFFF-FFFF34020000}" r="I17" connectionId="0">
    <xmlCellPr id="1" xr6:uid="{00000000-0010-0000-3402-000001000000}" uniqueName="P1076432">
      <xmlPr mapId="1" xpath="/GFI-IZD-POD/NTI-E_1000956/P1076432" xmlDataType="decimal"/>
    </xmlCellPr>
  </singleXmlCell>
  <singleXmlCell id="478" xr6:uid="{00000000-000C-0000-FFFF-FFFF35020000}" r="H18" connectionId="0">
    <xmlCellPr id="1" xr6:uid="{00000000-0010-0000-3502-000001000000}" uniqueName="P1076433">
      <xmlPr mapId="1" xpath="/GFI-IZD-POD/NTI-E_1000956/P1076433" xmlDataType="decimal"/>
    </xmlCellPr>
  </singleXmlCell>
  <singleXmlCell id="479" xr6:uid="{00000000-000C-0000-FFFF-FFFF36020000}" r="I18" connectionId="0">
    <xmlCellPr id="1" xr6:uid="{00000000-0010-0000-3602-000001000000}" uniqueName="P1076434">
      <xmlPr mapId="1" xpath="/GFI-IZD-POD/NTI-E_1000956/P1076434" xmlDataType="decimal"/>
    </xmlCellPr>
  </singleXmlCell>
  <singleXmlCell id="480" xr6:uid="{00000000-000C-0000-FFFF-FFFF37020000}" r="H19" connectionId="0">
    <xmlCellPr id="1" xr6:uid="{00000000-0010-0000-3702-000001000000}" uniqueName="P1076435">
      <xmlPr mapId="1" xpath="/GFI-IZD-POD/NTI-E_1000956/P1076435" xmlDataType="decimal"/>
    </xmlCellPr>
  </singleXmlCell>
  <singleXmlCell id="481" xr6:uid="{00000000-000C-0000-FFFF-FFFF38020000}" r="I19" connectionId="0">
    <xmlCellPr id="1" xr6:uid="{00000000-0010-0000-3802-000001000000}" uniqueName="P1076436">
      <xmlPr mapId="1" xpath="/GFI-IZD-POD/NTI-E_1000956/P1076436" xmlDataType="decimal"/>
    </xmlCellPr>
  </singleXmlCell>
  <singleXmlCell id="482" xr6:uid="{00000000-000C-0000-FFFF-FFFF39020000}" r="H20" connectionId="0">
    <xmlCellPr id="1" xr6:uid="{00000000-0010-0000-3902-000001000000}" uniqueName="P1076437">
      <xmlPr mapId="1" xpath="/GFI-IZD-POD/NTI-E_1000956/P1076437" xmlDataType="decimal"/>
    </xmlCellPr>
  </singleXmlCell>
  <singleXmlCell id="483" xr6:uid="{00000000-000C-0000-FFFF-FFFF3A020000}" r="I20" connectionId="0">
    <xmlCellPr id="1" xr6:uid="{00000000-0010-0000-3A02-000001000000}" uniqueName="P1076438">
      <xmlPr mapId="1" xpath="/GFI-IZD-POD/NTI-E_1000956/P1076438" xmlDataType="decimal"/>
    </xmlCellPr>
  </singleXmlCell>
  <singleXmlCell id="484" xr6:uid="{00000000-000C-0000-FFFF-FFFF3B020000}" r="H21" connectionId="0">
    <xmlCellPr id="1" xr6:uid="{00000000-0010-0000-3B02-000001000000}" uniqueName="P1076439">
      <xmlPr mapId="1" xpath="/GFI-IZD-POD/NTI-E_1000956/P1076439" xmlDataType="decimal"/>
    </xmlCellPr>
  </singleXmlCell>
  <singleXmlCell id="485" xr6:uid="{00000000-000C-0000-FFFF-FFFF3C020000}" r="I21" connectionId="0">
    <xmlCellPr id="1" xr6:uid="{00000000-0010-0000-3C02-000001000000}" uniqueName="P1076440">
      <xmlPr mapId="1" xpath="/GFI-IZD-POD/NTI-E_1000956/P1076440" xmlDataType="decimal"/>
    </xmlCellPr>
  </singleXmlCell>
  <singleXmlCell id="486" xr6:uid="{00000000-000C-0000-FFFF-FFFF3D020000}" r="H22" connectionId="0">
    <xmlCellPr id="1" xr6:uid="{00000000-0010-0000-3D02-000001000000}" uniqueName="P1076441">
      <xmlPr mapId="1" xpath="/GFI-IZD-POD/NTI-E_1000956/P1076441" xmlDataType="decimal"/>
    </xmlCellPr>
  </singleXmlCell>
  <singleXmlCell id="487" xr6:uid="{00000000-000C-0000-FFFF-FFFF3E020000}" r="I22" connectionId="0">
    <xmlCellPr id="1" xr6:uid="{00000000-0010-0000-3E02-000001000000}" uniqueName="P1076442">
      <xmlPr mapId="1" xpath="/GFI-IZD-POD/NTI-E_1000956/P1076442" xmlDataType="decimal"/>
    </xmlCellPr>
  </singleXmlCell>
  <singleXmlCell id="488" xr6:uid="{00000000-000C-0000-FFFF-FFFF3F020000}" r="H23" connectionId="0">
    <xmlCellPr id="1" xr6:uid="{00000000-0010-0000-3F02-000001000000}" uniqueName="P1076443">
      <xmlPr mapId="1" xpath="/GFI-IZD-POD/NTI-E_1000956/P1076443" xmlDataType="decimal"/>
    </xmlCellPr>
  </singleXmlCell>
  <singleXmlCell id="489" xr6:uid="{00000000-000C-0000-FFFF-FFFF40020000}" r="I23" connectionId="0">
    <xmlCellPr id="1" xr6:uid="{00000000-0010-0000-4002-000001000000}" uniqueName="P1076444">
      <xmlPr mapId="1" xpath="/GFI-IZD-POD/NTI-E_1000956/P1076444" xmlDataType="decimal"/>
    </xmlCellPr>
  </singleXmlCell>
  <singleXmlCell id="490" xr6:uid="{00000000-000C-0000-FFFF-FFFF41020000}" r="H24" connectionId="0">
    <xmlCellPr id="1" xr6:uid="{00000000-0010-0000-4102-000001000000}" uniqueName="P1076445">
      <xmlPr mapId="1" xpath="/GFI-IZD-POD/NTI-E_1000956/P1076445" xmlDataType="decimal"/>
    </xmlCellPr>
  </singleXmlCell>
  <singleXmlCell id="491" xr6:uid="{00000000-000C-0000-FFFF-FFFF42020000}" r="I24" connectionId="0">
    <xmlCellPr id="1" xr6:uid="{00000000-0010-0000-4202-000001000000}" uniqueName="P1076446">
      <xmlPr mapId="1" xpath="/GFI-IZD-POD/NTI-E_1000956/P1076446" xmlDataType="decimal"/>
    </xmlCellPr>
  </singleXmlCell>
  <singleXmlCell id="492" xr6:uid="{00000000-000C-0000-FFFF-FFFF43020000}" r="H25" connectionId="0">
    <xmlCellPr id="1" xr6:uid="{00000000-0010-0000-4302-000001000000}" uniqueName="P1076447">
      <xmlPr mapId="1" xpath="/GFI-IZD-POD/NTI-E_1000956/P1076447" xmlDataType="decimal"/>
    </xmlCellPr>
  </singleXmlCell>
  <singleXmlCell id="493" xr6:uid="{00000000-000C-0000-FFFF-FFFF44020000}" r="I25" connectionId="0">
    <xmlCellPr id="1" xr6:uid="{00000000-0010-0000-4402-000001000000}" uniqueName="P1076448">
      <xmlPr mapId="1" xpath="/GFI-IZD-POD/NTI-E_1000956/P1076448" xmlDataType="decimal"/>
    </xmlCellPr>
  </singleXmlCell>
  <singleXmlCell id="494" xr6:uid="{00000000-000C-0000-FFFF-FFFF45020000}" r="H26" connectionId="0">
    <xmlCellPr id="1" xr6:uid="{00000000-0010-0000-4502-000001000000}" uniqueName="P1076449">
      <xmlPr mapId="1" xpath="/GFI-IZD-POD/NTI-E_1000956/P1076449" xmlDataType="decimal"/>
    </xmlCellPr>
  </singleXmlCell>
  <singleXmlCell id="495" xr6:uid="{00000000-000C-0000-FFFF-FFFF46020000}" r="I26" connectionId="0">
    <xmlCellPr id="1" xr6:uid="{00000000-0010-0000-4602-000001000000}" uniqueName="P1076450">
      <xmlPr mapId="1" xpath="/GFI-IZD-POD/NTI-E_1000956/P1076450" xmlDataType="decimal"/>
    </xmlCellPr>
  </singleXmlCell>
  <singleXmlCell id="496" xr6:uid="{00000000-000C-0000-FFFF-FFFF47020000}" r="H27" connectionId="0">
    <xmlCellPr id="1" xr6:uid="{00000000-0010-0000-4702-000001000000}" uniqueName="P1076451">
      <xmlPr mapId="1" xpath="/GFI-IZD-POD/NTI-E_1000956/P1076451" xmlDataType="decimal"/>
    </xmlCellPr>
  </singleXmlCell>
  <singleXmlCell id="497" xr6:uid="{00000000-000C-0000-FFFF-FFFF48020000}" r="I27" connectionId="0">
    <xmlCellPr id="1" xr6:uid="{00000000-0010-0000-4802-000001000000}" uniqueName="P1076452">
      <xmlPr mapId="1" xpath="/GFI-IZD-POD/NTI-E_1000956/P1076452" xmlDataType="decimal"/>
    </xmlCellPr>
  </singleXmlCell>
  <singleXmlCell id="498" xr6:uid="{00000000-000C-0000-FFFF-FFFF49020000}" r="H29" connectionId="0">
    <xmlCellPr id="1" xr6:uid="{00000000-0010-0000-4902-000001000000}" uniqueName="P1076453">
      <xmlPr mapId="1" xpath="/GFI-IZD-POD/NTI-E_1000956/P1076453" xmlDataType="decimal"/>
    </xmlCellPr>
  </singleXmlCell>
  <singleXmlCell id="499" xr6:uid="{00000000-000C-0000-FFFF-FFFF4A020000}" r="I29" connectionId="0">
    <xmlCellPr id="1" xr6:uid="{00000000-0010-0000-4A02-000001000000}" uniqueName="P1076454">
      <xmlPr mapId="1" xpath="/GFI-IZD-POD/NTI-E_1000956/P1076454" xmlDataType="decimal"/>
    </xmlCellPr>
  </singleXmlCell>
  <singleXmlCell id="500" xr6:uid="{00000000-000C-0000-FFFF-FFFF4B020000}" r="H30" connectionId="0">
    <xmlCellPr id="1" xr6:uid="{00000000-0010-0000-4B02-000001000000}" uniqueName="P1076455">
      <xmlPr mapId="1" xpath="/GFI-IZD-POD/NTI-E_1000956/P1076455" xmlDataType="decimal"/>
    </xmlCellPr>
  </singleXmlCell>
  <singleXmlCell id="501" xr6:uid="{00000000-000C-0000-FFFF-FFFF4C020000}" r="I30" connectionId="0">
    <xmlCellPr id="1" xr6:uid="{00000000-0010-0000-4C02-000001000000}" uniqueName="P1076456">
      <xmlPr mapId="1" xpath="/GFI-IZD-POD/NTI-E_1000956/P1076456" xmlDataType="decimal"/>
    </xmlCellPr>
  </singleXmlCell>
  <singleXmlCell id="502" xr6:uid="{00000000-000C-0000-FFFF-FFFF4D020000}" r="H31" connectionId="0">
    <xmlCellPr id="1" xr6:uid="{00000000-0010-0000-4D02-000001000000}" uniqueName="P1076457">
      <xmlPr mapId="1" xpath="/GFI-IZD-POD/NTI-E_1000956/P1076457" xmlDataType="decimal"/>
    </xmlCellPr>
  </singleXmlCell>
  <singleXmlCell id="503" xr6:uid="{00000000-000C-0000-FFFF-FFFF4E020000}" r="I31" connectionId="0">
    <xmlCellPr id="1" xr6:uid="{00000000-0010-0000-4E02-000001000000}" uniqueName="P1076458">
      <xmlPr mapId="1" xpath="/GFI-IZD-POD/NTI-E_1000956/P1076458" xmlDataType="decimal"/>
    </xmlCellPr>
  </singleXmlCell>
  <singleXmlCell id="504" xr6:uid="{00000000-000C-0000-FFFF-FFFF4F020000}" r="H32" connectionId="0">
    <xmlCellPr id="1" xr6:uid="{00000000-0010-0000-4F02-000001000000}" uniqueName="P1076459">
      <xmlPr mapId="1" xpath="/GFI-IZD-POD/NTI-E_1000956/P1076459" xmlDataType="decimal"/>
    </xmlCellPr>
  </singleXmlCell>
  <singleXmlCell id="505" xr6:uid="{00000000-000C-0000-FFFF-FFFF50020000}" r="I32" connectionId="0">
    <xmlCellPr id="1" xr6:uid="{00000000-0010-0000-5002-000001000000}" uniqueName="P1076460">
      <xmlPr mapId="1" xpath="/GFI-IZD-POD/NTI-E_1000956/P1076460" xmlDataType="decimal"/>
    </xmlCellPr>
  </singleXmlCell>
  <singleXmlCell id="506" xr6:uid="{00000000-000C-0000-FFFF-FFFF51020000}" r="H33" connectionId="0">
    <xmlCellPr id="1" xr6:uid="{00000000-0010-0000-5102-000001000000}" uniqueName="P1076461">
      <xmlPr mapId="1" xpath="/GFI-IZD-POD/NTI-E_1000956/P1076461" xmlDataType="decimal"/>
    </xmlCellPr>
  </singleXmlCell>
  <singleXmlCell id="507" xr6:uid="{00000000-000C-0000-FFFF-FFFF52020000}" r="I33" connectionId="0">
    <xmlCellPr id="1" xr6:uid="{00000000-0010-0000-5202-000001000000}" uniqueName="P1076462">
      <xmlPr mapId="1" xpath="/GFI-IZD-POD/NTI-E_1000956/P1076462" xmlDataType="decimal"/>
    </xmlCellPr>
  </singleXmlCell>
  <singleXmlCell id="508" xr6:uid="{00000000-000C-0000-FFFF-FFFF53020000}" r="H34" connectionId="0">
    <xmlCellPr id="1" xr6:uid="{00000000-0010-0000-5302-000001000000}" uniqueName="P1076463">
      <xmlPr mapId="1" xpath="/GFI-IZD-POD/NTI-E_1000956/P1076463" xmlDataType="decimal"/>
    </xmlCellPr>
  </singleXmlCell>
  <singleXmlCell id="509" xr6:uid="{00000000-000C-0000-FFFF-FFFF54020000}" r="I34" connectionId="0">
    <xmlCellPr id="1" xr6:uid="{00000000-0010-0000-5402-000001000000}" uniqueName="P1076464">
      <xmlPr mapId="1" xpath="/GFI-IZD-POD/NTI-E_1000956/P1076464" xmlDataType="decimal"/>
    </xmlCellPr>
  </singleXmlCell>
  <singleXmlCell id="510" xr6:uid="{00000000-000C-0000-FFFF-FFFF55020000}" r="H35" connectionId="0">
    <xmlCellPr id="1" xr6:uid="{00000000-0010-0000-5502-000001000000}" uniqueName="P1076465">
      <xmlPr mapId="1" xpath="/GFI-IZD-POD/NTI-E_1000956/P1076465" xmlDataType="decimal"/>
    </xmlCellPr>
  </singleXmlCell>
  <singleXmlCell id="511" xr6:uid="{00000000-000C-0000-FFFF-FFFF56020000}" r="I35" connectionId="0">
    <xmlCellPr id="1" xr6:uid="{00000000-0010-0000-5602-000001000000}" uniqueName="P1076466">
      <xmlPr mapId="1" xpath="/GFI-IZD-POD/NTI-E_1000956/P1076466" xmlDataType="decimal"/>
    </xmlCellPr>
  </singleXmlCell>
  <singleXmlCell id="512" xr6:uid="{00000000-000C-0000-FFFF-FFFF57020000}" r="H36" connectionId="0">
    <xmlCellPr id="1" xr6:uid="{00000000-0010-0000-5702-000001000000}" uniqueName="P1076467">
      <xmlPr mapId="1" xpath="/GFI-IZD-POD/NTI-E_1000956/P1076467" xmlDataType="decimal"/>
    </xmlCellPr>
  </singleXmlCell>
  <singleXmlCell id="513" xr6:uid="{00000000-000C-0000-FFFF-FFFF58020000}" r="I36" connectionId="0">
    <xmlCellPr id="1" xr6:uid="{00000000-0010-0000-5802-000001000000}" uniqueName="P1076468">
      <xmlPr mapId="1" xpath="/GFI-IZD-POD/NTI-E_1000956/P1076468" xmlDataType="decimal"/>
    </xmlCellPr>
  </singleXmlCell>
  <singleXmlCell id="514" xr6:uid="{00000000-000C-0000-FFFF-FFFF59020000}" r="H37" connectionId="0">
    <xmlCellPr id="1" xr6:uid="{00000000-0010-0000-5902-000001000000}" uniqueName="P1076469">
      <xmlPr mapId="1" xpath="/GFI-IZD-POD/NTI-E_1000956/P1076469" xmlDataType="decimal"/>
    </xmlCellPr>
  </singleXmlCell>
  <singleXmlCell id="515" xr6:uid="{00000000-000C-0000-FFFF-FFFF5A020000}" r="I37" connectionId="0">
    <xmlCellPr id="1" xr6:uid="{00000000-0010-0000-5A02-000001000000}" uniqueName="P1076470">
      <xmlPr mapId="1" xpath="/GFI-IZD-POD/NTI-E_1000956/P1076470" xmlDataType="decimal"/>
    </xmlCellPr>
  </singleXmlCell>
  <singleXmlCell id="516" xr6:uid="{00000000-000C-0000-FFFF-FFFF5B020000}" r="H38" connectionId="0">
    <xmlCellPr id="1" xr6:uid="{00000000-0010-0000-5B02-000001000000}" uniqueName="P1076471">
      <xmlPr mapId="1" xpath="/GFI-IZD-POD/NTI-E_1000956/P1076471" xmlDataType="decimal"/>
    </xmlCellPr>
  </singleXmlCell>
  <singleXmlCell id="517" xr6:uid="{00000000-000C-0000-FFFF-FFFF5C020000}" r="I38" connectionId="0">
    <xmlCellPr id="1" xr6:uid="{00000000-0010-0000-5C02-000001000000}" uniqueName="P1076472">
      <xmlPr mapId="1" xpath="/GFI-IZD-POD/NTI-E_1000956/P1076472" xmlDataType="decimal"/>
    </xmlCellPr>
  </singleXmlCell>
  <singleXmlCell id="518" xr6:uid="{00000000-000C-0000-FFFF-FFFF5D020000}" r="H39" connectionId="0">
    <xmlCellPr id="1" xr6:uid="{00000000-0010-0000-5D02-000001000000}" uniqueName="P1076473">
      <xmlPr mapId="1" xpath="/GFI-IZD-POD/NTI-E_1000956/P1076473" xmlDataType="decimal"/>
    </xmlCellPr>
  </singleXmlCell>
  <singleXmlCell id="519" xr6:uid="{00000000-000C-0000-FFFF-FFFF5E020000}" r="I39" connectionId="0">
    <xmlCellPr id="1" xr6:uid="{00000000-0010-0000-5E02-000001000000}" uniqueName="P1076474">
      <xmlPr mapId="1" xpath="/GFI-IZD-POD/NTI-E_1000956/P1076474" xmlDataType="decimal"/>
    </xmlCellPr>
  </singleXmlCell>
  <singleXmlCell id="520" xr6:uid="{00000000-000C-0000-FFFF-FFFF5F020000}" r="H40" connectionId="0">
    <xmlCellPr id="1" xr6:uid="{00000000-0010-0000-5F02-000001000000}" uniqueName="P1076475">
      <xmlPr mapId="1" xpath="/GFI-IZD-POD/NTI-E_1000956/P1076475" xmlDataType="decimal"/>
    </xmlCellPr>
  </singleXmlCell>
  <singleXmlCell id="521" xr6:uid="{00000000-000C-0000-FFFF-FFFF60020000}" r="I40" connectionId="0">
    <xmlCellPr id="1" xr6:uid="{00000000-0010-0000-6002-000001000000}" uniqueName="P1076476">
      <xmlPr mapId="1" xpath="/GFI-IZD-POD/NTI-E_1000956/P1076476" xmlDataType="decimal"/>
    </xmlCellPr>
  </singleXmlCell>
  <singleXmlCell id="522" xr6:uid="{00000000-000C-0000-FFFF-FFFF61020000}" r="H41" connectionId="0">
    <xmlCellPr id="1" xr6:uid="{00000000-0010-0000-6102-000001000000}" uniqueName="P1076477">
      <xmlPr mapId="1" xpath="/GFI-IZD-POD/NTI-E_1000956/P1076477" xmlDataType="decimal"/>
    </xmlCellPr>
  </singleXmlCell>
  <singleXmlCell id="523" xr6:uid="{00000000-000C-0000-FFFF-FFFF62020000}" r="I41" connectionId="0">
    <xmlCellPr id="1" xr6:uid="{00000000-0010-0000-6202-000001000000}" uniqueName="P1076478">
      <xmlPr mapId="1" xpath="/GFI-IZD-POD/NTI-E_1000956/P1076478" xmlDataType="decimal"/>
    </xmlCellPr>
  </singleXmlCell>
  <singleXmlCell id="524" xr6:uid="{00000000-000C-0000-FFFF-FFFF63020000}" r="H42" connectionId="0">
    <xmlCellPr id="1" xr6:uid="{00000000-0010-0000-6302-000001000000}" uniqueName="P1076479">
      <xmlPr mapId="1" xpath="/GFI-IZD-POD/NTI-E_1000956/P1076479" xmlDataType="decimal"/>
    </xmlCellPr>
  </singleXmlCell>
  <singleXmlCell id="525" xr6:uid="{00000000-000C-0000-FFFF-FFFF64020000}" r="I42" connectionId="0">
    <xmlCellPr id="1" xr6:uid="{00000000-0010-0000-6402-000001000000}" uniqueName="P1076480">
      <xmlPr mapId="1" xpath="/GFI-IZD-POD/NTI-E_1000956/P1076480" xmlDataType="decimal"/>
    </xmlCellPr>
  </singleXmlCell>
  <singleXmlCell id="526" xr6:uid="{00000000-000C-0000-FFFF-FFFF65020000}" r="H44" connectionId="0">
    <xmlCellPr id="1" xr6:uid="{00000000-0010-0000-6502-000001000000}" uniqueName="P1076481">
      <xmlPr mapId="1" xpath="/GFI-IZD-POD/NTI-E_1000956/P1076481" xmlDataType="decimal"/>
    </xmlCellPr>
  </singleXmlCell>
  <singleXmlCell id="527" xr6:uid="{00000000-000C-0000-FFFF-FFFF66020000}" r="I44" connectionId="0">
    <xmlCellPr id="1" xr6:uid="{00000000-0010-0000-6602-000001000000}" uniqueName="P1076482">
      <xmlPr mapId="1" xpath="/GFI-IZD-POD/NTI-E_1000956/P1076482" xmlDataType="decimal"/>
    </xmlCellPr>
  </singleXmlCell>
  <singleXmlCell id="528" xr6:uid="{00000000-000C-0000-FFFF-FFFF67020000}" r="H45" connectionId="0">
    <xmlCellPr id="1" xr6:uid="{00000000-0010-0000-6702-000001000000}" uniqueName="P1076483">
      <xmlPr mapId="1" xpath="/GFI-IZD-POD/NTI-E_1000956/P1076483" xmlDataType="decimal"/>
    </xmlCellPr>
  </singleXmlCell>
  <singleXmlCell id="529" xr6:uid="{00000000-000C-0000-FFFF-FFFF68020000}" r="I45" connectionId="0">
    <xmlCellPr id="1" xr6:uid="{00000000-0010-0000-6802-000001000000}" uniqueName="P1076484">
      <xmlPr mapId="1" xpath="/GFI-IZD-POD/NTI-E_1000956/P1076484" xmlDataType="decimal"/>
    </xmlCellPr>
  </singleXmlCell>
  <singleXmlCell id="530" xr6:uid="{00000000-000C-0000-FFFF-FFFF69020000}" r="H46" connectionId="0">
    <xmlCellPr id="1" xr6:uid="{00000000-0010-0000-6902-000001000000}" uniqueName="P1076485">
      <xmlPr mapId="1" xpath="/GFI-IZD-POD/NTI-E_1000956/P1076485" xmlDataType="decimal"/>
    </xmlCellPr>
  </singleXmlCell>
  <singleXmlCell id="531" xr6:uid="{00000000-000C-0000-FFFF-FFFF6A020000}" r="I46" connectionId="0">
    <xmlCellPr id="1" xr6:uid="{00000000-0010-0000-6A02-000001000000}" uniqueName="P1076486">
      <xmlPr mapId="1" xpath="/GFI-IZD-POD/NTI-E_1000956/P1076486" xmlDataType="decimal"/>
    </xmlCellPr>
  </singleXmlCell>
  <singleXmlCell id="532" xr6:uid="{00000000-000C-0000-FFFF-FFFF6B020000}" r="H47" connectionId="0">
    <xmlCellPr id="1" xr6:uid="{00000000-0010-0000-6B02-000001000000}" uniqueName="P1076487">
      <xmlPr mapId="1" xpath="/GFI-IZD-POD/NTI-E_1000956/P1076487" xmlDataType="decimal"/>
    </xmlCellPr>
  </singleXmlCell>
  <singleXmlCell id="533" xr6:uid="{00000000-000C-0000-FFFF-FFFF6C020000}" r="I47" connectionId="0">
    <xmlCellPr id="1" xr6:uid="{00000000-0010-0000-6C02-000001000000}" uniqueName="P1076488">
      <xmlPr mapId="1" xpath="/GFI-IZD-POD/NTI-E_1000956/P1076488" xmlDataType="decimal"/>
    </xmlCellPr>
  </singleXmlCell>
  <singleXmlCell id="534" xr6:uid="{00000000-000C-0000-FFFF-FFFF6D020000}" r="H48" connectionId="0">
    <xmlCellPr id="1" xr6:uid="{00000000-0010-0000-6D02-000001000000}" uniqueName="P1076489">
      <xmlPr mapId="1" xpath="/GFI-IZD-POD/NTI-E_1000956/P1076489" xmlDataType="decimal"/>
    </xmlCellPr>
  </singleXmlCell>
  <singleXmlCell id="535" xr6:uid="{00000000-000C-0000-FFFF-FFFF6E020000}" r="I48" connectionId="0">
    <xmlCellPr id="1" xr6:uid="{00000000-0010-0000-6E02-000001000000}" uniqueName="P1076490">
      <xmlPr mapId="1" xpath="/GFI-IZD-POD/NTI-E_1000956/P1076490" xmlDataType="decimal"/>
    </xmlCellPr>
  </singleXmlCell>
  <singleXmlCell id="536" xr6:uid="{00000000-000C-0000-FFFF-FFFF6F020000}" r="H49" connectionId="0">
    <xmlCellPr id="1" xr6:uid="{00000000-0010-0000-6F02-000001000000}" uniqueName="P1076491">
      <xmlPr mapId="1" xpath="/GFI-IZD-POD/NTI-E_1000956/P1076491" xmlDataType="decimal"/>
    </xmlCellPr>
  </singleXmlCell>
  <singleXmlCell id="537" xr6:uid="{00000000-000C-0000-FFFF-FFFF70020000}" r="I49" connectionId="0">
    <xmlCellPr id="1" xr6:uid="{00000000-0010-0000-7002-000001000000}" uniqueName="P1076492">
      <xmlPr mapId="1" xpath="/GFI-IZD-POD/NTI-E_1000956/P1076492" xmlDataType="decimal"/>
    </xmlCellPr>
  </singleXmlCell>
  <singleXmlCell id="538" xr6:uid="{00000000-000C-0000-FFFF-FFFF71020000}" r="H50" connectionId="0">
    <xmlCellPr id="1" xr6:uid="{00000000-0010-0000-7102-000001000000}" uniqueName="P1076493">
      <xmlPr mapId="1" xpath="/GFI-IZD-POD/NTI-E_1000956/P1076493" xmlDataType="decimal"/>
    </xmlCellPr>
  </singleXmlCell>
  <singleXmlCell id="539" xr6:uid="{00000000-000C-0000-FFFF-FFFF72020000}" r="I50" connectionId="0">
    <xmlCellPr id="1" xr6:uid="{00000000-0010-0000-7202-000001000000}" uniqueName="P1076494">
      <xmlPr mapId="1" xpath="/GFI-IZD-POD/NTI-E_1000956/P1076494" xmlDataType="decimal"/>
    </xmlCellPr>
  </singleXmlCell>
  <singleXmlCell id="540" xr6:uid="{00000000-000C-0000-FFFF-FFFF73020000}" r="H51" connectionId="0">
    <xmlCellPr id="1" xr6:uid="{00000000-0010-0000-7302-000001000000}" uniqueName="P1076495">
      <xmlPr mapId="1" xpath="/GFI-IZD-POD/NTI-E_1000956/P1076495" xmlDataType="decimal"/>
    </xmlCellPr>
  </singleXmlCell>
  <singleXmlCell id="541" xr6:uid="{00000000-000C-0000-FFFF-FFFF74020000}" r="I51" connectionId="0">
    <xmlCellPr id="1" xr6:uid="{00000000-0010-0000-7402-000001000000}" uniqueName="P1076496">
      <xmlPr mapId="1" xpath="/GFI-IZD-POD/NTI-E_1000956/P1076496" xmlDataType="decimal"/>
    </xmlCellPr>
  </singleXmlCell>
  <singleXmlCell id="542" xr6:uid="{00000000-000C-0000-FFFF-FFFF75020000}" r="H52" connectionId="0">
    <xmlCellPr id="1" xr6:uid="{00000000-0010-0000-7502-000001000000}" uniqueName="P1078211">
      <xmlPr mapId="1" xpath="/GFI-IZD-POD/NTI-E_1000956/P1078211" xmlDataType="decimal"/>
    </xmlCellPr>
  </singleXmlCell>
  <singleXmlCell id="543" xr6:uid="{00000000-000C-0000-FFFF-FFFF76020000}" r="I52" connectionId="0">
    <xmlCellPr id="1" xr6:uid="{00000000-0010-0000-7602-000001000000}" uniqueName="P1078212">
      <xmlPr mapId="1" xpath="/GFI-IZD-POD/NTI-E_1000956/P1078212" xmlDataType="decimal"/>
    </xmlCellPr>
  </singleXmlCell>
  <singleXmlCell id="544" xr6:uid="{00000000-000C-0000-FFFF-FFFF77020000}" r="H53" connectionId="0">
    <xmlCellPr id="1" xr6:uid="{00000000-0010-0000-7702-000001000000}" uniqueName="P1078213">
      <xmlPr mapId="1" xpath="/GFI-IZD-POD/NTI-E_1000956/P1078213" xmlDataType="decimal"/>
    </xmlCellPr>
  </singleXmlCell>
  <singleXmlCell id="545" xr6:uid="{00000000-000C-0000-FFFF-FFFF78020000}" r="I53" connectionId="0">
    <xmlCellPr id="1" xr6:uid="{00000000-0010-0000-7802-000001000000}" uniqueName="P1078214">
      <xmlPr mapId="1" xpath="/GFI-IZD-POD/NTI-E_1000956/P1078214" xmlDataType="decimal"/>
    </xmlCellPr>
  </singleXmlCell>
  <singleXmlCell id="546" xr6:uid="{00000000-000C-0000-FFFF-FFFF79020000}" r="H54" connectionId="0">
    <xmlCellPr id="1" xr6:uid="{00000000-0010-0000-7902-000001000000}" uniqueName="P1078216">
      <xmlPr mapId="1" xpath="/GFI-IZD-POD/NTI-E_1000956/P1078216" xmlDataType="decimal"/>
    </xmlCellPr>
  </singleXmlCell>
  <singleXmlCell id="547" xr6:uid="{00000000-000C-0000-FFFF-FFFF7A020000}" r="I54" connectionId="0">
    <xmlCellPr id="1" xr6:uid="{00000000-0010-0000-7A02-000001000000}" uniqueName="P1078218">
      <xmlPr mapId="1" xpath="/GFI-IZD-POD/NTI-E_1000956/P1078218" xmlDataType="decimal"/>
    </xmlCellPr>
  </singleXmlCell>
  <singleXmlCell id="548" xr6:uid="{00000000-000C-0000-FFFF-FFFF7B020000}" r="H55" connectionId="0">
    <xmlCellPr id="1" xr6:uid="{00000000-0010-0000-7B02-000001000000}" uniqueName="P1078219">
      <xmlPr mapId="1" xpath="/GFI-IZD-POD/NTI-E_1000956/P1078219" xmlDataType="decimal"/>
    </xmlCellPr>
  </singleXmlCell>
  <singleXmlCell id="549" xr6:uid="{00000000-000C-0000-FFFF-FFFF7C020000}" r="I55" connectionId="0">
    <xmlCellPr id="1" xr6:uid="{00000000-0010-0000-7C02-000001000000}" uniqueName="P1078221">
      <xmlPr mapId="1" xpath="/GFI-IZD-POD/NTI-E_1000956/P1078221" xmlDataType="decimal"/>
    </xmlCellPr>
  </singleXmlCell>
  <singleXmlCell id="550" xr6:uid="{00000000-000C-0000-FFFF-FFFF7D020000}" r="H56" connectionId="0">
    <xmlCellPr id="1" xr6:uid="{00000000-0010-0000-7D02-000001000000}" uniqueName="P1078223">
      <xmlPr mapId="1" xpath="/GFI-IZD-POD/NTI-E_1000956/P1078223" xmlDataType="decimal"/>
    </xmlCellPr>
  </singleXmlCell>
  <singleXmlCell id="551" xr6:uid="{00000000-000C-0000-FFFF-FFFF7E020000}" r="I56" connectionId="0">
    <xmlCellPr id="1" xr6:uid="{00000000-0010-0000-7E02-000001000000}" uniqueName="P1078225">
      <xmlPr mapId="1" xpath="/GFI-IZD-POD/NTI-E_1000956/P1078225" xmlDataType="decimal"/>
    </xmlCellPr>
  </singleXmlCell>
  <singleXmlCell id="552" xr6:uid="{00000000-000C-0000-FFFF-FFFF7F020000}" r="H57" connectionId="0">
    <xmlCellPr id="1" xr6:uid="{00000000-0010-0000-7F02-000001000000}" uniqueName="P1078227">
      <xmlPr mapId="1" xpath="/GFI-IZD-POD/NTI-E_1000956/P1078227" xmlDataType="decimal"/>
    </xmlCellPr>
  </singleXmlCell>
  <singleXmlCell id="553" xr6:uid="{00000000-000C-0000-FFFF-FFFF80020000}" r="I57" connectionId="0">
    <xmlCellPr id="1" xr6:uid="{00000000-0010-0000-8002-000001000000}" uniqueName="P1078228">
      <xmlPr mapId="1" xpath="/GFI-IZD-POD/NTI-E_1000956/P1078228" xmlDataType="decimal"/>
    </xmlCellPr>
  </singleXmlCell>
  <singleXmlCell id="554" xr6:uid="{00000000-000C-0000-FFFF-FFFF81020000}" r="H58" connectionId="0">
    <xmlCellPr id="1" xr6:uid="{00000000-0010-0000-8102-000001000000}" uniqueName="P1078230">
      <xmlPr mapId="1" xpath="/GFI-IZD-POD/NTI-E_1000956/P1078230" xmlDataType="decimal"/>
    </xmlCellPr>
  </singleXmlCell>
  <singleXmlCell id="555" xr6:uid="{00000000-000C-0000-FFFF-FFFF82020000}" r="I58" connectionId="0">
    <xmlCellPr id="1" xr6:uid="{00000000-0010-0000-8202-000001000000}" uniqueName="P1078232">
      <xmlPr mapId="1" xpath="/GFI-IZD-POD/NTI-E_1000956/P1078232" xmlDataType="decimal"/>
    </xmlCellPr>
  </singleXmlCell>
  <singleXmlCell id="556" xr6:uid="{00000000-000C-0000-FFFF-FFFF83020000}" r="H59" connectionId="0">
    <xmlCellPr id="1" xr6:uid="{00000000-0010-0000-8302-000001000000}" uniqueName="P1078234">
      <xmlPr mapId="1" xpath="/GFI-IZD-POD/NTI-E_1000956/P1078234" xmlDataType="decimal"/>
    </xmlCellPr>
  </singleXmlCell>
  <singleXmlCell id="557" xr6:uid="{00000000-000C-0000-FFFF-FFFF84020000}" r="I59" connectionId="0">
    <xmlCellPr id="1" xr6:uid="{00000000-0010-0000-8402-000001000000}" uniqueName="P1078235">
      <xmlPr mapId="1" xpath="/GFI-IZD-POD/NTI-E_100095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41" zoomScale="115" zoomScaleNormal="115" workbookViewId="0">
      <selection activeCell="D32" sqref="D32:G32"/>
    </sheetView>
  </sheetViews>
  <sheetFormatPr defaultRowHeight="12.75" x14ac:dyDescent="0.2"/>
  <cols>
    <col min="9" max="9" width="13.42578125" customWidth="1"/>
  </cols>
  <sheetData>
    <row r="1" spans="1:10" ht="15.75" x14ac:dyDescent="0.25">
      <c r="A1" s="113"/>
      <c r="B1" s="114"/>
      <c r="C1" s="114"/>
      <c r="D1" s="53"/>
      <c r="E1" s="53"/>
      <c r="F1" s="53"/>
      <c r="G1" s="53"/>
      <c r="H1" s="53"/>
      <c r="I1" s="53"/>
      <c r="J1" s="54"/>
    </row>
    <row r="2" spans="1:10" ht="14.45" customHeight="1" x14ac:dyDescent="0.2">
      <c r="A2" s="115" t="s">
        <v>316</v>
      </c>
      <c r="B2" s="116"/>
      <c r="C2" s="116"/>
      <c r="D2" s="116"/>
      <c r="E2" s="116"/>
      <c r="F2" s="116"/>
      <c r="G2" s="116"/>
      <c r="H2" s="116"/>
      <c r="I2" s="116"/>
      <c r="J2" s="117"/>
    </row>
    <row r="3" spans="1:10" ht="15" x14ac:dyDescent="0.2">
      <c r="A3" s="55"/>
      <c r="B3" s="56"/>
      <c r="C3" s="56"/>
      <c r="D3" s="56"/>
      <c r="E3" s="56"/>
      <c r="F3" s="56"/>
      <c r="G3" s="56"/>
      <c r="H3" s="56"/>
      <c r="I3" s="56"/>
      <c r="J3" s="57"/>
    </row>
    <row r="4" spans="1:10" ht="33.6" customHeight="1" x14ac:dyDescent="0.2">
      <c r="A4" s="118" t="s">
        <v>301</v>
      </c>
      <c r="B4" s="119"/>
      <c r="C4" s="119"/>
      <c r="D4" s="119"/>
      <c r="E4" s="120">
        <v>45658</v>
      </c>
      <c r="F4" s="121"/>
      <c r="G4" s="58" t="s">
        <v>0</v>
      </c>
      <c r="H4" s="120">
        <v>46022</v>
      </c>
      <c r="I4" s="121"/>
      <c r="J4" s="59"/>
    </row>
    <row r="5" spans="1:10" s="31" customFormat="1" ht="10.15" customHeight="1" x14ac:dyDescent="0.25">
      <c r="A5" s="122"/>
      <c r="B5" s="123"/>
      <c r="C5" s="123"/>
      <c r="D5" s="123"/>
      <c r="E5" s="123"/>
      <c r="F5" s="123"/>
      <c r="G5" s="123"/>
      <c r="H5" s="123"/>
      <c r="I5" s="123"/>
      <c r="J5" s="124"/>
    </row>
    <row r="6" spans="1:10" ht="20.45" customHeight="1" x14ac:dyDescent="0.2">
      <c r="A6" s="60"/>
      <c r="B6" s="61" t="s">
        <v>323</v>
      </c>
      <c r="C6" s="62"/>
      <c r="D6" s="62"/>
      <c r="E6" s="94">
        <v>2025</v>
      </c>
      <c r="F6" s="63"/>
      <c r="G6" s="58"/>
      <c r="H6" s="63"/>
      <c r="I6" s="63"/>
      <c r="J6" s="64"/>
    </row>
    <row r="7" spans="1:10" s="32" customFormat="1" ht="10.9" customHeight="1" x14ac:dyDescent="0.2">
      <c r="A7" s="60"/>
      <c r="B7" s="62"/>
      <c r="C7" s="62"/>
      <c r="D7" s="62"/>
      <c r="E7" s="65"/>
      <c r="F7" s="65"/>
      <c r="G7" s="58"/>
      <c r="H7" s="65"/>
      <c r="I7" s="65"/>
      <c r="J7" s="64"/>
    </row>
    <row r="8" spans="1:10" ht="37.9" customHeight="1" x14ac:dyDescent="0.2">
      <c r="A8" s="127" t="s">
        <v>324</v>
      </c>
      <c r="B8" s="128"/>
      <c r="C8" s="128"/>
      <c r="D8" s="128"/>
      <c r="E8" s="128"/>
      <c r="F8" s="128"/>
      <c r="G8" s="128"/>
      <c r="H8" s="128"/>
      <c r="I8" s="128"/>
      <c r="J8" s="66"/>
    </row>
    <row r="9" spans="1:10" ht="15" x14ac:dyDescent="0.25">
      <c r="A9" s="67"/>
      <c r="B9" s="68"/>
      <c r="C9" s="68"/>
      <c r="D9" s="68"/>
      <c r="E9" s="126"/>
      <c r="F9" s="126"/>
      <c r="G9" s="96"/>
      <c r="H9" s="96"/>
      <c r="I9" s="69"/>
      <c r="J9" s="70"/>
    </row>
    <row r="10" spans="1:10" ht="25.9" customHeight="1" x14ac:dyDescent="0.25">
      <c r="A10" s="129" t="s">
        <v>302</v>
      </c>
      <c r="B10" s="130"/>
      <c r="C10" s="131" t="s">
        <v>446</v>
      </c>
      <c r="D10" s="132"/>
      <c r="E10" s="72"/>
      <c r="F10" s="133" t="s">
        <v>325</v>
      </c>
      <c r="G10" s="134"/>
      <c r="H10" s="135" t="s">
        <v>447</v>
      </c>
      <c r="I10" s="136"/>
      <c r="J10" s="73"/>
    </row>
    <row r="11" spans="1:10" ht="15.6" customHeight="1" x14ac:dyDescent="0.25">
      <c r="A11" s="67"/>
      <c r="B11" s="68"/>
      <c r="C11" s="68"/>
      <c r="D11" s="68"/>
      <c r="E11" s="125"/>
      <c r="F11" s="125"/>
      <c r="G11" s="125"/>
      <c r="H11" s="125"/>
      <c r="I11" s="74"/>
      <c r="J11" s="73"/>
    </row>
    <row r="12" spans="1:10" ht="21" customHeight="1" x14ac:dyDescent="0.25">
      <c r="A12" s="97" t="s">
        <v>317</v>
      </c>
      <c r="B12" s="130"/>
      <c r="C12" s="131" t="s">
        <v>448</v>
      </c>
      <c r="D12" s="132"/>
      <c r="E12" s="139"/>
      <c r="F12" s="125"/>
      <c r="G12" s="125"/>
      <c r="H12" s="125"/>
      <c r="I12" s="74"/>
      <c r="J12" s="73"/>
    </row>
    <row r="13" spans="1:10" ht="10.9" customHeight="1" x14ac:dyDescent="0.25">
      <c r="A13" s="72"/>
      <c r="B13" s="74"/>
      <c r="C13" s="68"/>
      <c r="D13" s="68"/>
      <c r="E13" s="96"/>
      <c r="F13" s="96"/>
      <c r="G13" s="96"/>
      <c r="H13" s="96"/>
      <c r="I13" s="68"/>
      <c r="J13" s="75"/>
    </row>
    <row r="14" spans="1:10" ht="22.9" customHeight="1" x14ac:dyDescent="0.2">
      <c r="A14" s="97" t="s">
        <v>303</v>
      </c>
      <c r="B14" s="140"/>
      <c r="C14" s="131" t="s">
        <v>449</v>
      </c>
      <c r="D14" s="132"/>
      <c r="E14" s="137"/>
      <c r="F14" s="138"/>
      <c r="G14" s="76" t="s">
        <v>326</v>
      </c>
      <c r="H14" s="135" t="s">
        <v>450</v>
      </c>
      <c r="I14" s="136"/>
      <c r="J14" s="77"/>
    </row>
    <row r="15" spans="1:10" ht="14.45" customHeight="1" x14ac:dyDescent="0.25">
      <c r="A15" s="72"/>
      <c r="B15" s="74"/>
      <c r="C15" s="68"/>
      <c r="D15" s="68"/>
      <c r="E15" s="96"/>
      <c r="F15" s="96"/>
      <c r="G15" s="96"/>
      <c r="H15" s="96"/>
      <c r="I15" s="68"/>
      <c r="J15" s="75"/>
    </row>
    <row r="16" spans="1:10" ht="13.15" customHeight="1" x14ac:dyDescent="0.2">
      <c r="A16" s="97" t="s">
        <v>327</v>
      </c>
      <c r="B16" s="140"/>
      <c r="C16" s="131" t="s">
        <v>451</v>
      </c>
      <c r="D16" s="132"/>
      <c r="E16" s="78"/>
      <c r="F16" s="78"/>
      <c r="G16" s="78"/>
      <c r="H16" s="78"/>
      <c r="I16" s="78"/>
      <c r="J16" s="77"/>
    </row>
    <row r="17" spans="1:10" ht="14.45" customHeight="1" x14ac:dyDescent="0.2">
      <c r="A17" s="141"/>
      <c r="B17" s="142"/>
      <c r="C17" s="142"/>
      <c r="D17" s="142"/>
      <c r="E17" s="142"/>
      <c r="F17" s="142"/>
      <c r="G17" s="142"/>
      <c r="H17" s="142"/>
      <c r="I17" s="142"/>
      <c r="J17" s="143"/>
    </row>
    <row r="18" spans="1:10" x14ac:dyDescent="0.2">
      <c r="A18" s="129" t="s">
        <v>304</v>
      </c>
      <c r="B18" s="130"/>
      <c r="C18" s="99" t="s">
        <v>452</v>
      </c>
      <c r="D18" s="100"/>
      <c r="E18" s="100"/>
      <c r="F18" s="100"/>
      <c r="G18" s="100"/>
      <c r="H18" s="100"/>
      <c r="I18" s="100"/>
      <c r="J18" s="101"/>
    </row>
    <row r="19" spans="1:10" ht="15" x14ac:dyDescent="0.25">
      <c r="A19" s="67"/>
      <c r="B19" s="68"/>
      <c r="C19" s="79"/>
      <c r="D19" s="68"/>
      <c r="E19" s="96"/>
      <c r="F19" s="96"/>
      <c r="G19" s="96"/>
      <c r="H19" s="96"/>
      <c r="I19" s="68"/>
      <c r="J19" s="75"/>
    </row>
    <row r="20" spans="1:10" ht="15" x14ac:dyDescent="0.25">
      <c r="A20" s="129" t="s">
        <v>305</v>
      </c>
      <c r="B20" s="130"/>
      <c r="C20" s="135">
        <v>10000</v>
      </c>
      <c r="D20" s="136"/>
      <c r="E20" s="96"/>
      <c r="F20" s="96"/>
      <c r="G20" s="99" t="s">
        <v>453</v>
      </c>
      <c r="H20" s="100"/>
      <c r="I20" s="100"/>
      <c r="J20" s="101"/>
    </row>
    <row r="21" spans="1:10" ht="15" x14ac:dyDescent="0.25">
      <c r="A21" s="67"/>
      <c r="B21" s="68"/>
      <c r="C21" s="68"/>
      <c r="D21" s="68"/>
      <c r="E21" s="96"/>
      <c r="F21" s="96"/>
      <c r="G21" s="96"/>
      <c r="H21" s="96"/>
      <c r="I21" s="68"/>
      <c r="J21" s="75"/>
    </row>
    <row r="22" spans="1:10" x14ac:dyDescent="0.2">
      <c r="A22" s="129" t="s">
        <v>306</v>
      </c>
      <c r="B22" s="130"/>
      <c r="C22" s="99" t="s">
        <v>454</v>
      </c>
      <c r="D22" s="100"/>
      <c r="E22" s="100"/>
      <c r="F22" s="100"/>
      <c r="G22" s="100"/>
      <c r="H22" s="100"/>
      <c r="I22" s="100"/>
      <c r="J22" s="101"/>
    </row>
    <row r="23" spans="1:10" ht="15" x14ac:dyDescent="0.25">
      <c r="A23" s="67"/>
      <c r="B23" s="68"/>
      <c r="C23" s="68"/>
      <c r="D23" s="68"/>
      <c r="E23" s="96"/>
      <c r="F23" s="96"/>
      <c r="G23" s="96"/>
      <c r="H23" s="96"/>
      <c r="I23" s="68"/>
      <c r="J23" s="75"/>
    </row>
    <row r="24" spans="1:10" x14ac:dyDescent="0.2">
      <c r="A24" s="129" t="s">
        <v>307</v>
      </c>
      <c r="B24" s="130"/>
      <c r="C24" s="144" t="s">
        <v>455</v>
      </c>
      <c r="D24" s="145"/>
      <c r="E24" s="145"/>
      <c r="F24" s="145"/>
      <c r="G24" s="145"/>
      <c r="H24" s="145"/>
      <c r="I24" s="145"/>
      <c r="J24" s="146"/>
    </row>
    <row r="25" spans="1:10" ht="15" x14ac:dyDescent="0.25">
      <c r="A25" s="67"/>
      <c r="B25" s="68"/>
      <c r="C25" s="79"/>
      <c r="D25" s="68"/>
      <c r="E25" s="96"/>
      <c r="F25" s="96"/>
      <c r="G25" s="96"/>
      <c r="H25" s="96"/>
      <c r="I25" s="68"/>
      <c r="J25" s="75"/>
    </row>
    <row r="26" spans="1:10" x14ac:dyDescent="0.2">
      <c r="A26" s="129" t="s">
        <v>308</v>
      </c>
      <c r="B26" s="130"/>
      <c r="C26" s="144" t="s">
        <v>456</v>
      </c>
      <c r="D26" s="145"/>
      <c r="E26" s="145"/>
      <c r="F26" s="145"/>
      <c r="G26" s="145"/>
      <c r="H26" s="145"/>
      <c r="I26" s="145"/>
      <c r="J26" s="146"/>
    </row>
    <row r="27" spans="1:10" ht="13.9" customHeight="1" x14ac:dyDescent="0.25">
      <c r="A27" s="67"/>
      <c r="B27" s="68"/>
      <c r="C27" s="79"/>
      <c r="D27" s="68"/>
      <c r="E27" s="96"/>
      <c r="F27" s="96"/>
      <c r="G27" s="96"/>
      <c r="H27" s="96"/>
      <c r="I27" s="68"/>
      <c r="J27" s="75"/>
    </row>
    <row r="28" spans="1:10" ht="22.9" customHeight="1" x14ac:dyDescent="0.2">
      <c r="A28" s="97" t="s">
        <v>318</v>
      </c>
      <c r="B28" s="130"/>
      <c r="C28" s="80">
        <v>641</v>
      </c>
      <c r="D28" s="81"/>
      <c r="E28" s="104"/>
      <c r="F28" s="104"/>
      <c r="G28" s="104"/>
      <c r="H28" s="104"/>
      <c r="I28" s="147"/>
      <c r="J28" s="148"/>
    </row>
    <row r="29" spans="1:10" ht="15" x14ac:dyDescent="0.25">
      <c r="A29" s="67"/>
      <c r="B29" s="68"/>
      <c r="C29" s="68"/>
      <c r="D29" s="68"/>
      <c r="E29" s="96"/>
      <c r="F29" s="96"/>
      <c r="G29" s="96"/>
      <c r="H29" s="96"/>
      <c r="I29" s="68"/>
      <c r="J29" s="75"/>
    </row>
    <row r="30" spans="1:10" ht="15" x14ac:dyDescent="0.25">
      <c r="A30" s="129" t="s">
        <v>309</v>
      </c>
      <c r="B30" s="130"/>
      <c r="C30" s="82" t="s">
        <v>330</v>
      </c>
      <c r="D30" s="149" t="s">
        <v>328</v>
      </c>
      <c r="E30" s="108"/>
      <c r="F30" s="108"/>
      <c r="G30" s="108"/>
      <c r="H30" s="83" t="s">
        <v>329</v>
      </c>
      <c r="I30" s="84" t="s">
        <v>330</v>
      </c>
      <c r="J30" s="70"/>
    </row>
    <row r="31" spans="1:10" x14ac:dyDescent="0.2">
      <c r="A31" s="129"/>
      <c r="B31" s="130"/>
      <c r="C31" s="85"/>
      <c r="D31" s="58"/>
      <c r="E31" s="138"/>
      <c r="F31" s="138"/>
      <c r="G31" s="138"/>
      <c r="H31" s="138"/>
      <c r="I31" s="138"/>
      <c r="J31" s="150"/>
    </row>
    <row r="32" spans="1:10" x14ac:dyDescent="0.2">
      <c r="A32" s="129" t="s">
        <v>319</v>
      </c>
      <c r="B32" s="130"/>
      <c r="C32" s="80" t="s">
        <v>333</v>
      </c>
      <c r="D32" s="149" t="s">
        <v>331</v>
      </c>
      <c r="E32" s="108"/>
      <c r="F32" s="108"/>
      <c r="G32" s="108"/>
      <c r="H32" s="86" t="s">
        <v>332</v>
      </c>
      <c r="I32" s="86" t="s">
        <v>333</v>
      </c>
      <c r="J32" s="77"/>
    </row>
    <row r="33" spans="1:10" ht="15" x14ac:dyDescent="0.25">
      <c r="A33" s="67"/>
      <c r="B33" s="68"/>
      <c r="C33" s="68"/>
      <c r="D33" s="68"/>
      <c r="E33" s="96"/>
      <c r="F33" s="96"/>
      <c r="G33" s="96"/>
      <c r="H33" s="96"/>
      <c r="I33" s="68"/>
      <c r="J33" s="75"/>
    </row>
    <row r="34" spans="1:10" x14ac:dyDescent="0.2">
      <c r="A34" s="149" t="s">
        <v>320</v>
      </c>
      <c r="B34" s="108"/>
      <c r="C34" s="108"/>
      <c r="D34" s="108"/>
      <c r="E34" s="108" t="s">
        <v>310</v>
      </c>
      <c r="F34" s="108"/>
      <c r="G34" s="108"/>
      <c r="H34" s="108"/>
      <c r="I34" s="108"/>
      <c r="J34" s="87" t="s">
        <v>311</v>
      </c>
    </row>
    <row r="35" spans="1:10" ht="15" x14ac:dyDescent="0.25">
      <c r="A35" s="67"/>
      <c r="B35" s="68"/>
      <c r="C35" s="68"/>
      <c r="D35" s="68"/>
      <c r="E35" s="96"/>
      <c r="F35" s="96"/>
      <c r="G35" s="96"/>
      <c r="H35" s="96"/>
      <c r="I35" s="68"/>
      <c r="J35" s="70"/>
    </row>
    <row r="36" spans="1:10" x14ac:dyDescent="0.2">
      <c r="A36" s="151" t="s">
        <v>460</v>
      </c>
      <c r="B36" s="152"/>
      <c r="C36" s="152"/>
      <c r="D36" s="152"/>
      <c r="E36" s="151" t="s">
        <v>461</v>
      </c>
      <c r="F36" s="152"/>
      <c r="G36" s="152"/>
      <c r="H36" s="152"/>
      <c r="I36" s="154"/>
      <c r="J36" s="71" t="s">
        <v>462</v>
      </c>
    </row>
    <row r="37" spans="1:10" ht="15" x14ac:dyDescent="0.25">
      <c r="A37" s="67"/>
      <c r="B37" s="68"/>
      <c r="C37" s="79"/>
      <c r="D37" s="156"/>
      <c r="E37" s="156"/>
      <c r="F37" s="156"/>
      <c r="G37" s="156"/>
      <c r="H37" s="156"/>
      <c r="I37" s="156"/>
      <c r="J37" s="75"/>
    </row>
    <row r="38" spans="1:10" x14ac:dyDescent="0.2">
      <c r="A38" s="151"/>
      <c r="B38" s="152"/>
      <c r="C38" s="152"/>
      <c r="D38" s="154"/>
      <c r="E38" s="151"/>
      <c r="F38" s="152"/>
      <c r="G38" s="152"/>
      <c r="H38" s="152"/>
      <c r="I38" s="154"/>
      <c r="J38" s="82"/>
    </row>
    <row r="39" spans="1:10" ht="15" x14ac:dyDescent="0.25">
      <c r="A39" s="67"/>
      <c r="B39" s="68"/>
      <c r="C39" s="79"/>
      <c r="D39" s="88"/>
      <c r="E39" s="156"/>
      <c r="F39" s="156"/>
      <c r="G39" s="156"/>
      <c r="H39" s="156"/>
      <c r="I39" s="74"/>
      <c r="J39" s="75"/>
    </row>
    <row r="40" spans="1:10" x14ac:dyDescent="0.2">
      <c r="A40" s="151"/>
      <c r="B40" s="152"/>
      <c r="C40" s="152"/>
      <c r="D40" s="154"/>
      <c r="E40" s="151"/>
      <c r="F40" s="152"/>
      <c r="G40" s="152"/>
      <c r="H40" s="152"/>
      <c r="I40" s="154"/>
      <c r="J40" s="82"/>
    </row>
    <row r="41" spans="1:10" ht="15" x14ac:dyDescent="0.25">
      <c r="A41" s="67"/>
      <c r="B41" s="68"/>
      <c r="C41" s="79"/>
      <c r="D41" s="88"/>
      <c r="E41" s="88"/>
      <c r="F41" s="88"/>
      <c r="G41" s="88"/>
      <c r="H41" s="88"/>
      <c r="I41" s="74"/>
      <c r="J41" s="75"/>
    </row>
    <row r="42" spans="1:10" x14ac:dyDescent="0.2">
      <c r="A42" s="151"/>
      <c r="B42" s="152"/>
      <c r="C42" s="152"/>
      <c r="D42" s="154"/>
      <c r="E42" s="151"/>
      <c r="F42" s="152"/>
      <c r="G42" s="152"/>
      <c r="H42" s="152"/>
      <c r="I42" s="154"/>
      <c r="J42" s="80"/>
    </row>
    <row r="43" spans="1:10" ht="15" x14ac:dyDescent="0.25">
      <c r="A43" s="89"/>
      <c r="B43" s="79"/>
      <c r="C43" s="155"/>
      <c r="D43" s="155"/>
      <c r="E43" s="96"/>
      <c r="F43" s="96"/>
      <c r="G43" s="155"/>
      <c r="H43" s="155"/>
      <c r="I43" s="155"/>
      <c r="J43" s="75"/>
    </row>
    <row r="44" spans="1:10" x14ac:dyDescent="0.2">
      <c r="A44" s="151"/>
      <c r="B44" s="152"/>
      <c r="C44" s="152"/>
      <c r="D44" s="154"/>
      <c r="E44" s="151"/>
      <c r="F44" s="152"/>
      <c r="G44" s="152"/>
      <c r="H44" s="152"/>
      <c r="I44" s="154"/>
      <c r="J44" s="80"/>
    </row>
    <row r="45" spans="1:10" ht="15" x14ac:dyDescent="0.25">
      <c r="A45" s="89"/>
      <c r="B45" s="79"/>
      <c r="C45" s="79"/>
      <c r="D45" s="68"/>
      <c r="E45" s="153"/>
      <c r="F45" s="153"/>
      <c r="G45" s="155"/>
      <c r="H45" s="155"/>
      <c r="I45" s="68"/>
      <c r="J45" s="75"/>
    </row>
    <row r="46" spans="1:10" x14ac:dyDescent="0.2">
      <c r="A46" s="151"/>
      <c r="B46" s="152"/>
      <c r="C46" s="152"/>
      <c r="D46" s="154"/>
      <c r="E46" s="151"/>
      <c r="F46" s="152"/>
      <c r="G46" s="152"/>
      <c r="H46" s="152"/>
      <c r="I46" s="154"/>
      <c r="J46" s="80"/>
    </row>
    <row r="47" spans="1:10" ht="15" x14ac:dyDescent="0.25">
      <c r="A47" s="89"/>
      <c r="B47" s="79"/>
      <c r="C47" s="79"/>
      <c r="D47" s="68"/>
      <c r="E47" s="96"/>
      <c r="F47" s="96"/>
      <c r="G47" s="155"/>
      <c r="H47" s="155"/>
      <c r="I47" s="68"/>
      <c r="J47" s="90" t="s">
        <v>334</v>
      </c>
    </row>
    <row r="48" spans="1:10" ht="15" x14ac:dyDescent="0.25">
      <c r="A48" s="89"/>
      <c r="B48" s="79"/>
      <c r="C48" s="79"/>
      <c r="D48" s="68"/>
      <c r="E48" s="96"/>
      <c r="F48" s="96"/>
      <c r="G48" s="155"/>
      <c r="H48" s="155"/>
      <c r="I48" s="68"/>
      <c r="J48" s="90" t="s">
        <v>335</v>
      </c>
    </row>
    <row r="49" spans="1:10" ht="14.45" customHeight="1" x14ac:dyDescent="0.2">
      <c r="A49" s="97" t="s">
        <v>312</v>
      </c>
      <c r="B49" s="98"/>
      <c r="C49" s="135" t="s">
        <v>335</v>
      </c>
      <c r="D49" s="136"/>
      <c r="E49" s="157" t="s">
        <v>336</v>
      </c>
      <c r="F49" s="158"/>
      <c r="G49" s="99"/>
      <c r="H49" s="100"/>
      <c r="I49" s="100"/>
      <c r="J49" s="101"/>
    </row>
    <row r="50" spans="1:10" ht="15" x14ac:dyDescent="0.25">
      <c r="A50" s="89"/>
      <c r="B50" s="79"/>
      <c r="C50" s="155"/>
      <c r="D50" s="155"/>
      <c r="E50" s="96"/>
      <c r="F50" s="96"/>
      <c r="G50" s="102" t="s">
        <v>337</v>
      </c>
      <c r="H50" s="102"/>
      <c r="I50" s="102"/>
      <c r="J50" s="64"/>
    </row>
    <row r="51" spans="1:10" ht="13.9" customHeight="1" x14ac:dyDescent="0.2">
      <c r="A51" s="97" t="s">
        <v>313</v>
      </c>
      <c r="B51" s="98"/>
      <c r="C51" s="99" t="s">
        <v>457</v>
      </c>
      <c r="D51" s="100"/>
      <c r="E51" s="100"/>
      <c r="F51" s="100"/>
      <c r="G51" s="100"/>
      <c r="H51" s="100"/>
      <c r="I51" s="100"/>
      <c r="J51" s="101"/>
    </row>
    <row r="52" spans="1:10" ht="15" x14ac:dyDescent="0.25">
      <c r="A52" s="67"/>
      <c r="B52" s="68"/>
      <c r="C52" s="104" t="s">
        <v>314</v>
      </c>
      <c r="D52" s="104"/>
      <c r="E52" s="104"/>
      <c r="F52" s="104"/>
      <c r="G52" s="104"/>
      <c r="H52" s="104"/>
      <c r="I52" s="104"/>
      <c r="J52" s="75"/>
    </row>
    <row r="53" spans="1:10" ht="15" x14ac:dyDescent="0.25">
      <c r="A53" s="97" t="s">
        <v>315</v>
      </c>
      <c r="B53" s="98"/>
      <c r="C53" s="105" t="s">
        <v>458</v>
      </c>
      <c r="D53" s="106"/>
      <c r="E53" s="107"/>
      <c r="F53" s="96"/>
      <c r="G53" s="96"/>
      <c r="H53" s="108"/>
      <c r="I53" s="108"/>
      <c r="J53" s="109"/>
    </row>
    <row r="54" spans="1:10" ht="15" x14ac:dyDescent="0.25">
      <c r="A54" s="67"/>
      <c r="B54" s="68"/>
      <c r="C54" s="79"/>
      <c r="D54" s="68"/>
      <c r="E54" s="96"/>
      <c r="F54" s="96"/>
      <c r="G54" s="96"/>
      <c r="H54" s="96"/>
      <c r="I54" s="68"/>
      <c r="J54" s="75"/>
    </row>
    <row r="55" spans="1:10" ht="14.45" customHeight="1" x14ac:dyDescent="0.2">
      <c r="A55" s="97" t="s">
        <v>307</v>
      </c>
      <c r="B55" s="98"/>
      <c r="C55" s="110" t="s">
        <v>464</v>
      </c>
      <c r="D55" s="111"/>
      <c r="E55" s="111"/>
      <c r="F55" s="111"/>
      <c r="G55" s="111"/>
      <c r="H55" s="111"/>
      <c r="I55" s="111"/>
      <c r="J55" s="112"/>
    </row>
    <row r="56" spans="1:10" ht="15" x14ac:dyDescent="0.25">
      <c r="A56" s="67"/>
      <c r="B56" s="68"/>
      <c r="C56" s="68"/>
      <c r="D56" s="68"/>
      <c r="E56" s="96"/>
      <c r="F56" s="96"/>
      <c r="G56" s="96"/>
      <c r="H56" s="96"/>
      <c r="I56" s="68"/>
      <c r="J56" s="75"/>
    </row>
    <row r="57" spans="1:10" x14ac:dyDescent="0.2">
      <c r="A57" s="97" t="s">
        <v>338</v>
      </c>
      <c r="B57" s="98"/>
      <c r="C57" s="99" t="s">
        <v>459</v>
      </c>
      <c r="D57" s="100"/>
      <c r="E57" s="100"/>
      <c r="F57" s="100"/>
      <c r="G57" s="100"/>
      <c r="H57" s="100"/>
      <c r="I57" s="100"/>
      <c r="J57" s="101"/>
    </row>
    <row r="58" spans="1:10" ht="14.45" customHeight="1" x14ac:dyDescent="0.25">
      <c r="A58" s="67"/>
      <c r="B58" s="68"/>
      <c r="C58" s="102" t="s">
        <v>339</v>
      </c>
      <c r="D58" s="102"/>
      <c r="E58" s="102"/>
      <c r="F58" s="102"/>
      <c r="G58" s="68"/>
      <c r="H58" s="68"/>
      <c r="I58" s="68"/>
      <c r="J58" s="75"/>
    </row>
    <row r="59" spans="1:10" x14ac:dyDescent="0.2">
      <c r="A59" s="97" t="s">
        <v>340</v>
      </c>
      <c r="B59" s="98"/>
      <c r="C59" s="99" t="s">
        <v>468</v>
      </c>
      <c r="D59" s="100"/>
      <c r="E59" s="100"/>
      <c r="F59" s="100"/>
      <c r="G59" s="100"/>
      <c r="H59" s="100"/>
      <c r="I59" s="100"/>
      <c r="J59" s="101"/>
    </row>
    <row r="60" spans="1:10" ht="14.45" customHeight="1" x14ac:dyDescent="0.2">
      <c r="A60" s="91"/>
      <c r="B60" s="92"/>
      <c r="C60" s="103" t="s">
        <v>341</v>
      </c>
      <c r="D60" s="103"/>
      <c r="E60" s="103"/>
      <c r="F60" s="103"/>
      <c r="G60" s="103"/>
      <c r="H60" s="92"/>
      <c r="I60" s="92"/>
      <c r="J60" s="93"/>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8" zoomScaleNormal="100" zoomScaleSheetLayoutView="100" workbookViewId="0">
      <selection activeCell="H15" activeCellId="1" sqref="H12 H15"/>
    </sheetView>
  </sheetViews>
  <sheetFormatPr defaultColWidth="8.85546875" defaultRowHeight="12.75" x14ac:dyDescent="0.2"/>
  <cols>
    <col min="8" max="9" width="15.7109375" style="18" customWidth="1"/>
    <col min="10" max="10" width="10.28515625" bestFit="1" customWidth="1"/>
  </cols>
  <sheetData>
    <row r="1" spans="1:9" x14ac:dyDescent="0.2">
      <c r="A1" s="167" t="s">
        <v>1</v>
      </c>
      <c r="B1" s="168"/>
      <c r="C1" s="168"/>
      <c r="D1" s="168"/>
      <c r="E1" s="168"/>
      <c r="F1" s="168"/>
      <c r="G1" s="168"/>
      <c r="H1" s="168"/>
      <c r="I1" s="168"/>
    </row>
    <row r="2" spans="1:9" x14ac:dyDescent="0.2">
      <c r="A2" s="169" t="s">
        <v>465</v>
      </c>
      <c r="B2" s="170"/>
      <c r="C2" s="170"/>
      <c r="D2" s="170"/>
      <c r="E2" s="170"/>
      <c r="F2" s="170"/>
      <c r="G2" s="170"/>
      <c r="H2" s="170"/>
      <c r="I2" s="170"/>
    </row>
    <row r="3" spans="1:9" x14ac:dyDescent="0.2">
      <c r="A3" s="171" t="s">
        <v>445</v>
      </c>
      <c r="B3" s="171"/>
      <c r="C3" s="171"/>
      <c r="D3" s="171"/>
      <c r="E3" s="171"/>
      <c r="F3" s="171"/>
      <c r="G3" s="171"/>
      <c r="H3" s="171"/>
      <c r="I3" s="171"/>
    </row>
    <row r="4" spans="1:9" x14ac:dyDescent="0.2">
      <c r="A4" s="172" t="s">
        <v>463</v>
      </c>
      <c r="B4" s="173"/>
      <c r="C4" s="173"/>
      <c r="D4" s="173"/>
      <c r="E4" s="173"/>
      <c r="F4" s="173"/>
      <c r="G4" s="173"/>
      <c r="H4" s="173"/>
      <c r="I4" s="174"/>
    </row>
    <row r="5" spans="1:9" ht="34.5" thickBot="1" x14ac:dyDescent="0.25">
      <c r="A5" s="178" t="s">
        <v>2</v>
      </c>
      <c r="B5" s="179"/>
      <c r="C5" s="179"/>
      <c r="D5" s="179"/>
      <c r="E5" s="179"/>
      <c r="F5" s="180"/>
      <c r="G5" s="12" t="s">
        <v>104</v>
      </c>
      <c r="H5" s="16" t="s">
        <v>291</v>
      </c>
      <c r="I5" s="17" t="s">
        <v>296</v>
      </c>
    </row>
    <row r="6" spans="1:9" x14ac:dyDescent="0.2">
      <c r="A6" s="175">
        <v>1</v>
      </c>
      <c r="B6" s="176"/>
      <c r="C6" s="176"/>
      <c r="D6" s="176"/>
      <c r="E6" s="176"/>
      <c r="F6" s="177"/>
      <c r="G6" s="13">
        <v>2</v>
      </c>
      <c r="H6" s="14">
        <v>3</v>
      </c>
      <c r="I6" s="14">
        <v>4</v>
      </c>
    </row>
    <row r="7" spans="1:9" x14ac:dyDescent="0.2">
      <c r="A7" s="181"/>
      <c r="B7" s="181"/>
      <c r="C7" s="181"/>
      <c r="D7" s="181"/>
      <c r="E7" s="181"/>
      <c r="F7" s="181"/>
      <c r="G7" s="181"/>
      <c r="H7" s="181"/>
      <c r="I7" s="182"/>
    </row>
    <row r="8" spans="1:9" ht="12.75" customHeight="1" x14ac:dyDescent="0.2">
      <c r="A8" s="160" t="s">
        <v>4</v>
      </c>
      <c r="B8" s="160"/>
      <c r="C8" s="160"/>
      <c r="D8" s="160"/>
      <c r="E8" s="160"/>
      <c r="F8" s="160"/>
      <c r="G8" s="33">
        <v>1</v>
      </c>
      <c r="H8" s="34">
        <v>0</v>
      </c>
      <c r="I8" s="34">
        <v>0</v>
      </c>
    </row>
    <row r="9" spans="1:9" ht="12.75" customHeight="1" x14ac:dyDescent="0.2">
      <c r="A9" s="161" t="s">
        <v>5</v>
      </c>
      <c r="B9" s="161"/>
      <c r="C9" s="161"/>
      <c r="D9" s="161"/>
      <c r="E9" s="161"/>
      <c r="F9" s="161"/>
      <c r="G9" s="35">
        <v>2</v>
      </c>
      <c r="H9" s="36">
        <f>H10+H17+H27+H38+H43</f>
        <v>22555394</v>
      </c>
      <c r="I9" s="36">
        <f>I10+I17+I27+I38+I43</f>
        <v>22432498</v>
      </c>
    </row>
    <row r="10" spans="1:9" ht="12.75" customHeight="1" x14ac:dyDescent="0.2">
      <c r="A10" s="164" t="s">
        <v>6</v>
      </c>
      <c r="B10" s="164"/>
      <c r="C10" s="164"/>
      <c r="D10" s="164"/>
      <c r="E10" s="164"/>
      <c r="F10" s="164"/>
      <c r="G10" s="35">
        <v>3</v>
      </c>
      <c r="H10" s="36">
        <f>H11+H12+H13+H14+H15+H16</f>
        <v>2610733</v>
      </c>
      <c r="I10" s="36">
        <f>I11+I12+I13+I14+I15+I16</f>
        <v>2629784</v>
      </c>
    </row>
    <row r="11" spans="1:9" ht="12.75" customHeight="1" x14ac:dyDescent="0.2">
      <c r="A11" s="159" t="s">
        <v>7</v>
      </c>
      <c r="B11" s="159"/>
      <c r="C11" s="159"/>
      <c r="D11" s="159"/>
      <c r="E11" s="159"/>
      <c r="F11" s="159"/>
      <c r="G11" s="33">
        <v>4</v>
      </c>
      <c r="H11" s="34">
        <v>0</v>
      </c>
      <c r="I11" s="34">
        <v>0</v>
      </c>
    </row>
    <row r="12" spans="1:9" ht="23.45" customHeight="1" x14ac:dyDescent="0.2">
      <c r="A12" s="159" t="s">
        <v>8</v>
      </c>
      <c r="B12" s="159"/>
      <c r="C12" s="159"/>
      <c r="D12" s="159"/>
      <c r="E12" s="159"/>
      <c r="F12" s="159"/>
      <c r="G12" s="33">
        <v>5</v>
      </c>
      <c r="H12" s="34">
        <v>80718</v>
      </c>
      <c r="I12" s="34">
        <v>100893</v>
      </c>
    </row>
    <row r="13" spans="1:9" ht="12.75" customHeight="1" x14ac:dyDescent="0.2">
      <c r="A13" s="159" t="s">
        <v>9</v>
      </c>
      <c r="B13" s="159"/>
      <c r="C13" s="159"/>
      <c r="D13" s="159"/>
      <c r="E13" s="159"/>
      <c r="F13" s="159"/>
      <c r="G13" s="33">
        <v>6</v>
      </c>
      <c r="H13" s="34">
        <v>2515082</v>
      </c>
      <c r="I13" s="34">
        <v>2515082</v>
      </c>
    </row>
    <row r="14" spans="1:9" ht="12.75" customHeight="1" x14ac:dyDescent="0.2">
      <c r="A14" s="159" t="s">
        <v>10</v>
      </c>
      <c r="B14" s="159"/>
      <c r="C14" s="159"/>
      <c r="D14" s="159"/>
      <c r="E14" s="159"/>
      <c r="F14" s="159"/>
      <c r="G14" s="33">
        <v>7</v>
      </c>
      <c r="H14" s="34">
        <v>0</v>
      </c>
      <c r="I14" s="34">
        <v>0</v>
      </c>
    </row>
    <row r="15" spans="1:9" ht="12.75" customHeight="1" x14ac:dyDescent="0.2">
      <c r="A15" s="159" t="s">
        <v>11</v>
      </c>
      <c r="B15" s="159"/>
      <c r="C15" s="159"/>
      <c r="D15" s="159"/>
      <c r="E15" s="159"/>
      <c r="F15" s="159"/>
      <c r="G15" s="33">
        <v>8</v>
      </c>
      <c r="H15" s="34">
        <v>14933</v>
      </c>
      <c r="I15" s="34">
        <v>13809</v>
      </c>
    </row>
    <row r="16" spans="1:9" ht="12.75" customHeight="1" x14ac:dyDescent="0.2">
      <c r="A16" s="159" t="s">
        <v>12</v>
      </c>
      <c r="B16" s="159"/>
      <c r="C16" s="159"/>
      <c r="D16" s="159"/>
      <c r="E16" s="159"/>
      <c r="F16" s="159"/>
      <c r="G16" s="33">
        <v>9</v>
      </c>
      <c r="H16" s="34">
        <v>0</v>
      </c>
      <c r="I16" s="34">
        <v>0</v>
      </c>
    </row>
    <row r="17" spans="1:9" ht="12.75" customHeight="1" x14ac:dyDescent="0.2">
      <c r="A17" s="164" t="s">
        <v>13</v>
      </c>
      <c r="B17" s="164"/>
      <c r="C17" s="164"/>
      <c r="D17" s="164"/>
      <c r="E17" s="164"/>
      <c r="F17" s="164"/>
      <c r="G17" s="35">
        <v>10</v>
      </c>
      <c r="H17" s="36">
        <f>H18+H19+H20+H21+H22+H23+H24+H25+H26</f>
        <v>19834445</v>
      </c>
      <c r="I17" s="36">
        <f>I18+I19+I20+I21+I22+I23+I24+I25+I26</f>
        <v>19728437</v>
      </c>
    </row>
    <row r="18" spans="1:9" ht="12.75" customHeight="1" x14ac:dyDescent="0.2">
      <c r="A18" s="159" t="s">
        <v>14</v>
      </c>
      <c r="B18" s="159"/>
      <c r="C18" s="159"/>
      <c r="D18" s="159"/>
      <c r="E18" s="159"/>
      <c r="F18" s="159"/>
      <c r="G18" s="33">
        <v>11</v>
      </c>
      <c r="H18" s="34">
        <v>7930822</v>
      </c>
      <c r="I18" s="34">
        <v>7930822</v>
      </c>
    </row>
    <row r="19" spans="1:9" ht="12.75" customHeight="1" x14ac:dyDescent="0.2">
      <c r="A19" s="159" t="s">
        <v>15</v>
      </c>
      <c r="B19" s="159"/>
      <c r="C19" s="159"/>
      <c r="D19" s="159"/>
      <c r="E19" s="159"/>
      <c r="F19" s="159"/>
      <c r="G19" s="33">
        <v>12</v>
      </c>
      <c r="H19" s="34">
        <v>9385662</v>
      </c>
      <c r="I19" s="34">
        <v>9692908</v>
      </c>
    </row>
    <row r="20" spans="1:9" ht="12.75" customHeight="1" x14ac:dyDescent="0.2">
      <c r="A20" s="159" t="s">
        <v>16</v>
      </c>
      <c r="B20" s="159"/>
      <c r="C20" s="159"/>
      <c r="D20" s="159"/>
      <c r="E20" s="159"/>
      <c r="F20" s="159"/>
      <c r="G20" s="33">
        <v>13</v>
      </c>
      <c r="H20" s="34">
        <v>519363</v>
      </c>
      <c r="I20" s="34">
        <v>385149</v>
      </c>
    </row>
    <row r="21" spans="1:9" ht="12.75" customHeight="1" x14ac:dyDescent="0.2">
      <c r="A21" s="159" t="s">
        <v>17</v>
      </c>
      <c r="B21" s="159"/>
      <c r="C21" s="159"/>
      <c r="D21" s="159"/>
      <c r="E21" s="159"/>
      <c r="F21" s="159"/>
      <c r="G21" s="33">
        <v>14</v>
      </c>
      <c r="H21" s="34">
        <v>354662</v>
      </c>
      <c r="I21" s="34">
        <v>342427</v>
      </c>
    </row>
    <row r="22" spans="1:9" ht="12.75" customHeight="1" x14ac:dyDescent="0.2">
      <c r="A22" s="159" t="s">
        <v>18</v>
      </c>
      <c r="B22" s="159"/>
      <c r="C22" s="159"/>
      <c r="D22" s="159"/>
      <c r="E22" s="159"/>
      <c r="F22" s="159"/>
      <c r="G22" s="33">
        <v>15</v>
      </c>
      <c r="H22" s="34">
        <v>0</v>
      </c>
      <c r="I22" s="34">
        <v>0</v>
      </c>
    </row>
    <row r="23" spans="1:9" ht="12.75" customHeight="1" x14ac:dyDescent="0.2">
      <c r="A23" s="159" t="s">
        <v>19</v>
      </c>
      <c r="B23" s="159"/>
      <c r="C23" s="159"/>
      <c r="D23" s="159"/>
      <c r="E23" s="159"/>
      <c r="F23" s="159"/>
      <c r="G23" s="33">
        <v>16</v>
      </c>
      <c r="H23" s="34">
        <v>0</v>
      </c>
      <c r="I23" s="34">
        <v>0</v>
      </c>
    </row>
    <row r="24" spans="1:9" ht="12.75" customHeight="1" x14ac:dyDescent="0.2">
      <c r="A24" s="159" t="s">
        <v>20</v>
      </c>
      <c r="B24" s="159"/>
      <c r="C24" s="159"/>
      <c r="D24" s="159"/>
      <c r="E24" s="159"/>
      <c r="F24" s="159"/>
      <c r="G24" s="33">
        <v>17</v>
      </c>
      <c r="H24" s="34">
        <v>1643936</v>
      </c>
      <c r="I24" s="34">
        <v>1377131</v>
      </c>
    </row>
    <row r="25" spans="1:9" ht="12.75" customHeight="1" x14ac:dyDescent="0.2">
      <c r="A25" s="159" t="s">
        <v>21</v>
      </c>
      <c r="B25" s="159"/>
      <c r="C25" s="159"/>
      <c r="D25" s="159"/>
      <c r="E25" s="159"/>
      <c r="F25" s="159"/>
      <c r="G25" s="33">
        <v>18</v>
      </c>
      <c r="H25" s="34">
        <v>0</v>
      </c>
      <c r="I25" s="34">
        <v>0</v>
      </c>
    </row>
    <row r="26" spans="1:9" ht="12.75" customHeight="1" x14ac:dyDescent="0.2">
      <c r="A26" s="159" t="s">
        <v>22</v>
      </c>
      <c r="B26" s="159"/>
      <c r="C26" s="159"/>
      <c r="D26" s="159"/>
      <c r="E26" s="159"/>
      <c r="F26" s="159"/>
      <c r="G26" s="33">
        <v>19</v>
      </c>
      <c r="H26" s="34">
        <v>0</v>
      </c>
      <c r="I26" s="34">
        <v>0</v>
      </c>
    </row>
    <row r="27" spans="1:9" ht="12.75" customHeight="1" x14ac:dyDescent="0.2">
      <c r="A27" s="164" t="s">
        <v>23</v>
      </c>
      <c r="B27" s="164"/>
      <c r="C27" s="164"/>
      <c r="D27" s="164"/>
      <c r="E27" s="164"/>
      <c r="F27" s="164"/>
      <c r="G27" s="35">
        <v>20</v>
      </c>
      <c r="H27" s="36">
        <f>SUM(H28:H37)</f>
        <v>18238</v>
      </c>
      <c r="I27" s="36">
        <f>SUM(I28:I37)</f>
        <v>21936</v>
      </c>
    </row>
    <row r="28" spans="1:9" ht="12.75" customHeight="1" x14ac:dyDescent="0.2">
      <c r="A28" s="159" t="s">
        <v>24</v>
      </c>
      <c r="B28" s="159"/>
      <c r="C28" s="159"/>
      <c r="D28" s="159"/>
      <c r="E28" s="159"/>
      <c r="F28" s="159"/>
      <c r="G28" s="33">
        <v>21</v>
      </c>
      <c r="H28" s="34">
        <v>0</v>
      </c>
      <c r="I28" s="34">
        <v>0</v>
      </c>
    </row>
    <row r="29" spans="1:9" ht="12.75" customHeight="1" x14ac:dyDescent="0.2">
      <c r="A29" s="159" t="s">
        <v>25</v>
      </c>
      <c r="B29" s="159"/>
      <c r="C29" s="159"/>
      <c r="D29" s="159"/>
      <c r="E29" s="159"/>
      <c r="F29" s="159"/>
      <c r="G29" s="33">
        <v>22</v>
      </c>
      <c r="H29" s="34">
        <v>0</v>
      </c>
      <c r="I29" s="34">
        <v>0</v>
      </c>
    </row>
    <row r="30" spans="1:9" ht="12.75" customHeight="1" x14ac:dyDescent="0.2">
      <c r="A30" s="159" t="s">
        <v>26</v>
      </c>
      <c r="B30" s="159"/>
      <c r="C30" s="159"/>
      <c r="D30" s="159"/>
      <c r="E30" s="159"/>
      <c r="F30" s="159"/>
      <c r="G30" s="33">
        <v>23</v>
      </c>
      <c r="H30" s="34">
        <v>0</v>
      </c>
      <c r="I30" s="34">
        <v>0</v>
      </c>
    </row>
    <row r="31" spans="1:9" ht="24.6" customHeight="1" x14ac:dyDescent="0.2">
      <c r="A31" s="159" t="s">
        <v>27</v>
      </c>
      <c r="B31" s="159"/>
      <c r="C31" s="159"/>
      <c r="D31" s="159"/>
      <c r="E31" s="159"/>
      <c r="F31" s="159"/>
      <c r="G31" s="33">
        <v>24</v>
      </c>
      <c r="H31" s="34">
        <v>889</v>
      </c>
      <c r="I31" s="34">
        <v>889</v>
      </c>
    </row>
    <row r="32" spans="1:9" ht="24" customHeight="1" x14ac:dyDescent="0.2">
      <c r="A32" s="159" t="s">
        <v>28</v>
      </c>
      <c r="B32" s="159"/>
      <c r="C32" s="159"/>
      <c r="D32" s="159"/>
      <c r="E32" s="159"/>
      <c r="F32" s="159"/>
      <c r="G32" s="33">
        <v>25</v>
      </c>
      <c r="H32" s="34">
        <v>0</v>
      </c>
      <c r="I32" s="34">
        <v>0</v>
      </c>
    </row>
    <row r="33" spans="1:9" ht="26.45" customHeight="1" x14ac:dyDescent="0.2">
      <c r="A33" s="159" t="s">
        <v>29</v>
      </c>
      <c r="B33" s="159"/>
      <c r="C33" s="159"/>
      <c r="D33" s="159"/>
      <c r="E33" s="159"/>
      <c r="F33" s="159"/>
      <c r="G33" s="33">
        <v>26</v>
      </c>
      <c r="H33" s="34">
        <v>0</v>
      </c>
      <c r="I33" s="34">
        <v>0</v>
      </c>
    </row>
    <row r="34" spans="1:9" ht="12.75" customHeight="1" x14ac:dyDescent="0.2">
      <c r="A34" s="159" t="s">
        <v>30</v>
      </c>
      <c r="B34" s="159"/>
      <c r="C34" s="159"/>
      <c r="D34" s="159"/>
      <c r="E34" s="159"/>
      <c r="F34" s="159"/>
      <c r="G34" s="33">
        <v>27</v>
      </c>
      <c r="H34" s="34">
        <v>0</v>
      </c>
      <c r="I34" s="34">
        <v>0</v>
      </c>
    </row>
    <row r="35" spans="1:9" ht="12.75" customHeight="1" x14ac:dyDescent="0.2">
      <c r="A35" s="159" t="s">
        <v>31</v>
      </c>
      <c r="B35" s="159"/>
      <c r="C35" s="159"/>
      <c r="D35" s="159"/>
      <c r="E35" s="159"/>
      <c r="F35" s="159"/>
      <c r="G35" s="33">
        <v>28</v>
      </c>
      <c r="H35" s="34">
        <v>17349</v>
      </c>
      <c r="I35" s="34">
        <v>21047</v>
      </c>
    </row>
    <row r="36" spans="1:9" ht="12.75" customHeight="1" x14ac:dyDescent="0.2">
      <c r="A36" s="159" t="s">
        <v>32</v>
      </c>
      <c r="B36" s="159"/>
      <c r="C36" s="159"/>
      <c r="D36" s="159"/>
      <c r="E36" s="159"/>
      <c r="F36" s="159"/>
      <c r="G36" s="33">
        <v>29</v>
      </c>
      <c r="H36" s="34">
        <v>0</v>
      </c>
      <c r="I36" s="34">
        <v>0</v>
      </c>
    </row>
    <row r="37" spans="1:9" ht="12.75" customHeight="1" x14ac:dyDescent="0.2">
      <c r="A37" s="159" t="s">
        <v>33</v>
      </c>
      <c r="B37" s="159"/>
      <c r="C37" s="159"/>
      <c r="D37" s="159"/>
      <c r="E37" s="159"/>
      <c r="F37" s="159"/>
      <c r="G37" s="33">
        <v>30</v>
      </c>
      <c r="H37" s="34">
        <v>0</v>
      </c>
      <c r="I37" s="34">
        <v>0</v>
      </c>
    </row>
    <row r="38" spans="1:9" ht="12.75" customHeight="1" x14ac:dyDescent="0.2">
      <c r="A38" s="164" t="s">
        <v>34</v>
      </c>
      <c r="B38" s="164"/>
      <c r="C38" s="164"/>
      <c r="D38" s="164"/>
      <c r="E38" s="164"/>
      <c r="F38" s="164"/>
      <c r="G38" s="35">
        <v>31</v>
      </c>
      <c r="H38" s="36">
        <f>H39+H40+H41+H42</f>
        <v>0</v>
      </c>
      <c r="I38" s="36">
        <f>I39+I40+I41+I42</f>
        <v>0</v>
      </c>
    </row>
    <row r="39" spans="1:9" ht="12.75" customHeight="1" x14ac:dyDescent="0.2">
      <c r="A39" s="159" t="s">
        <v>35</v>
      </c>
      <c r="B39" s="159"/>
      <c r="C39" s="159"/>
      <c r="D39" s="159"/>
      <c r="E39" s="159"/>
      <c r="F39" s="159"/>
      <c r="G39" s="33">
        <v>32</v>
      </c>
      <c r="H39" s="34">
        <v>0</v>
      </c>
      <c r="I39" s="34">
        <v>0</v>
      </c>
    </row>
    <row r="40" spans="1:9" ht="12.75" customHeight="1" x14ac:dyDescent="0.2">
      <c r="A40" s="159" t="s">
        <v>36</v>
      </c>
      <c r="B40" s="159"/>
      <c r="C40" s="159"/>
      <c r="D40" s="159"/>
      <c r="E40" s="159"/>
      <c r="F40" s="159"/>
      <c r="G40" s="33">
        <v>33</v>
      </c>
      <c r="H40" s="34">
        <v>0</v>
      </c>
      <c r="I40" s="34">
        <v>0</v>
      </c>
    </row>
    <row r="41" spans="1:9" ht="12.75" customHeight="1" x14ac:dyDescent="0.2">
      <c r="A41" s="159" t="s">
        <v>37</v>
      </c>
      <c r="B41" s="159"/>
      <c r="C41" s="159"/>
      <c r="D41" s="159"/>
      <c r="E41" s="159"/>
      <c r="F41" s="159"/>
      <c r="G41" s="33">
        <v>34</v>
      </c>
      <c r="H41" s="34">
        <v>0</v>
      </c>
      <c r="I41" s="34">
        <v>0</v>
      </c>
    </row>
    <row r="42" spans="1:9" ht="12.75" customHeight="1" x14ac:dyDescent="0.2">
      <c r="A42" s="159" t="s">
        <v>38</v>
      </c>
      <c r="B42" s="159"/>
      <c r="C42" s="159"/>
      <c r="D42" s="159"/>
      <c r="E42" s="159"/>
      <c r="F42" s="159"/>
      <c r="G42" s="33">
        <v>35</v>
      </c>
      <c r="H42" s="34">
        <v>0</v>
      </c>
      <c r="I42" s="34">
        <v>0</v>
      </c>
    </row>
    <row r="43" spans="1:9" ht="12.75" customHeight="1" x14ac:dyDescent="0.2">
      <c r="A43" s="162" t="s">
        <v>39</v>
      </c>
      <c r="B43" s="162"/>
      <c r="C43" s="162"/>
      <c r="D43" s="162"/>
      <c r="E43" s="162"/>
      <c r="F43" s="162"/>
      <c r="G43" s="33">
        <v>36</v>
      </c>
      <c r="H43" s="34">
        <v>91978</v>
      </c>
      <c r="I43" s="34">
        <v>52341</v>
      </c>
    </row>
    <row r="44" spans="1:9" ht="12.75" customHeight="1" x14ac:dyDescent="0.2">
      <c r="A44" s="161" t="s">
        <v>40</v>
      </c>
      <c r="B44" s="161"/>
      <c r="C44" s="161"/>
      <c r="D44" s="161"/>
      <c r="E44" s="161"/>
      <c r="F44" s="161"/>
      <c r="G44" s="35">
        <v>37</v>
      </c>
      <c r="H44" s="36">
        <f>H45+H53+H60+H70</f>
        <v>18114372.030000001</v>
      </c>
      <c r="I44" s="36">
        <f>I45+I53+I60+I70</f>
        <v>19324889</v>
      </c>
    </row>
    <row r="45" spans="1:9" ht="12.75" customHeight="1" x14ac:dyDescent="0.2">
      <c r="A45" s="164" t="s">
        <v>41</v>
      </c>
      <c r="B45" s="164"/>
      <c r="C45" s="164"/>
      <c r="D45" s="164"/>
      <c r="E45" s="164"/>
      <c r="F45" s="164"/>
      <c r="G45" s="35">
        <v>38</v>
      </c>
      <c r="H45" s="36">
        <f>SUM(H46:H52)</f>
        <v>10874346</v>
      </c>
      <c r="I45" s="36">
        <f>SUM(I46:I52)</f>
        <v>10519399</v>
      </c>
    </row>
    <row r="46" spans="1:9" ht="12.75" customHeight="1" x14ac:dyDescent="0.2">
      <c r="A46" s="159" t="s">
        <v>42</v>
      </c>
      <c r="B46" s="159"/>
      <c r="C46" s="159"/>
      <c r="D46" s="159"/>
      <c r="E46" s="159"/>
      <c r="F46" s="159"/>
      <c r="G46" s="33">
        <v>39</v>
      </c>
      <c r="H46" s="34">
        <v>1226532</v>
      </c>
      <c r="I46" s="34">
        <v>1246002</v>
      </c>
    </row>
    <row r="47" spans="1:9" ht="12.75" customHeight="1" x14ac:dyDescent="0.2">
      <c r="A47" s="159" t="s">
        <v>43</v>
      </c>
      <c r="B47" s="159"/>
      <c r="C47" s="159"/>
      <c r="D47" s="159"/>
      <c r="E47" s="159"/>
      <c r="F47" s="159"/>
      <c r="G47" s="33">
        <v>40</v>
      </c>
      <c r="H47" s="34">
        <v>1670387</v>
      </c>
      <c r="I47" s="34">
        <v>1607520</v>
      </c>
    </row>
    <row r="48" spans="1:9" ht="12.75" customHeight="1" x14ac:dyDescent="0.2">
      <c r="A48" s="159" t="s">
        <v>44</v>
      </c>
      <c r="B48" s="159"/>
      <c r="C48" s="159"/>
      <c r="D48" s="159"/>
      <c r="E48" s="159"/>
      <c r="F48" s="159"/>
      <c r="G48" s="33">
        <v>41</v>
      </c>
      <c r="H48" s="34">
        <v>2486242</v>
      </c>
      <c r="I48" s="34">
        <v>2469707</v>
      </c>
    </row>
    <row r="49" spans="1:9" ht="12.75" customHeight="1" x14ac:dyDescent="0.2">
      <c r="A49" s="159" t="s">
        <v>45</v>
      </c>
      <c r="B49" s="159"/>
      <c r="C49" s="159"/>
      <c r="D49" s="159"/>
      <c r="E49" s="159"/>
      <c r="F49" s="159"/>
      <c r="G49" s="33">
        <v>42</v>
      </c>
      <c r="H49" s="34">
        <v>5491185</v>
      </c>
      <c r="I49" s="34">
        <v>5196170</v>
      </c>
    </row>
    <row r="50" spans="1:9" ht="12.75" customHeight="1" x14ac:dyDescent="0.2">
      <c r="A50" s="159" t="s">
        <v>46</v>
      </c>
      <c r="B50" s="159"/>
      <c r="C50" s="159"/>
      <c r="D50" s="159"/>
      <c r="E50" s="159"/>
      <c r="F50" s="159"/>
      <c r="G50" s="33">
        <v>43</v>
      </c>
      <c r="H50" s="34">
        <v>0</v>
      </c>
      <c r="I50" s="34">
        <v>0</v>
      </c>
    </row>
    <row r="51" spans="1:9" ht="12.75" customHeight="1" x14ac:dyDescent="0.2">
      <c r="A51" s="159" t="s">
        <v>47</v>
      </c>
      <c r="B51" s="159"/>
      <c r="C51" s="159"/>
      <c r="D51" s="159"/>
      <c r="E51" s="159"/>
      <c r="F51" s="159"/>
      <c r="G51" s="33">
        <v>44</v>
      </c>
      <c r="H51" s="34">
        <v>0</v>
      </c>
      <c r="I51" s="34">
        <v>0</v>
      </c>
    </row>
    <row r="52" spans="1:9" ht="12.75" customHeight="1" x14ac:dyDescent="0.2">
      <c r="A52" s="159" t="s">
        <v>48</v>
      </c>
      <c r="B52" s="159"/>
      <c r="C52" s="159"/>
      <c r="D52" s="159"/>
      <c r="E52" s="159"/>
      <c r="F52" s="159"/>
      <c r="G52" s="33">
        <v>45</v>
      </c>
      <c r="H52" s="34">
        <v>0</v>
      </c>
      <c r="I52" s="34">
        <v>0</v>
      </c>
    </row>
    <row r="53" spans="1:9" ht="12.75" customHeight="1" x14ac:dyDescent="0.2">
      <c r="A53" s="164" t="s">
        <v>49</v>
      </c>
      <c r="B53" s="164"/>
      <c r="C53" s="164"/>
      <c r="D53" s="164"/>
      <c r="E53" s="164"/>
      <c r="F53" s="164"/>
      <c r="G53" s="35">
        <v>46</v>
      </c>
      <c r="H53" s="36">
        <f>SUM(H54:H59)</f>
        <v>3570561.0300000003</v>
      </c>
      <c r="I53" s="36">
        <f>SUM(I54:I59)</f>
        <v>3454696</v>
      </c>
    </row>
    <row r="54" spans="1:9" ht="12.75" customHeight="1" x14ac:dyDescent="0.2">
      <c r="A54" s="159" t="s">
        <v>50</v>
      </c>
      <c r="B54" s="159"/>
      <c r="C54" s="159"/>
      <c r="D54" s="159"/>
      <c r="E54" s="159"/>
      <c r="F54" s="159"/>
      <c r="G54" s="33">
        <v>47</v>
      </c>
      <c r="H54" s="34">
        <v>0</v>
      </c>
      <c r="I54" s="34">
        <v>0</v>
      </c>
    </row>
    <row r="55" spans="1:9" ht="12.75" customHeight="1" x14ac:dyDescent="0.2">
      <c r="A55" s="159" t="s">
        <v>51</v>
      </c>
      <c r="B55" s="159"/>
      <c r="C55" s="159"/>
      <c r="D55" s="159"/>
      <c r="E55" s="159"/>
      <c r="F55" s="159"/>
      <c r="G55" s="33">
        <v>48</v>
      </c>
      <c r="H55" s="34">
        <v>0</v>
      </c>
      <c r="I55" s="34">
        <v>0</v>
      </c>
    </row>
    <row r="56" spans="1:9" ht="12.75" customHeight="1" x14ac:dyDescent="0.2">
      <c r="A56" s="159" t="s">
        <v>52</v>
      </c>
      <c r="B56" s="159"/>
      <c r="C56" s="159"/>
      <c r="D56" s="159"/>
      <c r="E56" s="159"/>
      <c r="F56" s="159"/>
      <c r="G56" s="33">
        <v>49</v>
      </c>
      <c r="H56" s="34">
        <v>3030919.0300000003</v>
      </c>
      <c r="I56" s="34">
        <v>3160577</v>
      </c>
    </row>
    <row r="57" spans="1:9" ht="12.75" customHeight="1" x14ac:dyDescent="0.2">
      <c r="A57" s="159" t="s">
        <v>53</v>
      </c>
      <c r="B57" s="159"/>
      <c r="C57" s="159"/>
      <c r="D57" s="159"/>
      <c r="E57" s="159"/>
      <c r="F57" s="159"/>
      <c r="G57" s="33">
        <v>50</v>
      </c>
      <c r="H57" s="34">
        <v>40552</v>
      </c>
      <c r="I57" s="34">
        <v>42129</v>
      </c>
    </row>
    <row r="58" spans="1:9" ht="12.75" customHeight="1" x14ac:dyDescent="0.2">
      <c r="A58" s="159" t="s">
        <v>54</v>
      </c>
      <c r="B58" s="159"/>
      <c r="C58" s="159"/>
      <c r="D58" s="159"/>
      <c r="E58" s="159"/>
      <c r="F58" s="159"/>
      <c r="G58" s="33">
        <v>51</v>
      </c>
      <c r="H58" s="34">
        <v>351298</v>
      </c>
      <c r="I58" s="34">
        <v>172204</v>
      </c>
    </row>
    <row r="59" spans="1:9" ht="12.75" customHeight="1" x14ac:dyDescent="0.2">
      <c r="A59" s="159" t="s">
        <v>55</v>
      </c>
      <c r="B59" s="159"/>
      <c r="C59" s="159"/>
      <c r="D59" s="159"/>
      <c r="E59" s="159"/>
      <c r="F59" s="159"/>
      <c r="G59" s="33">
        <v>52</v>
      </c>
      <c r="H59" s="34">
        <v>147792</v>
      </c>
      <c r="I59" s="34">
        <v>79786</v>
      </c>
    </row>
    <row r="60" spans="1:9" ht="12.75" customHeight="1" x14ac:dyDescent="0.2">
      <c r="A60" s="164" t="s">
        <v>56</v>
      </c>
      <c r="B60" s="164"/>
      <c r="C60" s="164"/>
      <c r="D60" s="164"/>
      <c r="E60" s="164"/>
      <c r="F60" s="164"/>
      <c r="G60" s="35">
        <v>53</v>
      </c>
      <c r="H60" s="36">
        <f>SUM(H61:H69)</f>
        <v>1946412</v>
      </c>
      <c r="I60" s="36">
        <f>SUM(I61:I69)</f>
        <v>4530191</v>
      </c>
    </row>
    <row r="61" spans="1:9" ht="12.75" customHeight="1" x14ac:dyDescent="0.2">
      <c r="A61" s="159" t="s">
        <v>24</v>
      </c>
      <c r="B61" s="159"/>
      <c r="C61" s="159"/>
      <c r="D61" s="159"/>
      <c r="E61" s="159"/>
      <c r="F61" s="159"/>
      <c r="G61" s="33">
        <v>54</v>
      </c>
      <c r="H61" s="34">
        <v>0</v>
      </c>
      <c r="I61" s="34">
        <v>0</v>
      </c>
    </row>
    <row r="62" spans="1:9" ht="12.75" customHeight="1" x14ac:dyDescent="0.2">
      <c r="A62" s="159" t="s">
        <v>25</v>
      </c>
      <c r="B62" s="159"/>
      <c r="C62" s="159"/>
      <c r="D62" s="159"/>
      <c r="E62" s="159"/>
      <c r="F62" s="159"/>
      <c r="G62" s="33">
        <v>55</v>
      </c>
      <c r="H62" s="34">
        <v>0</v>
      </c>
      <c r="I62" s="34">
        <v>0</v>
      </c>
    </row>
    <row r="63" spans="1:9" ht="12.75" customHeight="1" x14ac:dyDescent="0.2">
      <c r="A63" s="159" t="s">
        <v>26</v>
      </c>
      <c r="B63" s="159"/>
      <c r="C63" s="159"/>
      <c r="D63" s="159"/>
      <c r="E63" s="159"/>
      <c r="F63" s="159"/>
      <c r="G63" s="33">
        <v>56</v>
      </c>
      <c r="H63" s="34">
        <v>0</v>
      </c>
      <c r="I63" s="34">
        <v>0</v>
      </c>
    </row>
    <row r="64" spans="1:9" ht="23.45" customHeight="1" x14ac:dyDescent="0.2">
      <c r="A64" s="159" t="s">
        <v>57</v>
      </c>
      <c r="B64" s="159"/>
      <c r="C64" s="159"/>
      <c r="D64" s="159"/>
      <c r="E64" s="159"/>
      <c r="F64" s="159"/>
      <c r="G64" s="33">
        <v>57</v>
      </c>
      <c r="H64" s="34">
        <v>0</v>
      </c>
      <c r="I64" s="34">
        <v>0</v>
      </c>
    </row>
    <row r="65" spans="1:9" ht="21" customHeight="1" x14ac:dyDescent="0.2">
      <c r="A65" s="159" t="s">
        <v>28</v>
      </c>
      <c r="B65" s="159"/>
      <c r="C65" s="159"/>
      <c r="D65" s="159"/>
      <c r="E65" s="159"/>
      <c r="F65" s="159"/>
      <c r="G65" s="33">
        <v>58</v>
      </c>
      <c r="H65" s="34">
        <v>0</v>
      </c>
      <c r="I65" s="34">
        <v>0</v>
      </c>
    </row>
    <row r="66" spans="1:9" ht="22.9" customHeight="1" x14ac:dyDescent="0.2">
      <c r="A66" s="159" t="s">
        <v>29</v>
      </c>
      <c r="B66" s="159"/>
      <c r="C66" s="159"/>
      <c r="D66" s="159"/>
      <c r="E66" s="159"/>
      <c r="F66" s="159"/>
      <c r="G66" s="33">
        <v>59</v>
      </c>
      <c r="H66" s="34">
        <v>0</v>
      </c>
      <c r="I66" s="34">
        <v>0</v>
      </c>
    </row>
    <row r="67" spans="1:9" ht="12.75" customHeight="1" x14ac:dyDescent="0.2">
      <c r="A67" s="159" t="s">
        <v>30</v>
      </c>
      <c r="B67" s="159"/>
      <c r="C67" s="159"/>
      <c r="D67" s="159"/>
      <c r="E67" s="159"/>
      <c r="F67" s="159"/>
      <c r="G67" s="33">
        <v>60</v>
      </c>
      <c r="H67" s="34">
        <v>0</v>
      </c>
      <c r="I67" s="34">
        <v>0</v>
      </c>
    </row>
    <row r="68" spans="1:9" ht="12.75" customHeight="1" x14ac:dyDescent="0.2">
      <c r="A68" s="159" t="s">
        <v>31</v>
      </c>
      <c r="B68" s="159"/>
      <c r="C68" s="159"/>
      <c r="D68" s="159"/>
      <c r="E68" s="159"/>
      <c r="F68" s="159"/>
      <c r="G68" s="33">
        <v>61</v>
      </c>
      <c r="H68" s="34">
        <v>1946412</v>
      </c>
      <c r="I68" s="34">
        <v>4530191</v>
      </c>
    </row>
    <row r="69" spans="1:9" ht="12.75" customHeight="1" x14ac:dyDescent="0.2">
      <c r="A69" s="159" t="s">
        <v>58</v>
      </c>
      <c r="B69" s="159"/>
      <c r="C69" s="159"/>
      <c r="D69" s="159"/>
      <c r="E69" s="159"/>
      <c r="F69" s="159"/>
      <c r="G69" s="33">
        <v>62</v>
      </c>
      <c r="H69" s="34">
        <v>0</v>
      </c>
      <c r="I69" s="34">
        <v>0</v>
      </c>
    </row>
    <row r="70" spans="1:9" ht="12.75" customHeight="1" x14ac:dyDescent="0.2">
      <c r="A70" s="162" t="s">
        <v>59</v>
      </c>
      <c r="B70" s="162"/>
      <c r="C70" s="162"/>
      <c r="D70" s="162"/>
      <c r="E70" s="162"/>
      <c r="F70" s="162"/>
      <c r="G70" s="33">
        <v>63</v>
      </c>
      <c r="H70" s="34">
        <v>1723053</v>
      </c>
      <c r="I70" s="34">
        <v>820603</v>
      </c>
    </row>
    <row r="71" spans="1:9" ht="12.75" customHeight="1" x14ac:dyDescent="0.2">
      <c r="A71" s="160" t="s">
        <v>60</v>
      </c>
      <c r="B71" s="160"/>
      <c r="C71" s="160"/>
      <c r="D71" s="160"/>
      <c r="E71" s="160"/>
      <c r="F71" s="160"/>
      <c r="G71" s="33">
        <v>64</v>
      </c>
      <c r="H71" s="34">
        <v>138535</v>
      </c>
      <c r="I71" s="34">
        <v>140303</v>
      </c>
    </row>
    <row r="72" spans="1:9" ht="12.75" customHeight="1" x14ac:dyDescent="0.2">
      <c r="A72" s="161" t="s">
        <v>61</v>
      </c>
      <c r="B72" s="161"/>
      <c r="C72" s="161"/>
      <c r="D72" s="161"/>
      <c r="E72" s="161"/>
      <c r="F72" s="161"/>
      <c r="G72" s="35">
        <v>65</v>
      </c>
      <c r="H72" s="36">
        <f>H8+H9+H44+H71</f>
        <v>40808301.030000001</v>
      </c>
      <c r="I72" s="36">
        <f>I8+I9+I44+I71</f>
        <v>41897690</v>
      </c>
    </row>
    <row r="73" spans="1:9" ht="12.75" customHeight="1" x14ac:dyDescent="0.2">
      <c r="A73" s="160" t="s">
        <v>62</v>
      </c>
      <c r="B73" s="160"/>
      <c r="C73" s="160"/>
      <c r="D73" s="160"/>
      <c r="E73" s="160"/>
      <c r="F73" s="160"/>
      <c r="G73" s="33">
        <v>66</v>
      </c>
      <c r="H73" s="34">
        <v>4615855</v>
      </c>
      <c r="I73" s="34">
        <v>4603185</v>
      </c>
    </row>
    <row r="74" spans="1:9" x14ac:dyDescent="0.2">
      <c r="A74" s="165" t="s">
        <v>63</v>
      </c>
      <c r="B74" s="166"/>
      <c r="C74" s="166"/>
      <c r="D74" s="166"/>
      <c r="E74" s="166"/>
      <c r="F74" s="166"/>
      <c r="G74" s="166"/>
      <c r="H74" s="166"/>
      <c r="I74" s="166"/>
    </row>
    <row r="75" spans="1:9" ht="12.75" customHeight="1" x14ac:dyDescent="0.2">
      <c r="A75" s="161" t="s">
        <v>350</v>
      </c>
      <c r="B75" s="161"/>
      <c r="C75" s="161"/>
      <c r="D75" s="161"/>
      <c r="E75" s="161"/>
      <c r="F75" s="161"/>
      <c r="G75" s="35">
        <v>67</v>
      </c>
      <c r="H75" s="36">
        <f>H76+H77+H78+H84+H85+H91+H94+H97</f>
        <v>27693209</v>
      </c>
      <c r="I75" s="36">
        <f>I76+I77+I78+I84+I85+I91+I94+I97</f>
        <v>28629152</v>
      </c>
    </row>
    <row r="76" spans="1:9" ht="12.75" customHeight="1" x14ac:dyDescent="0.2">
      <c r="A76" s="162" t="s">
        <v>64</v>
      </c>
      <c r="B76" s="162"/>
      <c r="C76" s="162"/>
      <c r="D76" s="162"/>
      <c r="E76" s="162"/>
      <c r="F76" s="162"/>
      <c r="G76" s="33">
        <v>68</v>
      </c>
      <c r="H76" s="37">
        <v>4337626</v>
      </c>
      <c r="I76" s="37">
        <v>4337626</v>
      </c>
    </row>
    <row r="77" spans="1:9" ht="12.75" customHeight="1" x14ac:dyDescent="0.2">
      <c r="A77" s="162" t="s">
        <v>65</v>
      </c>
      <c r="B77" s="162"/>
      <c r="C77" s="162"/>
      <c r="D77" s="162"/>
      <c r="E77" s="162"/>
      <c r="F77" s="162"/>
      <c r="G77" s="33">
        <v>69</v>
      </c>
      <c r="H77" s="37">
        <v>1318901</v>
      </c>
      <c r="I77" s="37">
        <v>1393676</v>
      </c>
    </row>
    <row r="78" spans="1:9" ht="12.75" customHeight="1" x14ac:dyDescent="0.2">
      <c r="A78" s="164" t="s">
        <v>66</v>
      </c>
      <c r="B78" s="164"/>
      <c r="C78" s="164"/>
      <c r="D78" s="164"/>
      <c r="E78" s="164"/>
      <c r="F78" s="164"/>
      <c r="G78" s="35">
        <v>70</v>
      </c>
      <c r="H78" s="36">
        <f>SUM(H79:H83)</f>
        <v>1328120</v>
      </c>
      <c r="I78" s="36">
        <f>SUM(I79:I83)</f>
        <v>1333577</v>
      </c>
    </row>
    <row r="79" spans="1:9" ht="12.75" customHeight="1" x14ac:dyDescent="0.2">
      <c r="A79" s="159" t="s">
        <v>67</v>
      </c>
      <c r="B79" s="159"/>
      <c r="C79" s="159"/>
      <c r="D79" s="159"/>
      <c r="E79" s="159"/>
      <c r="F79" s="159"/>
      <c r="G79" s="33">
        <v>71</v>
      </c>
      <c r="H79" s="37">
        <v>375889</v>
      </c>
      <c r="I79" s="37">
        <v>382635</v>
      </c>
    </row>
    <row r="80" spans="1:9" ht="12.75" customHeight="1" x14ac:dyDescent="0.2">
      <c r="A80" s="159" t="s">
        <v>68</v>
      </c>
      <c r="B80" s="159"/>
      <c r="C80" s="159"/>
      <c r="D80" s="159"/>
      <c r="E80" s="159"/>
      <c r="F80" s="159"/>
      <c r="G80" s="33">
        <v>72</v>
      </c>
      <c r="H80" s="37">
        <v>97838</v>
      </c>
      <c r="I80" s="37">
        <v>78652</v>
      </c>
    </row>
    <row r="81" spans="1:9" ht="12.75" customHeight="1" x14ac:dyDescent="0.2">
      <c r="A81" s="159" t="s">
        <v>69</v>
      </c>
      <c r="B81" s="159"/>
      <c r="C81" s="159"/>
      <c r="D81" s="159"/>
      <c r="E81" s="159"/>
      <c r="F81" s="159"/>
      <c r="G81" s="33">
        <v>73</v>
      </c>
      <c r="H81" s="37">
        <v>-91267</v>
      </c>
      <c r="I81" s="37">
        <v>-73370</v>
      </c>
    </row>
    <row r="82" spans="1:9" ht="12.75" customHeight="1" x14ac:dyDescent="0.2">
      <c r="A82" s="159" t="s">
        <v>70</v>
      </c>
      <c r="B82" s="159"/>
      <c r="C82" s="159"/>
      <c r="D82" s="159"/>
      <c r="E82" s="159"/>
      <c r="F82" s="159"/>
      <c r="G82" s="33">
        <v>74</v>
      </c>
      <c r="H82" s="37">
        <v>0</v>
      </c>
      <c r="I82" s="37">
        <v>0</v>
      </c>
    </row>
    <row r="83" spans="1:9" ht="12.75" customHeight="1" x14ac:dyDescent="0.2">
      <c r="A83" s="159" t="s">
        <v>71</v>
      </c>
      <c r="B83" s="159"/>
      <c r="C83" s="159"/>
      <c r="D83" s="159"/>
      <c r="E83" s="159"/>
      <c r="F83" s="159"/>
      <c r="G83" s="33">
        <v>75</v>
      </c>
      <c r="H83" s="37">
        <v>945660</v>
      </c>
      <c r="I83" s="37">
        <v>945660</v>
      </c>
    </row>
    <row r="84" spans="1:9" ht="12.75" customHeight="1" x14ac:dyDescent="0.2">
      <c r="A84" s="162" t="s">
        <v>72</v>
      </c>
      <c r="B84" s="162"/>
      <c r="C84" s="162"/>
      <c r="D84" s="162"/>
      <c r="E84" s="162"/>
      <c r="F84" s="162"/>
      <c r="G84" s="33">
        <v>76</v>
      </c>
      <c r="H84" s="37">
        <v>6830515</v>
      </c>
      <c r="I84" s="37">
        <v>6830515</v>
      </c>
    </row>
    <row r="85" spans="1:9" ht="12.75" customHeight="1" x14ac:dyDescent="0.2">
      <c r="A85" s="163" t="s">
        <v>444</v>
      </c>
      <c r="B85" s="163"/>
      <c r="C85" s="163"/>
      <c r="D85" s="163"/>
      <c r="E85" s="163"/>
      <c r="F85" s="163"/>
      <c r="G85" s="35">
        <v>77</v>
      </c>
      <c r="H85" s="36">
        <f>H86+H87+H88+H89+H90</f>
        <v>0</v>
      </c>
      <c r="I85" s="36">
        <f>I86+I87+I88+I89+I90</f>
        <v>0</v>
      </c>
    </row>
    <row r="86" spans="1:9" ht="25.5" customHeight="1" x14ac:dyDescent="0.2">
      <c r="A86" s="159" t="s">
        <v>443</v>
      </c>
      <c r="B86" s="159"/>
      <c r="C86" s="159"/>
      <c r="D86" s="159"/>
      <c r="E86" s="159"/>
      <c r="F86" s="159"/>
      <c r="G86" s="33">
        <v>78</v>
      </c>
      <c r="H86" s="34">
        <v>0</v>
      </c>
      <c r="I86" s="34">
        <v>0</v>
      </c>
    </row>
    <row r="87" spans="1:9" ht="12.75" customHeight="1" x14ac:dyDescent="0.2">
      <c r="A87" s="159" t="s">
        <v>73</v>
      </c>
      <c r="B87" s="159"/>
      <c r="C87" s="159"/>
      <c r="D87" s="159"/>
      <c r="E87" s="159"/>
      <c r="F87" s="159"/>
      <c r="G87" s="33">
        <v>79</v>
      </c>
      <c r="H87" s="34">
        <v>0</v>
      </c>
      <c r="I87" s="34">
        <v>0</v>
      </c>
    </row>
    <row r="88" spans="1:9" ht="12.75" customHeight="1" x14ac:dyDescent="0.2">
      <c r="A88" s="159" t="s">
        <v>74</v>
      </c>
      <c r="B88" s="159"/>
      <c r="C88" s="159"/>
      <c r="D88" s="159"/>
      <c r="E88" s="159"/>
      <c r="F88" s="159"/>
      <c r="G88" s="33">
        <v>80</v>
      </c>
      <c r="H88" s="34">
        <v>0</v>
      </c>
      <c r="I88" s="34">
        <v>0</v>
      </c>
    </row>
    <row r="89" spans="1:9" ht="12.75" customHeight="1" x14ac:dyDescent="0.2">
      <c r="A89" s="159" t="s">
        <v>342</v>
      </c>
      <c r="B89" s="159"/>
      <c r="C89" s="159"/>
      <c r="D89" s="159"/>
      <c r="E89" s="159"/>
      <c r="F89" s="159"/>
      <c r="G89" s="33">
        <v>81</v>
      </c>
      <c r="H89" s="34">
        <v>0</v>
      </c>
      <c r="I89" s="34">
        <v>0</v>
      </c>
    </row>
    <row r="90" spans="1:9" ht="24" customHeight="1" x14ac:dyDescent="0.2">
      <c r="A90" s="159" t="s">
        <v>343</v>
      </c>
      <c r="B90" s="159"/>
      <c r="C90" s="159"/>
      <c r="D90" s="159"/>
      <c r="E90" s="159"/>
      <c r="F90" s="159"/>
      <c r="G90" s="33">
        <v>82</v>
      </c>
      <c r="H90" s="34">
        <v>0</v>
      </c>
      <c r="I90" s="34">
        <v>0</v>
      </c>
    </row>
    <row r="91" spans="1:9" ht="12.75" customHeight="1" x14ac:dyDescent="0.2">
      <c r="A91" s="164" t="s">
        <v>344</v>
      </c>
      <c r="B91" s="164"/>
      <c r="C91" s="164"/>
      <c r="D91" s="164"/>
      <c r="E91" s="164"/>
      <c r="F91" s="164"/>
      <c r="G91" s="35">
        <v>83</v>
      </c>
      <c r="H91" s="36">
        <f>H92-H93</f>
        <v>12464957</v>
      </c>
      <c r="I91" s="36">
        <f>I92-I93</f>
        <v>13369573</v>
      </c>
    </row>
    <row r="92" spans="1:9" ht="12.75" customHeight="1" x14ac:dyDescent="0.2">
      <c r="A92" s="159" t="s">
        <v>75</v>
      </c>
      <c r="B92" s="159"/>
      <c r="C92" s="159"/>
      <c r="D92" s="159"/>
      <c r="E92" s="159"/>
      <c r="F92" s="159"/>
      <c r="G92" s="33">
        <v>84</v>
      </c>
      <c r="H92" s="37">
        <v>12464957</v>
      </c>
      <c r="I92" s="37">
        <v>13369573</v>
      </c>
    </row>
    <row r="93" spans="1:9" ht="12.75" customHeight="1" x14ac:dyDescent="0.2">
      <c r="A93" s="159" t="s">
        <v>76</v>
      </c>
      <c r="B93" s="159"/>
      <c r="C93" s="159"/>
      <c r="D93" s="159"/>
      <c r="E93" s="159"/>
      <c r="F93" s="159"/>
      <c r="G93" s="33">
        <v>85</v>
      </c>
      <c r="H93" s="37">
        <v>0</v>
      </c>
      <c r="I93" s="37">
        <v>0</v>
      </c>
    </row>
    <row r="94" spans="1:9" ht="12.75" customHeight="1" x14ac:dyDescent="0.2">
      <c r="A94" s="164" t="s">
        <v>345</v>
      </c>
      <c r="B94" s="164"/>
      <c r="C94" s="164"/>
      <c r="D94" s="164"/>
      <c r="E94" s="164"/>
      <c r="F94" s="164"/>
      <c r="G94" s="35">
        <v>86</v>
      </c>
      <c r="H94" s="36">
        <f>H95-H96</f>
        <v>1413090</v>
      </c>
      <c r="I94" s="36">
        <f>I95-I96</f>
        <v>1364185</v>
      </c>
    </row>
    <row r="95" spans="1:9" ht="12.75" customHeight="1" x14ac:dyDescent="0.2">
      <c r="A95" s="159" t="s">
        <v>77</v>
      </c>
      <c r="B95" s="159"/>
      <c r="C95" s="159"/>
      <c r="D95" s="159"/>
      <c r="E95" s="159"/>
      <c r="F95" s="159"/>
      <c r="G95" s="33">
        <v>87</v>
      </c>
      <c r="H95" s="37">
        <v>1413090</v>
      </c>
      <c r="I95" s="37">
        <v>1364185</v>
      </c>
    </row>
    <row r="96" spans="1:9" ht="12.75" customHeight="1" x14ac:dyDescent="0.2">
      <c r="A96" s="159" t="s">
        <v>78</v>
      </c>
      <c r="B96" s="159"/>
      <c r="C96" s="159"/>
      <c r="D96" s="159"/>
      <c r="E96" s="159"/>
      <c r="F96" s="159"/>
      <c r="G96" s="33">
        <v>88</v>
      </c>
      <c r="H96" s="37">
        <v>0</v>
      </c>
      <c r="I96" s="37">
        <v>0</v>
      </c>
    </row>
    <row r="97" spans="1:9" ht="12.75" customHeight="1" x14ac:dyDescent="0.2">
      <c r="A97" s="162" t="s">
        <v>79</v>
      </c>
      <c r="B97" s="162"/>
      <c r="C97" s="162"/>
      <c r="D97" s="162"/>
      <c r="E97" s="162"/>
      <c r="F97" s="162"/>
      <c r="G97" s="33">
        <v>89</v>
      </c>
      <c r="H97" s="37">
        <v>0</v>
      </c>
      <c r="I97" s="37">
        <v>0</v>
      </c>
    </row>
    <row r="98" spans="1:9" ht="12.75" customHeight="1" x14ac:dyDescent="0.2">
      <c r="A98" s="161" t="s">
        <v>346</v>
      </c>
      <c r="B98" s="161"/>
      <c r="C98" s="161"/>
      <c r="D98" s="161"/>
      <c r="E98" s="161"/>
      <c r="F98" s="161"/>
      <c r="G98" s="35">
        <v>90</v>
      </c>
      <c r="H98" s="36">
        <f>SUM(H99:H104)</f>
        <v>437871</v>
      </c>
      <c r="I98" s="36">
        <f>SUM(I99:I104)</f>
        <v>755939</v>
      </c>
    </row>
    <row r="99" spans="1:9" ht="12.75" customHeight="1" x14ac:dyDescent="0.2">
      <c r="A99" s="159" t="s">
        <v>80</v>
      </c>
      <c r="B99" s="159"/>
      <c r="C99" s="159"/>
      <c r="D99" s="159"/>
      <c r="E99" s="159"/>
      <c r="F99" s="159"/>
      <c r="G99" s="33">
        <v>91</v>
      </c>
      <c r="H99" s="37">
        <v>273161</v>
      </c>
      <c r="I99" s="37">
        <v>317244</v>
      </c>
    </row>
    <row r="100" spans="1:9" ht="12.75" customHeight="1" x14ac:dyDescent="0.2">
      <c r="A100" s="159" t="s">
        <v>81</v>
      </c>
      <c r="B100" s="159"/>
      <c r="C100" s="159"/>
      <c r="D100" s="159"/>
      <c r="E100" s="159"/>
      <c r="F100" s="159"/>
      <c r="G100" s="33">
        <v>92</v>
      </c>
      <c r="H100" s="37">
        <v>0</v>
      </c>
      <c r="I100" s="37">
        <v>0</v>
      </c>
    </row>
    <row r="101" spans="1:9" ht="12.75" customHeight="1" x14ac:dyDescent="0.2">
      <c r="A101" s="159" t="s">
        <v>82</v>
      </c>
      <c r="B101" s="159"/>
      <c r="C101" s="159"/>
      <c r="D101" s="159"/>
      <c r="E101" s="159"/>
      <c r="F101" s="159"/>
      <c r="G101" s="33">
        <v>93</v>
      </c>
      <c r="H101" s="37">
        <v>164710</v>
      </c>
      <c r="I101" s="37">
        <v>438695</v>
      </c>
    </row>
    <row r="102" spans="1:9" ht="12.75" customHeight="1" x14ac:dyDescent="0.2">
      <c r="A102" s="159" t="s">
        <v>83</v>
      </c>
      <c r="B102" s="159"/>
      <c r="C102" s="159"/>
      <c r="D102" s="159"/>
      <c r="E102" s="159"/>
      <c r="F102" s="159"/>
      <c r="G102" s="33">
        <v>94</v>
      </c>
      <c r="H102" s="34">
        <v>0</v>
      </c>
      <c r="I102" s="34">
        <v>0</v>
      </c>
    </row>
    <row r="103" spans="1:9" ht="12.75" customHeight="1" x14ac:dyDescent="0.2">
      <c r="A103" s="159" t="s">
        <v>84</v>
      </c>
      <c r="B103" s="159"/>
      <c r="C103" s="159"/>
      <c r="D103" s="159"/>
      <c r="E103" s="159"/>
      <c r="F103" s="159"/>
      <c r="G103" s="33">
        <v>95</v>
      </c>
      <c r="H103" s="34">
        <v>0</v>
      </c>
      <c r="I103" s="34">
        <v>0</v>
      </c>
    </row>
    <row r="104" spans="1:9" ht="12.75" customHeight="1" x14ac:dyDescent="0.2">
      <c r="A104" s="159" t="s">
        <v>85</v>
      </c>
      <c r="B104" s="159"/>
      <c r="C104" s="159"/>
      <c r="D104" s="159"/>
      <c r="E104" s="159"/>
      <c r="F104" s="159"/>
      <c r="G104" s="33">
        <v>96</v>
      </c>
      <c r="H104" s="34">
        <v>0</v>
      </c>
      <c r="I104" s="34">
        <v>0</v>
      </c>
    </row>
    <row r="105" spans="1:9" ht="12.75" customHeight="1" x14ac:dyDescent="0.2">
      <c r="A105" s="161" t="s">
        <v>347</v>
      </c>
      <c r="B105" s="161"/>
      <c r="C105" s="161"/>
      <c r="D105" s="161"/>
      <c r="E105" s="161"/>
      <c r="F105" s="161"/>
      <c r="G105" s="35">
        <v>97</v>
      </c>
      <c r="H105" s="36">
        <f>SUM(H106:H116)</f>
        <v>4388272</v>
      </c>
      <c r="I105" s="36">
        <f>SUM(I106:I116)</f>
        <v>3774267</v>
      </c>
    </row>
    <row r="106" spans="1:9" ht="12.75" customHeight="1" x14ac:dyDescent="0.2">
      <c r="A106" s="159" t="s">
        <v>86</v>
      </c>
      <c r="B106" s="159"/>
      <c r="C106" s="159"/>
      <c r="D106" s="159"/>
      <c r="E106" s="159"/>
      <c r="F106" s="159"/>
      <c r="G106" s="33">
        <v>98</v>
      </c>
      <c r="H106" s="38">
        <v>0</v>
      </c>
      <c r="I106" s="38">
        <v>0</v>
      </c>
    </row>
    <row r="107" spans="1:9" ht="12.75" customHeight="1" x14ac:dyDescent="0.2">
      <c r="A107" s="159" t="s">
        <v>87</v>
      </c>
      <c r="B107" s="159"/>
      <c r="C107" s="159"/>
      <c r="D107" s="159"/>
      <c r="E107" s="159"/>
      <c r="F107" s="159"/>
      <c r="G107" s="33">
        <v>99</v>
      </c>
      <c r="H107" s="37">
        <v>0</v>
      </c>
      <c r="I107" s="37">
        <v>0</v>
      </c>
    </row>
    <row r="108" spans="1:9" ht="12.75" customHeight="1" x14ac:dyDescent="0.2">
      <c r="A108" s="159" t="s">
        <v>88</v>
      </c>
      <c r="B108" s="159"/>
      <c r="C108" s="159"/>
      <c r="D108" s="159"/>
      <c r="E108" s="159"/>
      <c r="F108" s="159"/>
      <c r="G108" s="33">
        <v>100</v>
      </c>
      <c r="H108" s="37">
        <v>0</v>
      </c>
      <c r="I108" s="37">
        <v>0</v>
      </c>
    </row>
    <row r="109" spans="1:9" ht="22.15" customHeight="1" x14ac:dyDescent="0.2">
      <c r="A109" s="159" t="s">
        <v>89</v>
      </c>
      <c r="B109" s="159"/>
      <c r="C109" s="159"/>
      <c r="D109" s="159"/>
      <c r="E109" s="159"/>
      <c r="F109" s="159"/>
      <c r="G109" s="33">
        <v>101</v>
      </c>
      <c r="H109" s="37">
        <v>0</v>
      </c>
      <c r="I109" s="37">
        <v>0</v>
      </c>
    </row>
    <row r="110" spans="1:9" ht="12.75" customHeight="1" x14ac:dyDescent="0.2">
      <c r="A110" s="159" t="s">
        <v>90</v>
      </c>
      <c r="B110" s="159"/>
      <c r="C110" s="159"/>
      <c r="D110" s="159"/>
      <c r="E110" s="159"/>
      <c r="F110" s="159"/>
      <c r="G110" s="33">
        <v>102</v>
      </c>
      <c r="H110" s="37">
        <v>0</v>
      </c>
      <c r="I110" s="37">
        <v>0</v>
      </c>
    </row>
    <row r="111" spans="1:9" ht="12.75" customHeight="1" x14ac:dyDescent="0.2">
      <c r="A111" s="159" t="s">
        <v>91</v>
      </c>
      <c r="B111" s="159"/>
      <c r="C111" s="159"/>
      <c r="D111" s="159"/>
      <c r="E111" s="159"/>
      <c r="F111" s="159"/>
      <c r="G111" s="33">
        <v>103</v>
      </c>
      <c r="H111" s="37">
        <v>1979167</v>
      </c>
      <c r="I111" s="37">
        <v>729167</v>
      </c>
    </row>
    <row r="112" spans="1:9" ht="12.75" customHeight="1" x14ac:dyDescent="0.2">
      <c r="A112" s="159" t="s">
        <v>92</v>
      </c>
      <c r="B112" s="159"/>
      <c r="C112" s="159"/>
      <c r="D112" s="159"/>
      <c r="E112" s="159"/>
      <c r="F112" s="159"/>
      <c r="G112" s="33">
        <v>104</v>
      </c>
      <c r="H112" s="37">
        <v>0</v>
      </c>
      <c r="I112" s="37">
        <v>0</v>
      </c>
    </row>
    <row r="113" spans="1:9" ht="12.75" customHeight="1" x14ac:dyDescent="0.2">
      <c r="A113" s="159" t="s">
        <v>93</v>
      </c>
      <c r="B113" s="159"/>
      <c r="C113" s="159"/>
      <c r="D113" s="159"/>
      <c r="E113" s="159"/>
      <c r="F113" s="159"/>
      <c r="G113" s="33">
        <v>105</v>
      </c>
      <c r="H113" s="38">
        <v>0</v>
      </c>
      <c r="I113" s="38">
        <v>0</v>
      </c>
    </row>
    <row r="114" spans="1:9" ht="12.75" customHeight="1" x14ac:dyDescent="0.2">
      <c r="A114" s="159" t="s">
        <v>94</v>
      </c>
      <c r="B114" s="159"/>
      <c r="C114" s="159"/>
      <c r="D114" s="159"/>
      <c r="E114" s="159"/>
      <c r="F114" s="159"/>
      <c r="G114" s="33">
        <v>106</v>
      </c>
      <c r="H114" s="37">
        <v>0</v>
      </c>
      <c r="I114" s="37">
        <v>0</v>
      </c>
    </row>
    <row r="115" spans="1:9" ht="12.75" customHeight="1" x14ac:dyDescent="0.2">
      <c r="A115" s="159" t="s">
        <v>95</v>
      </c>
      <c r="B115" s="159"/>
      <c r="C115" s="159"/>
      <c r="D115" s="159"/>
      <c r="E115" s="159"/>
      <c r="F115" s="159"/>
      <c r="G115" s="33">
        <v>107</v>
      </c>
      <c r="H115" s="34">
        <v>2409105</v>
      </c>
      <c r="I115" s="34">
        <v>3045100</v>
      </c>
    </row>
    <row r="116" spans="1:9" ht="12.75" customHeight="1" x14ac:dyDescent="0.2">
      <c r="A116" s="159" t="s">
        <v>96</v>
      </c>
      <c r="B116" s="159"/>
      <c r="C116" s="159"/>
      <c r="D116" s="159"/>
      <c r="E116" s="159"/>
      <c r="F116" s="159"/>
      <c r="G116" s="33">
        <v>108</v>
      </c>
      <c r="H116" s="34">
        <v>0</v>
      </c>
      <c r="I116" s="34">
        <v>0</v>
      </c>
    </row>
    <row r="117" spans="1:9" ht="12.75" customHeight="1" x14ac:dyDescent="0.2">
      <c r="A117" s="161" t="s">
        <v>348</v>
      </c>
      <c r="B117" s="161"/>
      <c r="C117" s="161"/>
      <c r="D117" s="161"/>
      <c r="E117" s="161"/>
      <c r="F117" s="161"/>
      <c r="G117" s="35">
        <v>109</v>
      </c>
      <c r="H117" s="36">
        <f>SUM(H118:H131)</f>
        <v>7702748</v>
      </c>
      <c r="I117" s="36">
        <f>SUM(I118:I131)</f>
        <v>7979165</v>
      </c>
    </row>
    <row r="118" spans="1:9" ht="12.75" customHeight="1" x14ac:dyDescent="0.2">
      <c r="A118" s="159" t="s">
        <v>86</v>
      </c>
      <c r="B118" s="159"/>
      <c r="C118" s="159"/>
      <c r="D118" s="159"/>
      <c r="E118" s="159"/>
      <c r="F118" s="159"/>
      <c r="G118" s="33">
        <v>110</v>
      </c>
      <c r="H118" s="37">
        <v>0</v>
      </c>
      <c r="I118" s="37">
        <v>0</v>
      </c>
    </row>
    <row r="119" spans="1:9" ht="12.75" customHeight="1" x14ac:dyDescent="0.2">
      <c r="A119" s="159" t="s">
        <v>87</v>
      </c>
      <c r="B119" s="159"/>
      <c r="C119" s="159"/>
      <c r="D119" s="159"/>
      <c r="E119" s="159"/>
      <c r="F119" s="159"/>
      <c r="G119" s="33">
        <v>111</v>
      </c>
      <c r="H119" s="37">
        <v>0</v>
      </c>
      <c r="I119" s="37">
        <v>0</v>
      </c>
    </row>
    <row r="120" spans="1:9" ht="12.75" customHeight="1" x14ac:dyDescent="0.2">
      <c r="A120" s="159" t="s">
        <v>88</v>
      </c>
      <c r="B120" s="159"/>
      <c r="C120" s="159"/>
      <c r="D120" s="159"/>
      <c r="E120" s="159"/>
      <c r="F120" s="159"/>
      <c r="G120" s="33">
        <v>112</v>
      </c>
      <c r="H120" s="37">
        <v>0</v>
      </c>
      <c r="I120" s="37">
        <v>0</v>
      </c>
    </row>
    <row r="121" spans="1:9" ht="25.9" customHeight="1" x14ac:dyDescent="0.2">
      <c r="A121" s="159" t="s">
        <v>89</v>
      </c>
      <c r="B121" s="159"/>
      <c r="C121" s="159"/>
      <c r="D121" s="159"/>
      <c r="E121" s="159"/>
      <c r="F121" s="159"/>
      <c r="G121" s="33">
        <v>113</v>
      </c>
      <c r="H121" s="37">
        <v>0</v>
      </c>
      <c r="I121" s="37">
        <v>0</v>
      </c>
    </row>
    <row r="122" spans="1:9" ht="12.75" customHeight="1" x14ac:dyDescent="0.2">
      <c r="A122" s="159" t="s">
        <v>90</v>
      </c>
      <c r="B122" s="159"/>
      <c r="C122" s="159"/>
      <c r="D122" s="159"/>
      <c r="E122" s="159"/>
      <c r="F122" s="159"/>
      <c r="G122" s="33">
        <v>114</v>
      </c>
      <c r="H122" s="37">
        <v>371465</v>
      </c>
      <c r="I122" s="37">
        <v>433664</v>
      </c>
    </row>
    <row r="123" spans="1:9" ht="12.75" customHeight="1" x14ac:dyDescent="0.2">
      <c r="A123" s="159" t="s">
        <v>91</v>
      </c>
      <c r="B123" s="159"/>
      <c r="C123" s="159"/>
      <c r="D123" s="159"/>
      <c r="E123" s="159"/>
      <c r="F123" s="159"/>
      <c r="G123" s="33">
        <v>115</v>
      </c>
      <c r="H123" s="37">
        <v>1263397</v>
      </c>
      <c r="I123" s="37">
        <v>1256450</v>
      </c>
    </row>
    <row r="124" spans="1:9" ht="12.75" customHeight="1" x14ac:dyDescent="0.2">
      <c r="A124" s="159" t="s">
        <v>92</v>
      </c>
      <c r="B124" s="159"/>
      <c r="C124" s="159"/>
      <c r="D124" s="159"/>
      <c r="E124" s="159"/>
      <c r="F124" s="159"/>
      <c r="G124" s="33">
        <v>116</v>
      </c>
      <c r="H124" s="37">
        <v>5656</v>
      </c>
      <c r="I124" s="37">
        <v>1325</v>
      </c>
    </row>
    <row r="125" spans="1:9" ht="12.75" customHeight="1" x14ac:dyDescent="0.2">
      <c r="A125" s="159" t="s">
        <v>93</v>
      </c>
      <c r="B125" s="159"/>
      <c r="C125" s="159"/>
      <c r="D125" s="159"/>
      <c r="E125" s="159"/>
      <c r="F125" s="159"/>
      <c r="G125" s="33">
        <v>117</v>
      </c>
      <c r="H125" s="37">
        <v>2730064</v>
      </c>
      <c r="I125" s="37">
        <v>2749544</v>
      </c>
    </row>
    <row r="126" spans="1:9" x14ac:dyDescent="0.2">
      <c r="A126" s="159" t="s">
        <v>94</v>
      </c>
      <c r="B126" s="159"/>
      <c r="C126" s="159"/>
      <c r="D126" s="159"/>
      <c r="E126" s="159"/>
      <c r="F126" s="159"/>
      <c r="G126" s="33">
        <v>118</v>
      </c>
      <c r="H126" s="37">
        <v>0</v>
      </c>
      <c r="I126" s="37">
        <v>0</v>
      </c>
    </row>
    <row r="127" spans="1:9" x14ac:dyDescent="0.2">
      <c r="A127" s="159" t="s">
        <v>97</v>
      </c>
      <c r="B127" s="159"/>
      <c r="C127" s="159"/>
      <c r="D127" s="159"/>
      <c r="E127" s="159"/>
      <c r="F127" s="159"/>
      <c r="G127" s="33">
        <v>119</v>
      </c>
      <c r="H127" s="37">
        <v>652016</v>
      </c>
      <c r="I127" s="37">
        <v>773896</v>
      </c>
    </row>
    <row r="128" spans="1:9" x14ac:dyDescent="0.2">
      <c r="A128" s="159" t="s">
        <v>98</v>
      </c>
      <c r="B128" s="159"/>
      <c r="C128" s="159"/>
      <c r="D128" s="159"/>
      <c r="E128" s="159"/>
      <c r="F128" s="159"/>
      <c r="G128" s="33">
        <v>120</v>
      </c>
      <c r="H128" s="37">
        <v>988456</v>
      </c>
      <c r="I128" s="37">
        <v>1147338</v>
      </c>
    </row>
    <row r="129" spans="1:9" x14ac:dyDescent="0.2">
      <c r="A129" s="159" t="s">
        <v>99</v>
      </c>
      <c r="B129" s="159"/>
      <c r="C129" s="159"/>
      <c r="D129" s="159"/>
      <c r="E129" s="159"/>
      <c r="F129" s="159"/>
      <c r="G129" s="33">
        <v>121</v>
      </c>
      <c r="H129" s="37">
        <v>1830</v>
      </c>
      <c r="I129" s="37">
        <v>441</v>
      </c>
    </row>
    <row r="130" spans="1:9" x14ac:dyDescent="0.2">
      <c r="A130" s="159" t="s">
        <v>100</v>
      </c>
      <c r="B130" s="159"/>
      <c r="C130" s="159"/>
      <c r="D130" s="159"/>
      <c r="E130" s="159"/>
      <c r="F130" s="159"/>
      <c r="G130" s="33">
        <v>122</v>
      </c>
      <c r="H130" s="34">
        <v>0</v>
      </c>
      <c r="I130" s="34">
        <v>0</v>
      </c>
    </row>
    <row r="131" spans="1:9" x14ac:dyDescent="0.2">
      <c r="A131" s="159" t="s">
        <v>101</v>
      </c>
      <c r="B131" s="159"/>
      <c r="C131" s="159"/>
      <c r="D131" s="159"/>
      <c r="E131" s="159"/>
      <c r="F131" s="159"/>
      <c r="G131" s="33">
        <v>123</v>
      </c>
      <c r="H131" s="34">
        <v>1689864</v>
      </c>
      <c r="I131" s="34">
        <v>1616507</v>
      </c>
    </row>
    <row r="132" spans="1:9" ht="22.15" customHeight="1" x14ac:dyDescent="0.2">
      <c r="A132" s="160" t="s">
        <v>102</v>
      </c>
      <c r="B132" s="160"/>
      <c r="C132" s="160"/>
      <c r="D132" s="160"/>
      <c r="E132" s="160"/>
      <c r="F132" s="160"/>
      <c r="G132" s="33">
        <v>124</v>
      </c>
      <c r="H132" s="34">
        <v>586201</v>
      </c>
      <c r="I132" s="34">
        <v>759168</v>
      </c>
    </row>
    <row r="133" spans="1:9" x14ac:dyDescent="0.2">
      <c r="A133" s="161" t="s">
        <v>349</v>
      </c>
      <c r="B133" s="161"/>
      <c r="C133" s="161"/>
      <c r="D133" s="161"/>
      <c r="E133" s="161"/>
      <c r="F133" s="161"/>
      <c r="G133" s="35">
        <v>125</v>
      </c>
      <c r="H133" s="36">
        <f>H75+H98+H105+H117+H132</f>
        <v>40808301</v>
      </c>
      <c r="I133" s="36">
        <f>I75+I98+I105+I117+I132</f>
        <v>41897691</v>
      </c>
    </row>
    <row r="134" spans="1:9" x14ac:dyDescent="0.2">
      <c r="A134" s="160" t="s">
        <v>103</v>
      </c>
      <c r="B134" s="160"/>
      <c r="C134" s="160"/>
      <c r="D134" s="160"/>
      <c r="E134" s="160"/>
      <c r="F134" s="160"/>
      <c r="G134" s="33">
        <v>126</v>
      </c>
      <c r="H134" s="34">
        <v>4615855</v>
      </c>
      <c r="I134" s="34">
        <v>4603185</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5" zoomScaleNormal="100" zoomScaleSheetLayoutView="115" workbookViewId="0">
      <selection activeCell="H65" sqref="H65"/>
    </sheetView>
  </sheetViews>
  <sheetFormatPr defaultRowHeight="12.75" x14ac:dyDescent="0.2"/>
  <cols>
    <col min="1" max="7" width="9.140625" style="2"/>
    <col min="8" max="9" width="18.5703125" style="15"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4" t="s">
        <v>105</v>
      </c>
      <c r="B1" s="168"/>
      <c r="C1" s="168"/>
      <c r="D1" s="168"/>
      <c r="E1" s="168"/>
      <c r="F1" s="168"/>
      <c r="G1" s="168"/>
      <c r="H1" s="168"/>
      <c r="I1" s="168"/>
    </row>
    <row r="2" spans="1:9" x14ac:dyDescent="0.2">
      <c r="A2" s="203" t="s">
        <v>466</v>
      </c>
      <c r="B2" s="170"/>
      <c r="C2" s="170"/>
      <c r="D2" s="170"/>
      <c r="E2" s="170"/>
      <c r="F2" s="170"/>
      <c r="G2" s="170"/>
      <c r="H2" s="170"/>
      <c r="I2" s="170"/>
    </row>
    <row r="3" spans="1:9" x14ac:dyDescent="0.2">
      <c r="A3" s="183" t="s">
        <v>445</v>
      </c>
      <c r="B3" s="184"/>
      <c r="C3" s="184"/>
      <c r="D3" s="184"/>
      <c r="E3" s="184"/>
      <c r="F3" s="184"/>
      <c r="G3" s="184"/>
      <c r="H3" s="184"/>
      <c r="I3" s="184"/>
    </row>
    <row r="4" spans="1:9" x14ac:dyDescent="0.2">
      <c r="A4" s="202" t="s">
        <v>463</v>
      </c>
      <c r="B4" s="173"/>
      <c r="C4" s="173"/>
      <c r="D4" s="173"/>
      <c r="E4" s="173"/>
      <c r="F4" s="173"/>
      <c r="G4" s="173"/>
      <c r="H4" s="173"/>
      <c r="I4" s="174"/>
    </row>
    <row r="5" spans="1:9" ht="23.25" x14ac:dyDescent="0.2">
      <c r="A5" s="198" t="s">
        <v>2</v>
      </c>
      <c r="B5" s="199"/>
      <c r="C5" s="199"/>
      <c r="D5" s="199"/>
      <c r="E5" s="199"/>
      <c r="F5" s="199"/>
      <c r="G5" s="39" t="s">
        <v>106</v>
      </c>
      <c r="H5" s="40" t="s">
        <v>292</v>
      </c>
      <c r="I5" s="40" t="s">
        <v>276</v>
      </c>
    </row>
    <row r="6" spans="1:9" x14ac:dyDescent="0.2">
      <c r="A6" s="200">
        <v>1</v>
      </c>
      <c r="B6" s="201"/>
      <c r="C6" s="201"/>
      <c r="D6" s="201"/>
      <c r="E6" s="201"/>
      <c r="F6" s="201"/>
      <c r="G6" s="41">
        <v>2</v>
      </c>
      <c r="H6" s="40">
        <v>3</v>
      </c>
      <c r="I6" s="40">
        <v>4</v>
      </c>
    </row>
    <row r="7" spans="1:9" x14ac:dyDescent="0.2">
      <c r="A7" s="161" t="s">
        <v>365</v>
      </c>
      <c r="B7" s="161"/>
      <c r="C7" s="161"/>
      <c r="D7" s="161"/>
      <c r="E7" s="161"/>
      <c r="F7" s="161"/>
      <c r="G7" s="35">
        <v>1</v>
      </c>
      <c r="H7" s="36">
        <f>SUM(H8:H12)</f>
        <v>39710335</v>
      </c>
      <c r="I7" s="36">
        <f>SUM(I8:I12)</f>
        <v>39594314</v>
      </c>
    </row>
    <row r="8" spans="1:9" x14ac:dyDescent="0.2">
      <c r="A8" s="159" t="s">
        <v>118</v>
      </c>
      <c r="B8" s="159"/>
      <c r="C8" s="159"/>
      <c r="D8" s="159"/>
      <c r="E8" s="159"/>
      <c r="F8" s="159"/>
      <c r="G8" s="33">
        <v>2</v>
      </c>
      <c r="H8" s="34">
        <v>0</v>
      </c>
      <c r="I8" s="34">
        <v>0</v>
      </c>
    </row>
    <row r="9" spans="1:9" x14ac:dyDescent="0.2">
      <c r="A9" s="159" t="s">
        <v>119</v>
      </c>
      <c r="B9" s="159"/>
      <c r="C9" s="159"/>
      <c r="D9" s="159"/>
      <c r="E9" s="159"/>
      <c r="F9" s="159"/>
      <c r="G9" s="33">
        <v>3</v>
      </c>
      <c r="H9" s="34">
        <v>38109615</v>
      </c>
      <c r="I9" s="34">
        <v>37799363</v>
      </c>
    </row>
    <row r="10" spans="1:9" x14ac:dyDescent="0.2">
      <c r="A10" s="159" t="s">
        <v>120</v>
      </c>
      <c r="B10" s="159"/>
      <c r="C10" s="159"/>
      <c r="D10" s="159"/>
      <c r="E10" s="159"/>
      <c r="F10" s="159"/>
      <c r="G10" s="33">
        <v>4</v>
      </c>
      <c r="H10" s="34">
        <v>0</v>
      </c>
      <c r="I10" s="34">
        <v>0</v>
      </c>
    </row>
    <row r="11" spans="1:9" x14ac:dyDescent="0.2">
      <c r="A11" s="159" t="s">
        <v>121</v>
      </c>
      <c r="B11" s="159"/>
      <c r="C11" s="159"/>
      <c r="D11" s="159"/>
      <c r="E11" s="159"/>
      <c r="F11" s="159"/>
      <c r="G11" s="33">
        <v>5</v>
      </c>
      <c r="H11" s="34">
        <v>0</v>
      </c>
      <c r="I11" s="34">
        <v>0</v>
      </c>
    </row>
    <row r="12" spans="1:9" x14ac:dyDescent="0.2">
      <c r="A12" s="159" t="s">
        <v>122</v>
      </c>
      <c r="B12" s="159"/>
      <c r="C12" s="159"/>
      <c r="D12" s="159"/>
      <c r="E12" s="159"/>
      <c r="F12" s="159"/>
      <c r="G12" s="33">
        <v>6</v>
      </c>
      <c r="H12" s="34">
        <v>1600720</v>
      </c>
      <c r="I12" s="34">
        <v>1794951</v>
      </c>
    </row>
    <row r="13" spans="1:9" ht="16.5" customHeight="1" x14ac:dyDescent="0.2">
      <c r="A13" s="161" t="s">
        <v>366</v>
      </c>
      <c r="B13" s="161"/>
      <c r="C13" s="161"/>
      <c r="D13" s="161"/>
      <c r="E13" s="161"/>
      <c r="F13" s="161"/>
      <c r="G13" s="35">
        <v>7</v>
      </c>
      <c r="H13" s="36">
        <f>H14+H15+H19+H23+H24+H25+H28+H35</f>
        <v>37875797</v>
      </c>
      <c r="I13" s="36">
        <f>I14+I15+I19+I23+I24+I25+I28+I35</f>
        <v>37747238</v>
      </c>
    </row>
    <row r="14" spans="1:9" x14ac:dyDescent="0.2">
      <c r="A14" s="159" t="s">
        <v>107</v>
      </c>
      <c r="B14" s="159"/>
      <c r="C14" s="159"/>
      <c r="D14" s="159"/>
      <c r="E14" s="159"/>
      <c r="F14" s="159"/>
      <c r="G14" s="33">
        <v>8</v>
      </c>
      <c r="H14" s="34">
        <v>-28519</v>
      </c>
      <c r="I14" s="95">
        <v>42137</v>
      </c>
    </row>
    <row r="15" spans="1:9" x14ac:dyDescent="0.2">
      <c r="A15" s="196" t="s">
        <v>437</v>
      </c>
      <c r="B15" s="196"/>
      <c r="C15" s="196"/>
      <c r="D15" s="196"/>
      <c r="E15" s="196"/>
      <c r="F15" s="196"/>
      <c r="G15" s="35">
        <v>9</v>
      </c>
      <c r="H15" s="36">
        <f>SUM(H16:H18)</f>
        <v>22137182</v>
      </c>
      <c r="I15" s="36">
        <f>SUM(I16:I18)</f>
        <v>21940160</v>
      </c>
    </row>
    <row r="16" spans="1:9" x14ac:dyDescent="0.2">
      <c r="A16" s="195" t="s">
        <v>123</v>
      </c>
      <c r="B16" s="195"/>
      <c r="C16" s="195"/>
      <c r="D16" s="195"/>
      <c r="E16" s="195"/>
      <c r="F16" s="195"/>
      <c r="G16" s="33">
        <v>10</v>
      </c>
      <c r="H16" s="34">
        <v>2819278</v>
      </c>
      <c r="I16" s="34">
        <v>2878826</v>
      </c>
    </row>
    <row r="17" spans="1:9" x14ac:dyDescent="0.2">
      <c r="A17" s="195" t="s">
        <v>124</v>
      </c>
      <c r="B17" s="195"/>
      <c r="C17" s="195"/>
      <c r="D17" s="195"/>
      <c r="E17" s="195"/>
      <c r="F17" s="195"/>
      <c r="G17" s="33">
        <v>11</v>
      </c>
      <c r="H17" s="34">
        <v>14539571</v>
      </c>
      <c r="I17" s="34">
        <v>13835174</v>
      </c>
    </row>
    <row r="18" spans="1:9" x14ac:dyDescent="0.2">
      <c r="A18" s="195" t="s">
        <v>125</v>
      </c>
      <c r="B18" s="195"/>
      <c r="C18" s="195"/>
      <c r="D18" s="195"/>
      <c r="E18" s="195"/>
      <c r="F18" s="195"/>
      <c r="G18" s="33">
        <v>12</v>
      </c>
      <c r="H18" s="34">
        <v>4778333</v>
      </c>
      <c r="I18" s="34">
        <v>5226160</v>
      </c>
    </row>
    <row r="19" spans="1:9" x14ac:dyDescent="0.2">
      <c r="A19" s="196" t="s">
        <v>438</v>
      </c>
      <c r="B19" s="196"/>
      <c r="C19" s="196"/>
      <c r="D19" s="196"/>
      <c r="E19" s="196"/>
      <c r="F19" s="196"/>
      <c r="G19" s="35">
        <v>13</v>
      </c>
      <c r="H19" s="36">
        <f>SUM(H20:H22)</f>
        <v>9558494</v>
      </c>
      <c r="I19" s="36">
        <f>SUM(I20:I22)</f>
        <v>10445182</v>
      </c>
    </row>
    <row r="20" spans="1:9" x14ac:dyDescent="0.2">
      <c r="A20" s="195" t="s">
        <v>108</v>
      </c>
      <c r="B20" s="195"/>
      <c r="C20" s="195"/>
      <c r="D20" s="195"/>
      <c r="E20" s="195"/>
      <c r="F20" s="195"/>
      <c r="G20" s="33">
        <v>14</v>
      </c>
      <c r="H20" s="34">
        <v>6527772</v>
      </c>
      <c r="I20" s="34">
        <v>6984038</v>
      </c>
    </row>
    <row r="21" spans="1:9" x14ac:dyDescent="0.2">
      <c r="A21" s="195" t="s">
        <v>109</v>
      </c>
      <c r="B21" s="195"/>
      <c r="C21" s="195"/>
      <c r="D21" s="195"/>
      <c r="E21" s="195"/>
      <c r="F21" s="195"/>
      <c r="G21" s="33">
        <v>15</v>
      </c>
      <c r="H21" s="34">
        <v>1799687</v>
      </c>
      <c r="I21" s="34">
        <v>2080323</v>
      </c>
    </row>
    <row r="22" spans="1:9" x14ac:dyDescent="0.2">
      <c r="A22" s="195" t="s">
        <v>110</v>
      </c>
      <c r="B22" s="195"/>
      <c r="C22" s="195"/>
      <c r="D22" s="195"/>
      <c r="E22" s="195"/>
      <c r="F22" s="195"/>
      <c r="G22" s="33">
        <v>16</v>
      </c>
      <c r="H22" s="34">
        <v>1231035</v>
      </c>
      <c r="I22" s="34">
        <v>1380821</v>
      </c>
    </row>
    <row r="23" spans="1:9" x14ac:dyDescent="0.2">
      <c r="A23" s="159" t="s">
        <v>111</v>
      </c>
      <c r="B23" s="159"/>
      <c r="C23" s="159"/>
      <c r="D23" s="159"/>
      <c r="E23" s="159"/>
      <c r="F23" s="159"/>
      <c r="G23" s="33">
        <v>17</v>
      </c>
      <c r="H23" s="34">
        <v>2394234</v>
      </c>
      <c r="I23" s="34">
        <v>2392162</v>
      </c>
    </row>
    <row r="24" spans="1:9" x14ac:dyDescent="0.2">
      <c r="A24" s="159" t="s">
        <v>112</v>
      </c>
      <c r="B24" s="159"/>
      <c r="C24" s="159"/>
      <c r="D24" s="159"/>
      <c r="E24" s="159"/>
      <c r="F24" s="159"/>
      <c r="G24" s="33">
        <v>18</v>
      </c>
      <c r="H24" s="34">
        <v>2054790</v>
      </c>
      <c r="I24" s="34">
        <v>2151390</v>
      </c>
    </row>
    <row r="25" spans="1:9" x14ac:dyDescent="0.2">
      <c r="A25" s="196" t="s">
        <v>439</v>
      </c>
      <c r="B25" s="196"/>
      <c r="C25" s="196"/>
      <c r="D25" s="196"/>
      <c r="E25" s="196"/>
      <c r="F25" s="196"/>
      <c r="G25" s="35">
        <v>19</v>
      </c>
      <c r="H25" s="36">
        <f>H26+H27</f>
        <v>1126994</v>
      </c>
      <c r="I25" s="36">
        <f>I26+I27</f>
        <v>33873</v>
      </c>
    </row>
    <row r="26" spans="1:9" x14ac:dyDescent="0.2">
      <c r="A26" s="195" t="s">
        <v>126</v>
      </c>
      <c r="B26" s="195"/>
      <c r="C26" s="195"/>
      <c r="D26" s="195"/>
      <c r="E26" s="195"/>
      <c r="F26" s="195"/>
      <c r="G26" s="33">
        <v>20</v>
      </c>
      <c r="H26" s="34">
        <v>440572</v>
      </c>
      <c r="I26" s="34">
        <v>0</v>
      </c>
    </row>
    <row r="27" spans="1:9" x14ac:dyDescent="0.2">
      <c r="A27" s="195" t="s">
        <v>127</v>
      </c>
      <c r="B27" s="195"/>
      <c r="C27" s="195"/>
      <c r="D27" s="195"/>
      <c r="E27" s="195"/>
      <c r="F27" s="195"/>
      <c r="G27" s="33">
        <v>21</v>
      </c>
      <c r="H27" s="34">
        <v>686422</v>
      </c>
      <c r="I27" s="34">
        <v>33873</v>
      </c>
    </row>
    <row r="28" spans="1:9" x14ac:dyDescent="0.2">
      <c r="A28" s="196" t="s">
        <v>440</v>
      </c>
      <c r="B28" s="196"/>
      <c r="C28" s="196"/>
      <c r="D28" s="196"/>
      <c r="E28" s="196"/>
      <c r="F28" s="196"/>
      <c r="G28" s="35">
        <v>22</v>
      </c>
      <c r="H28" s="36">
        <f>SUM(H29:H34)</f>
        <v>287404</v>
      </c>
      <c r="I28" s="36">
        <f>SUM(I29:I34)</f>
        <v>518191</v>
      </c>
    </row>
    <row r="29" spans="1:9" x14ac:dyDescent="0.2">
      <c r="A29" s="195" t="s">
        <v>128</v>
      </c>
      <c r="B29" s="195"/>
      <c r="C29" s="195"/>
      <c r="D29" s="195"/>
      <c r="E29" s="195"/>
      <c r="F29" s="195"/>
      <c r="G29" s="33">
        <v>23</v>
      </c>
      <c r="H29" s="34">
        <v>219161</v>
      </c>
      <c r="I29" s="34">
        <v>186760</v>
      </c>
    </row>
    <row r="30" spans="1:9" x14ac:dyDescent="0.2">
      <c r="A30" s="195" t="s">
        <v>129</v>
      </c>
      <c r="B30" s="195"/>
      <c r="C30" s="195"/>
      <c r="D30" s="195"/>
      <c r="E30" s="195"/>
      <c r="F30" s="195"/>
      <c r="G30" s="33">
        <v>24</v>
      </c>
      <c r="H30" s="34">
        <v>0</v>
      </c>
      <c r="I30" s="34">
        <v>0</v>
      </c>
    </row>
    <row r="31" spans="1:9" x14ac:dyDescent="0.2">
      <c r="A31" s="195" t="s">
        <v>130</v>
      </c>
      <c r="B31" s="195"/>
      <c r="C31" s="195"/>
      <c r="D31" s="195"/>
      <c r="E31" s="195"/>
      <c r="F31" s="195"/>
      <c r="G31" s="33">
        <v>25</v>
      </c>
      <c r="H31" s="34">
        <v>68243</v>
      </c>
      <c r="I31" s="34">
        <v>331431</v>
      </c>
    </row>
    <row r="32" spans="1:9" x14ac:dyDescent="0.2">
      <c r="A32" s="195" t="s">
        <v>131</v>
      </c>
      <c r="B32" s="195"/>
      <c r="C32" s="195"/>
      <c r="D32" s="195"/>
      <c r="E32" s="195"/>
      <c r="F32" s="195"/>
      <c r="G32" s="33">
        <v>26</v>
      </c>
      <c r="H32" s="34">
        <v>0</v>
      </c>
      <c r="I32" s="34">
        <v>0</v>
      </c>
    </row>
    <row r="33" spans="1:9" x14ac:dyDescent="0.2">
      <c r="A33" s="195" t="s">
        <v>132</v>
      </c>
      <c r="B33" s="195"/>
      <c r="C33" s="195"/>
      <c r="D33" s="195"/>
      <c r="E33" s="195"/>
      <c r="F33" s="195"/>
      <c r="G33" s="33">
        <v>27</v>
      </c>
      <c r="H33" s="34">
        <v>0</v>
      </c>
      <c r="I33" s="34">
        <v>0</v>
      </c>
    </row>
    <row r="34" spans="1:9" x14ac:dyDescent="0.2">
      <c r="A34" s="195" t="s">
        <v>133</v>
      </c>
      <c r="B34" s="195"/>
      <c r="C34" s="195"/>
      <c r="D34" s="195"/>
      <c r="E34" s="195"/>
      <c r="F34" s="195"/>
      <c r="G34" s="33">
        <v>28</v>
      </c>
      <c r="H34" s="34">
        <v>0</v>
      </c>
      <c r="I34" s="34">
        <v>0</v>
      </c>
    </row>
    <row r="35" spans="1:9" x14ac:dyDescent="0.2">
      <c r="A35" s="159" t="s">
        <v>113</v>
      </c>
      <c r="B35" s="159"/>
      <c r="C35" s="159"/>
      <c r="D35" s="159"/>
      <c r="E35" s="159"/>
      <c r="F35" s="159"/>
      <c r="G35" s="33">
        <v>29</v>
      </c>
      <c r="H35" s="34">
        <v>345218</v>
      </c>
      <c r="I35" s="34">
        <v>224143</v>
      </c>
    </row>
    <row r="36" spans="1:9" x14ac:dyDescent="0.2">
      <c r="A36" s="161" t="s">
        <v>367</v>
      </c>
      <c r="B36" s="161"/>
      <c r="C36" s="161"/>
      <c r="D36" s="161"/>
      <c r="E36" s="161"/>
      <c r="F36" s="161"/>
      <c r="G36" s="35">
        <v>30</v>
      </c>
      <c r="H36" s="36">
        <f>SUM(H37:H46)</f>
        <v>52440</v>
      </c>
      <c r="I36" s="36">
        <f>SUM(I37:I46)</f>
        <v>68608</v>
      </c>
    </row>
    <row r="37" spans="1:9" x14ac:dyDescent="0.2">
      <c r="A37" s="159" t="s">
        <v>134</v>
      </c>
      <c r="B37" s="159"/>
      <c r="C37" s="159"/>
      <c r="D37" s="159"/>
      <c r="E37" s="159"/>
      <c r="F37" s="159"/>
      <c r="G37" s="33">
        <v>31</v>
      </c>
      <c r="H37" s="34">
        <v>0</v>
      </c>
      <c r="I37" s="34">
        <v>0</v>
      </c>
    </row>
    <row r="38" spans="1:9" ht="25.15" customHeight="1" x14ac:dyDescent="0.2">
      <c r="A38" s="159" t="s">
        <v>135</v>
      </c>
      <c r="B38" s="159"/>
      <c r="C38" s="159"/>
      <c r="D38" s="159"/>
      <c r="E38" s="159"/>
      <c r="F38" s="159"/>
      <c r="G38" s="33">
        <v>32</v>
      </c>
      <c r="H38" s="34">
        <v>0</v>
      </c>
      <c r="I38" s="34">
        <v>0</v>
      </c>
    </row>
    <row r="39" spans="1:9" ht="28.15" customHeight="1" x14ac:dyDescent="0.2">
      <c r="A39" s="159" t="s">
        <v>136</v>
      </c>
      <c r="B39" s="159"/>
      <c r="C39" s="159"/>
      <c r="D39" s="159"/>
      <c r="E39" s="159"/>
      <c r="F39" s="159"/>
      <c r="G39" s="33">
        <v>33</v>
      </c>
      <c r="H39" s="34">
        <v>0</v>
      </c>
      <c r="I39" s="34">
        <v>0</v>
      </c>
    </row>
    <row r="40" spans="1:9" ht="28.15" customHeight="1" x14ac:dyDescent="0.2">
      <c r="A40" s="159" t="s">
        <v>137</v>
      </c>
      <c r="B40" s="159"/>
      <c r="C40" s="159"/>
      <c r="D40" s="159"/>
      <c r="E40" s="159"/>
      <c r="F40" s="159"/>
      <c r="G40" s="33">
        <v>34</v>
      </c>
      <c r="H40" s="34">
        <v>0</v>
      </c>
      <c r="I40" s="34">
        <v>0</v>
      </c>
    </row>
    <row r="41" spans="1:9" ht="22.9" customHeight="1" x14ac:dyDescent="0.2">
      <c r="A41" s="159" t="s">
        <v>138</v>
      </c>
      <c r="B41" s="159"/>
      <c r="C41" s="159"/>
      <c r="D41" s="159"/>
      <c r="E41" s="159"/>
      <c r="F41" s="159"/>
      <c r="G41" s="33">
        <v>35</v>
      </c>
      <c r="H41" s="34">
        <v>0</v>
      </c>
      <c r="I41" s="34">
        <v>0</v>
      </c>
    </row>
    <row r="42" spans="1:9" x14ac:dyDescent="0.2">
      <c r="A42" s="159" t="s">
        <v>139</v>
      </c>
      <c r="B42" s="159"/>
      <c r="C42" s="159"/>
      <c r="D42" s="159"/>
      <c r="E42" s="159"/>
      <c r="F42" s="159"/>
      <c r="G42" s="33">
        <v>36</v>
      </c>
      <c r="H42" s="34">
        <v>0</v>
      </c>
      <c r="I42" s="34">
        <v>0</v>
      </c>
    </row>
    <row r="43" spans="1:9" x14ac:dyDescent="0.2">
      <c r="A43" s="159" t="s">
        <v>140</v>
      </c>
      <c r="B43" s="159"/>
      <c r="C43" s="159"/>
      <c r="D43" s="159"/>
      <c r="E43" s="159"/>
      <c r="F43" s="159"/>
      <c r="G43" s="33">
        <v>37</v>
      </c>
      <c r="H43" s="34">
        <v>24410</v>
      </c>
      <c r="I43" s="34">
        <v>53838</v>
      </c>
    </row>
    <row r="44" spans="1:9" x14ac:dyDescent="0.2">
      <c r="A44" s="159" t="s">
        <v>141</v>
      </c>
      <c r="B44" s="159"/>
      <c r="C44" s="159"/>
      <c r="D44" s="159"/>
      <c r="E44" s="159"/>
      <c r="F44" s="159"/>
      <c r="G44" s="33">
        <v>38</v>
      </c>
      <c r="H44" s="34">
        <v>28030</v>
      </c>
      <c r="I44" s="34">
        <v>14770</v>
      </c>
    </row>
    <row r="45" spans="1:9" x14ac:dyDescent="0.2">
      <c r="A45" s="159" t="s">
        <v>142</v>
      </c>
      <c r="B45" s="159"/>
      <c r="C45" s="159"/>
      <c r="D45" s="159"/>
      <c r="E45" s="159"/>
      <c r="F45" s="159"/>
      <c r="G45" s="33">
        <v>39</v>
      </c>
      <c r="H45" s="34">
        <v>0</v>
      </c>
      <c r="I45" s="34">
        <v>0</v>
      </c>
    </row>
    <row r="46" spans="1:9" x14ac:dyDescent="0.2">
      <c r="A46" s="159" t="s">
        <v>143</v>
      </c>
      <c r="B46" s="159"/>
      <c r="C46" s="159"/>
      <c r="D46" s="159"/>
      <c r="E46" s="159"/>
      <c r="F46" s="159"/>
      <c r="G46" s="33">
        <v>40</v>
      </c>
      <c r="H46" s="34">
        <v>0</v>
      </c>
      <c r="I46" s="34">
        <v>0</v>
      </c>
    </row>
    <row r="47" spans="1:9" x14ac:dyDescent="0.2">
      <c r="A47" s="161" t="s">
        <v>368</v>
      </c>
      <c r="B47" s="161"/>
      <c r="C47" s="161"/>
      <c r="D47" s="161"/>
      <c r="E47" s="161"/>
      <c r="F47" s="161"/>
      <c r="G47" s="35">
        <v>41</v>
      </c>
      <c r="H47" s="36">
        <f>SUM(H48:H54)</f>
        <v>356690</v>
      </c>
      <c r="I47" s="36">
        <f>SUM(I48:I54)</f>
        <v>266387</v>
      </c>
    </row>
    <row r="48" spans="1:9" ht="23.45" customHeight="1" x14ac:dyDescent="0.2">
      <c r="A48" s="159" t="s">
        <v>144</v>
      </c>
      <c r="B48" s="159"/>
      <c r="C48" s="159"/>
      <c r="D48" s="159"/>
      <c r="E48" s="159"/>
      <c r="F48" s="159"/>
      <c r="G48" s="33">
        <v>42</v>
      </c>
      <c r="H48" s="34">
        <v>0</v>
      </c>
      <c r="I48" s="34">
        <v>0</v>
      </c>
    </row>
    <row r="49" spans="1:9" x14ac:dyDescent="0.2">
      <c r="A49" s="192" t="s">
        <v>145</v>
      </c>
      <c r="B49" s="192"/>
      <c r="C49" s="192"/>
      <c r="D49" s="192"/>
      <c r="E49" s="192"/>
      <c r="F49" s="192"/>
      <c r="G49" s="33">
        <v>43</v>
      </c>
      <c r="H49" s="34">
        <v>0</v>
      </c>
      <c r="I49" s="34">
        <v>0</v>
      </c>
    </row>
    <row r="50" spans="1:9" x14ac:dyDescent="0.2">
      <c r="A50" s="192" t="s">
        <v>146</v>
      </c>
      <c r="B50" s="192"/>
      <c r="C50" s="192"/>
      <c r="D50" s="192"/>
      <c r="E50" s="192"/>
      <c r="F50" s="192"/>
      <c r="G50" s="33">
        <v>44</v>
      </c>
      <c r="H50" s="34">
        <v>352430</v>
      </c>
      <c r="I50" s="34">
        <v>264019</v>
      </c>
    </row>
    <row r="51" spans="1:9" x14ac:dyDescent="0.2">
      <c r="A51" s="192" t="s">
        <v>147</v>
      </c>
      <c r="B51" s="192"/>
      <c r="C51" s="192"/>
      <c r="D51" s="192"/>
      <c r="E51" s="192"/>
      <c r="F51" s="192"/>
      <c r="G51" s="33">
        <v>45</v>
      </c>
      <c r="H51" s="34">
        <v>4260</v>
      </c>
      <c r="I51" s="34">
        <v>2368</v>
      </c>
    </row>
    <row r="52" spans="1:9" x14ac:dyDescent="0.2">
      <c r="A52" s="192" t="s">
        <v>148</v>
      </c>
      <c r="B52" s="192"/>
      <c r="C52" s="192"/>
      <c r="D52" s="192"/>
      <c r="E52" s="192"/>
      <c r="F52" s="192"/>
      <c r="G52" s="33">
        <v>46</v>
      </c>
      <c r="H52" s="34">
        <v>0</v>
      </c>
      <c r="I52" s="34">
        <v>0</v>
      </c>
    </row>
    <row r="53" spans="1:9" x14ac:dyDescent="0.2">
      <c r="A53" s="192" t="s">
        <v>149</v>
      </c>
      <c r="B53" s="192"/>
      <c r="C53" s="192"/>
      <c r="D53" s="192"/>
      <c r="E53" s="192"/>
      <c r="F53" s="192"/>
      <c r="G53" s="33">
        <v>47</v>
      </c>
      <c r="H53" s="34">
        <v>0</v>
      </c>
      <c r="I53" s="34">
        <v>0</v>
      </c>
    </row>
    <row r="54" spans="1:9" x14ac:dyDescent="0.2">
      <c r="A54" s="192" t="s">
        <v>150</v>
      </c>
      <c r="B54" s="192"/>
      <c r="C54" s="192"/>
      <c r="D54" s="192"/>
      <c r="E54" s="192"/>
      <c r="F54" s="192"/>
      <c r="G54" s="33">
        <v>48</v>
      </c>
      <c r="H54" s="34">
        <v>0</v>
      </c>
      <c r="I54" s="34">
        <v>0</v>
      </c>
    </row>
    <row r="55" spans="1:9" ht="30.6" customHeight="1" x14ac:dyDescent="0.2">
      <c r="A55" s="160" t="s">
        <v>151</v>
      </c>
      <c r="B55" s="160"/>
      <c r="C55" s="160"/>
      <c r="D55" s="160"/>
      <c r="E55" s="160"/>
      <c r="F55" s="160"/>
      <c r="G55" s="33">
        <v>49</v>
      </c>
      <c r="H55" s="34">
        <v>0</v>
      </c>
      <c r="I55" s="34">
        <v>0</v>
      </c>
    </row>
    <row r="56" spans="1:9" x14ac:dyDescent="0.2">
      <c r="A56" s="160" t="s">
        <v>152</v>
      </c>
      <c r="B56" s="160"/>
      <c r="C56" s="160"/>
      <c r="D56" s="160"/>
      <c r="E56" s="160"/>
      <c r="F56" s="160"/>
      <c r="G56" s="33">
        <v>50</v>
      </c>
      <c r="H56" s="34">
        <v>0</v>
      </c>
      <c r="I56" s="34">
        <v>0</v>
      </c>
    </row>
    <row r="57" spans="1:9" ht="28.9" customHeight="1" x14ac:dyDescent="0.2">
      <c r="A57" s="160" t="s">
        <v>153</v>
      </c>
      <c r="B57" s="160"/>
      <c r="C57" s="160"/>
      <c r="D57" s="160"/>
      <c r="E57" s="160"/>
      <c r="F57" s="160"/>
      <c r="G57" s="33">
        <v>51</v>
      </c>
      <c r="H57" s="34">
        <v>0</v>
      </c>
      <c r="I57" s="34">
        <v>0</v>
      </c>
    </row>
    <row r="58" spans="1:9" x14ac:dyDescent="0.2">
      <c r="A58" s="160" t="s">
        <v>154</v>
      </c>
      <c r="B58" s="160"/>
      <c r="C58" s="160"/>
      <c r="D58" s="160"/>
      <c r="E58" s="160"/>
      <c r="F58" s="160"/>
      <c r="G58" s="33">
        <v>52</v>
      </c>
      <c r="H58" s="34">
        <v>0</v>
      </c>
      <c r="I58" s="34">
        <v>0</v>
      </c>
    </row>
    <row r="59" spans="1:9" x14ac:dyDescent="0.2">
      <c r="A59" s="161" t="s">
        <v>369</v>
      </c>
      <c r="B59" s="161"/>
      <c r="C59" s="161"/>
      <c r="D59" s="161"/>
      <c r="E59" s="161"/>
      <c r="F59" s="161"/>
      <c r="G59" s="35">
        <v>53</v>
      </c>
      <c r="H59" s="36">
        <f>H7+H36+H55+H56</f>
        <v>39762775</v>
      </c>
      <c r="I59" s="36">
        <f>I7+I36+I55+I56</f>
        <v>39662922</v>
      </c>
    </row>
    <row r="60" spans="1:9" x14ac:dyDescent="0.2">
      <c r="A60" s="161" t="s">
        <v>370</v>
      </c>
      <c r="B60" s="161"/>
      <c r="C60" s="161"/>
      <c r="D60" s="161"/>
      <c r="E60" s="161"/>
      <c r="F60" s="161"/>
      <c r="G60" s="35">
        <v>54</v>
      </c>
      <c r="H60" s="36">
        <f>H13+H47+H57+H58</f>
        <v>38232487</v>
      </c>
      <c r="I60" s="36">
        <f>I13+I47+I57+I58</f>
        <v>38013625</v>
      </c>
    </row>
    <row r="61" spans="1:9" x14ac:dyDescent="0.2">
      <c r="A61" s="161" t="s">
        <v>372</v>
      </c>
      <c r="B61" s="161"/>
      <c r="C61" s="161"/>
      <c r="D61" s="161"/>
      <c r="E61" s="161"/>
      <c r="F61" s="161"/>
      <c r="G61" s="35">
        <v>55</v>
      </c>
      <c r="H61" s="36">
        <f>H59-H60</f>
        <v>1530288</v>
      </c>
      <c r="I61" s="36">
        <f>I59-I60</f>
        <v>1649297</v>
      </c>
    </row>
    <row r="62" spans="1:9" x14ac:dyDescent="0.2">
      <c r="A62" s="194" t="s">
        <v>373</v>
      </c>
      <c r="B62" s="194"/>
      <c r="C62" s="194"/>
      <c r="D62" s="194"/>
      <c r="E62" s="194"/>
      <c r="F62" s="194"/>
      <c r="G62" s="35">
        <v>56</v>
      </c>
      <c r="H62" s="36">
        <f>+IF((H59-H60)&gt;0,(H59-H60),0)</f>
        <v>1530288</v>
      </c>
      <c r="I62" s="36">
        <f>+IF((I59-I60)&gt;0,(I59-I60),0)</f>
        <v>1649297</v>
      </c>
    </row>
    <row r="63" spans="1:9" x14ac:dyDescent="0.2">
      <c r="A63" s="194" t="s">
        <v>374</v>
      </c>
      <c r="B63" s="194"/>
      <c r="C63" s="194"/>
      <c r="D63" s="194"/>
      <c r="E63" s="194"/>
      <c r="F63" s="194"/>
      <c r="G63" s="35">
        <v>57</v>
      </c>
      <c r="H63" s="36">
        <f>+IF((H59-H60)&lt;0,(H59-H60),0)</f>
        <v>0</v>
      </c>
      <c r="I63" s="36">
        <f>+IF((I59-I60)&lt;0,(I59-I60),0)</f>
        <v>0</v>
      </c>
    </row>
    <row r="64" spans="1:9" x14ac:dyDescent="0.2">
      <c r="A64" s="160" t="s">
        <v>114</v>
      </c>
      <c r="B64" s="160"/>
      <c r="C64" s="160"/>
      <c r="D64" s="160"/>
      <c r="E64" s="160"/>
      <c r="F64" s="160"/>
      <c r="G64" s="33">
        <v>58</v>
      </c>
      <c r="H64" s="34">
        <v>117198</v>
      </c>
      <c r="I64" s="34">
        <v>285112</v>
      </c>
    </row>
    <row r="65" spans="1:9" x14ac:dyDescent="0.2">
      <c r="A65" s="161" t="s">
        <v>375</v>
      </c>
      <c r="B65" s="161"/>
      <c r="C65" s="161"/>
      <c r="D65" s="161"/>
      <c r="E65" s="161"/>
      <c r="F65" s="161"/>
      <c r="G65" s="35">
        <v>59</v>
      </c>
      <c r="H65" s="36">
        <f>H61-H64</f>
        <v>1413090</v>
      </c>
      <c r="I65" s="36">
        <f>I61-I64</f>
        <v>1364185</v>
      </c>
    </row>
    <row r="66" spans="1:9" x14ac:dyDescent="0.2">
      <c r="A66" s="194" t="s">
        <v>376</v>
      </c>
      <c r="B66" s="194"/>
      <c r="C66" s="194"/>
      <c r="D66" s="194"/>
      <c r="E66" s="194"/>
      <c r="F66" s="194"/>
      <c r="G66" s="35">
        <v>60</v>
      </c>
      <c r="H66" s="36">
        <f>+IF((H61-H64)&gt;0,(H61-H64),0)</f>
        <v>1413090</v>
      </c>
      <c r="I66" s="36">
        <f>+IF((I61-I64)&gt;0,(I61-I64),0)</f>
        <v>1364185</v>
      </c>
    </row>
    <row r="67" spans="1:9" x14ac:dyDescent="0.2">
      <c r="A67" s="194" t="s">
        <v>377</v>
      </c>
      <c r="B67" s="194"/>
      <c r="C67" s="194"/>
      <c r="D67" s="194"/>
      <c r="E67" s="194"/>
      <c r="F67" s="194"/>
      <c r="G67" s="35">
        <v>61</v>
      </c>
      <c r="H67" s="36">
        <f>+IF((H61-H64)&lt;0,(H61-H64),0)</f>
        <v>0</v>
      </c>
      <c r="I67" s="36">
        <f>+IF((I61-I64)&lt;0,(I61-I64),0)</f>
        <v>0</v>
      </c>
    </row>
    <row r="68" spans="1:9" x14ac:dyDescent="0.2">
      <c r="A68" s="165" t="s">
        <v>155</v>
      </c>
      <c r="B68" s="165"/>
      <c r="C68" s="165"/>
      <c r="D68" s="165"/>
      <c r="E68" s="165"/>
      <c r="F68" s="165"/>
      <c r="G68" s="186"/>
      <c r="H68" s="186"/>
      <c r="I68" s="186"/>
    </row>
    <row r="69" spans="1:9" ht="25.9" customHeight="1" x14ac:dyDescent="0.2">
      <c r="A69" s="161" t="s">
        <v>378</v>
      </c>
      <c r="B69" s="161"/>
      <c r="C69" s="161"/>
      <c r="D69" s="161"/>
      <c r="E69" s="161"/>
      <c r="F69" s="161"/>
      <c r="G69" s="35">
        <v>62</v>
      </c>
      <c r="H69" s="36">
        <f>H70-H71</f>
        <v>0</v>
      </c>
      <c r="I69" s="36">
        <f>I70-I71</f>
        <v>0</v>
      </c>
    </row>
    <row r="70" spans="1:9" x14ac:dyDescent="0.2">
      <c r="A70" s="192" t="s">
        <v>156</v>
      </c>
      <c r="B70" s="192"/>
      <c r="C70" s="192"/>
      <c r="D70" s="192"/>
      <c r="E70" s="192"/>
      <c r="F70" s="192"/>
      <c r="G70" s="33">
        <v>63</v>
      </c>
      <c r="H70" s="34">
        <v>0</v>
      </c>
      <c r="I70" s="34">
        <v>0</v>
      </c>
    </row>
    <row r="71" spans="1:9" x14ac:dyDescent="0.2">
      <c r="A71" s="192" t="s">
        <v>157</v>
      </c>
      <c r="B71" s="192"/>
      <c r="C71" s="192"/>
      <c r="D71" s="192"/>
      <c r="E71" s="192"/>
      <c r="F71" s="192"/>
      <c r="G71" s="33">
        <v>64</v>
      </c>
      <c r="H71" s="34">
        <v>0</v>
      </c>
      <c r="I71" s="34">
        <v>0</v>
      </c>
    </row>
    <row r="72" spans="1:9" x14ac:dyDescent="0.2">
      <c r="A72" s="160" t="s">
        <v>158</v>
      </c>
      <c r="B72" s="160"/>
      <c r="C72" s="160"/>
      <c r="D72" s="160"/>
      <c r="E72" s="160"/>
      <c r="F72" s="160"/>
      <c r="G72" s="33">
        <v>65</v>
      </c>
      <c r="H72" s="34">
        <v>0</v>
      </c>
      <c r="I72" s="34">
        <v>0</v>
      </c>
    </row>
    <row r="73" spans="1:9" x14ac:dyDescent="0.2">
      <c r="A73" s="194" t="s">
        <v>379</v>
      </c>
      <c r="B73" s="194"/>
      <c r="C73" s="194"/>
      <c r="D73" s="194"/>
      <c r="E73" s="194"/>
      <c r="F73" s="194"/>
      <c r="G73" s="35">
        <v>66</v>
      </c>
      <c r="H73" s="42">
        <v>0</v>
      </c>
      <c r="I73" s="42">
        <v>0</v>
      </c>
    </row>
    <row r="74" spans="1:9" x14ac:dyDescent="0.2">
      <c r="A74" s="194" t="s">
        <v>380</v>
      </c>
      <c r="B74" s="194"/>
      <c r="C74" s="194"/>
      <c r="D74" s="194"/>
      <c r="E74" s="194"/>
      <c r="F74" s="194"/>
      <c r="G74" s="35">
        <v>67</v>
      </c>
      <c r="H74" s="42">
        <v>0</v>
      </c>
      <c r="I74" s="42">
        <v>0</v>
      </c>
    </row>
    <row r="75" spans="1:9" x14ac:dyDescent="0.2">
      <c r="A75" s="165" t="s">
        <v>159</v>
      </c>
      <c r="B75" s="165"/>
      <c r="C75" s="165"/>
      <c r="D75" s="165"/>
      <c r="E75" s="165"/>
      <c r="F75" s="165"/>
      <c r="G75" s="186"/>
      <c r="H75" s="186"/>
      <c r="I75" s="186"/>
    </row>
    <row r="76" spans="1:9" x14ac:dyDescent="0.2">
      <c r="A76" s="161" t="s">
        <v>381</v>
      </c>
      <c r="B76" s="161"/>
      <c r="C76" s="161"/>
      <c r="D76" s="161"/>
      <c r="E76" s="161"/>
      <c r="F76" s="161"/>
      <c r="G76" s="35">
        <v>68</v>
      </c>
      <c r="H76" s="42">
        <v>0</v>
      </c>
      <c r="I76" s="42">
        <v>0</v>
      </c>
    </row>
    <row r="77" spans="1:9" x14ac:dyDescent="0.2">
      <c r="A77" s="193" t="s">
        <v>382</v>
      </c>
      <c r="B77" s="193"/>
      <c r="C77" s="193"/>
      <c r="D77" s="193"/>
      <c r="E77" s="193"/>
      <c r="F77" s="193"/>
      <c r="G77" s="43">
        <v>69</v>
      </c>
      <c r="H77" s="44">
        <v>0</v>
      </c>
      <c r="I77" s="44">
        <v>0</v>
      </c>
    </row>
    <row r="78" spans="1:9" x14ac:dyDescent="0.2">
      <c r="A78" s="193" t="s">
        <v>383</v>
      </c>
      <c r="B78" s="193"/>
      <c r="C78" s="193"/>
      <c r="D78" s="193"/>
      <c r="E78" s="193"/>
      <c r="F78" s="193"/>
      <c r="G78" s="43">
        <v>70</v>
      </c>
      <c r="H78" s="44">
        <v>0</v>
      </c>
      <c r="I78" s="44">
        <v>0</v>
      </c>
    </row>
    <row r="79" spans="1:9" x14ac:dyDescent="0.2">
      <c r="A79" s="161" t="s">
        <v>384</v>
      </c>
      <c r="B79" s="161"/>
      <c r="C79" s="161"/>
      <c r="D79" s="161"/>
      <c r="E79" s="161"/>
      <c r="F79" s="161"/>
      <c r="G79" s="35">
        <v>71</v>
      </c>
      <c r="H79" s="42">
        <v>0</v>
      </c>
      <c r="I79" s="42">
        <v>0</v>
      </c>
    </row>
    <row r="80" spans="1:9" x14ac:dyDescent="0.2">
      <c r="A80" s="161" t="s">
        <v>385</v>
      </c>
      <c r="B80" s="161"/>
      <c r="C80" s="161"/>
      <c r="D80" s="161"/>
      <c r="E80" s="161"/>
      <c r="F80" s="161"/>
      <c r="G80" s="35">
        <v>72</v>
      </c>
      <c r="H80" s="42">
        <v>0</v>
      </c>
      <c r="I80" s="42">
        <v>0</v>
      </c>
    </row>
    <row r="81" spans="1:9" x14ac:dyDescent="0.2">
      <c r="A81" s="194" t="s">
        <v>386</v>
      </c>
      <c r="B81" s="194"/>
      <c r="C81" s="194"/>
      <c r="D81" s="194"/>
      <c r="E81" s="194"/>
      <c r="F81" s="194"/>
      <c r="G81" s="35">
        <v>73</v>
      </c>
      <c r="H81" s="42">
        <v>0</v>
      </c>
      <c r="I81" s="42">
        <v>0</v>
      </c>
    </row>
    <row r="82" spans="1:9" x14ac:dyDescent="0.2">
      <c r="A82" s="194" t="s">
        <v>387</v>
      </c>
      <c r="B82" s="194"/>
      <c r="C82" s="194"/>
      <c r="D82" s="194"/>
      <c r="E82" s="194"/>
      <c r="F82" s="194"/>
      <c r="G82" s="35">
        <v>74</v>
      </c>
      <c r="H82" s="42">
        <v>0</v>
      </c>
      <c r="I82" s="42">
        <v>0</v>
      </c>
    </row>
    <row r="83" spans="1:9" x14ac:dyDescent="0.2">
      <c r="A83" s="165" t="s">
        <v>115</v>
      </c>
      <c r="B83" s="165"/>
      <c r="C83" s="165"/>
      <c r="D83" s="165"/>
      <c r="E83" s="165"/>
      <c r="F83" s="165"/>
      <c r="G83" s="186"/>
      <c r="H83" s="186"/>
      <c r="I83" s="186"/>
    </row>
    <row r="84" spans="1:9" x14ac:dyDescent="0.2">
      <c r="A84" s="187" t="s">
        <v>388</v>
      </c>
      <c r="B84" s="187"/>
      <c r="C84" s="187"/>
      <c r="D84" s="187"/>
      <c r="E84" s="187"/>
      <c r="F84" s="187"/>
      <c r="G84" s="35">
        <v>75</v>
      </c>
      <c r="H84" s="45">
        <f>H85+H86</f>
        <v>0</v>
      </c>
      <c r="I84" s="45">
        <f>I85+I86</f>
        <v>0</v>
      </c>
    </row>
    <row r="85" spans="1:9" x14ac:dyDescent="0.2">
      <c r="A85" s="188" t="s">
        <v>160</v>
      </c>
      <c r="B85" s="188"/>
      <c r="C85" s="188"/>
      <c r="D85" s="188"/>
      <c r="E85" s="188"/>
      <c r="F85" s="188"/>
      <c r="G85" s="33">
        <v>76</v>
      </c>
      <c r="H85" s="46">
        <v>0</v>
      </c>
      <c r="I85" s="46">
        <v>0</v>
      </c>
    </row>
    <row r="86" spans="1:9" x14ac:dyDescent="0.2">
      <c r="A86" s="188" t="s">
        <v>161</v>
      </c>
      <c r="B86" s="188"/>
      <c r="C86" s="188"/>
      <c r="D86" s="188"/>
      <c r="E86" s="188"/>
      <c r="F86" s="188"/>
      <c r="G86" s="33">
        <v>77</v>
      </c>
      <c r="H86" s="46">
        <v>0</v>
      </c>
      <c r="I86" s="46">
        <v>0</v>
      </c>
    </row>
    <row r="87" spans="1:9" x14ac:dyDescent="0.2">
      <c r="A87" s="189" t="s">
        <v>117</v>
      </c>
      <c r="B87" s="189"/>
      <c r="C87" s="189"/>
      <c r="D87" s="189"/>
      <c r="E87" s="189"/>
      <c r="F87" s="189"/>
      <c r="G87" s="190"/>
      <c r="H87" s="190"/>
      <c r="I87" s="190"/>
    </row>
    <row r="88" spans="1:9" x14ac:dyDescent="0.2">
      <c r="A88" s="191" t="s">
        <v>162</v>
      </c>
      <c r="B88" s="191"/>
      <c r="C88" s="191"/>
      <c r="D88" s="191"/>
      <c r="E88" s="191"/>
      <c r="F88" s="191"/>
      <c r="G88" s="33">
        <v>78</v>
      </c>
      <c r="H88" s="46">
        <v>1413090</v>
      </c>
      <c r="I88" s="46">
        <v>1364184</v>
      </c>
    </row>
    <row r="89" spans="1:9" ht="29.25" customHeight="1" x14ac:dyDescent="0.2">
      <c r="A89" s="185" t="s">
        <v>433</v>
      </c>
      <c r="B89" s="185"/>
      <c r="C89" s="185"/>
      <c r="D89" s="185"/>
      <c r="E89" s="185"/>
      <c r="F89" s="185"/>
      <c r="G89" s="35">
        <v>79</v>
      </c>
      <c r="H89" s="45">
        <f>H90+H97</f>
        <v>-336039</v>
      </c>
      <c r="I89" s="45">
        <f>I90+I97</f>
        <v>-391456</v>
      </c>
    </row>
    <row r="90" spans="1:9" ht="24.6" customHeight="1" x14ac:dyDescent="0.2">
      <c r="A90" s="197" t="s">
        <v>441</v>
      </c>
      <c r="B90" s="197"/>
      <c r="C90" s="197"/>
      <c r="D90" s="197"/>
      <c r="E90" s="197"/>
      <c r="F90" s="197"/>
      <c r="G90" s="35">
        <v>80</v>
      </c>
      <c r="H90" s="45">
        <f>SUM(H91:H95)</f>
        <v>-336039</v>
      </c>
      <c r="I90" s="45">
        <f>SUM(I91:I95)</f>
        <v>-391456</v>
      </c>
    </row>
    <row r="91" spans="1:9" ht="24.6" customHeight="1" x14ac:dyDescent="0.2">
      <c r="A91" s="192" t="s">
        <v>351</v>
      </c>
      <c r="B91" s="192"/>
      <c r="C91" s="192"/>
      <c r="D91" s="192"/>
      <c r="E91" s="192"/>
      <c r="F91" s="192"/>
      <c r="G91" s="35">
        <v>81</v>
      </c>
      <c r="H91" s="46">
        <v>-59211</v>
      </c>
      <c r="I91" s="46">
        <v>0</v>
      </c>
    </row>
    <row r="92" spans="1:9" ht="39" customHeight="1" x14ac:dyDescent="0.2">
      <c r="A92" s="192" t="s">
        <v>352</v>
      </c>
      <c r="B92" s="192"/>
      <c r="C92" s="192"/>
      <c r="D92" s="192"/>
      <c r="E92" s="192"/>
      <c r="F92" s="192"/>
      <c r="G92" s="35">
        <v>82</v>
      </c>
      <c r="H92" s="46">
        <v>0</v>
      </c>
      <c r="I92" s="46">
        <v>0</v>
      </c>
    </row>
    <row r="93" spans="1:9" ht="44.25" customHeight="1" x14ac:dyDescent="0.2">
      <c r="A93" s="192" t="s">
        <v>353</v>
      </c>
      <c r="B93" s="192"/>
      <c r="C93" s="192"/>
      <c r="D93" s="192"/>
      <c r="E93" s="192"/>
      <c r="F93" s="192"/>
      <c r="G93" s="35">
        <v>83</v>
      </c>
      <c r="H93" s="46">
        <v>0</v>
      </c>
      <c r="I93" s="46">
        <v>0</v>
      </c>
    </row>
    <row r="94" spans="1:9" ht="16.5" customHeight="1" x14ac:dyDescent="0.2">
      <c r="A94" s="192" t="s">
        <v>354</v>
      </c>
      <c r="B94" s="192"/>
      <c r="C94" s="192"/>
      <c r="D94" s="192"/>
      <c r="E94" s="192"/>
      <c r="F94" s="192"/>
      <c r="G94" s="35">
        <v>84</v>
      </c>
      <c r="H94" s="46">
        <v>0</v>
      </c>
      <c r="I94" s="46">
        <v>0</v>
      </c>
    </row>
    <row r="95" spans="1:9" ht="13.5" customHeight="1" x14ac:dyDescent="0.2">
      <c r="A95" s="192" t="s">
        <v>355</v>
      </c>
      <c r="B95" s="192"/>
      <c r="C95" s="192"/>
      <c r="D95" s="192"/>
      <c r="E95" s="192"/>
      <c r="F95" s="192"/>
      <c r="G95" s="35">
        <v>85</v>
      </c>
      <c r="H95" s="46">
        <v>-276828</v>
      </c>
      <c r="I95" s="46">
        <f>+PK!Y63</f>
        <v>-391456</v>
      </c>
    </row>
    <row r="96" spans="1:9" ht="24.6" customHeight="1" x14ac:dyDescent="0.2">
      <c r="A96" s="192" t="s">
        <v>356</v>
      </c>
      <c r="B96" s="192"/>
      <c r="C96" s="192"/>
      <c r="D96" s="192"/>
      <c r="E96" s="192"/>
      <c r="F96" s="192"/>
      <c r="G96" s="35">
        <v>86</v>
      </c>
      <c r="H96" s="46">
        <v>0</v>
      </c>
      <c r="I96" s="46">
        <v>0</v>
      </c>
    </row>
    <row r="97" spans="1:9" ht="24.6" customHeight="1" x14ac:dyDescent="0.2">
      <c r="A97" s="197" t="s">
        <v>434</v>
      </c>
      <c r="B97" s="197"/>
      <c r="C97" s="197"/>
      <c r="D97" s="197"/>
      <c r="E97" s="197"/>
      <c r="F97" s="197"/>
      <c r="G97" s="35">
        <v>87</v>
      </c>
      <c r="H97" s="45">
        <f>SUM(H98:H105)</f>
        <v>0</v>
      </c>
      <c r="I97" s="45">
        <f>SUM(I98:I105)</f>
        <v>0</v>
      </c>
    </row>
    <row r="98" spans="1:9" x14ac:dyDescent="0.2">
      <c r="A98" s="192" t="s">
        <v>163</v>
      </c>
      <c r="B98" s="192"/>
      <c r="C98" s="192"/>
      <c r="D98" s="192"/>
      <c r="E98" s="192"/>
      <c r="F98" s="192"/>
      <c r="G98" s="33">
        <v>88</v>
      </c>
      <c r="H98" s="46">
        <v>0</v>
      </c>
      <c r="I98" s="46">
        <v>0</v>
      </c>
    </row>
    <row r="99" spans="1:9" ht="35.25" customHeight="1" x14ac:dyDescent="0.2">
      <c r="A99" s="192" t="s">
        <v>357</v>
      </c>
      <c r="B99" s="192"/>
      <c r="C99" s="192"/>
      <c r="D99" s="192"/>
      <c r="E99" s="192"/>
      <c r="F99" s="192"/>
      <c r="G99" s="33">
        <v>89</v>
      </c>
      <c r="H99" s="46">
        <v>0</v>
      </c>
      <c r="I99" s="46">
        <v>0</v>
      </c>
    </row>
    <row r="100" spans="1:9" x14ac:dyDescent="0.2">
      <c r="A100" s="192" t="s">
        <v>358</v>
      </c>
      <c r="B100" s="192"/>
      <c r="C100" s="192"/>
      <c r="D100" s="192"/>
      <c r="E100" s="192"/>
      <c r="F100" s="192"/>
      <c r="G100" s="33">
        <v>90</v>
      </c>
      <c r="H100" s="46">
        <v>0</v>
      </c>
      <c r="I100" s="46">
        <v>0</v>
      </c>
    </row>
    <row r="101" spans="1:9" ht="33.75" customHeight="1" x14ac:dyDescent="0.2">
      <c r="A101" s="192" t="s">
        <v>359</v>
      </c>
      <c r="B101" s="192"/>
      <c r="C101" s="192"/>
      <c r="D101" s="192"/>
      <c r="E101" s="192"/>
      <c r="F101" s="192"/>
      <c r="G101" s="33">
        <v>91</v>
      </c>
      <c r="H101" s="46">
        <v>0</v>
      </c>
      <c r="I101" s="46">
        <v>0</v>
      </c>
    </row>
    <row r="102" spans="1:9" ht="29.25" customHeight="1" x14ac:dyDescent="0.2">
      <c r="A102" s="192" t="s">
        <v>360</v>
      </c>
      <c r="B102" s="192"/>
      <c r="C102" s="192"/>
      <c r="D102" s="192"/>
      <c r="E102" s="192"/>
      <c r="F102" s="192"/>
      <c r="G102" s="33">
        <v>92</v>
      </c>
      <c r="H102" s="46">
        <v>0</v>
      </c>
      <c r="I102" s="46">
        <v>0</v>
      </c>
    </row>
    <row r="103" spans="1:9" x14ac:dyDescent="0.2">
      <c r="A103" s="192" t="s">
        <v>361</v>
      </c>
      <c r="B103" s="192"/>
      <c r="C103" s="192"/>
      <c r="D103" s="192"/>
      <c r="E103" s="192"/>
      <c r="F103" s="192"/>
      <c r="G103" s="33">
        <v>93</v>
      </c>
      <c r="H103" s="46">
        <v>0</v>
      </c>
      <c r="I103" s="46">
        <v>0</v>
      </c>
    </row>
    <row r="104" spans="1:9" ht="24.75" customHeight="1" x14ac:dyDescent="0.2">
      <c r="A104" s="192" t="s">
        <v>362</v>
      </c>
      <c r="B104" s="192"/>
      <c r="C104" s="192"/>
      <c r="D104" s="192"/>
      <c r="E104" s="192"/>
      <c r="F104" s="192"/>
      <c r="G104" s="33">
        <v>94</v>
      </c>
      <c r="H104" s="46">
        <v>0</v>
      </c>
      <c r="I104" s="46">
        <v>0</v>
      </c>
    </row>
    <row r="105" spans="1:9" ht="15.75" customHeight="1" x14ac:dyDescent="0.2">
      <c r="A105" s="192" t="s">
        <v>363</v>
      </c>
      <c r="B105" s="192"/>
      <c r="C105" s="192"/>
      <c r="D105" s="192"/>
      <c r="E105" s="192"/>
      <c r="F105" s="192"/>
      <c r="G105" s="33">
        <v>95</v>
      </c>
      <c r="H105" s="46">
        <v>0</v>
      </c>
      <c r="I105" s="46">
        <v>0</v>
      </c>
    </row>
    <row r="106" spans="1:9" ht="24.75" customHeight="1" x14ac:dyDescent="0.2">
      <c r="A106" s="192" t="s">
        <v>364</v>
      </c>
      <c r="B106" s="192"/>
      <c r="C106" s="192"/>
      <c r="D106" s="192"/>
      <c r="E106" s="192"/>
      <c r="F106" s="192"/>
      <c r="G106" s="33">
        <v>96</v>
      </c>
      <c r="H106" s="46">
        <v>0</v>
      </c>
      <c r="I106" s="46">
        <v>0</v>
      </c>
    </row>
    <row r="107" spans="1:9" ht="27.6" customHeight="1" x14ac:dyDescent="0.2">
      <c r="A107" s="185" t="s">
        <v>436</v>
      </c>
      <c r="B107" s="185"/>
      <c r="C107" s="185"/>
      <c r="D107" s="185"/>
      <c r="E107" s="185"/>
      <c r="F107" s="185"/>
      <c r="G107" s="35">
        <v>97</v>
      </c>
      <c r="H107" s="45">
        <f>H90+H97-H106-H96</f>
        <v>-336039</v>
      </c>
      <c r="I107" s="45">
        <f>I90+I97-I106-I96</f>
        <v>-391456</v>
      </c>
    </row>
    <row r="108" spans="1:9" x14ac:dyDescent="0.2">
      <c r="A108" s="185" t="s">
        <v>371</v>
      </c>
      <c r="B108" s="185"/>
      <c r="C108" s="185"/>
      <c r="D108" s="185"/>
      <c r="E108" s="185"/>
      <c r="F108" s="185"/>
      <c r="G108" s="35">
        <v>98</v>
      </c>
      <c r="H108" s="45">
        <f>H88+H107</f>
        <v>1077051</v>
      </c>
      <c r="I108" s="45">
        <f>I88+I107</f>
        <v>972728</v>
      </c>
    </row>
    <row r="109" spans="1:9" x14ac:dyDescent="0.2">
      <c r="A109" s="165" t="s">
        <v>164</v>
      </c>
      <c r="B109" s="165"/>
      <c r="C109" s="165"/>
      <c r="D109" s="165"/>
      <c r="E109" s="165"/>
      <c r="F109" s="165"/>
      <c r="G109" s="186"/>
      <c r="H109" s="186"/>
      <c r="I109" s="186"/>
    </row>
    <row r="110" spans="1:9" ht="24.75" customHeight="1" x14ac:dyDescent="0.2">
      <c r="A110" s="187" t="s">
        <v>435</v>
      </c>
      <c r="B110" s="187"/>
      <c r="C110" s="187"/>
      <c r="D110" s="187"/>
      <c r="E110" s="187"/>
      <c r="F110" s="187"/>
      <c r="G110" s="35">
        <v>99</v>
      </c>
      <c r="H110" s="45">
        <f>H111+H112</f>
        <v>1413090</v>
      </c>
      <c r="I110" s="45">
        <f>I111+I112</f>
        <v>1361867</v>
      </c>
    </row>
    <row r="111" spans="1:9" x14ac:dyDescent="0.2">
      <c r="A111" s="188" t="s">
        <v>116</v>
      </c>
      <c r="B111" s="188"/>
      <c r="C111" s="188"/>
      <c r="D111" s="188"/>
      <c r="E111" s="188"/>
      <c r="F111" s="188"/>
      <c r="G111" s="33">
        <v>100</v>
      </c>
      <c r="H111" s="46">
        <v>1413090</v>
      </c>
      <c r="I111" s="46">
        <v>1361867</v>
      </c>
    </row>
    <row r="112" spans="1:9" x14ac:dyDescent="0.2">
      <c r="A112" s="188" t="s">
        <v>165</v>
      </c>
      <c r="B112" s="188"/>
      <c r="C112" s="188"/>
      <c r="D112" s="188"/>
      <c r="E112" s="188"/>
      <c r="F112" s="188"/>
      <c r="G112" s="33">
        <v>101</v>
      </c>
      <c r="H112" s="46">
        <v>0</v>
      </c>
      <c r="I112" s="46">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3"/>
  <sheetViews>
    <sheetView view="pageBreakPreview" topLeftCell="A44" zoomScale="110" zoomScaleNormal="100" workbookViewId="0">
      <selection sqref="A1:I1"/>
    </sheetView>
  </sheetViews>
  <sheetFormatPr defaultRowHeight="12.75" x14ac:dyDescent="0.2"/>
  <cols>
    <col min="1" max="7" width="9.140625" style="2"/>
    <col min="8" max="9" width="14.85546875" style="15"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4" t="s">
        <v>218</v>
      </c>
      <c r="B1" s="208"/>
      <c r="C1" s="208"/>
      <c r="D1" s="208"/>
      <c r="E1" s="208"/>
      <c r="F1" s="208"/>
      <c r="G1" s="208"/>
      <c r="H1" s="208"/>
      <c r="I1" s="208"/>
    </row>
    <row r="2" spans="1:9" ht="12.75" customHeight="1" x14ac:dyDescent="0.2">
      <c r="A2" s="203" t="s">
        <v>321</v>
      </c>
      <c r="B2" s="170"/>
      <c r="C2" s="170"/>
      <c r="D2" s="170"/>
      <c r="E2" s="170"/>
      <c r="F2" s="170"/>
      <c r="G2" s="170"/>
      <c r="H2" s="170"/>
      <c r="I2" s="170"/>
    </row>
    <row r="3" spans="1:9" x14ac:dyDescent="0.2">
      <c r="A3" s="183" t="s">
        <v>445</v>
      </c>
      <c r="B3" s="210"/>
      <c r="C3" s="210"/>
      <c r="D3" s="210"/>
      <c r="E3" s="210"/>
      <c r="F3" s="210"/>
      <c r="G3" s="210"/>
      <c r="H3" s="210"/>
      <c r="I3" s="210"/>
    </row>
    <row r="4" spans="1:9" x14ac:dyDescent="0.2">
      <c r="A4" s="209" t="s">
        <v>322</v>
      </c>
      <c r="B4" s="173"/>
      <c r="C4" s="173"/>
      <c r="D4" s="173"/>
      <c r="E4" s="173"/>
      <c r="F4" s="173"/>
      <c r="G4" s="173"/>
      <c r="H4" s="173"/>
      <c r="I4" s="174"/>
    </row>
    <row r="5" spans="1:9" ht="33.75" x14ac:dyDescent="0.2">
      <c r="A5" s="198" t="s">
        <v>2</v>
      </c>
      <c r="B5" s="199"/>
      <c r="C5" s="199"/>
      <c r="D5" s="199"/>
      <c r="E5" s="199"/>
      <c r="F5" s="199"/>
      <c r="G5" s="39" t="s">
        <v>106</v>
      </c>
      <c r="H5" s="40" t="s">
        <v>292</v>
      </c>
      <c r="I5" s="40" t="s">
        <v>276</v>
      </c>
    </row>
    <row r="6" spans="1:9" x14ac:dyDescent="0.2">
      <c r="A6" s="211">
        <v>1</v>
      </c>
      <c r="B6" s="199"/>
      <c r="C6" s="199"/>
      <c r="D6" s="199"/>
      <c r="E6" s="199"/>
      <c r="F6" s="199"/>
      <c r="G6" s="41">
        <v>2</v>
      </c>
      <c r="H6" s="40" t="s">
        <v>167</v>
      </c>
      <c r="I6" s="40" t="s">
        <v>168</v>
      </c>
    </row>
    <row r="7" spans="1:9" x14ac:dyDescent="0.2">
      <c r="A7" s="205" t="s">
        <v>169</v>
      </c>
      <c r="B7" s="206"/>
      <c r="C7" s="206"/>
      <c r="D7" s="206"/>
      <c r="E7" s="206"/>
      <c r="F7" s="206"/>
      <c r="G7" s="206"/>
      <c r="H7" s="206"/>
      <c r="I7" s="206"/>
    </row>
    <row r="8" spans="1:9" x14ac:dyDescent="0.2">
      <c r="A8" s="192" t="s">
        <v>219</v>
      </c>
      <c r="B8" s="192"/>
      <c r="C8" s="192"/>
      <c r="D8" s="192"/>
      <c r="E8" s="192"/>
      <c r="F8" s="192"/>
      <c r="G8" s="33">
        <v>1</v>
      </c>
      <c r="H8" s="46">
        <v>0</v>
      </c>
      <c r="I8" s="46">
        <v>0</v>
      </c>
    </row>
    <row r="9" spans="1:9" x14ac:dyDescent="0.2">
      <c r="A9" s="192" t="s">
        <v>220</v>
      </c>
      <c r="B9" s="192"/>
      <c r="C9" s="192"/>
      <c r="D9" s="192"/>
      <c r="E9" s="192"/>
      <c r="F9" s="192"/>
      <c r="G9" s="33">
        <v>2</v>
      </c>
      <c r="H9" s="46">
        <v>0</v>
      </c>
      <c r="I9" s="46">
        <v>0</v>
      </c>
    </row>
    <row r="10" spans="1:9" x14ac:dyDescent="0.2">
      <c r="A10" s="192" t="s">
        <v>221</v>
      </c>
      <c r="B10" s="192"/>
      <c r="C10" s="192"/>
      <c r="D10" s="192"/>
      <c r="E10" s="192"/>
      <c r="F10" s="192"/>
      <c r="G10" s="33">
        <v>3</v>
      </c>
      <c r="H10" s="46">
        <v>0</v>
      </c>
      <c r="I10" s="46">
        <v>0</v>
      </c>
    </row>
    <row r="11" spans="1:9" x14ac:dyDescent="0.2">
      <c r="A11" s="192" t="s">
        <v>222</v>
      </c>
      <c r="B11" s="192"/>
      <c r="C11" s="192"/>
      <c r="D11" s="192"/>
      <c r="E11" s="192"/>
      <c r="F11" s="192"/>
      <c r="G11" s="33">
        <v>4</v>
      </c>
      <c r="H11" s="46">
        <v>0</v>
      </c>
      <c r="I11" s="46">
        <v>0</v>
      </c>
    </row>
    <row r="12" spans="1:9" x14ac:dyDescent="0.2">
      <c r="A12" s="192" t="s">
        <v>389</v>
      </c>
      <c r="B12" s="192"/>
      <c r="C12" s="192"/>
      <c r="D12" s="192"/>
      <c r="E12" s="192"/>
      <c r="F12" s="192"/>
      <c r="G12" s="33">
        <v>5</v>
      </c>
      <c r="H12" s="46">
        <v>0</v>
      </c>
      <c r="I12" s="46">
        <v>0</v>
      </c>
    </row>
    <row r="13" spans="1:9" ht="24" customHeight="1" x14ac:dyDescent="0.2">
      <c r="A13" s="197" t="s">
        <v>397</v>
      </c>
      <c r="B13" s="197"/>
      <c r="C13" s="197"/>
      <c r="D13" s="197"/>
      <c r="E13" s="197"/>
      <c r="F13" s="197"/>
      <c r="G13" s="35">
        <v>6</v>
      </c>
      <c r="H13" s="50">
        <f>SUM(H8:H12)</f>
        <v>0</v>
      </c>
      <c r="I13" s="50">
        <f>SUM(I8:I12)</f>
        <v>0</v>
      </c>
    </row>
    <row r="14" spans="1:9" x14ac:dyDescent="0.2">
      <c r="A14" s="192" t="s">
        <v>390</v>
      </c>
      <c r="B14" s="192"/>
      <c r="C14" s="192"/>
      <c r="D14" s="192"/>
      <c r="E14" s="192"/>
      <c r="F14" s="192"/>
      <c r="G14" s="33">
        <v>7</v>
      </c>
      <c r="H14" s="46">
        <v>0</v>
      </c>
      <c r="I14" s="46">
        <v>0</v>
      </c>
    </row>
    <row r="15" spans="1:9" x14ac:dyDescent="0.2">
      <c r="A15" s="192" t="s">
        <v>391</v>
      </c>
      <c r="B15" s="192"/>
      <c r="C15" s="192"/>
      <c r="D15" s="192"/>
      <c r="E15" s="192"/>
      <c r="F15" s="192"/>
      <c r="G15" s="33">
        <v>8</v>
      </c>
      <c r="H15" s="46">
        <v>0</v>
      </c>
      <c r="I15" s="46">
        <v>0</v>
      </c>
    </row>
    <row r="16" spans="1:9" x14ac:dyDescent="0.2">
      <c r="A16" s="192" t="s">
        <v>392</v>
      </c>
      <c r="B16" s="192"/>
      <c r="C16" s="192"/>
      <c r="D16" s="192"/>
      <c r="E16" s="192"/>
      <c r="F16" s="192"/>
      <c r="G16" s="33">
        <v>9</v>
      </c>
      <c r="H16" s="46">
        <v>0</v>
      </c>
      <c r="I16" s="46">
        <v>0</v>
      </c>
    </row>
    <row r="17" spans="1:9" x14ac:dyDescent="0.2">
      <c r="A17" s="192" t="s">
        <v>393</v>
      </c>
      <c r="B17" s="192"/>
      <c r="C17" s="192"/>
      <c r="D17" s="192"/>
      <c r="E17" s="192"/>
      <c r="F17" s="192"/>
      <c r="G17" s="33">
        <v>10</v>
      </c>
      <c r="H17" s="46">
        <v>0</v>
      </c>
      <c r="I17" s="46">
        <v>0</v>
      </c>
    </row>
    <row r="18" spans="1:9" x14ac:dyDescent="0.2">
      <c r="A18" s="192" t="s">
        <v>394</v>
      </c>
      <c r="B18" s="192"/>
      <c r="C18" s="192"/>
      <c r="D18" s="192"/>
      <c r="E18" s="192"/>
      <c r="F18" s="192"/>
      <c r="G18" s="33">
        <v>11</v>
      </c>
      <c r="H18" s="46">
        <v>0</v>
      </c>
      <c r="I18" s="46">
        <v>0</v>
      </c>
    </row>
    <row r="19" spans="1:9" x14ac:dyDescent="0.2">
      <c r="A19" s="192" t="s">
        <v>395</v>
      </c>
      <c r="B19" s="192"/>
      <c r="C19" s="192"/>
      <c r="D19" s="192"/>
      <c r="E19" s="192"/>
      <c r="F19" s="192"/>
      <c r="G19" s="33">
        <v>12</v>
      </c>
      <c r="H19" s="46">
        <v>0</v>
      </c>
      <c r="I19" s="46">
        <v>0</v>
      </c>
    </row>
    <row r="20" spans="1:9" ht="26.25" customHeight="1" x14ac:dyDescent="0.2">
      <c r="A20" s="197" t="s">
        <v>398</v>
      </c>
      <c r="B20" s="197"/>
      <c r="C20" s="197"/>
      <c r="D20" s="197"/>
      <c r="E20" s="197"/>
      <c r="F20" s="197"/>
      <c r="G20" s="35">
        <v>13</v>
      </c>
      <c r="H20" s="50">
        <f>SUM(H14:H19)</f>
        <v>0</v>
      </c>
      <c r="I20" s="50">
        <f>SUM(I14:I19)</f>
        <v>0</v>
      </c>
    </row>
    <row r="21" spans="1:9" ht="25.9" customHeight="1" x14ac:dyDescent="0.2">
      <c r="A21" s="187" t="s">
        <v>399</v>
      </c>
      <c r="B21" s="187"/>
      <c r="C21" s="187"/>
      <c r="D21" s="187"/>
      <c r="E21" s="187"/>
      <c r="F21" s="187"/>
      <c r="G21" s="35">
        <v>14</v>
      </c>
      <c r="H21" s="45">
        <f>H13+H20</f>
        <v>0</v>
      </c>
      <c r="I21" s="45">
        <f>I13+I20</f>
        <v>0</v>
      </c>
    </row>
    <row r="22" spans="1:9" x14ac:dyDescent="0.2">
      <c r="A22" s="205" t="s">
        <v>187</v>
      </c>
      <c r="B22" s="206"/>
      <c r="C22" s="206"/>
      <c r="D22" s="206"/>
      <c r="E22" s="206"/>
      <c r="F22" s="206"/>
      <c r="G22" s="206"/>
      <c r="H22" s="206"/>
      <c r="I22" s="206"/>
    </row>
    <row r="23" spans="1:9" ht="26.45" customHeight="1" x14ac:dyDescent="0.2">
      <c r="A23" s="192" t="s">
        <v>223</v>
      </c>
      <c r="B23" s="192"/>
      <c r="C23" s="192"/>
      <c r="D23" s="192"/>
      <c r="E23" s="192"/>
      <c r="F23" s="192"/>
      <c r="G23" s="33">
        <v>15</v>
      </c>
      <c r="H23" s="46">
        <v>0</v>
      </c>
      <c r="I23" s="46">
        <v>0</v>
      </c>
    </row>
    <row r="24" spans="1:9" x14ac:dyDescent="0.2">
      <c r="A24" s="192" t="s">
        <v>224</v>
      </c>
      <c r="B24" s="192"/>
      <c r="C24" s="192"/>
      <c r="D24" s="192"/>
      <c r="E24" s="192"/>
      <c r="F24" s="192"/>
      <c r="G24" s="33">
        <v>16</v>
      </c>
      <c r="H24" s="46">
        <v>0</v>
      </c>
      <c r="I24" s="46">
        <v>0</v>
      </c>
    </row>
    <row r="25" spans="1:9" x14ac:dyDescent="0.2">
      <c r="A25" s="192" t="s">
        <v>225</v>
      </c>
      <c r="B25" s="192"/>
      <c r="C25" s="192"/>
      <c r="D25" s="192"/>
      <c r="E25" s="192"/>
      <c r="F25" s="192"/>
      <c r="G25" s="33">
        <v>17</v>
      </c>
      <c r="H25" s="46">
        <v>0</v>
      </c>
      <c r="I25" s="46">
        <v>0</v>
      </c>
    </row>
    <row r="26" spans="1:9" x14ac:dyDescent="0.2">
      <c r="A26" s="192" t="s">
        <v>226</v>
      </c>
      <c r="B26" s="192"/>
      <c r="C26" s="192"/>
      <c r="D26" s="192"/>
      <c r="E26" s="192"/>
      <c r="F26" s="192"/>
      <c r="G26" s="33">
        <v>18</v>
      </c>
      <c r="H26" s="46">
        <v>0</v>
      </c>
      <c r="I26" s="46">
        <v>0</v>
      </c>
    </row>
    <row r="27" spans="1:9" x14ac:dyDescent="0.2">
      <c r="A27" s="192" t="s">
        <v>227</v>
      </c>
      <c r="B27" s="192"/>
      <c r="C27" s="192"/>
      <c r="D27" s="192"/>
      <c r="E27" s="192"/>
      <c r="F27" s="192"/>
      <c r="G27" s="33">
        <v>19</v>
      </c>
      <c r="H27" s="46">
        <v>0</v>
      </c>
      <c r="I27" s="46">
        <v>0</v>
      </c>
    </row>
    <row r="28" spans="1:9" x14ac:dyDescent="0.2">
      <c r="A28" s="192" t="s">
        <v>228</v>
      </c>
      <c r="B28" s="192"/>
      <c r="C28" s="192"/>
      <c r="D28" s="192"/>
      <c r="E28" s="192"/>
      <c r="F28" s="192"/>
      <c r="G28" s="33">
        <v>20</v>
      </c>
      <c r="H28" s="46">
        <v>0</v>
      </c>
      <c r="I28" s="46">
        <v>0</v>
      </c>
    </row>
    <row r="29" spans="1:9" ht="25.15" customHeight="1" x14ac:dyDescent="0.2">
      <c r="A29" s="185" t="s">
        <v>429</v>
      </c>
      <c r="B29" s="185"/>
      <c r="C29" s="185"/>
      <c r="D29" s="185"/>
      <c r="E29" s="185"/>
      <c r="F29" s="185"/>
      <c r="G29" s="35">
        <v>21</v>
      </c>
      <c r="H29" s="45">
        <f>SUM(H23:H28)</f>
        <v>0</v>
      </c>
      <c r="I29" s="45">
        <f>SUM(I23:I28)</f>
        <v>0</v>
      </c>
    </row>
    <row r="30" spans="1:9" ht="21" customHeight="1" x14ac:dyDescent="0.2">
      <c r="A30" s="192" t="s">
        <v>229</v>
      </c>
      <c r="B30" s="192"/>
      <c r="C30" s="192"/>
      <c r="D30" s="192"/>
      <c r="E30" s="192"/>
      <c r="F30" s="192"/>
      <c r="G30" s="33">
        <v>22</v>
      </c>
      <c r="H30" s="46">
        <v>0</v>
      </c>
      <c r="I30" s="46">
        <v>0</v>
      </c>
    </row>
    <row r="31" spans="1:9" x14ac:dyDescent="0.2">
      <c r="A31" s="192" t="s">
        <v>230</v>
      </c>
      <c r="B31" s="192"/>
      <c r="C31" s="192"/>
      <c r="D31" s="192"/>
      <c r="E31" s="192"/>
      <c r="F31" s="192"/>
      <c r="G31" s="33">
        <v>23</v>
      </c>
      <c r="H31" s="46">
        <v>0</v>
      </c>
      <c r="I31" s="46">
        <v>0</v>
      </c>
    </row>
    <row r="32" spans="1:9" x14ac:dyDescent="0.2">
      <c r="A32" s="192" t="s">
        <v>396</v>
      </c>
      <c r="B32" s="192"/>
      <c r="C32" s="192"/>
      <c r="D32" s="192"/>
      <c r="E32" s="192"/>
      <c r="F32" s="192"/>
      <c r="G32" s="33">
        <v>24</v>
      </c>
      <c r="H32" s="46">
        <v>0</v>
      </c>
      <c r="I32" s="46">
        <v>0</v>
      </c>
    </row>
    <row r="33" spans="1:9" x14ac:dyDescent="0.2">
      <c r="A33" s="192" t="s">
        <v>231</v>
      </c>
      <c r="B33" s="192"/>
      <c r="C33" s="192"/>
      <c r="D33" s="192"/>
      <c r="E33" s="192"/>
      <c r="F33" s="192"/>
      <c r="G33" s="33">
        <v>25</v>
      </c>
      <c r="H33" s="46">
        <v>0</v>
      </c>
      <c r="I33" s="46">
        <v>0</v>
      </c>
    </row>
    <row r="34" spans="1:9" x14ac:dyDescent="0.2">
      <c r="A34" s="192" t="s">
        <v>232</v>
      </c>
      <c r="B34" s="192"/>
      <c r="C34" s="192"/>
      <c r="D34" s="192"/>
      <c r="E34" s="192"/>
      <c r="F34" s="192"/>
      <c r="G34" s="33">
        <v>26</v>
      </c>
      <c r="H34" s="46">
        <v>0</v>
      </c>
      <c r="I34" s="46">
        <v>0</v>
      </c>
    </row>
    <row r="35" spans="1:9" ht="28.9" customHeight="1" x14ac:dyDescent="0.2">
      <c r="A35" s="185" t="s">
        <v>430</v>
      </c>
      <c r="B35" s="185"/>
      <c r="C35" s="185"/>
      <c r="D35" s="185"/>
      <c r="E35" s="185"/>
      <c r="F35" s="185"/>
      <c r="G35" s="35">
        <v>27</v>
      </c>
      <c r="H35" s="45">
        <f>SUM(H30:H34)</f>
        <v>0</v>
      </c>
      <c r="I35" s="45">
        <f>SUM(I30:I34)</f>
        <v>0</v>
      </c>
    </row>
    <row r="36" spans="1:9" ht="26.45" customHeight="1" x14ac:dyDescent="0.2">
      <c r="A36" s="187" t="s">
        <v>400</v>
      </c>
      <c r="B36" s="187"/>
      <c r="C36" s="187"/>
      <c r="D36" s="187"/>
      <c r="E36" s="187"/>
      <c r="F36" s="187"/>
      <c r="G36" s="35">
        <v>28</v>
      </c>
      <c r="H36" s="45">
        <f>H29+H35</f>
        <v>0</v>
      </c>
      <c r="I36" s="45">
        <f>I29+I35</f>
        <v>0</v>
      </c>
    </row>
    <row r="37" spans="1:9" x14ac:dyDescent="0.2">
      <c r="A37" s="205" t="s">
        <v>202</v>
      </c>
      <c r="B37" s="206"/>
      <c r="C37" s="206"/>
      <c r="D37" s="206"/>
      <c r="E37" s="206"/>
      <c r="F37" s="206"/>
      <c r="G37" s="206">
        <v>0</v>
      </c>
      <c r="H37" s="206"/>
      <c r="I37" s="206"/>
    </row>
    <row r="38" spans="1:9" x14ac:dyDescent="0.2">
      <c r="A38" s="159" t="s">
        <v>233</v>
      </c>
      <c r="B38" s="159"/>
      <c r="C38" s="159"/>
      <c r="D38" s="159"/>
      <c r="E38" s="159"/>
      <c r="F38" s="159"/>
      <c r="G38" s="33">
        <v>29</v>
      </c>
      <c r="H38" s="46">
        <v>0</v>
      </c>
      <c r="I38" s="46">
        <v>0</v>
      </c>
    </row>
    <row r="39" spans="1:9" ht="21.6" customHeight="1" x14ac:dyDescent="0.2">
      <c r="A39" s="159" t="s">
        <v>234</v>
      </c>
      <c r="B39" s="159"/>
      <c r="C39" s="159"/>
      <c r="D39" s="159"/>
      <c r="E39" s="159"/>
      <c r="F39" s="159"/>
      <c r="G39" s="33">
        <v>30</v>
      </c>
      <c r="H39" s="46">
        <v>0</v>
      </c>
      <c r="I39" s="46">
        <v>0</v>
      </c>
    </row>
    <row r="40" spans="1:9" x14ac:dyDescent="0.2">
      <c r="A40" s="159" t="s">
        <v>235</v>
      </c>
      <c r="B40" s="159"/>
      <c r="C40" s="159"/>
      <c r="D40" s="159"/>
      <c r="E40" s="159"/>
      <c r="F40" s="159"/>
      <c r="G40" s="33">
        <v>31</v>
      </c>
      <c r="H40" s="46">
        <v>0</v>
      </c>
      <c r="I40" s="46">
        <v>0</v>
      </c>
    </row>
    <row r="41" spans="1:9" x14ac:dyDescent="0.2">
      <c r="A41" s="159" t="s">
        <v>236</v>
      </c>
      <c r="B41" s="159"/>
      <c r="C41" s="159"/>
      <c r="D41" s="159"/>
      <c r="E41" s="159"/>
      <c r="F41" s="159"/>
      <c r="G41" s="33">
        <v>32</v>
      </c>
      <c r="H41" s="46">
        <v>0</v>
      </c>
      <c r="I41" s="46">
        <v>0</v>
      </c>
    </row>
    <row r="42" spans="1:9" ht="26.45" customHeight="1" x14ac:dyDescent="0.2">
      <c r="A42" s="185" t="s">
        <v>431</v>
      </c>
      <c r="B42" s="185"/>
      <c r="C42" s="185"/>
      <c r="D42" s="185"/>
      <c r="E42" s="185"/>
      <c r="F42" s="185"/>
      <c r="G42" s="35">
        <v>33</v>
      </c>
      <c r="H42" s="45">
        <f>H41+H40+H39+H38</f>
        <v>0</v>
      </c>
      <c r="I42" s="45">
        <f>I41+I40+I39+I38</f>
        <v>0</v>
      </c>
    </row>
    <row r="43" spans="1:9" ht="22.9" customHeight="1" x14ac:dyDescent="0.2">
      <c r="A43" s="159" t="s">
        <v>237</v>
      </c>
      <c r="B43" s="159"/>
      <c r="C43" s="159"/>
      <c r="D43" s="159"/>
      <c r="E43" s="159"/>
      <c r="F43" s="159"/>
      <c r="G43" s="33">
        <v>34</v>
      </c>
      <c r="H43" s="46">
        <v>0</v>
      </c>
      <c r="I43" s="46">
        <v>0</v>
      </c>
    </row>
    <row r="44" spans="1:9" x14ac:dyDescent="0.2">
      <c r="A44" s="159" t="s">
        <v>238</v>
      </c>
      <c r="B44" s="159"/>
      <c r="C44" s="159"/>
      <c r="D44" s="159"/>
      <c r="E44" s="159"/>
      <c r="F44" s="159"/>
      <c r="G44" s="33">
        <v>35</v>
      </c>
      <c r="H44" s="46">
        <v>0</v>
      </c>
      <c r="I44" s="46">
        <v>0</v>
      </c>
    </row>
    <row r="45" spans="1:9" x14ac:dyDescent="0.2">
      <c r="A45" s="159" t="s">
        <v>239</v>
      </c>
      <c r="B45" s="159"/>
      <c r="C45" s="159"/>
      <c r="D45" s="159"/>
      <c r="E45" s="159"/>
      <c r="F45" s="159"/>
      <c r="G45" s="33">
        <v>36</v>
      </c>
      <c r="H45" s="46">
        <v>0</v>
      </c>
      <c r="I45" s="46">
        <v>0</v>
      </c>
    </row>
    <row r="46" spans="1:9" ht="25.15" customHeight="1" x14ac:dyDescent="0.2">
      <c r="A46" s="159" t="s">
        <v>240</v>
      </c>
      <c r="B46" s="159"/>
      <c r="C46" s="159"/>
      <c r="D46" s="159"/>
      <c r="E46" s="159"/>
      <c r="F46" s="159"/>
      <c r="G46" s="33">
        <v>37</v>
      </c>
      <c r="H46" s="46">
        <v>0</v>
      </c>
      <c r="I46" s="46">
        <v>0</v>
      </c>
    </row>
    <row r="47" spans="1:9" x14ac:dyDescent="0.2">
      <c r="A47" s="159" t="s">
        <v>241</v>
      </c>
      <c r="B47" s="159"/>
      <c r="C47" s="159"/>
      <c r="D47" s="159"/>
      <c r="E47" s="159"/>
      <c r="F47" s="159"/>
      <c r="G47" s="33">
        <v>38</v>
      </c>
      <c r="H47" s="46">
        <v>0</v>
      </c>
      <c r="I47" s="46">
        <v>0</v>
      </c>
    </row>
    <row r="48" spans="1:9" ht="25.15" customHeight="1" x14ac:dyDescent="0.2">
      <c r="A48" s="185" t="s">
        <v>432</v>
      </c>
      <c r="B48" s="185"/>
      <c r="C48" s="185"/>
      <c r="D48" s="185"/>
      <c r="E48" s="185"/>
      <c r="F48" s="185"/>
      <c r="G48" s="35">
        <v>39</v>
      </c>
      <c r="H48" s="45">
        <f>H47+H46+H45+H44+H43</f>
        <v>0</v>
      </c>
      <c r="I48" s="45">
        <f>I47+I46+I45+I44+I43</f>
        <v>0</v>
      </c>
    </row>
    <row r="49" spans="1:9" ht="28.15" customHeight="1" x14ac:dyDescent="0.2">
      <c r="A49" s="187" t="s">
        <v>442</v>
      </c>
      <c r="B49" s="187"/>
      <c r="C49" s="187"/>
      <c r="D49" s="187"/>
      <c r="E49" s="187"/>
      <c r="F49" s="187"/>
      <c r="G49" s="35">
        <v>40</v>
      </c>
      <c r="H49" s="45">
        <f>H48+H42</f>
        <v>0</v>
      </c>
      <c r="I49" s="45">
        <f>I48+I42</f>
        <v>0</v>
      </c>
    </row>
    <row r="50" spans="1:9" x14ac:dyDescent="0.2">
      <c r="A50" s="192" t="s">
        <v>242</v>
      </c>
      <c r="B50" s="192"/>
      <c r="C50" s="192"/>
      <c r="D50" s="192"/>
      <c r="E50" s="192"/>
      <c r="F50" s="192"/>
      <c r="G50" s="33">
        <v>41</v>
      </c>
      <c r="H50" s="46">
        <v>0</v>
      </c>
      <c r="I50" s="46">
        <v>0</v>
      </c>
    </row>
    <row r="51" spans="1:9" ht="24.6" customHeight="1" x14ac:dyDescent="0.2">
      <c r="A51" s="187" t="s">
        <v>401</v>
      </c>
      <c r="B51" s="187"/>
      <c r="C51" s="187"/>
      <c r="D51" s="187"/>
      <c r="E51" s="187"/>
      <c r="F51" s="187"/>
      <c r="G51" s="35">
        <v>42</v>
      </c>
      <c r="H51" s="45">
        <f>H21+H36+H49+H50</f>
        <v>0</v>
      </c>
      <c r="I51" s="45">
        <f>I21+I36+I49+I50</f>
        <v>0</v>
      </c>
    </row>
    <row r="52" spans="1:9" x14ac:dyDescent="0.2">
      <c r="A52" s="207" t="s">
        <v>216</v>
      </c>
      <c r="B52" s="207"/>
      <c r="C52" s="207"/>
      <c r="D52" s="207"/>
      <c r="E52" s="207"/>
      <c r="F52" s="207"/>
      <c r="G52" s="33">
        <v>43</v>
      </c>
      <c r="H52" s="46">
        <v>0</v>
      </c>
      <c r="I52" s="46">
        <v>0</v>
      </c>
    </row>
    <row r="53" spans="1:9" ht="28.9" customHeight="1" x14ac:dyDescent="0.2">
      <c r="A53" s="207" t="s">
        <v>402</v>
      </c>
      <c r="B53" s="207"/>
      <c r="C53" s="207"/>
      <c r="D53" s="207"/>
      <c r="E53" s="207"/>
      <c r="F53" s="207"/>
      <c r="G53" s="33">
        <v>44</v>
      </c>
      <c r="H53" s="51">
        <f>H52+H51</f>
        <v>0</v>
      </c>
      <c r="I53" s="51">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3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3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3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3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3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300-000005000000}">
      <formula1>0</formula1>
    </dataValidation>
  </dataValidations>
  <pageMargins left="0.71" right="0.22"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9"/>
  <sheetViews>
    <sheetView topLeftCell="A51" zoomScaleNormal="100" zoomScaleSheetLayoutView="100" workbookViewId="0">
      <selection activeCell="I53" sqref="I53"/>
    </sheetView>
  </sheetViews>
  <sheetFormatPr defaultColWidth="9.140625" defaultRowHeight="12.75" x14ac:dyDescent="0.2"/>
  <cols>
    <col min="1" max="6" width="9.140625" style="2"/>
    <col min="7" max="7" width="9.140625" style="11"/>
    <col min="8" max="9" width="16.28515625" style="15" customWidth="1"/>
    <col min="10" max="16384" width="9.140625" style="2"/>
  </cols>
  <sheetData>
    <row r="1" spans="1:9" x14ac:dyDescent="0.2">
      <c r="A1" s="204" t="s">
        <v>166</v>
      </c>
      <c r="B1" s="208"/>
      <c r="C1" s="208"/>
      <c r="D1" s="208"/>
      <c r="E1" s="208"/>
      <c r="F1" s="208"/>
      <c r="G1" s="208"/>
      <c r="H1" s="208"/>
      <c r="I1" s="208"/>
    </row>
    <row r="2" spans="1:9" x14ac:dyDescent="0.2">
      <c r="A2" s="203" t="s">
        <v>466</v>
      </c>
      <c r="B2" s="170"/>
      <c r="C2" s="170"/>
      <c r="D2" s="170"/>
      <c r="E2" s="170"/>
      <c r="F2" s="170"/>
      <c r="G2" s="170"/>
      <c r="H2" s="170"/>
      <c r="I2" s="170"/>
    </row>
    <row r="3" spans="1:9" x14ac:dyDescent="0.2">
      <c r="A3" s="183" t="s">
        <v>445</v>
      </c>
      <c r="B3" s="213"/>
      <c r="C3" s="213"/>
      <c r="D3" s="213"/>
      <c r="E3" s="213"/>
      <c r="F3" s="213"/>
      <c r="G3" s="213"/>
      <c r="H3" s="213"/>
      <c r="I3" s="213"/>
    </row>
    <row r="4" spans="1:9" x14ac:dyDescent="0.2">
      <c r="A4" s="209" t="s">
        <v>463</v>
      </c>
      <c r="B4" s="173"/>
      <c r="C4" s="173"/>
      <c r="D4" s="173"/>
      <c r="E4" s="173"/>
      <c r="F4" s="173"/>
      <c r="G4" s="173"/>
      <c r="H4" s="173"/>
      <c r="I4" s="174"/>
    </row>
    <row r="5" spans="1:9" ht="22.5" x14ac:dyDescent="0.2">
      <c r="A5" s="198" t="s">
        <v>2</v>
      </c>
      <c r="B5" s="199"/>
      <c r="C5" s="199"/>
      <c r="D5" s="199"/>
      <c r="E5" s="199"/>
      <c r="F5" s="199"/>
      <c r="G5" s="47" t="s">
        <v>106</v>
      </c>
      <c r="H5" s="40" t="s">
        <v>292</v>
      </c>
      <c r="I5" s="40" t="s">
        <v>276</v>
      </c>
    </row>
    <row r="6" spans="1:9" x14ac:dyDescent="0.2">
      <c r="A6" s="211">
        <v>1</v>
      </c>
      <c r="B6" s="199"/>
      <c r="C6" s="199"/>
      <c r="D6" s="199"/>
      <c r="E6" s="199"/>
      <c r="F6" s="199"/>
      <c r="G6" s="40">
        <v>2</v>
      </c>
      <c r="H6" s="40" t="s">
        <v>167</v>
      </c>
      <c r="I6" s="40" t="s">
        <v>168</v>
      </c>
    </row>
    <row r="7" spans="1:9" x14ac:dyDescent="0.2">
      <c r="A7" s="205" t="s">
        <v>169</v>
      </c>
      <c r="B7" s="205"/>
      <c r="C7" s="205"/>
      <c r="D7" s="205"/>
      <c r="E7" s="205"/>
      <c r="F7" s="205"/>
      <c r="G7" s="205"/>
      <c r="H7" s="205"/>
      <c r="I7" s="205"/>
    </row>
    <row r="8" spans="1:9" ht="12.75" customHeight="1" x14ac:dyDescent="0.2">
      <c r="A8" s="192" t="s">
        <v>170</v>
      </c>
      <c r="B8" s="192"/>
      <c r="C8" s="192"/>
      <c r="D8" s="192"/>
      <c r="E8" s="192"/>
      <c r="F8" s="192"/>
      <c r="G8" s="43">
        <v>1</v>
      </c>
      <c r="H8" s="48">
        <v>1530288</v>
      </c>
      <c r="I8" s="48">
        <v>1649297</v>
      </c>
    </row>
    <row r="9" spans="1:9" ht="12.75" customHeight="1" x14ac:dyDescent="0.2">
      <c r="A9" s="194" t="s">
        <v>171</v>
      </c>
      <c r="B9" s="194"/>
      <c r="C9" s="194"/>
      <c r="D9" s="194"/>
      <c r="E9" s="194"/>
      <c r="F9" s="194"/>
      <c r="G9" s="35">
        <v>2</v>
      </c>
      <c r="H9" s="49">
        <f>H10+H11+H12+H13+H14+H15+H16+H17</f>
        <v>2542794</v>
      </c>
      <c r="I9" s="49">
        <f>I10+I11+I12+I13+I14+I15+I16+I17</f>
        <v>2710230</v>
      </c>
    </row>
    <row r="10" spans="1:9" ht="12.75" customHeight="1" x14ac:dyDescent="0.2">
      <c r="A10" s="212" t="s">
        <v>172</v>
      </c>
      <c r="B10" s="212"/>
      <c r="C10" s="212"/>
      <c r="D10" s="212"/>
      <c r="E10" s="212"/>
      <c r="F10" s="212"/>
      <c r="G10" s="43">
        <v>3</v>
      </c>
      <c r="H10" s="48">
        <v>2394234</v>
      </c>
      <c r="I10" s="48">
        <f>+RDG!I23</f>
        <v>2392162</v>
      </c>
    </row>
    <row r="11" spans="1:9" ht="31.15" customHeight="1" x14ac:dyDescent="0.2">
      <c r="A11" s="212" t="s">
        <v>297</v>
      </c>
      <c r="B11" s="212"/>
      <c r="C11" s="212"/>
      <c r="D11" s="212"/>
      <c r="E11" s="212"/>
      <c r="F11" s="212"/>
      <c r="G11" s="43">
        <v>4</v>
      </c>
      <c r="H11" s="48">
        <v>0</v>
      </c>
      <c r="I11" s="48">
        <v>0</v>
      </c>
    </row>
    <row r="12" spans="1:9" ht="28.15" customHeight="1" x14ac:dyDescent="0.2">
      <c r="A12" s="212" t="s">
        <v>298</v>
      </c>
      <c r="B12" s="212"/>
      <c r="C12" s="212"/>
      <c r="D12" s="212"/>
      <c r="E12" s="212"/>
      <c r="F12" s="212"/>
      <c r="G12" s="43">
        <v>5</v>
      </c>
      <c r="H12" s="48">
        <v>0</v>
      </c>
      <c r="I12" s="48">
        <v>0</v>
      </c>
    </row>
    <row r="13" spans="1:9" ht="12.75" customHeight="1" x14ac:dyDescent="0.2">
      <c r="A13" s="212" t="s">
        <v>173</v>
      </c>
      <c r="B13" s="212"/>
      <c r="C13" s="212"/>
      <c r="D13" s="212"/>
      <c r="E13" s="212"/>
      <c r="F13" s="212"/>
      <c r="G13" s="43">
        <v>6</v>
      </c>
      <c r="H13" s="48">
        <v>0</v>
      </c>
      <c r="I13" s="48">
        <v>0</v>
      </c>
    </row>
    <row r="14" spans="1:9" ht="12.75" customHeight="1" x14ac:dyDescent="0.2">
      <c r="A14" s="212" t="s">
        <v>174</v>
      </c>
      <c r="B14" s="212"/>
      <c r="C14" s="212"/>
      <c r="D14" s="212"/>
      <c r="E14" s="212"/>
      <c r="F14" s="212"/>
      <c r="G14" s="43">
        <v>7</v>
      </c>
      <c r="H14" s="48">
        <v>0</v>
      </c>
      <c r="I14" s="48">
        <v>0</v>
      </c>
    </row>
    <row r="15" spans="1:9" ht="12.75" customHeight="1" x14ac:dyDescent="0.2">
      <c r="A15" s="212" t="s">
        <v>175</v>
      </c>
      <c r="B15" s="212"/>
      <c r="C15" s="212"/>
      <c r="D15" s="212"/>
      <c r="E15" s="212"/>
      <c r="F15" s="212"/>
      <c r="G15" s="43">
        <v>8</v>
      </c>
      <c r="H15" s="48">
        <v>148560</v>
      </c>
      <c r="I15" s="48">
        <v>318068</v>
      </c>
    </row>
    <row r="16" spans="1:9" ht="12.75" customHeight="1" x14ac:dyDescent="0.2">
      <c r="A16" s="212" t="s">
        <v>176</v>
      </c>
      <c r="B16" s="212"/>
      <c r="C16" s="212"/>
      <c r="D16" s="212"/>
      <c r="E16" s="212"/>
      <c r="F16" s="212"/>
      <c r="G16" s="43">
        <v>9</v>
      </c>
      <c r="H16" s="48">
        <v>0</v>
      </c>
      <c r="I16" s="48">
        <v>0</v>
      </c>
    </row>
    <row r="17" spans="1:9" ht="27.6" customHeight="1" x14ac:dyDescent="0.2">
      <c r="A17" s="212" t="s">
        <v>177</v>
      </c>
      <c r="B17" s="212"/>
      <c r="C17" s="212"/>
      <c r="D17" s="212"/>
      <c r="E17" s="212"/>
      <c r="F17" s="212"/>
      <c r="G17" s="43">
        <v>10</v>
      </c>
      <c r="H17" s="48">
        <v>0</v>
      </c>
      <c r="I17" s="48">
        <v>0</v>
      </c>
    </row>
    <row r="18" spans="1:9" ht="29.45" customHeight="1" x14ac:dyDescent="0.2">
      <c r="A18" s="185" t="s">
        <v>300</v>
      </c>
      <c r="B18" s="185"/>
      <c r="C18" s="185"/>
      <c r="D18" s="185"/>
      <c r="E18" s="185"/>
      <c r="F18" s="185"/>
      <c r="G18" s="35">
        <v>11</v>
      </c>
      <c r="H18" s="49">
        <f>H8+H9</f>
        <v>4073082</v>
      </c>
      <c r="I18" s="49">
        <f>I8+I9</f>
        <v>4359527</v>
      </c>
    </row>
    <row r="19" spans="1:9" ht="12.75" customHeight="1" x14ac:dyDescent="0.2">
      <c r="A19" s="194" t="s">
        <v>178</v>
      </c>
      <c r="B19" s="194"/>
      <c r="C19" s="194"/>
      <c r="D19" s="194"/>
      <c r="E19" s="194"/>
      <c r="F19" s="194"/>
      <c r="G19" s="35">
        <v>12</v>
      </c>
      <c r="H19" s="49">
        <f>H20+H21+H22+H23</f>
        <v>371608</v>
      </c>
      <c r="I19" s="49">
        <f>I20+I21+I22+I23</f>
        <v>863176</v>
      </c>
    </row>
    <row r="20" spans="1:9" ht="12.75" customHeight="1" x14ac:dyDescent="0.2">
      <c r="A20" s="212" t="s">
        <v>179</v>
      </c>
      <c r="B20" s="212"/>
      <c r="C20" s="212"/>
      <c r="D20" s="212"/>
      <c r="E20" s="212"/>
      <c r="F20" s="212"/>
      <c r="G20" s="43">
        <v>13</v>
      </c>
      <c r="H20" s="48">
        <v>-1204170</v>
      </c>
      <c r="I20" s="48">
        <v>294083</v>
      </c>
    </row>
    <row r="21" spans="1:9" ht="12.75" customHeight="1" x14ac:dyDescent="0.2">
      <c r="A21" s="212" t="s">
        <v>180</v>
      </c>
      <c r="B21" s="212"/>
      <c r="C21" s="212"/>
      <c r="D21" s="212"/>
      <c r="E21" s="212"/>
      <c r="F21" s="212"/>
      <c r="G21" s="43">
        <v>14</v>
      </c>
      <c r="H21" s="48">
        <v>275172</v>
      </c>
      <c r="I21" s="48">
        <v>115864</v>
      </c>
    </row>
    <row r="22" spans="1:9" ht="12.75" customHeight="1" x14ac:dyDescent="0.2">
      <c r="A22" s="212" t="s">
        <v>181</v>
      </c>
      <c r="B22" s="212"/>
      <c r="C22" s="212"/>
      <c r="D22" s="212"/>
      <c r="E22" s="212"/>
      <c r="F22" s="212"/>
      <c r="G22" s="43">
        <v>15</v>
      </c>
      <c r="H22" s="48">
        <v>842311</v>
      </c>
      <c r="I22" s="48">
        <v>354947</v>
      </c>
    </row>
    <row r="23" spans="1:9" ht="12.75" customHeight="1" x14ac:dyDescent="0.2">
      <c r="A23" s="212" t="s">
        <v>182</v>
      </c>
      <c r="B23" s="212"/>
      <c r="C23" s="212"/>
      <c r="D23" s="212"/>
      <c r="E23" s="212"/>
      <c r="F23" s="212"/>
      <c r="G23" s="43">
        <v>16</v>
      </c>
      <c r="H23" s="48">
        <v>458295</v>
      </c>
      <c r="I23" s="48">
        <v>98282</v>
      </c>
    </row>
    <row r="24" spans="1:9" ht="12.75" customHeight="1" x14ac:dyDescent="0.2">
      <c r="A24" s="185" t="s">
        <v>183</v>
      </c>
      <c r="B24" s="185"/>
      <c r="C24" s="185"/>
      <c r="D24" s="185"/>
      <c r="E24" s="185"/>
      <c r="F24" s="185"/>
      <c r="G24" s="35">
        <v>17</v>
      </c>
      <c r="H24" s="49">
        <f>H18+H19</f>
        <v>4444690</v>
      </c>
      <c r="I24" s="49">
        <f>I18+I19</f>
        <v>5222703</v>
      </c>
    </row>
    <row r="25" spans="1:9" ht="12.75" customHeight="1" x14ac:dyDescent="0.2">
      <c r="A25" s="192" t="s">
        <v>184</v>
      </c>
      <c r="B25" s="192"/>
      <c r="C25" s="192"/>
      <c r="D25" s="192"/>
      <c r="E25" s="192"/>
      <c r="F25" s="192"/>
      <c r="G25" s="43">
        <v>18</v>
      </c>
      <c r="H25" s="48">
        <v>0</v>
      </c>
      <c r="I25" s="48">
        <v>0</v>
      </c>
    </row>
    <row r="26" spans="1:9" ht="12.75" customHeight="1" x14ac:dyDescent="0.2">
      <c r="A26" s="192" t="s">
        <v>185</v>
      </c>
      <c r="B26" s="192"/>
      <c r="C26" s="192"/>
      <c r="D26" s="192"/>
      <c r="E26" s="192"/>
      <c r="F26" s="192"/>
      <c r="G26" s="43">
        <v>19</v>
      </c>
      <c r="H26" s="48">
        <v>-117198</v>
      </c>
      <c r="I26" s="48">
        <v>-285112</v>
      </c>
    </row>
    <row r="27" spans="1:9" ht="28.9" customHeight="1" x14ac:dyDescent="0.2">
      <c r="A27" s="187" t="s">
        <v>186</v>
      </c>
      <c r="B27" s="187"/>
      <c r="C27" s="187"/>
      <c r="D27" s="187"/>
      <c r="E27" s="187"/>
      <c r="F27" s="187"/>
      <c r="G27" s="35">
        <v>20</v>
      </c>
      <c r="H27" s="49">
        <f>H24+H25+H26</f>
        <v>4327492</v>
      </c>
      <c r="I27" s="49">
        <f>I24+I25+I26</f>
        <v>4937591</v>
      </c>
    </row>
    <row r="28" spans="1:9" x14ac:dyDescent="0.2">
      <c r="A28" s="205" t="s">
        <v>187</v>
      </c>
      <c r="B28" s="205"/>
      <c r="C28" s="205"/>
      <c r="D28" s="205"/>
      <c r="E28" s="205"/>
      <c r="F28" s="205"/>
      <c r="G28" s="205"/>
      <c r="H28" s="205"/>
      <c r="I28" s="205"/>
    </row>
    <row r="29" spans="1:9" ht="23.45" customHeight="1" x14ac:dyDescent="0.2">
      <c r="A29" s="192" t="s">
        <v>188</v>
      </c>
      <c r="B29" s="192"/>
      <c r="C29" s="192"/>
      <c r="D29" s="192"/>
      <c r="E29" s="192"/>
      <c r="F29" s="192"/>
      <c r="G29" s="43">
        <v>21</v>
      </c>
      <c r="H29" s="46">
        <v>0</v>
      </c>
      <c r="I29" s="46">
        <v>0</v>
      </c>
    </row>
    <row r="30" spans="1:9" ht="12.75" customHeight="1" x14ac:dyDescent="0.2">
      <c r="A30" s="192" t="s">
        <v>189</v>
      </c>
      <c r="B30" s="192"/>
      <c r="C30" s="192"/>
      <c r="D30" s="192"/>
      <c r="E30" s="192"/>
      <c r="F30" s="192"/>
      <c r="G30" s="43">
        <v>22</v>
      </c>
      <c r="H30" s="46">
        <v>0</v>
      </c>
      <c r="I30" s="46">
        <v>0</v>
      </c>
    </row>
    <row r="31" spans="1:9" ht="12.75" customHeight="1" x14ac:dyDescent="0.2">
      <c r="A31" s="192" t="s">
        <v>190</v>
      </c>
      <c r="B31" s="192"/>
      <c r="C31" s="192"/>
      <c r="D31" s="192"/>
      <c r="E31" s="192"/>
      <c r="F31" s="192"/>
      <c r="G31" s="43">
        <v>23</v>
      </c>
      <c r="H31" s="46">
        <v>0</v>
      </c>
      <c r="I31" s="46">
        <v>0</v>
      </c>
    </row>
    <row r="32" spans="1:9" ht="12.75" customHeight="1" x14ac:dyDescent="0.2">
      <c r="A32" s="192" t="s">
        <v>191</v>
      </c>
      <c r="B32" s="192"/>
      <c r="C32" s="192"/>
      <c r="D32" s="192"/>
      <c r="E32" s="192"/>
      <c r="F32" s="192"/>
      <c r="G32" s="43">
        <v>24</v>
      </c>
      <c r="H32" s="46">
        <v>0</v>
      </c>
      <c r="I32" s="46">
        <v>0</v>
      </c>
    </row>
    <row r="33" spans="1:9" ht="12.75" customHeight="1" x14ac:dyDescent="0.2">
      <c r="A33" s="192" t="s">
        <v>192</v>
      </c>
      <c r="B33" s="192"/>
      <c r="C33" s="192"/>
      <c r="D33" s="192"/>
      <c r="E33" s="192"/>
      <c r="F33" s="192"/>
      <c r="G33" s="43">
        <v>25</v>
      </c>
      <c r="H33" s="46">
        <v>0</v>
      </c>
      <c r="I33" s="46">
        <v>0</v>
      </c>
    </row>
    <row r="34" spans="1:9" ht="12.75" customHeight="1" x14ac:dyDescent="0.2">
      <c r="A34" s="192" t="s">
        <v>193</v>
      </c>
      <c r="B34" s="192"/>
      <c r="C34" s="192"/>
      <c r="D34" s="192"/>
      <c r="E34" s="192"/>
      <c r="F34" s="192"/>
      <c r="G34" s="43">
        <v>26</v>
      </c>
      <c r="H34" s="46">
        <v>0</v>
      </c>
      <c r="I34" s="46">
        <v>0</v>
      </c>
    </row>
    <row r="35" spans="1:9" ht="27.6" customHeight="1" x14ac:dyDescent="0.2">
      <c r="A35" s="185" t="s">
        <v>194</v>
      </c>
      <c r="B35" s="185"/>
      <c r="C35" s="185"/>
      <c r="D35" s="185"/>
      <c r="E35" s="185"/>
      <c r="F35" s="185"/>
      <c r="G35" s="35">
        <v>27</v>
      </c>
      <c r="H35" s="45">
        <f>H29+H30+H31+H32+H33+H34</f>
        <v>0</v>
      </c>
      <c r="I35" s="45">
        <f>I29+I30+I31+I32+I33+I34</f>
        <v>0</v>
      </c>
    </row>
    <row r="36" spans="1:9" ht="26.45" customHeight="1" x14ac:dyDescent="0.2">
      <c r="A36" s="192" t="s">
        <v>195</v>
      </c>
      <c r="B36" s="192"/>
      <c r="C36" s="192"/>
      <c r="D36" s="192"/>
      <c r="E36" s="192"/>
      <c r="F36" s="192"/>
      <c r="G36" s="43">
        <v>28</v>
      </c>
      <c r="H36" s="46">
        <v>-2315082</v>
      </c>
      <c r="I36" s="46">
        <v>-2813679</v>
      </c>
    </row>
    <row r="37" spans="1:9" ht="12.75" customHeight="1" x14ac:dyDescent="0.2">
      <c r="A37" s="192" t="s">
        <v>196</v>
      </c>
      <c r="B37" s="192"/>
      <c r="C37" s="192"/>
      <c r="D37" s="192"/>
      <c r="E37" s="192"/>
      <c r="F37" s="192"/>
      <c r="G37" s="43">
        <v>29</v>
      </c>
      <c r="H37" s="46">
        <v>0</v>
      </c>
      <c r="I37" s="46">
        <v>0</v>
      </c>
    </row>
    <row r="38" spans="1:9" ht="12.75" customHeight="1" x14ac:dyDescent="0.2">
      <c r="A38" s="192" t="s">
        <v>197</v>
      </c>
      <c r="B38" s="192"/>
      <c r="C38" s="192"/>
      <c r="D38" s="192"/>
      <c r="E38" s="192"/>
      <c r="F38" s="192"/>
      <c r="G38" s="43">
        <v>30</v>
      </c>
      <c r="H38" s="46">
        <v>0</v>
      </c>
      <c r="I38" s="46">
        <v>0</v>
      </c>
    </row>
    <row r="39" spans="1:9" ht="12.75" customHeight="1" x14ac:dyDescent="0.2">
      <c r="A39" s="192" t="s">
        <v>198</v>
      </c>
      <c r="B39" s="192"/>
      <c r="C39" s="192"/>
      <c r="D39" s="192"/>
      <c r="E39" s="192"/>
      <c r="F39" s="192"/>
      <c r="G39" s="43">
        <v>31</v>
      </c>
      <c r="H39" s="46">
        <v>0</v>
      </c>
      <c r="I39" s="46">
        <v>0</v>
      </c>
    </row>
    <row r="40" spans="1:9" ht="12.75" customHeight="1" x14ac:dyDescent="0.2">
      <c r="A40" s="192" t="s">
        <v>199</v>
      </c>
      <c r="B40" s="192"/>
      <c r="C40" s="192"/>
      <c r="D40" s="192"/>
      <c r="E40" s="192"/>
      <c r="F40" s="192"/>
      <c r="G40" s="43">
        <v>32</v>
      </c>
      <c r="H40" s="46">
        <v>0</v>
      </c>
      <c r="I40" s="46">
        <v>0</v>
      </c>
    </row>
    <row r="41" spans="1:9" ht="22.9" customHeight="1" x14ac:dyDescent="0.2">
      <c r="A41" s="185" t="s">
        <v>200</v>
      </c>
      <c r="B41" s="185"/>
      <c r="C41" s="185"/>
      <c r="D41" s="185"/>
      <c r="E41" s="185"/>
      <c r="F41" s="185"/>
      <c r="G41" s="35">
        <v>33</v>
      </c>
      <c r="H41" s="45">
        <f>H36+H37+H38+H39+H40</f>
        <v>-2315082</v>
      </c>
      <c r="I41" s="45">
        <f>I36+I37+I38+I39+I40</f>
        <v>-2813679</v>
      </c>
    </row>
    <row r="42" spans="1:9" ht="30.6" customHeight="1" x14ac:dyDescent="0.2">
      <c r="A42" s="187" t="s">
        <v>201</v>
      </c>
      <c r="B42" s="187"/>
      <c r="C42" s="187"/>
      <c r="D42" s="187"/>
      <c r="E42" s="187"/>
      <c r="F42" s="187"/>
      <c r="G42" s="35">
        <v>34</v>
      </c>
      <c r="H42" s="45">
        <f>H35+H41</f>
        <v>-2315082</v>
      </c>
      <c r="I42" s="45">
        <f>I35+I41</f>
        <v>-2813679</v>
      </c>
    </row>
    <row r="43" spans="1:9" x14ac:dyDescent="0.2">
      <c r="A43" s="205" t="s">
        <v>202</v>
      </c>
      <c r="B43" s="205"/>
      <c r="C43" s="205"/>
      <c r="D43" s="205"/>
      <c r="E43" s="205"/>
      <c r="F43" s="205"/>
      <c r="G43" s="205"/>
      <c r="H43" s="205"/>
      <c r="I43" s="205"/>
    </row>
    <row r="44" spans="1:9" ht="12.75" customHeight="1" x14ac:dyDescent="0.2">
      <c r="A44" s="192" t="s">
        <v>203</v>
      </c>
      <c r="B44" s="192"/>
      <c r="C44" s="192"/>
      <c r="D44" s="192"/>
      <c r="E44" s="192"/>
      <c r="F44" s="192"/>
      <c r="G44" s="43">
        <v>35</v>
      </c>
      <c r="H44" s="46">
        <v>152584</v>
      </c>
      <c r="I44" s="46">
        <v>80232</v>
      </c>
    </row>
    <row r="45" spans="1:9" ht="27.6" customHeight="1" x14ac:dyDescent="0.2">
      <c r="A45" s="192" t="s">
        <v>204</v>
      </c>
      <c r="B45" s="192"/>
      <c r="C45" s="192"/>
      <c r="D45" s="192"/>
      <c r="E45" s="192"/>
      <c r="F45" s="192"/>
      <c r="G45" s="43">
        <v>36</v>
      </c>
      <c r="H45" s="46">
        <v>0</v>
      </c>
      <c r="I45" s="46">
        <v>0</v>
      </c>
    </row>
    <row r="46" spans="1:9" ht="12.75" customHeight="1" x14ac:dyDescent="0.2">
      <c r="A46" s="192" t="s">
        <v>205</v>
      </c>
      <c r="B46" s="192"/>
      <c r="C46" s="192"/>
      <c r="D46" s="192"/>
      <c r="E46" s="192"/>
      <c r="F46" s="192"/>
      <c r="G46" s="43">
        <v>37</v>
      </c>
      <c r="H46" s="46">
        <v>0</v>
      </c>
      <c r="I46" s="46">
        <v>0</v>
      </c>
    </row>
    <row r="47" spans="1:9" ht="12.75" customHeight="1" x14ac:dyDescent="0.2">
      <c r="A47" s="192" t="s">
        <v>206</v>
      </c>
      <c r="B47" s="192"/>
      <c r="C47" s="192"/>
      <c r="D47" s="192"/>
      <c r="E47" s="192"/>
      <c r="F47" s="192"/>
      <c r="G47" s="43">
        <v>38</v>
      </c>
      <c r="H47" s="46">
        <v>0</v>
      </c>
      <c r="I47" s="46">
        <v>0</v>
      </c>
    </row>
    <row r="48" spans="1:9" ht="25.9" customHeight="1" x14ac:dyDescent="0.2">
      <c r="A48" s="185" t="s">
        <v>207</v>
      </c>
      <c r="B48" s="185"/>
      <c r="C48" s="185"/>
      <c r="D48" s="185"/>
      <c r="E48" s="185"/>
      <c r="F48" s="185"/>
      <c r="G48" s="35">
        <v>39</v>
      </c>
      <c r="H48" s="45">
        <f>H44+H45+H46+H47</f>
        <v>152584</v>
      </c>
      <c r="I48" s="45">
        <f>I44+I45+I46+I47</f>
        <v>80232</v>
      </c>
    </row>
    <row r="49" spans="1:9" ht="24.6" customHeight="1" x14ac:dyDescent="0.2">
      <c r="A49" s="192" t="s">
        <v>299</v>
      </c>
      <c r="B49" s="192"/>
      <c r="C49" s="192"/>
      <c r="D49" s="192"/>
      <c r="E49" s="192"/>
      <c r="F49" s="192"/>
      <c r="G49" s="43">
        <v>40</v>
      </c>
      <c r="H49" s="46">
        <v>-1256094</v>
      </c>
      <c r="I49" s="46">
        <v>-1250000</v>
      </c>
    </row>
    <row r="50" spans="1:9" ht="12.75" customHeight="1" x14ac:dyDescent="0.2">
      <c r="A50" s="192" t="s">
        <v>208</v>
      </c>
      <c r="B50" s="192"/>
      <c r="C50" s="192"/>
      <c r="D50" s="192"/>
      <c r="E50" s="192"/>
      <c r="F50" s="192"/>
      <c r="G50" s="43">
        <v>41</v>
      </c>
      <c r="H50" s="46">
        <v>0</v>
      </c>
      <c r="I50" s="46">
        <v>-482148</v>
      </c>
    </row>
    <row r="51" spans="1:9" ht="12.75" customHeight="1" x14ac:dyDescent="0.2">
      <c r="A51" s="192" t="s">
        <v>209</v>
      </c>
      <c r="B51" s="192"/>
      <c r="C51" s="192"/>
      <c r="D51" s="192"/>
      <c r="E51" s="192"/>
      <c r="F51" s="192"/>
      <c r="G51" s="43">
        <v>42</v>
      </c>
      <c r="H51" s="46">
        <v>0</v>
      </c>
      <c r="I51" s="46">
        <v>0</v>
      </c>
    </row>
    <row r="52" spans="1:9" ht="26.45" customHeight="1" x14ac:dyDescent="0.2">
      <c r="A52" s="192" t="s">
        <v>210</v>
      </c>
      <c r="B52" s="192"/>
      <c r="C52" s="192"/>
      <c r="D52" s="192"/>
      <c r="E52" s="192"/>
      <c r="F52" s="192"/>
      <c r="G52" s="43">
        <v>43</v>
      </c>
      <c r="H52" s="46">
        <v>0</v>
      </c>
      <c r="I52" s="46">
        <v>0</v>
      </c>
    </row>
    <row r="53" spans="1:9" ht="12.75" customHeight="1" x14ac:dyDescent="0.2">
      <c r="A53" s="192" t="s">
        <v>211</v>
      </c>
      <c r="B53" s="192"/>
      <c r="C53" s="192"/>
      <c r="D53" s="192"/>
      <c r="E53" s="192"/>
      <c r="F53" s="192"/>
      <c r="G53" s="43">
        <v>44</v>
      </c>
      <c r="H53" s="46">
        <v>-505769</v>
      </c>
      <c r="I53" s="46">
        <v>-1374445</v>
      </c>
    </row>
    <row r="54" spans="1:9" ht="27.6" customHeight="1" x14ac:dyDescent="0.2">
      <c r="A54" s="185" t="s">
        <v>212</v>
      </c>
      <c r="B54" s="185"/>
      <c r="C54" s="185"/>
      <c r="D54" s="185"/>
      <c r="E54" s="185"/>
      <c r="F54" s="185"/>
      <c r="G54" s="35">
        <v>45</v>
      </c>
      <c r="H54" s="45">
        <f>H49+H50+H51+H52+H53</f>
        <v>-1761863</v>
      </c>
      <c r="I54" s="45">
        <f>I49+I50+I51+I52+I53</f>
        <v>-3106593</v>
      </c>
    </row>
    <row r="55" spans="1:9" ht="27.6" customHeight="1" x14ac:dyDescent="0.2">
      <c r="A55" s="187" t="s">
        <v>213</v>
      </c>
      <c r="B55" s="187"/>
      <c r="C55" s="187"/>
      <c r="D55" s="187"/>
      <c r="E55" s="187"/>
      <c r="F55" s="187"/>
      <c r="G55" s="35">
        <v>46</v>
      </c>
      <c r="H55" s="45">
        <f>H48+H54</f>
        <v>-1609279</v>
      </c>
      <c r="I55" s="45">
        <f>I48+I54</f>
        <v>-3026361</v>
      </c>
    </row>
    <row r="56" spans="1:9" x14ac:dyDescent="0.2">
      <c r="A56" s="159" t="s">
        <v>214</v>
      </c>
      <c r="B56" s="159"/>
      <c r="C56" s="159"/>
      <c r="D56" s="159"/>
      <c r="E56" s="159"/>
      <c r="F56" s="159"/>
      <c r="G56" s="43">
        <v>47</v>
      </c>
      <c r="H56" s="46">
        <v>0</v>
      </c>
      <c r="I56" s="46">
        <v>0</v>
      </c>
    </row>
    <row r="57" spans="1:9" ht="27" customHeight="1" x14ac:dyDescent="0.2">
      <c r="A57" s="187" t="s">
        <v>215</v>
      </c>
      <c r="B57" s="187"/>
      <c r="C57" s="187"/>
      <c r="D57" s="187"/>
      <c r="E57" s="187"/>
      <c r="F57" s="187"/>
      <c r="G57" s="35">
        <v>48</v>
      </c>
      <c r="H57" s="45">
        <f>H27+H42+H55+H56</f>
        <v>403131</v>
      </c>
      <c r="I57" s="45">
        <f>I27+I42+I55+I56</f>
        <v>-902449</v>
      </c>
    </row>
    <row r="58" spans="1:9" ht="15.6" customHeight="1" x14ac:dyDescent="0.2">
      <c r="A58" s="207" t="s">
        <v>216</v>
      </c>
      <c r="B58" s="207"/>
      <c r="C58" s="207"/>
      <c r="D58" s="207"/>
      <c r="E58" s="207"/>
      <c r="F58" s="207"/>
      <c r="G58" s="43">
        <v>49</v>
      </c>
      <c r="H58" s="46">
        <v>1319922</v>
      </c>
      <c r="I58" s="46">
        <f>+Bilanca!H70</f>
        <v>1723053</v>
      </c>
    </row>
    <row r="59" spans="1:9" ht="28.9" customHeight="1" x14ac:dyDescent="0.2">
      <c r="A59" s="187" t="s">
        <v>217</v>
      </c>
      <c r="B59" s="187"/>
      <c r="C59" s="187"/>
      <c r="D59" s="187"/>
      <c r="E59" s="187"/>
      <c r="F59" s="187"/>
      <c r="G59" s="35">
        <v>50</v>
      </c>
      <c r="H59" s="45">
        <f>H57+H58</f>
        <v>1723053</v>
      </c>
      <c r="I59" s="45">
        <f>I57+I58</f>
        <v>820604</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4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4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4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4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400-000004000000}">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R33" zoomScaleNormal="100" zoomScaleSheetLayoutView="100" workbookViewId="0">
      <selection activeCell="W59" sqref="W59"/>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15"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2" t="s">
        <v>243</v>
      </c>
      <c r="B1" s="233"/>
      <c r="C1" s="233"/>
      <c r="D1" s="233"/>
      <c r="E1" s="233"/>
      <c r="F1" s="233"/>
      <c r="G1" s="233"/>
      <c r="H1" s="233"/>
      <c r="I1" s="233"/>
      <c r="J1" s="233"/>
      <c r="K1" s="19"/>
    </row>
    <row r="2" spans="1:25" ht="15.75" x14ac:dyDescent="0.2">
      <c r="A2" s="3"/>
      <c r="B2" s="4"/>
      <c r="C2" s="234" t="s">
        <v>244</v>
      </c>
      <c r="D2" s="234"/>
      <c r="E2" s="5">
        <v>45658</v>
      </c>
      <c r="F2" s="6" t="s">
        <v>0</v>
      </c>
      <c r="G2" s="5">
        <v>46022</v>
      </c>
      <c r="H2" s="20"/>
      <c r="I2" s="20"/>
      <c r="J2" s="20"/>
      <c r="K2" s="19"/>
      <c r="X2" s="21" t="s">
        <v>445</v>
      </c>
    </row>
    <row r="3" spans="1:25" ht="13.5" customHeight="1" thickBot="1" x14ac:dyDescent="0.25">
      <c r="A3" s="235" t="s">
        <v>245</v>
      </c>
      <c r="B3" s="236"/>
      <c r="C3" s="236"/>
      <c r="D3" s="236"/>
      <c r="E3" s="236"/>
      <c r="F3" s="236"/>
      <c r="G3" s="239" t="s">
        <v>3</v>
      </c>
      <c r="H3" s="223" t="s">
        <v>246</v>
      </c>
      <c r="I3" s="223"/>
      <c r="J3" s="223"/>
      <c r="K3" s="223"/>
      <c r="L3" s="223"/>
      <c r="M3" s="223"/>
      <c r="N3" s="223"/>
      <c r="O3" s="223"/>
      <c r="P3" s="223"/>
      <c r="Q3" s="223"/>
      <c r="R3" s="223"/>
      <c r="S3" s="223"/>
      <c r="T3" s="223"/>
      <c r="U3" s="223"/>
      <c r="V3" s="223"/>
      <c r="W3" s="223"/>
      <c r="X3" s="223" t="s">
        <v>406</v>
      </c>
      <c r="Y3" s="225" t="s">
        <v>247</v>
      </c>
    </row>
    <row r="4" spans="1:25" ht="90.75" thickBot="1" x14ac:dyDescent="0.25">
      <c r="A4" s="237"/>
      <c r="B4" s="238"/>
      <c r="C4" s="238"/>
      <c r="D4" s="238"/>
      <c r="E4" s="238"/>
      <c r="F4" s="238"/>
      <c r="G4" s="240"/>
      <c r="H4" s="22" t="s">
        <v>248</v>
      </c>
      <c r="I4" s="22" t="s">
        <v>249</v>
      </c>
      <c r="J4" s="22" t="s">
        <v>250</v>
      </c>
      <c r="K4" s="22" t="s">
        <v>251</v>
      </c>
      <c r="L4" s="22" t="s">
        <v>252</v>
      </c>
      <c r="M4" s="22" t="s">
        <v>253</v>
      </c>
      <c r="N4" s="22" t="s">
        <v>254</v>
      </c>
      <c r="O4" s="22" t="s">
        <v>255</v>
      </c>
      <c r="P4" s="52" t="s">
        <v>403</v>
      </c>
      <c r="Q4" s="22" t="s">
        <v>256</v>
      </c>
      <c r="R4" s="22" t="s">
        <v>257</v>
      </c>
      <c r="S4" s="52" t="s">
        <v>404</v>
      </c>
      <c r="T4" s="52" t="s">
        <v>405</v>
      </c>
      <c r="U4" s="22" t="s">
        <v>258</v>
      </c>
      <c r="V4" s="22" t="s">
        <v>259</v>
      </c>
      <c r="W4" s="22" t="s">
        <v>260</v>
      </c>
      <c r="X4" s="224"/>
      <c r="Y4" s="226"/>
    </row>
    <row r="5" spans="1:25" ht="22.5" x14ac:dyDescent="0.2">
      <c r="A5" s="227">
        <v>1</v>
      </c>
      <c r="B5" s="228"/>
      <c r="C5" s="228"/>
      <c r="D5" s="228"/>
      <c r="E5" s="228"/>
      <c r="F5" s="228"/>
      <c r="G5" s="7">
        <v>2</v>
      </c>
      <c r="H5" s="23" t="s">
        <v>167</v>
      </c>
      <c r="I5" s="24" t="s">
        <v>168</v>
      </c>
      <c r="J5" s="23" t="s">
        <v>279</v>
      </c>
      <c r="K5" s="24" t="s">
        <v>280</v>
      </c>
      <c r="L5" s="23" t="s">
        <v>281</v>
      </c>
      <c r="M5" s="24" t="s">
        <v>282</v>
      </c>
      <c r="N5" s="23" t="s">
        <v>283</v>
      </c>
      <c r="O5" s="24" t="s">
        <v>284</v>
      </c>
      <c r="P5" s="23" t="s">
        <v>285</v>
      </c>
      <c r="Q5" s="24" t="s">
        <v>286</v>
      </c>
      <c r="R5" s="23" t="s">
        <v>287</v>
      </c>
      <c r="S5" s="23" t="s">
        <v>288</v>
      </c>
      <c r="T5" s="23" t="s">
        <v>289</v>
      </c>
      <c r="U5" s="23" t="s">
        <v>407</v>
      </c>
      <c r="V5" s="23" t="s">
        <v>290</v>
      </c>
      <c r="W5" s="23" t="s">
        <v>408</v>
      </c>
      <c r="X5" s="23">
        <v>19</v>
      </c>
      <c r="Y5" s="25" t="s">
        <v>409</v>
      </c>
    </row>
    <row r="6" spans="1:25" x14ac:dyDescent="0.2">
      <c r="A6" s="229" t="s">
        <v>261</v>
      </c>
      <c r="B6" s="229"/>
      <c r="C6" s="229"/>
      <c r="D6" s="229"/>
      <c r="E6" s="229"/>
      <c r="F6" s="229"/>
      <c r="G6" s="229"/>
      <c r="H6" s="229"/>
      <c r="I6" s="229"/>
      <c r="J6" s="229"/>
      <c r="K6" s="229"/>
      <c r="L6" s="229"/>
      <c r="M6" s="229"/>
      <c r="N6" s="230"/>
      <c r="O6" s="230"/>
      <c r="P6" s="230"/>
      <c r="Q6" s="230"/>
      <c r="R6" s="230"/>
      <c r="S6" s="230"/>
      <c r="T6" s="230"/>
      <c r="U6" s="230"/>
      <c r="V6" s="230"/>
      <c r="W6" s="230"/>
      <c r="X6" s="230"/>
      <c r="Y6" s="231"/>
    </row>
    <row r="7" spans="1:25" x14ac:dyDescent="0.2">
      <c r="A7" s="221" t="s">
        <v>293</v>
      </c>
      <c r="B7" s="221"/>
      <c r="C7" s="221"/>
      <c r="D7" s="221"/>
      <c r="E7" s="221"/>
      <c r="F7" s="221"/>
      <c r="G7" s="8">
        <v>1</v>
      </c>
      <c r="H7" s="26">
        <v>4337626</v>
      </c>
      <c r="I7" s="26">
        <v>1153019</v>
      </c>
      <c r="J7" s="26">
        <v>344087</v>
      </c>
      <c r="K7" s="26">
        <v>164443</v>
      </c>
      <c r="L7" s="26">
        <v>112773</v>
      </c>
      <c r="M7" s="26">
        <v>0</v>
      </c>
      <c r="N7" s="26">
        <v>945660</v>
      </c>
      <c r="O7" s="26">
        <v>6889726</v>
      </c>
      <c r="P7" s="26">
        <v>0</v>
      </c>
      <c r="Q7" s="26">
        <v>0</v>
      </c>
      <c r="R7" s="26">
        <v>0</v>
      </c>
      <c r="S7" s="26">
        <v>0</v>
      </c>
      <c r="T7" s="26">
        <v>0</v>
      </c>
      <c r="U7" s="26">
        <v>10219220</v>
      </c>
      <c r="V7" s="26">
        <v>2090243</v>
      </c>
      <c r="W7" s="27">
        <f>H7+I7+J7+K7-L7+M7+N7+O7+P7+Q7+R7+U7+V7+S7+T7</f>
        <v>26031251</v>
      </c>
      <c r="X7" s="26">
        <v>0</v>
      </c>
      <c r="Y7" s="27">
        <f>W7+X7</f>
        <v>26031251</v>
      </c>
    </row>
    <row r="8" spans="1:25" x14ac:dyDescent="0.2">
      <c r="A8" s="216" t="s">
        <v>262</v>
      </c>
      <c r="B8" s="216"/>
      <c r="C8" s="216"/>
      <c r="D8" s="216"/>
      <c r="E8" s="216"/>
      <c r="F8" s="216"/>
      <c r="G8" s="8">
        <v>2</v>
      </c>
      <c r="H8" s="26">
        <v>0</v>
      </c>
      <c r="I8" s="26">
        <v>0</v>
      </c>
      <c r="J8" s="26">
        <v>0</v>
      </c>
      <c r="K8" s="26">
        <v>0</v>
      </c>
      <c r="L8" s="26">
        <v>0</v>
      </c>
      <c r="M8" s="26">
        <v>0</v>
      </c>
      <c r="N8" s="26">
        <v>0</v>
      </c>
      <c r="O8" s="26">
        <v>0</v>
      </c>
      <c r="P8" s="26">
        <v>0</v>
      </c>
      <c r="Q8" s="26">
        <v>0</v>
      </c>
      <c r="R8" s="26">
        <v>0</v>
      </c>
      <c r="S8" s="26">
        <v>0</v>
      </c>
      <c r="T8" s="26">
        <v>0</v>
      </c>
      <c r="U8" s="26">
        <v>0</v>
      </c>
      <c r="V8" s="26">
        <v>0</v>
      </c>
      <c r="W8" s="27">
        <f t="shared" ref="W8:W29" si="0">H8+I8+J8+K8-L8+M8+N8+O8+P8+Q8+R8+U8+V8+S8+T8</f>
        <v>0</v>
      </c>
      <c r="X8" s="26">
        <v>0</v>
      </c>
      <c r="Y8" s="27">
        <f t="shared" ref="Y8:Y9" si="1">W8+X8</f>
        <v>0</v>
      </c>
    </row>
    <row r="9" spans="1:25" x14ac:dyDescent="0.2">
      <c r="A9" s="216" t="s">
        <v>263</v>
      </c>
      <c r="B9" s="216"/>
      <c r="C9" s="216"/>
      <c r="D9" s="216"/>
      <c r="E9" s="216"/>
      <c r="F9" s="216"/>
      <c r="G9" s="8">
        <v>3</v>
      </c>
      <c r="H9" s="26">
        <v>0</v>
      </c>
      <c r="I9" s="26">
        <v>0</v>
      </c>
      <c r="J9" s="26">
        <v>0</v>
      </c>
      <c r="K9" s="26">
        <v>0</v>
      </c>
      <c r="L9" s="26">
        <v>0</v>
      </c>
      <c r="M9" s="26">
        <v>0</v>
      </c>
      <c r="N9" s="26">
        <v>0</v>
      </c>
      <c r="O9" s="26">
        <v>0</v>
      </c>
      <c r="P9" s="26">
        <v>0</v>
      </c>
      <c r="Q9" s="26">
        <v>0</v>
      </c>
      <c r="R9" s="26">
        <v>0</v>
      </c>
      <c r="S9" s="26">
        <v>0</v>
      </c>
      <c r="T9" s="26">
        <v>0</v>
      </c>
      <c r="U9" s="26">
        <v>0</v>
      </c>
      <c r="V9" s="26">
        <v>0</v>
      </c>
      <c r="W9" s="27">
        <f t="shared" si="0"/>
        <v>0</v>
      </c>
      <c r="X9" s="26">
        <v>0</v>
      </c>
      <c r="Y9" s="27">
        <f t="shared" si="1"/>
        <v>0</v>
      </c>
    </row>
    <row r="10" spans="1:25" ht="22.5" customHeight="1" x14ac:dyDescent="0.2">
      <c r="A10" s="222" t="s">
        <v>294</v>
      </c>
      <c r="B10" s="222"/>
      <c r="C10" s="222"/>
      <c r="D10" s="222"/>
      <c r="E10" s="222"/>
      <c r="F10" s="222"/>
      <c r="G10" s="9">
        <v>4</v>
      </c>
      <c r="H10" s="28">
        <f>H7+H8+H9</f>
        <v>4337626</v>
      </c>
      <c r="I10" s="28">
        <f t="shared" ref="I10:Y10" si="2">I7+I8+I9</f>
        <v>1153019</v>
      </c>
      <c r="J10" s="28">
        <f t="shared" si="2"/>
        <v>344087</v>
      </c>
      <c r="K10" s="28">
        <f t="shared" si="2"/>
        <v>164443</v>
      </c>
      <c r="L10" s="28">
        <f t="shared" si="2"/>
        <v>112773</v>
      </c>
      <c r="M10" s="28">
        <f t="shared" si="2"/>
        <v>0</v>
      </c>
      <c r="N10" s="28">
        <f t="shared" si="2"/>
        <v>945660</v>
      </c>
      <c r="O10" s="28">
        <f t="shared" si="2"/>
        <v>6889726</v>
      </c>
      <c r="P10" s="28">
        <f t="shared" si="2"/>
        <v>0</v>
      </c>
      <c r="Q10" s="28">
        <f t="shared" si="2"/>
        <v>0</v>
      </c>
      <c r="R10" s="28">
        <f t="shared" si="2"/>
        <v>0</v>
      </c>
      <c r="S10" s="28">
        <f t="shared" si="2"/>
        <v>0</v>
      </c>
      <c r="T10" s="28">
        <f t="shared" si="2"/>
        <v>0</v>
      </c>
      <c r="U10" s="28">
        <f t="shared" si="2"/>
        <v>10219220</v>
      </c>
      <c r="V10" s="28">
        <f t="shared" si="2"/>
        <v>2090243</v>
      </c>
      <c r="W10" s="28">
        <f t="shared" si="0"/>
        <v>26031251</v>
      </c>
      <c r="X10" s="28">
        <f t="shared" si="2"/>
        <v>0</v>
      </c>
      <c r="Y10" s="28">
        <f t="shared" si="2"/>
        <v>26031251</v>
      </c>
    </row>
    <row r="11" spans="1:25" x14ac:dyDescent="0.2">
      <c r="A11" s="216" t="s">
        <v>264</v>
      </c>
      <c r="B11" s="216"/>
      <c r="C11" s="216"/>
      <c r="D11" s="216"/>
      <c r="E11" s="216"/>
      <c r="F11" s="216"/>
      <c r="G11" s="8">
        <v>5</v>
      </c>
      <c r="H11" s="30">
        <v>0</v>
      </c>
      <c r="I11" s="30">
        <v>0</v>
      </c>
      <c r="J11" s="30">
        <v>0</v>
      </c>
      <c r="K11" s="30">
        <v>0</v>
      </c>
      <c r="L11" s="30">
        <v>0</v>
      </c>
      <c r="M11" s="30">
        <v>0</v>
      </c>
      <c r="N11" s="30">
        <v>0</v>
      </c>
      <c r="O11" s="30">
        <v>0</v>
      </c>
      <c r="P11" s="30">
        <v>0</v>
      </c>
      <c r="Q11" s="30">
        <v>0</v>
      </c>
      <c r="R11" s="30">
        <v>0</v>
      </c>
      <c r="S11" s="26">
        <v>0</v>
      </c>
      <c r="T11" s="26">
        <v>0</v>
      </c>
      <c r="U11" s="30">
        <v>0</v>
      </c>
      <c r="V11" s="26">
        <v>1413090</v>
      </c>
      <c r="W11" s="27">
        <f t="shared" si="0"/>
        <v>1413090</v>
      </c>
      <c r="X11" s="26">
        <v>0</v>
      </c>
      <c r="Y11" s="27">
        <f t="shared" ref="Y11:Y29" si="3">W11+X11</f>
        <v>1413090</v>
      </c>
    </row>
    <row r="12" spans="1:25" x14ac:dyDescent="0.2">
      <c r="A12" s="216" t="s">
        <v>265</v>
      </c>
      <c r="B12" s="216"/>
      <c r="C12" s="216"/>
      <c r="D12" s="216"/>
      <c r="E12" s="216"/>
      <c r="F12" s="216"/>
      <c r="G12" s="8">
        <v>6</v>
      </c>
      <c r="H12" s="30">
        <v>0</v>
      </c>
      <c r="I12" s="30">
        <v>0</v>
      </c>
      <c r="J12" s="30">
        <v>0</v>
      </c>
      <c r="K12" s="30">
        <v>0</v>
      </c>
      <c r="L12" s="30">
        <v>0</v>
      </c>
      <c r="M12" s="30">
        <v>0</v>
      </c>
      <c r="N12" s="26">
        <v>0</v>
      </c>
      <c r="O12" s="30">
        <v>0</v>
      </c>
      <c r="P12" s="30">
        <v>0</v>
      </c>
      <c r="Q12" s="30">
        <v>0</v>
      </c>
      <c r="R12" s="30">
        <v>0</v>
      </c>
      <c r="S12" s="26">
        <v>0</v>
      </c>
      <c r="T12" s="26">
        <v>0</v>
      </c>
      <c r="U12" s="30">
        <v>0</v>
      </c>
      <c r="V12" s="30">
        <v>0</v>
      </c>
      <c r="W12" s="27">
        <f t="shared" si="0"/>
        <v>0</v>
      </c>
      <c r="X12" s="26">
        <v>0</v>
      </c>
      <c r="Y12" s="27">
        <f t="shared" si="3"/>
        <v>0</v>
      </c>
    </row>
    <row r="13" spans="1:25" ht="26.25" customHeight="1" x14ac:dyDescent="0.2">
      <c r="A13" s="216" t="s">
        <v>266</v>
      </c>
      <c r="B13" s="216"/>
      <c r="C13" s="216"/>
      <c r="D13" s="216"/>
      <c r="E13" s="216"/>
      <c r="F13" s="216"/>
      <c r="G13" s="8">
        <v>7</v>
      </c>
      <c r="H13" s="30">
        <v>0</v>
      </c>
      <c r="I13" s="30">
        <v>0</v>
      </c>
      <c r="J13" s="30">
        <v>0</v>
      </c>
      <c r="K13" s="30">
        <v>0</v>
      </c>
      <c r="L13" s="30">
        <v>0</v>
      </c>
      <c r="M13" s="30">
        <v>0</v>
      </c>
      <c r="N13" s="30">
        <v>0</v>
      </c>
      <c r="O13" s="26">
        <v>-59211</v>
      </c>
      <c r="P13" s="30">
        <v>0</v>
      </c>
      <c r="Q13" s="30">
        <v>0</v>
      </c>
      <c r="R13" s="30">
        <v>0</v>
      </c>
      <c r="S13" s="26">
        <v>0</v>
      </c>
      <c r="T13" s="26">
        <v>0</v>
      </c>
      <c r="U13" s="26">
        <v>0</v>
      </c>
      <c r="V13" s="26">
        <v>0</v>
      </c>
      <c r="W13" s="27">
        <f t="shared" si="0"/>
        <v>-59211</v>
      </c>
      <c r="X13" s="26">
        <v>0</v>
      </c>
      <c r="Y13" s="27">
        <f t="shared" si="3"/>
        <v>-59211</v>
      </c>
    </row>
    <row r="14" spans="1:25" ht="40.5" customHeight="1" x14ac:dyDescent="0.2">
      <c r="A14" s="216" t="s">
        <v>410</v>
      </c>
      <c r="B14" s="216"/>
      <c r="C14" s="216"/>
      <c r="D14" s="216"/>
      <c r="E14" s="216"/>
      <c r="F14" s="216"/>
      <c r="G14" s="8">
        <v>8</v>
      </c>
      <c r="H14" s="30">
        <v>0</v>
      </c>
      <c r="I14" s="30">
        <v>0</v>
      </c>
      <c r="J14" s="30">
        <v>0</v>
      </c>
      <c r="K14" s="30">
        <v>0</v>
      </c>
      <c r="L14" s="30">
        <v>0</v>
      </c>
      <c r="M14" s="30">
        <v>0</v>
      </c>
      <c r="N14" s="30">
        <v>0</v>
      </c>
      <c r="O14" s="30">
        <v>0</v>
      </c>
      <c r="P14" s="26">
        <v>0</v>
      </c>
      <c r="Q14" s="30">
        <v>0</v>
      </c>
      <c r="R14" s="30">
        <v>0</v>
      </c>
      <c r="S14" s="26">
        <v>0</v>
      </c>
      <c r="T14" s="26">
        <v>0</v>
      </c>
      <c r="U14" s="26">
        <v>0</v>
      </c>
      <c r="V14" s="26">
        <v>0</v>
      </c>
      <c r="W14" s="27">
        <f t="shared" si="0"/>
        <v>0</v>
      </c>
      <c r="X14" s="26">
        <v>0</v>
      </c>
      <c r="Y14" s="27">
        <f t="shared" si="3"/>
        <v>0</v>
      </c>
    </row>
    <row r="15" spans="1:25" x14ac:dyDescent="0.2">
      <c r="A15" s="216" t="s">
        <v>267</v>
      </c>
      <c r="B15" s="216"/>
      <c r="C15" s="216"/>
      <c r="D15" s="216"/>
      <c r="E15" s="216"/>
      <c r="F15" s="216"/>
      <c r="G15" s="8">
        <v>9</v>
      </c>
      <c r="H15" s="30">
        <v>0</v>
      </c>
      <c r="I15" s="30">
        <v>0</v>
      </c>
      <c r="J15" s="30">
        <v>0</v>
      </c>
      <c r="K15" s="30">
        <v>0</v>
      </c>
      <c r="L15" s="30">
        <v>0</v>
      </c>
      <c r="M15" s="30">
        <v>0</v>
      </c>
      <c r="N15" s="30">
        <v>0</v>
      </c>
      <c r="O15" s="30">
        <v>0</v>
      </c>
      <c r="P15" s="30">
        <v>0</v>
      </c>
      <c r="Q15" s="26">
        <v>0</v>
      </c>
      <c r="R15" s="30">
        <v>0</v>
      </c>
      <c r="S15" s="26">
        <v>0</v>
      </c>
      <c r="T15" s="26">
        <v>0</v>
      </c>
      <c r="U15" s="26">
        <v>0</v>
      </c>
      <c r="V15" s="26">
        <v>0</v>
      </c>
      <c r="W15" s="27">
        <f t="shared" si="0"/>
        <v>0</v>
      </c>
      <c r="X15" s="26">
        <v>0</v>
      </c>
      <c r="Y15" s="27">
        <f t="shared" si="3"/>
        <v>0</v>
      </c>
    </row>
    <row r="16" spans="1:25" ht="28.5" customHeight="1" x14ac:dyDescent="0.2">
      <c r="A16" s="216" t="s">
        <v>268</v>
      </c>
      <c r="B16" s="216"/>
      <c r="C16" s="216"/>
      <c r="D16" s="216"/>
      <c r="E16" s="216"/>
      <c r="F16" s="216"/>
      <c r="G16" s="8">
        <v>10</v>
      </c>
      <c r="H16" s="30">
        <v>0</v>
      </c>
      <c r="I16" s="30">
        <v>0</v>
      </c>
      <c r="J16" s="30">
        <v>0</v>
      </c>
      <c r="K16" s="30">
        <v>0</v>
      </c>
      <c r="L16" s="30">
        <v>0</v>
      </c>
      <c r="M16" s="30">
        <v>0</v>
      </c>
      <c r="N16" s="30">
        <v>0</v>
      </c>
      <c r="O16" s="30">
        <v>0</v>
      </c>
      <c r="P16" s="30">
        <v>0</v>
      </c>
      <c r="Q16" s="30">
        <v>0</v>
      </c>
      <c r="R16" s="26">
        <v>0</v>
      </c>
      <c r="S16" s="26">
        <v>0</v>
      </c>
      <c r="T16" s="26">
        <v>0</v>
      </c>
      <c r="U16" s="26">
        <v>0</v>
      </c>
      <c r="V16" s="26">
        <v>0</v>
      </c>
      <c r="W16" s="27">
        <f t="shared" si="0"/>
        <v>0</v>
      </c>
      <c r="X16" s="26">
        <v>0</v>
      </c>
      <c r="Y16" s="27">
        <f t="shared" si="3"/>
        <v>0</v>
      </c>
    </row>
    <row r="17" spans="1:25" ht="23.25" customHeight="1" x14ac:dyDescent="0.2">
      <c r="A17" s="216" t="s">
        <v>269</v>
      </c>
      <c r="B17" s="216"/>
      <c r="C17" s="216"/>
      <c r="D17" s="216"/>
      <c r="E17" s="216"/>
      <c r="F17" s="216"/>
      <c r="G17" s="8">
        <v>11</v>
      </c>
      <c r="H17" s="30">
        <v>0</v>
      </c>
      <c r="I17" s="30">
        <v>0</v>
      </c>
      <c r="J17" s="30">
        <v>0</v>
      </c>
      <c r="K17" s="30">
        <v>0</v>
      </c>
      <c r="L17" s="30">
        <v>0</v>
      </c>
      <c r="M17" s="30">
        <v>0</v>
      </c>
      <c r="N17" s="26">
        <v>0</v>
      </c>
      <c r="O17" s="26">
        <v>0</v>
      </c>
      <c r="P17" s="26">
        <v>0</v>
      </c>
      <c r="Q17" s="26">
        <v>0</v>
      </c>
      <c r="R17" s="26">
        <v>0</v>
      </c>
      <c r="S17" s="26">
        <v>0</v>
      </c>
      <c r="T17" s="26">
        <v>0</v>
      </c>
      <c r="U17" s="26">
        <v>0</v>
      </c>
      <c r="V17" s="26">
        <v>0</v>
      </c>
      <c r="W17" s="27">
        <f t="shared" si="0"/>
        <v>0</v>
      </c>
      <c r="X17" s="26">
        <v>0</v>
      </c>
      <c r="Y17" s="27">
        <f t="shared" si="3"/>
        <v>0</v>
      </c>
    </row>
    <row r="18" spans="1:25" x14ac:dyDescent="0.2">
      <c r="A18" s="216" t="s">
        <v>270</v>
      </c>
      <c r="B18" s="216"/>
      <c r="C18" s="216"/>
      <c r="D18" s="216"/>
      <c r="E18" s="216"/>
      <c r="F18" s="216"/>
      <c r="G18" s="8">
        <v>12</v>
      </c>
      <c r="H18" s="30">
        <v>0</v>
      </c>
      <c r="I18" s="30">
        <v>0</v>
      </c>
      <c r="J18" s="30">
        <v>0</v>
      </c>
      <c r="K18" s="30">
        <v>0</v>
      </c>
      <c r="L18" s="30">
        <v>0</v>
      </c>
      <c r="M18" s="30">
        <v>0</v>
      </c>
      <c r="N18" s="26">
        <v>0</v>
      </c>
      <c r="O18" s="26">
        <v>0</v>
      </c>
      <c r="P18" s="26">
        <v>0</v>
      </c>
      <c r="Q18" s="26">
        <v>0</v>
      </c>
      <c r="R18" s="26">
        <v>0</v>
      </c>
      <c r="S18" s="26">
        <v>0</v>
      </c>
      <c r="T18" s="26">
        <v>0</v>
      </c>
      <c r="U18" s="26">
        <v>0</v>
      </c>
      <c r="V18" s="26">
        <v>0</v>
      </c>
      <c r="W18" s="27">
        <f t="shared" si="0"/>
        <v>0</v>
      </c>
      <c r="X18" s="26">
        <v>0</v>
      </c>
      <c r="Y18" s="27">
        <f t="shared" si="3"/>
        <v>0</v>
      </c>
    </row>
    <row r="19" spans="1:25" x14ac:dyDescent="0.2">
      <c r="A19" s="216" t="s">
        <v>271</v>
      </c>
      <c r="B19" s="216"/>
      <c r="C19" s="216"/>
      <c r="D19" s="216"/>
      <c r="E19" s="216"/>
      <c r="F19" s="216"/>
      <c r="G19" s="8">
        <v>13</v>
      </c>
      <c r="H19" s="26">
        <v>0</v>
      </c>
      <c r="I19" s="26">
        <v>96038</v>
      </c>
      <c r="J19" s="26">
        <v>0</v>
      </c>
      <c r="K19" s="26">
        <v>0</v>
      </c>
      <c r="L19" s="26">
        <v>0</v>
      </c>
      <c r="M19" s="26">
        <v>0</v>
      </c>
      <c r="N19" s="26">
        <v>0</v>
      </c>
      <c r="O19" s="26">
        <v>0</v>
      </c>
      <c r="P19" s="26">
        <v>0</v>
      </c>
      <c r="Q19" s="26">
        <v>0</v>
      </c>
      <c r="R19" s="26">
        <v>0</v>
      </c>
      <c r="S19" s="26">
        <v>0</v>
      </c>
      <c r="T19" s="26">
        <v>0</v>
      </c>
      <c r="U19" s="26">
        <v>0</v>
      </c>
      <c r="V19" s="26">
        <v>0</v>
      </c>
      <c r="W19" s="27">
        <f t="shared" si="0"/>
        <v>96038</v>
      </c>
      <c r="X19" s="26">
        <v>0</v>
      </c>
      <c r="Y19" s="27">
        <f t="shared" si="3"/>
        <v>96038</v>
      </c>
    </row>
    <row r="20" spans="1:25" x14ac:dyDescent="0.2">
      <c r="A20" s="216" t="s">
        <v>272</v>
      </c>
      <c r="B20" s="216"/>
      <c r="C20" s="216"/>
      <c r="D20" s="216"/>
      <c r="E20" s="216"/>
      <c r="F20" s="216"/>
      <c r="G20" s="8">
        <v>14</v>
      </c>
      <c r="H20" s="30">
        <v>0</v>
      </c>
      <c r="I20" s="30">
        <v>0</v>
      </c>
      <c r="J20" s="30">
        <v>0</v>
      </c>
      <c r="K20" s="30">
        <v>0</v>
      </c>
      <c r="L20" s="30">
        <v>0</v>
      </c>
      <c r="M20" s="30">
        <v>0</v>
      </c>
      <c r="N20" s="26">
        <v>0</v>
      </c>
      <c r="O20" s="26">
        <v>0</v>
      </c>
      <c r="P20" s="26">
        <v>0</v>
      </c>
      <c r="Q20" s="26">
        <v>0</v>
      </c>
      <c r="R20" s="26">
        <v>0</v>
      </c>
      <c r="S20" s="26">
        <v>0</v>
      </c>
      <c r="T20" s="26">
        <v>0</v>
      </c>
      <c r="U20" s="26">
        <v>488869</v>
      </c>
      <c r="V20" s="26">
        <v>0</v>
      </c>
      <c r="W20" s="27">
        <f t="shared" si="0"/>
        <v>488869</v>
      </c>
      <c r="X20" s="26">
        <v>0</v>
      </c>
      <c r="Y20" s="27">
        <f t="shared" si="3"/>
        <v>488869</v>
      </c>
    </row>
    <row r="21" spans="1:25" ht="30.75" customHeight="1" x14ac:dyDescent="0.2">
      <c r="A21" s="216" t="s">
        <v>411</v>
      </c>
      <c r="B21" s="216"/>
      <c r="C21" s="216"/>
      <c r="D21" s="216"/>
      <c r="E21" s="216"/>
      <c r="F21" s="216"/>
      <c r="G21" s="8">
        <v>15</v>
      </c>
      <c r="H21" s="26">
        <v>0</v>
      </c>
      <c r="I21" s="26">
        <v>0</v>
      </c>
      <c r="J21" s="26">
        <v>0</v>
      </c>
      <c r="K21" s="26">
        <v>0</v>
      </c>
      <c r="L21" s="26">
        <v>0</v>
      </c>
      <c r="M21" s="26">
        <v>0</v>
      </c>
      <c r="N21" s="26">
        <v>0</v>
      </c>
      <c r="O21" s="26">
        <v>0</v>
      </c>
      <c r="P21" s="26">
        <v>0</v>
      </c>
      <c r="Q21" s="26">
        <v>0</v>
      </c>
      <c r="R21" s="26">
        <v>0</v>
      </c>
      <c r="S21" s="26">
        <v>0</v>
      </c>
      <c r="T21" s="26">
        <v>0</v>
      </c>
      <c r="U21" s="26">
        <v>0</v>
      </c>
      <c r="V21" s="26">
        <v>0</v>
      </c>
      <c r="W21" s="27">
        <f t="shared" si="0"/>
        <v>0</v>
      </c>
      <c r="X21" s="26">
        <v>0</v>
      </c>
      <c r="Y21" s="27">
        <f t="shared" si="3"/>
        <v>0</v>
      </c>
    </row>
    <row r="22" spans="1:25" ht="28.5" customHeight="1" x14ac:dyDescent="0.2">
      <c r="A22" s="216" t="s">
        <v>412</v>
      </c>
      <c r="B22" s="216"/>
      <c r="C22" s="216"/>
      <c r="D22" s="216"/>
      <c r="E22" s="216"/>
      <c r="F22" s="216"/>
      <c r="G22" s="8">
        <v>16</v>
      </c>
      <c r="H22" s="26">
        <v>0</v>
      </c>
      <c r="I22" s="26">
        <v>0</v>
      </c>
      <c r="J22" s="26">
        <v>0</v>
      </c>
      <c r="K22" s="26">
        <v>0</v>
      </c>
      <c r="L22" s="26">
        <v>0</v>
      </c>
      <c r="M22" s="26">
        <v>0</v>
      </c>
      <c r="N22" s="26">
        <v>0</v>
      </c>
      <c r="O22" s="26">
        <v>0</v>
      </c>
      <c r="P22" s="26">
        <v>0</v>
      </c>
      <c r="Q22" s="26">
        <v>0</v>
      </c>
      <c r="R22" s="26">
        <v>0</v>
      </c>
      <c r="S22" s="26">
        <v>0</v>
      </c>
      <c r="T22" s="26">
        <v>0</v>
      </c>
      <c r="U22" s="26">
        <v>0</v>
      </c>
      <c r="V22" s="26">
        <v>0</v>
      </c>
      <c r="W22" s="27">
        <f t="shared" si="0"/>
        <v>0</v>
      </c>
      <c r="X22" s="26">
        <v>0</v>
      </c>
      <c r="Y22" s="27">
        <f t="shared" si="3"/>
        <v>0</v>
      </c>
    </row>
    <row r="23" spans="1:25" ht="26.25" customHeight="1" x14ac:dyDescent="0.2">
      <c r="A23" s="216" t="s">
        <v>413</v>
      </c>
      <c r="B23" s="216"/>
      <c r="C23" s="216"/>
      <c r="D23" s="216"/>
      <c r="E23" s="216"/>
      <c r="F23" s="216"/>
      <c r="G23" s="8">
        <v>17</v>
      </c>
      <c r="H23" s="26">
        <v>0</v>
      </c>
      <c r="I23" s="26">
        <v>0</v>
      </c>
      <c r="J23" s="26">
        <v>0</v>
      </c>
      <c r="K23" s="26">
        <v>0</v>
      </c>
      <c r="L23" s="26">
        <v>0</v>
      </c>
      <c r="M23" s="26">
        <v>0</v>
      </c>
      <c r="N23" s="26">
        <v>0</v>
      </c>
      <c r="O23" s="26">
        <v>0</v>
      </c>
      <c r="P23" s="26">
        <v>0</v>
      </c>
      <c r="Q23" s="26">
        <v>0</v>
      </c>
      <c r="R23" s="26">
        <v>0</v>
      </c>
      <c r="S23" s="26">
        <v>0</v>
      </c>
      <c r="T23" s="26">
        <v>0</v>
      </c>
      <c r="U23" s="26">
        <v>0</v>
      </c>
      <c r="V23" s="26">
        <v>0</v>
      </c>
      <c r="W23" s="27">
        <f t="shared" si="0"/>
        <v>0</v>
      </c>
      <c r="X23" s="26">
        <v>0</v>
      </c>
      <c r="Y23" s="27">
        <f t="shared" si="3"/>
        <v>0</v>
      </c>
    </row>
    <row r="24" spans="1:25" x14ac:dyDescent="0.2">
      <c r="A24" s="216" t="s">
        <v>273</v>
      </c>
      <c r="B24" s="216"/>
      <c r="C24" s="216"/>
      <c r="D24" s="216"/>
      <c r="E24" s="216"/>
      <c r="F24" s="216"/>
      <c r="G24" s="8">
        <v>18</v>
      </c>
      <c r="H24" s="26">
        <v>0</v>
      </c>
      <c r="I24" s="26">
        <v>0</v>
      </c>
      <c r="J24" s="26">
        <v>0</v>
      </c>
      <c r="K24" s="26">
        <v>-66605</v>
      </c>
      <c r="L24" s="26">
        <v>-21506</v>
      </c>
      <c r="M24" s="26">
        <v>0</v>
      </c>
      <c r="N24" s="26">
        <v>0</v>
      </c>
      <c r="O24" s="26">
        <v>0</v>
      </c>
      <c r="P24" s="26">
        <v>0</v>
      </c>
      <c r="Q24" s="26">
        <v>0</v>
      </c>
      <c r="R24" s="26">
        <v>0</v>
      </c>
      <c r="S24" s="26">
        <v>0</v>
      </c>
      <c r="T24" s="26">
        <v>0</v>
      </c>
      <c r="U24" s="26">
        <v>66605</v>
      </c>
      <c r="V24" s="26">
        <v>0</v>
      </c>
      <c r="W24" s="27">
        <f t="shared" si="0"/>
        <v>21506</v>
      </c>
      <c r="X24" s="26">
        <v>0</v>
      </c>
      <c r="Y24" s="27">
        <f t="shared" si="3"/>
        <v>21506</v>
      </c>
    </row>
    <row r="25" spans="1:25" x14ac:dyDescent="0.2">
      <c r="A25" s="216" t="s">
        <v>414</v>
      </c>
      <c r="B25" s="216"/>
      <c r="C25" s="216"/>
      <c r="D25" s="216"/>
      <c r="E25" s="216"/>
      <c r="F25" s="216"/>
      <c r="G25" s="8">
        <v>19</v>
      </c>
      <c r="H25" s="26">
        <v>0</v>
      </c>
      <c r="I25" s="26">
        <v>0</v>
      </c>
      <c r="J25" s="26">
        <v>0</v>
      </c>
      <c r="K25" s="26">
        <v>0</v>
      </c>
      <c r="L25" s="26">
        <v>0</v>
      </c>
      <c r="M25" s="26">
        <v>0</v>
      </c>
      <c r="N25" s="26">
        <v>0</v>
      </c>
      <c r="O25" s="26">
        <v>0</v>
      </c>
      <c r="P25" s="26">
        <v>0</v>
      </c>
      <c r="Q25" s="26">
        <v>0</v>
      </c>
      <c r="R25" s="26">
        <v>0</v>
      </c>
      <c r="S25" s="26">
        <v>0</v>
      </c>
      <c r="T25" s="26">
        <v>0</v>
      </c>
      <c r="U25" s="26">
        <v>0</v>
      </c>
      <c r="V25" s="26">
        <v>0</v>
      </c>
      <c r="W25" s="27">
        <f t="shared" si="0"/>
        <v>0</v>
      </c>
      <c r="X25" s="26">
        <v>0</v>
      </c>
      <c r="Y25" s="27">
        <f t="shared" ref="Y25" si="4">W25+X25</f>
        <v>0</v>
      </c>
    </row>
    <row r="26" spans="1:25" x14ac:dyDescent="0.2">
      <c r="A26" s="216" t="s">
        <v>416</v>
      </c>
      <c r="B26" s="216"/>
      <c r="C26" s="216"/>
      <c r="D26" s="216"/>
      <c r="E26" s="216"/>
      <c r="F26" s="216"/>
      <c r="G26" s="8">
        <v>20</v>
      </c>
      <c r="H26" s="26">
        <v>0</v>
      </c>
      <c r="I26" s="26">
        <v>0</v>
      </c>
      <c r="J26" s="26">
        <v>0</v>
      </c>
      <c r="K26" s="26">
        <v>0</v>
      </c>
      <c r="L26" s="26">
        <v>0</v>
      </c>
      <c r="M26" s="26">
        <v>0</v>
      </c>
      <c r="N26" s="26">
        <v>0</v>
      </c>
      <c r="O26" s="26">
        <v>0</v>
      </c>
      <c r="P26" s="26">
        <v>0</v>
      </c>
      <c r="Q26" s="26">
        <v>0</v>
      </c>
      <c r="R26" s="26">
        <v>0</v>
      </c>
      <c r="S26" s="26">
        <v>0</v>
      </c>
      <c r="T26" s="26">
        <v>0</v>
      </c>
      <c r="U26" s="26">
        <v>0</v>
      </c>
      <c r="V26" s="26">
        <v>0</v>
      </c>
      <c r="W26" s="27">
        <f t="shared" si="0"/>
        <v>0</v>
      </c>
      <c r="X26" s="26">
        <v>0</v>
      </c>
      <c r="Y26" s="27">
        <f t="shared" si="3"/>
        <v>0</v>
      </c>
    </row>
    <row r="27" spans="1:25" x14ac:dyDescent="0.2">
      <c r="A27" s="216" t="s">
        <v>415</v>
      </c>
      <c r="B27" s="216"/>
      <c r="C27" s="216"/>
      <c r="D27" s="216"/>
      <c r="E27" s="216"/>
      <c r="F27" s="216"/>
      <c r="G27" s="8">
        <v>21</v>
      </c>
      <c r="H27" s="26">
        <v>0</v>
      </c>
      <c r="I27" s="26">
        <v>69844</v>
      </c>
      <c r="J27" s="26">
        <v>31802</v>
      </c>
      <c r="K27" s="26">
        <v>0</v>
      </c>
      <c r="L27" s="26">
        <v>0</v>
      </c>
      <c r="M27" s="26">
        <v>0</v>
      </c>
      <c r="N27" s="26">
        <v>0</v>
      </c>
      <c r="O27" s="26">
        <v>0</v>
      </c>
      <c r="P27" s="26">
        <v>0</v>
      </c>
      <c r="Q27" s="26">
        <v>0</v>
      </c>
      <c r="R27" s="26">
        <v>0</v>
      </c>
      <c r="S27" s="26">
        <v>0</v>
      </c>
      <c r="T27" s="26">
        <v>0</v>
      </c>
      <c r="U27" s="26">
        <v>-399980</v>
      </c>
      <c r="V27" s="26">
        <v>0</v>
      </c>
      <c r="W27" s="27">
        <f t="shared" si="0"/>
        <v>-298334</v>
      </c>
      <c r="X27" s="26">
        <v>0</v>
      </c>
      <c r="Y27" s="27">
        <f t="shared" si="3"/>
        <v>-298334</v>
      </c>
    </row>
    <row r="28" spans="1:25" x14ac:dyDescent="0.2">
      <c r="A28" s="216" t="s">
        <v>417</v>
      </c>
      <c r="B28" s="216"/>
      <c r="C28" s="216"/>
      <c r="D28" s="216"/>
      <c r="E28" s="216"/>
      <c r="F28" s="216"/>
      <c r="G28" s="8">
        <v>22</v>
      </c>
      <c r="H28" s="26">
        <v>0</v>
      </c>
      <c r="I28" s="26">
        <v>0</v>
      </c>
      <c r="J28" s="26">
        <v>0</v>
      </c>
      <c r="K28" s="26">
        <v>0</v>
      </c>
      <c r="L28" s="26">
        <v>0</v>
      </c>
      <c r="M28" s="26">
        <v>0</v>
      </c>
      <c r="N28" s="26">
        <v>0</v>
      </c>
      <c r="O28" s="26">
        <v>0</v>
      </c>
      <c r="P28" s="26">
        <v>0</v>
      </c>
      <c r="Q28" s="26">
        <v>0</v>
      </c>
      <c r="R28" s="26">
        <v>0</v>
      </c>
      <c r="S28" s="26">
        <v>0</v>
      </c>
      <c r="T28" s="26">
        <v>0</v>
      </c>
      <c r="U28" s="26">
        <v>2090243</v>
      </c>
      <c r="V28" s="26">
        <v>-2090243</v>
      </c>
      <c r="W28" s="27">
        <f t="shared" si="0"/>
        <v>0</v>
      </c>
      <c r="X28" s="26">
        <v>0</v>
      </c>
      <c r="Y28" s="27">
        <f t="shared" si="3"/>
        <v>0</v>
      </c>
    </row>
    <row r="29" spans="1:25" x14ac:dyDescent="0.2">
      <c r="A29" s="216" t="s">
        <v>418</v>
      </c>
      <c r="B29" s="216"/>
      <c r="C29" s="216"/>
      <c r="D29" s="216"/>
      <c r="E29" s="216"/>
      <c r="F29" s="216"/>
      <c r="G29" s="8">
        <v>23</v>
      </c>
      <c r="H29" s="26">
        <v>0</v>
      </c>
      <c r="I29" s="26">
        <v>0</v>
      </c>
      <c r="J29" s="26">
        <v>0</v>
      </c>
      <c r="K29" s="26">
        <v>0</v>
      </c>
      <c r="L29" s="26">
        <v>0</v>
      </c>
      <c r="M29" s="26">
        <v>0</v>
      </c>
      <c r="N29" s="26">
        <v>0</v>
      </c>
      <c r="O29" s="26">
        <v>0</v>
      </c>
      <c r="P29" s="26">
        <v>0</v>
      </c>
      <c r="Q29" s="26">
        <v>0</v>
      </c>
      <c r="R29" s="26">
        <v>0</v>
      </c>
      <c r="S29" s="26">
        <v>0</v>
      </c>
      <c r="T29" s="26">
        <v>0</v>
      </c>
      <c r="U29" s="26">
        <v>0</v>
      </c>
      <c r="V29" s="26">
        <v>0</v>
      </c>
      <c r="W29" s="27">
        <f t="shared" si="0"/>
        <v>0</v>
      </c>
      <c r="X29" s="26">
        <v>0</v>
      </c>
      <c r="Y29" s="27">
        <f t="shared" si="3"/>
        <v>0</v>
      </c>
    </row>
    <row r="30" spans="1:25" ht="27.75" customHeight="1" x14ac:dyDescent="0.2">
      <c r="A30" s="217" t="s">
        <v>419</v>
      </c>
      <c r="B30" s="217"/>
      <c r="C30" s="217"/>
      <c r="D30" s="217"/>
      <c r="E30" s="217"/>
      <c r="F30" s="217"/>
      <c r="G30" s="10">
        <v>24</v>
      </c>
      <c r="H30" s="29">
        <f>SUM(H10:H29)</f>
        <v>4337626</v>
      </c>
      <c r="I30" s="29">
        <f t="shared" ref="I30:Y30" si="5">SUM(I10:I29)</f>
        <v>1318901</v>
      </c>
      <c r="J30" s="29">
        <f t="shared" si="5"/>
        <v>375889</v>
      </c>
      <c r="K30" s="29">
        <f t="shared" si="5"/>
        <v>97838</v>
      </c>
      <c r="L30" s="29">
        <f t="shared" si="5"/>
        <v>91267</v>
      </c>
      <c r="M30" s="29">
        <f t="shared" si="5"/>
        <v>0</v>
      </c>
      <c r="N30" s="29">
        <f t="shared" si="5"/>
        <v>945660</v>
      </c>
      <c r="O30" s="29">
        <f t="shared" si="5"/>
        <v>6830515</v>
      </c>
      <c r="P30" s="29">
        <f t="shared" si="5"/>
        <v>0</v>
      </c>
      <c r="Q30" s="29">
        <f t="shared" si="5"/>
        <v>0</v>
      </c>
      <c r="R30" s="29">
        <f t="shared" si="5"/>
        <v>0</v>
      </c>
      <c r="S30" s="29">
        <f t="shared" si="5"/>
        <v>0</v>
      </c>
      <c r="T30" s="29">
        <f t="shared" si="5"/>
        <v>0</v>
      </c>
      <c r="U30" s="29">
        <f t="shared" si="5"/>
        <v>12464957</v>
      </c>
      <c r="V30" s="29">
        <f t="shared" si="5"/>
        <v>1413090</v>
      </c>
      <c r="W30" s="29">
        <f t="shared" si="5"/>
        <v>27693209</v>
      </c>
      <c r="X30" s="29">
        <f t="shared" si="5"/>
        <v>0</v>
      </c>
      <c r="Y30" s="29">
        <f t="shared" si="5"/>
        <v>27693209</v>
      </c>
    </row>
    <row r="31" spans="1:25" x14ac:dyDescent="0.2">
      <c r="A31" s="218" t="s">
        <v>274</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row>
    <row r="32" spans="1:25" ht="36.75" customHeight="1" x14ac:dyDescent="0.2">
      <c r="A32" s="214" t="s">
        <v>275</v>
      </c>
      <c r="B32" s="214"/>
      <c r="C32" s="214"/>
      <c r="D32" s="214"/>
      <c r="E32" s="214"/>
      <c r="F32" s="214"/>
      <c r="G32" s="9">
        <v>25</v>
      </c>
      <c r="H32" s="28">
        <f>SUM(H12:H20)</f>
        <v>0</v>
      </c>
      <c r="I32" s="28">
        <f t="shared" ref="I32:Y32" si="6">SUM(I12:I20)</f>
        <v>96038</v>
      </c>
      <c r="J32" s="28">
        <f t="shared" si="6"/>
        <v>0</v>
      </c>
      <c r="K32" s="28">
        <f t="shared" si="6"/>
        <v>0</v>
      </c>
      <c r="L32" s="28">
        <f t="shared" si="6"/>
        <v>0</v>
      </c>
      <c r="M32" s="28">
        <f t="shared" si="6"/>
        <v>0</v>
      </c>
      <c r="N32" s="28">
        <f t="shared" si="6"/>
        <v>0</v>
      </c>
      <c r="O32" s="28">
        <f t="shared" si="6"/>
        <v>-59211</v>
      </c>
      <c r="P32" s="28">
        <f t="shared" si="6"/>
        <v>0</v>
      </c>
      <c r="Q32" s="28">
        <f t="shared" si="6"/>
        <v>0</v>
      </c>
      <c r="R32" s="28">
        <f t="shared" si="6"/>
        <v>0</v>
      </c>
      <c r="S32" s="28">
        <f t="shared" si="6"/>
        <v>0</v>
      </c>
      <c r="T32" s="28">
        <f t="shared" si="6"/>
        <v>0</v>
      </c>
      <c r="U32" s="28">
        <f t="shared" si="6"/>
        <v>488869</v>
      </c>
      <c r="V32" s="28">
        <f t="shared" si="6"/>
        <v>0</v>
      </c>
      <c r="W32" s="28">
        <f t="shared" si="6"/>
        <v>525696</v>
      </c>
      <c r="X32" s="28">
        <f t="shared" si="6"/>
        <v>0</v>
      </c>
      <c r="Y32" s="28">
        <f t="shared" si="6"/>
        <v>525696</v>
      </c>
    </row>
    <row r="33" spans="1:25" ht="31.5" customHeight="1" x14ac:dyDescent="0.2">
      <c r="A33" s="214" t="s">
        <v>420</v>
      </c>
      <c r="B33" s="214"/>
      <c r="C33" s="214"/>
      <c r="D33" s="214"/>
      <c r="E33" s="214"/>
      <c r="F33" s="214"/>
      <c r="G33" s="9">
        <v>26</v>
      </c>
      <c r="H33" s="28">
        <f>H11+H32</f>
        <v>0</v>
      </c>
      <c r="I33" s="28">
        <f t="shared" ref="I33:Y33" si="7">I11+I32</f>
        <v>96038</v>
      </c>
      <c r="J33" s="28">
        <f t="shared" si="7"/>
        <v>0</v>
      </c>
      <c r="K33" s="28">
        <f t="shared" si="7"/>
        <v>0</v>
      </c>
      <c r="L33" s="28">
        <f t="shared" si="7"/>
        <v>0</v>
      </c>
      <c r="M33" s="28">
        <f t="shared" si="7"/>
        <v>0</v>
      </c>
      <c r="N33" s="28">
        <f t="shared" si="7"/>
        <v>0</v>
      </c>
      <c r="O33" s="28">
        <f t="shared" si="7"/>
        <v>-59211</v>
      </c>
      <c r="P33" s="28">
        <f t="shared" si="7"/>
        <v>0</v>
      </c>
      <c r="Q33" s="28">
        <f t="shared" si="7"/>
        <v>0</v>
      </c>
      <c r="R33" s="28">
        <f t="shared" si="7"/>
        <v>0</v>
      </c>
      <c r="S33" s="28">
        <f t="shared" si="7"/>
        <v>0</v>
      </c>
      <c r="T33" s="28">
        <f t="shared" si="7"/>
        <v>0</v>
      </c>
      <c r="U33" s="28">
        <f t="shared" si="7"/>
        <v>488869</v>
      </c>
      <c r="V33" s="28">
        <f t="shared" si="7"/>
        <v>1413090</v>
      </c>
      <c r="W33" s="28">
        <f t="shared" si="7"/>
        <v>1938786</v>
      </c>
      <c r="X33" s="28">
        <f t="shared" si="7"/>
        <v>0</v>
      </c>
      <c r="Y33" s="28">
        <f t="shared" si="7"/>
        <v>1938786</v>
      </c>
    </row>
    <row r="34" spans="1:25" ht="30.75" customHeight="1" x14ac:dyDescent="0.2">
      <c r="A34" s="215" t="s">
        <v>421</v>
      </c>
      <c r="B34" s="215"/>
      <c r="C34" s="215"/>
      <c r="D34" s="215"/>
      <c r="E34" s="215"/>
      <c r="F34" s="215"/>
      <c r="G34" s="10">
        <v>27</v>
      </c>
      <c r="H34" s="29">
        <f>SUM(H21:H29)</f>
        <v>0</v>
      </c>
      <c r="I34" s="29">
        <f t="shared" ref="I34:Y34" si="8">SUM(I21:I29)</f>
        <v>69844</v>
      </c>
      <c r="J34" s="29">
        <f t="shared" si="8"/>
        <v>31802</v>
      </c>
      <c r="K34" s="29">
        <f t="shared" si="8"/>
        <v>-66605</v>
      </c>
      <c r="L34" s="29">
        <f t="shared" si="8"/>
        <v>-21506</v>
      </c>
      <c r="M34" s="29">
        <f t="shared" si="8"/>
        <v>0</v>
      </c>
      <c r="N34" s="29">
        <f t="shared" si="8"/>
        <v>0</v>
      </c>
      <c r="O34" s="29">
        <f t="shared" si="8"/>
        <v>0</v>
      </c>
      <c r="P34" s="29">
        <f t="shared" si="8"/>
        <v>0</v>
      </c>
      <c r="Q34" s="29">
        <f t="shared" si="8"/>
        <v>0</v>
      </c>
      <c r="R34" s="29">
        <f t="shared" si="8"/>
        <v>0</v>
      </c>
      <c r="S34" s="29">
        <f t="shared" si="8"/>
        <v>0</v>
      </c>
      <c r="T34" s="29">
        <f t="shared" si="8"/>
        <v>0</v>
      </c>
      <c r="U34" s="29">
        <f t="shared" si="8"/>
        <v>1756868</v>
      </c>
      <c r="V34" s="29">
        <f t="shared" si="8"/>
        <v>-2090243</v>
      </c>
      <c r="W34" s="29">
        <f t="shared" si="8"/>
        <v>-276828</v>
      </c>
      <c r="X34" s="29">
        <f t="shared" si="8"/>
        <v>0</v>
      </c>
      <c r="Y34" s="29">
        <f t="shared" si="8"/>
        <v>-276828</v>
      </c>
    </row>
    <row r="35" spans="1:25" x14ac:dyDescent="0.2">
      <c r="A35" s="218" t="s">
        <v>276</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row>
    <row r="36" spans="1:25" x14ac:dyDescent="0.2">
      <c r="A36" s="221" t="s">
        <v>295</v>
      </c>
      <c r="B36" s="221"/>
      <c r="C36" s="221"/>
      <c r="D36" s="221"/>
      <c r="E36" s="221"/>
      <c r="F36" s="221"/>
      <c r="G36" s="8">
        <v>28</v>
      </c>
      <c r="H36" s="26">
        <v>4337626</v>
      </c>
      <c r="I36" s="26">
        <v>1318901</v>
      </c>
      <c r="J36" s="26">
        <v>375889</v>
      </c>
      <c r="K36" s="26">
        <v>97838</v>
      </c>
      <c r="L36" s="26">
        <v>91267</v>
      </c>
      <c r="M36" s="26">
        <v>0</v>
      </c>
      <c r="N36" s="26">
        <v>945660</v>
      </c>
      <c r="O36" s="26">
        <v>6830515</v>
      </c>
      <c r="P36" s="26">
        <v>0</v>
      </c>
      <c r="Q36" s="26">
        <v>0</v>
      </c>
      <c r="R36" s="26">
        <v>0</v>
      </c>
      <c r="S36" s="26">
        <v>0</v>
      </c>
      <c r="T36" s="26">
        <v>0</v>
      </c>
      <c r="U36" s="26">
        <v>12464957</v>
      </c>
      <c r="V36" s="26">
        <v>1413090</v>
      </c>
      <c r="W36" s="27">
        <f>H36+I36+J36+K36-L36+M36+N36+O36+P36+Q36+R36+U36+V36+S36+T36</f>
        <v>27693209</v>
      </c>
      <c r="X36" s="26">
        <v>0</v>
      </c>
      <c r="Y36" s="27">
        <f t="shared" ref="Y36:Y38" si="9">W36+X36</f>
        <v>27693209</v>
      </c>
    </row>
    <row r="37" spans="1:25" x14ac:dyDescent="0.2">
      <c r="A37" s="216" t="s">
        <v>262</v>
      </c>
      <c r="B37" s="216"/>
      <c r="C37" s="216"/>
      <c r="D37" s="216"/>
      <c r="E37" s="216"/>
      <c r="F37" s="216"/>
      <c r="G37" s="8">
        <v>29</v>
      </c>
      <c r="H37" s="26">
        <v>0</v>
      </c>
      <c r="I37" s="26">
        <v>0</v>
      </c>
      <c r="J37" s="26">
        <v>0</v>
      </c>
      <c r="K37" s="26">
        <v>0</v>
      </c>
      <c r="L37" s="26">
        <v>0</v>
      </c>
      <c r="M37" s="26">
        <v>0</v>
      </c>
      <c r="N37" s="26">
        <v>0</v>
      </c>
      <c r="O37" s="26">
        <v>0</v>
      </c>
      <c r="P37" s="26">
        <v>0</v>
      </c>
      <c r="Q37" s="26">
        <v>0</v>
      </c>
      <c r="R37" s="26">
        <v>0</v>
      </c>
      <c r="S37" s="26">
        <v>0</v>
      </c>
      <c r="T37" s="26">
        <v>0</v>
      </c>
      <c r="U37" s="26">
        <v>0</v>
      </c>
      <c r="V37" s="26">
        <v>0</v>
      </c>
      <c r="W37" s="27">
        <f t="shared" ref="W37:W58" si="10">H37+I37+J37+K37-L37+M37+N37+O37+P37+Q37+R37+U37+V37+S37+T37</f>
        <v>0</v>
      </c>
      <c r="X37" s="26">
        <v>0</v>
      </c>
      <c r="Y37" s="27">
        <f t="shared" si="9"/>
        <v>0</v>
      </c>
    </row>
    <row r="38" spans="1:25" x14ac:dyDescent="0.2">
      <c r="A38" s="216" t="s">
        <v>263</v>
      </c>
      <c r="B38" s="216"/>
      <c r="C38" s="216"/>
      <c r="D38" s="216"/>
      <c r="E38" s="216"/>
      <c r="F38" s="216"/>
      <c r="G38" s="8">
        <v>30</v>
      </c>
      <c r="H38" s="26">
        <v>0</v>
      </c>
      <c r="I38" s="26">
        <v>0</v>
      </c>
      <c r="J38" s="26">
        <v>0</v>
      </c>
      <c r="K38" s="26">
        <v>0</v>
      </c>
      <c r="L38" s="26">
        <v>0</v>
      </c>
      <c r="M38" s="26">
        <v>0</v>
      </c>
      <c r="N38" s="26">
        <v>0</v>
      </c>
      <c r="O38" s="26">
        <v>0</v>
      </c>
      <c r="P38" s="26">
        <v>0</v>
      </c>
      <c r="Q38" s="26">
        <v>0</v>
      </c>
      <c r="R38" s="26">
        <v>0</v>
      </c>
      <c r="S38" s="26">
        <v>0</v>
      </c>
      <c r="T38" s="26">
        <v>0</v>
      </c>
      <c r="U38" s="26">
        <v>0</v>
      </c>
      <c r="V38" s="26">
        <v>0</v>
      </c>
      <c r="W38" s="27">
        <f t="shared" si="10"/>
        <v>0</v>
      </c>
      <c r="X38" s="26">
        <v>0</v>
      </c>
      <c r="Y38" s="27">
        <f t="shared" si="9"/>
        <v>0</v>
      </c>
    </row>
    <row r="39" spans="1:25" ht="25.5" customHeight="1" x14ac:dyDescent="0.2">
      <c r="A39" s="222" t="s">
        <v>422</v>
      </c>
      <c r="B39" s="222"/>
      <c r="C39" s="222"/>
      <c r="D39" s="222"/>
      <c r="E39" s="222"/>
      <c r="F39" s="222"/>
      <c r="G39" s="9">
        <v>31</v>
      </c>
      <c r="H39" s="28">
        <f>H36+H37+H38</f>
        <v>4337626</v>
      </c>
      <c r="I39" s="28">
        <f t="shared" ref="I39:Y39" si="11">I36+I37+I38</f>
        <v>1318901</v>
      </c>
      <c r="J39" s="28">
        <f t="shared" si="11"/>
        <v>375889</v>
      </c>
      <c r="K39" s="28">
        <f t="shared" si="11"/>
        <v>97838</v>
      </c>
      <c r="L39" s="28">
        <f t="shared" si="11"/>
        <v>91267</v>
      </c>
      <c r="M39" s="28">
        <f t="shared" si="11"/>
        <v>0</v>
      </c>
      <c r="N39" s="28">
        <f t="shared" si="11"/>
        <v>945660</v>
      </c>
      <c r="O39" s="28">
        <f t="shared" si="11"/>
        <v>6830515</v>
      </c>
      <c r="P39" s="28">
        <f t="shared" si="11"/>
        <v>0</v>
      </c>
      <c r="Q39" s="28">
        <f t="shared" si="11"/>
        <v>0</v>
      </c>
      <c r="R39" s="28">
        <f t="shared" si="11"/>
        <v>0</v>
      </c>
      <c r="S39" s="28">
        <f t="shared" si="11"/>
        <v>0</v>
      </c>
      <c r="T39" s="28">
        <f t="shared" si="11"/>
        <v>0</v>
      </c>
      <c r="U39" s="28">
        <f t="shared" si="11"/>
        <v>12464957</v>
      </c>
      <c r="V39" s="28">
        <f t="shared" si="11"/>
        <v>1413090</v>
      </c>
      <c r="W39" s="28">
        <f t="shared" si="11"/>
        <v>27693209</v>
      </c>
      <c r="X39" s="28">
        <f t="shared" si="11"/>
        <v>0</v>
      </c>
      <c r="Y39" s="28">
        <f t="shared" si="11"/>
        <v>27693209</v>
      </c>
    </row>
    <row r="40" spans="1:25" x14ac:dyDescent="0.2">
      <c r="A40" s="216" t="s">
        <v>264</v>
      </c>
      <c r="B40" s="216"/>
      <c r="C40" s="216"/>
      <c r="D40" s="216"/>
      <c r="E40" s="216"/>
      <c r="F40" s="216"/>
      <c r="G40" s="8">
        <v>32</v>
      </c>
      <c r="H40" s="30">
        <v>0</v>
      </c>
      <c r="I40" s="30">
        <v>0</v>
      </c>
      <c r="J40" s="30">
        <v>0</v>
      </c>
      <c r="K40" s="30">
        <v>0</v>
      </c>
      <c r="L40" s="30">
        <v>0</v>
      </c>
      <c r="M40" s="30">
        <v>0</v>
      </c>
      <c r="N40" s="30">
        <v>0</v>
      </c>
      <c r="O40" s="30">
        <v>0</v>
      </c>
      <c r="P40" s="30">
        <v>0</v>
      </c>
      <c r="Q40" s="30">
        <v>0</v>
      </c>
      <c r="R40" s="30">
        <v>0</v>
      </c>
      <c r="S40" s="26">
        <v>0</v>
      </c>
      <c r="T40" s="26">
        <v>0</v>
      </c>
      <c r="U40" s="30">
        <v>0</v>
      </c>
      <c r="V40" s="26">
        <v>1364185</v>
      </c>
      <c r="W40" s="27">
        <f t="shared" si="10"/>
        <v>1364185</v>
      </c>
      <c r="X40" s="26">
        <v>0</v>
      </c>
      <c r="Y40" s="27">
        <f t="shared" ref="Y40:Y58" si="12">W40+X40</f>
        <v>1364185</v>
      </c>
    </row>
    <row r="41" spans="1:25" x14ac:dyDescent="0.2">
      <c r="A41" s="216" t="s">
        <v>265</v>
      </c>
      <c r="B41" s="216"/>
      <c r="C41" s="216"/>
      <c r="D41" s="216"/>
      <c r="E41" s="216"/>
      <c r="F41" s="216"/>
      <c r="G41" s="8">
        <v>33</v>
      </c>
      <c r="H41" s="30">
        <v>0</v>
      </c>
      <c r="I41" s="30">
        <v>0</v>
      </c>
      <c r="J41" s="30">
        <v>0</v>
      </c>
      <c r="K41" s="30">
        <v>0</v>
      </c>
      <c r="L41" s="30">
        <v>0</v>
      </c>
      <c r="M41" s="30">
        <v>0</v>
      </c>
      <c r="N41" s="26">
        <v>0</v>
      </c>
      <c r="O41" s="30">
        <v>0</v>
      </c>
      <c r="P41" s="30">
        <v>0</v>
      </c>
      <c r="Q41" s="30">
        <v>0</v>
      </c>
      <c r="R41" s="30">
        <v>0</v>
      </c>
      <c r="S41" s="26">
        <v>0</v>
      </c>
      <c r="T41" s="26">
        <v>0</v>
      </c>
      <c r="U41" s="30">
        <v>0</v>
      </c>
      <c r="V41" s="30">
        <v>0</v>
      </c>
      <c r="W41" s="27">
        <f t="shared" si="10"/>
        <v>0</v>
      </c>
      <c r="X41" s="26">
        <v>0</v>
      </c>
      <c r="Y41" s="27">
        <f t="shared" si="12"/>
        <v>0</v>
      </c>
    </row>
    <row r="42" spans="1:25" ht="27" customHeight="1" x14ac:dyDescent="0.2">
      <c r="A42" s="216" t="s">
        <v>277</v>
      </c>
      <c r="B42" s="216"/>
      <c r="C42" s="216"/>
      <c r="D42" s="216"/>
      <c r="E42" s="216"/>
      <c r="F42" s="216"/>
      <c r="G42" s="8">
        <v>34</v>
      </c>
      <c r="H42" s="30">
        <v>0</v>
      </c>
      <c r="I42" s="30">
        <v>0</v>
      </c>
      <c r="J42" s="30">
        <v>0</v>
      </c>
      <c r="K42" s="30">
        <v>0</v>
      </c>
      <c r="L42" s="30">
        <v>0</v>
      </c>
      <c r="M42" s="30">
        <v>0</v>
      </c>
      <c r="N42" s="30">
        <v>0</v>
      </c>
      <c r="O42" s="26">
        <v>0</v>
      </c>
      <c r="P42" s="30">
        <v>0</v>
      </c>
      <c r="Q42" s="30">
        <v>0</v>
      </c>
      <c r="R42" s="30">
        <v>0</v>
      </c>
      <c r="S42" s="26">
        <v>0</v>
      </c>
      <c r="T42" s="26">
        <v>0</v>
      </c>
      <c r="U42" s="26">
        <v>0</v>
      </c>
      <c r="V42" s="26">
        <v>0</v>
      </c>
      <c r="W42" s="27">
        <f t="shared" si="10"/>
        <v>0</v>
      </c>
      <c r="X42" s="26">
        <v>0</v>
      </c>
      <c r="Y42" s="27">
        <f t="shared" si="12"/>
        <v>0</v>
      </c>
    </row>
    <row r="43" spans="1:25" ht="37.5" customHeight="1" x14ac:dyDescent="0.2">
      <c r="A43" s="216" t="s">
        <v>410</v>
      </c>
      <c r="B43" s="216"/>
      <c r="C43" s="216"/>
      <c r="D43" s="216"/>
      <c r="E43" s="216"/>
      <c r="F43" s="216"/>
      <c r="G43" s="8">
        <v>35</v>
      </c>
      <c r="H43" s="30">
        <v>0</v>
      </c>
      <c r="I43" s="30">
        <v>0</v>
      </c>
      <c r="J43" s="30">
        <v>0</v>
      </c>
      <c r="K43" s="30">
        <v>0</v>
      </c>
      <c r="L43" s="30">
        <v>0</v>
      </c>
      <c r="M43" s="30">
        <v>0</v>
      </c>
      <c r="N43" s="30">
        <v>0</v>
      </c>
      <c r="O43" s="30">
        <v>0</v>
      </c>
      <c r="P43" s="26">
        <v>0</v>
      </c>
      <c r="Q43" s="30">
        <v>0</v>
      </c>
      <c r="R43" s="30">
        <v>0</v>
      </c>
      <c r="S43" s="26">
        <v>0</v>
      </c>
      <c r="T43" s="26">
        <v>0</v>
      </c>
      <c r="U43" s="26">
        <v>0</v>
      </c>
      <c r="V43" s="26">
        <v>0</v>
      </c>
      <c r="W43" s="27">
        <f t="shared" si="10"/>
        <v>0</v>
      </c>
      <c r="X43" s="26">
        <v>0</v>
      </c>
      <c r="Y43" s="27">
        <f t="shared" si="12"/>
        <v>0</v>
      </c>
    </row>
    <row r="44" spans="1:25" ht="21" customHeight="1" x14ac:dyDescent="0.2">
      <c r="A44" s="216" t="s">
        <v>267</v>
      </c>
      <c r="B44" s="216"/>
      <c r="C44" s="216"/>
      <c r="D44" s="216"/>
      <c r="E44" s="216"/>
      <c r="F44" s="216"/>
      <c r="G44" s="8">
        <v>36</v>
      </c>
      <c r="H44" s="30">
        <v>0</v>
      </c>
      <c r="I44" s="30">
        <v>0</v>
      </c>
      <c r="J44" s="30">
        <v>0</v>
      </c>
      <c r="K44" s="30">
        <v>0</v>
      </c>
      <c r="L44" s="30">
        <v>0</v>
      </c>
      <c r="M44" s="30">
        <v>0</v>
      </c>
      <c r="N44" s="30">
        <v>0</v>
      </c>
      <c r="O44" s="30">
        <v>0</v>
      </c>
      <c r="P44" s="30">
        <v>0</v>
      </c>
      <c r="Q44" s="26">
        <v>0</v>
      </c>
      <c r="R44" s="30">
        <v>0</v>
      </c>
      <c r="S44" s="26">
        <v>0</v>
      </c>
      <c r="T44" s="26">
        <v>0</v>
      </c>
      <c r="U44" s="26">
        <v>0</v>
      </c>
      <c r="V44" s="26">
        <v>0</v>
      </c>
      <c r="W44" s="27">
        <f t="shared" si="10"/>
        <v>0</v>
      </c>
      <c r="X44" s="26">
        <v>0</v>
      </c>
      <c r="Y44" s="27">
        <f t="shared" si="12"/>
        <v>0</v>
      </c>
    </row>
    <row r="45" spans="1:25" ht="29.25" customHeight="1" x14ac:dyDescent="0.2">
      <c r="A45" s="216" t="s">
        <v>268</v>
      </c>
      <c r="B45" s="216"/>
      <c r="C45" s="216"/>
      <c r="D45" s="216"/>
      <c r="E45" s="216"/>
      <c r="F45" s="216"/>
      <c r="G45" s="8">
        <v>37</v>
      </c>
      <c r="H45" s="30">
        <v>0</v>
      </c>
      <c r="I45" s="30">
        <v>0</v>
      </c>
      <c r="J45" s="30">
        <v>0</v>
      </c>
      <c r="K45" s="30">
        <v>0</v>
      </c>
      <c r="L45" s="30">
        <v>0</v>
      </c>
      <c r="M45" s="30">
        <v>0</v>
      </c>
      <c r="N45" s="30">
        <v>0</v>
      </c>
      <c r="O45" s="30">
        <v>0</v>
      </c>
      <c r="P45" s="30">
        <v>0</v>
      </c>
      <c r="Q45" s="30">
        <v>0</v>
      </c>
      <c r="R45" s="26">
        <v>0</v>
      </c>
      <c r="S45" s="26">
        <v>0</v>
      </c>
      <c r="T45" s="26">
        <v>0</v>
      </c>
      <c r="U45" s="26">
        <v>0</v>
      </c>
      <c r="V45" s="26">
        <v>0</v>
      </c>
      <c r="W45" s="27">
        <f t="shared" si="10"/>
        <v>0</v>
      </c>
      <c r="X45" s="26">
        <v>0</v>
      </c>
      <c r="Y45" s="27">
        <f t="shared" si="12"/>
        <v>0</v>
      </c>
    </row>
    <row r="46" spans="1:25" ht="21" customHeight="1" x14ac:dyDescent="0.2">
      <c r="A46" s="216" t="s">
        <v>278</v>
      </c>
      <c r="B46" s="216"/>
      <c r="C46" s="216"/>
      <c r="D46" s="216"/>
      <c r="E46" s="216"/>
      <c r="F46" s="216"/>
      <c r="G46" s="8">
        <v>38</v>
      </c>
      <c r="H46" s="30">
        <v>0</v>
      </c>
      <c r="I46" s="30">
        <v>0</v>
      </c>
      <c r="J46" s="30">
        <v>0</v>
      </c>
      <c r="K46" s="30">
        <v>0</v>
      </c>
      <c r="L46" s="30">
        <v>0</v>
      </c>
      <c r="M46" s="30">
        <v>0</v>
      </c>
      <c r="N46" s="26">
        <v>0</v>
      </c>
      <c r="O46" s="26">
        <v>0</v>
      </c>
      <c r="P46" s="26">
        <v>0</v>
      </c>
      <c r="Q46" s="26">
        <v>0</v>
      </c>
      <c r="R46" s="26">
        <v>0</v>
      </c>
      <c r="S46" s="26">
        <v>0</v>
      </c>
      <c r="T46" s="26">
        <v>0</v>
      </c>
      <c r="U46" s="26">
        <v>0</v>
      </c>
      <c r="V46" s="26">
        <v>0</v>
      </c>
      <c r="W46" s="27">
        <f t="shared" si="10"/>
        <v>0</v>
      </c>
      <c r="X46" s="26">
        <v>0</v>
      </c>
      <c r="Y46" s="27">
        <f t="shared" si="12"/>
        <v>0</v>
      </c>
    </row>
    <row r="47" spans="1:25" x14ac:dyDescent="0.2">
      <c r="A47" s="216" t="s">
        <v>270</v>
      </c>
      <c r="B47" s="216"/>
      <c r="C47" s="216"/>
      <c r="D47" s="216"/>
      <c r="E47" s="216"/>
      <c r="F47" s="216"/>
      <c r="G47" s="8">
        <v>39</v>
      </c>
      <c r="H47" s="30">
        <v>0</v>
      </c>
      <c r="I47" s="30">
        <v>0</v>
      </c>
      <c r="J47" s="30">
        <v>0</v>
      </c>
      <c r="K47" s="30">
        <v>0</v>
      </c>
      <c r="L47" s="30">
        <v>0</v>
      </c>
      <c r="M47" s="30">
        <v>0</v>
      </c>
      <c r="N47" s="26">
        <v>0</v>
      </c>
      <c r="O47" s="26">
        <v>0</v>
      </c>
      <c r="P47" s="26">
        <v>0</v>
      </c>
      <c r="Q47" s="26">
        <v>0</v>
      </c>
      <c r="R47" s="26">
        <v>0</v>
      </c>
      <c r="S47" s="26">
        <v>0</v>
      </c>
      <c r="T47" s="26">
        <v>0</v>
      </c>
      <c r="U47" s="26">
        <v>0</v>
      </c>
      <c r="V47" s="26">
        <v>0</v>
      </c>
      <c r="W47" s="27">
        <f t="shared" si="10"/>
        <v>0</v>
      </c>
      <c r="X47" s="26">
        <v>0</v>
      </c>
      <c r="Y47" s="27">
        <f t="shared" si="12"/>
        <v>0</v>
      </c>
    </row>
    <row r="48" spans="1:25" x14ac:dyDescent="0.2">
      <c r="A48" s="216" t="s">
        <v>271</v>
      </c>
      <c r="B48" s="216"/>
      <c r="C48" s="216"/>
      <c r="D48" s="216"/>
      <c r="E48" s="216"/>
      <c r="F48" s="216"/>
      <c r="G48" s="8">
        <v>40</v>
      </c>
      <c r="H48" s="26">
        <v>0</v>
      </c>
      <c r="I48" s="26">
        <v>0</v>
      </c>
      <c r="J48" s="26">
        <v>0</v>
      </c>
      <c r="K48" s="26">
        <v>0</v>
      </c>
      <c r="L48" s="26">
        <v>0</v>
      </c>
      <c r="M48" s="26">
        <v>0</v>
      </c>
      <c r="N48" s="26">
        <v>0</v>
      </c>
      <c r="O48" s="26">
        <v>0</v>
      </c>
      <c r="P48" s="26">
        <v>0</v>
      </c>
      <c r="Q48" s="26">
        <v>0</v>
      </c>
      <c r="R48" s="26">
        <v>0</v>
      </c>
      <c r="S48" s="26">
        <v>0</v>
      </c>
      <c r="T48" s="26">
        <v>0</v>
      </c>
      <c r="U48" s="26">
        <v>0</v>
      </c>
      <c r="V48" s="26">
        <v>0</v>
      </c>
      <c r="W48" s="27">
        <f t="shared" si="10"/>
        <v>0</v>
      </c>
      <c r="X48" s="26">
        <v>0</v>
      </c>
      <c r="Y48" s="27">
        <f t="shared" si="12"/>
        <v>0</v>
      </c>
    </row>
    <row r="49" spans="1:25" x14ac:dyDescent="0.2">
      <c r="A49" s="216" t="s">
        <v>272</v>
      </c>
      <c r="B49" s="216"/>
      <c r="C49" s="216"/>
      <c r="D49" s="216"/>
      <c r="E49" s="216"/>
      <c r="F49" s="216"/>
      <c r="G49" s="8">
        <v>41</v>
      </c>
      <c r="H49" s="30">
        <v>0</v>
      </c>
      <c r="I49" s="30">
        <v>0</v>
      </c>
      <c r="J49" s="30">
        <v>0</v>
      </c>
      <c r="K49" s="30">
        <v>0</v>
      </c>
      <c r="L49" s="30">
        <v>0</v>
      </c>
      <c r="M49" s="30">
        <v>0</v>
      </c>
      <c r="N49" s="26">
        <v>0</v>
      </c>
      <c r="O49" s="26">
        <v>0</v>
      </c>
      <c r="P49" s="26">
        <v>0</v>
      </c>
      <c r="Q49" s="26">
        <v>0</v>
      </c>
      <c r="R49" s="26">
        <v>0</v>
      </c>
      <c r="S49" s="26">
        <v>0</v>
      </c>
      <c r="T49" s="26">
        <v>0</v>
      </c>
      <c r="U49" s="26">
        <v>-36786</v>
      </c>
      <c r="V49" s="26">
        <v>0</v>
      </c>
      <c r="W49" s="27">
        <f t="shared" si="10"/>
        <v>-36786</v>
      </c>
      <c r="X49" s="26">
        <v>0</v>
      </c>
      <c r="Y49" s="27">
        <f t="shared" si="12"/>
        <v>-36786</v>
      </c>
    </row>
    <row r="50" spans="1:25" ht="24" customHeight="1" x14ac:dyDescent="0.2">
      <c r="A50" s="216" t="s">
        <v>411</v>
      </c>
      <c r="B50" s="216"/>
      <c r="C50" s="216"/>
      <c r="D50" s="216"/>
      <c r="E50" s="216"/>
      <c r="F50" s="216"/>
      <c r="G50" s="8">
        <v>42</v>
      </c>
      <c r="H50" s="26">
        <v>0</v>
      </c>
      <c r="I50" s="26">
        <v>0</v>
      </c>
      <c r="J50" s="26">
        <v>0</v>
      </c>
      <c r="K50" s="26">
        <v>0</v>
      </c>
      <c r="L50" s="26">
        <v>0</v>
      </c>
      <c r="M50" s="26">
        <v>0</v>
      </c>
      <c r="N50" s="26">
        <v>0</v>
      </c>
      <c r="O50" s="26">
        <v>0</v>
      </c>
      <c r="P50" s="26">
        <v>0</v>
      </c>
      <c r="Q50" s="26">
        <v>0</v>
      </c>
      <c r="R50" s="26">
        <v>0</v>
      </c>
      <c r="S50" s="26">
        <v>0</v>
      </c>
      <c r="T50" s="26">
        <v>0</v>
      </c>
      <c r="U50" s="26">
        <v>0</v>
      </c>
      <c r="V50" s="26">
        <v>0</v>
      </c>
      <c r="W50" s="27">
        <f t="shared" si="10"/>
        <v>0</v>
      </c>
      <c r="X50" s="26">
        <v>0</v>
      </c>
      <c r="Y50" s="27">
        <f t="shared" si="12"/>
        <v>0</v>
      </c>
    </row>
    <row r="51" spans="1:25" ht="26.25" customHeight="1" x14ac:dyDescent="0.2">
      <c r="A51" s="216" t="s">
        <v>412</v>
      </c>
      <c r="B51" s="216"/>
      <c r="C51" s="216"/>
      <c r="D51" s="216"/>
      <c r="E51" s="216"/>
      <c r="F51" s="216"/>
      <c r="G51" s="8">
        <v>43</v>
      </c>
      <c r="H51" s="26">
        <v>0</v>
      </c>
      <c r="I51" s="26">
        <v>0</v>
      </c>
      <c r="J51" s="26">
        <v>0</v>
      </c>
      <c r="K51" s="26">
        <v>0</v>
      </c>
      <c r="L51" s="26">
        <v>0</v>
      </c>
      <c r="M51" s="26">
        <v>0</v>
      </c>
      <c r="N51" s="26">
        <v>0</v>
      </c>
      <c r="O51" s="26">
        <v>0</v>
      </c>
      <c r="P51" s="26">
        <v>0</v>
      </c>
      <c r="Q51" s="26">
        <v>0</v>
      </c>
      <c r="R51" s="26">
        <v>0</v>
      </c>
      <c r="S51" s="26">
        <v>0</v>
      </c>
      <c r="T51" s="26">
        <v>0</v>
      </c>
      <c r="U51" s="26">
        <v>0</v>
      </c>
      <c r="V51" s="26">
        <v>0</v>
      </c>
      <c r="W51" s="27">
        <f t="shared" si="10"/>
        <v>0</v>
      </c>
      <c r="X51" s="26">
        <v>0</v>
      </c>
      <c r="Y51" s="27">
        <f t="shared" si="12"/>
        <v>0</v>
      </c>
    </row>
    <row r="52" spans="1:25" ht="22.5" customHeight="1" x14ac:dyDescent="0.2">
      <c r="A52" s="216" t="s">
        <v>413</v>
      </c>
      <c r="B52" s="216"/>
      <c r="C52" s="216"/>
      <c r="D52" s="216"/>
      <c r="E52" s="216"/>
      <c r="F52" s="216"/>
      <c r="G52" s="8">
        <v>44</v>
      </c>
      <c r="H52" s="26">
        <v>0</v>
      </c>
      <c r="I52" s="26">
        <v>0</v>
      </c>
      <c r="J52" s="26">
        <v>0</v>
      </c>
      <c r="K52" s="26">
        <v>0</v>
      </c>
      <c r="L52" s="26">
        <v>0</v>
      </c>
      <c r="M52" s="26">
        <v>0</v>
      </c>
      <c r="N52" s="26">
        <v>0</v>
      </c>
      <c r="O52" s="26">
        <v>0</v>
      </c>
      <c r="P52" s="26">
        <v>0</v>
      </c>
      <c r="Q52" s="26">
        <v>0</v>
      </c>
      <c r="R52" s="26">
        <v>0</v>
      </c>
      <c r="S52" s="26">
        <v>0</v>
      </c>
      <c r="T52" s="26">
        <v>0</v>
      </c>
      <c r="U52" s="26">
        <v>0</v>
      </c>
      <c r="V52" s="26">
        <v>0</v>
      </c>
      <c r="W52" s="27">
        <f t="shared" si="10"/>
        <v>0</v>
      </c>
      <c r="X52" s="26">
        <v>0</v>
      </c>
      <c r="Y52" s="27">
        <f t="shared" si="12"/>
        <v>0</v>
      </c>
    </row>
    <row r="53" spans="1:25" x14ac:dyDescent="0.2">
      <c r="A53" s="216" t="s">
        <v>273</v>
      </c>
      <c r="B53" s="216"/>
      <c r="C53" s="216"/>
      <c r="D53" s="216"/>
      <c r="E53" s="216"/>
      <c r="F53" s="216"/>
      <c r="G53" s="8">
        <v>45</v>
      </c>
      <c r="H53" s="26">
        <v>0</v>
      </c>
      <c r="I53" s="26">
        <v>74775</v>
      </c>
      <c r="J53" s="26">
        <v>0</v>
      </c>
      <c r="K53" s="26">
        <v>-19186</v>
      </c>
      <c r="L53" s="26">
        <v>-17897</v>
      </c>
      <c r="M53" s="26">
        <v>0</v>
      </c>
      <c r="N53" s="26">
        <v>0</v>
      </c>
      <c r="O53" s="26">
        <v>0</v>
      </c>
      <c r="P53" s="26">
        <v>0</v>
      </c>
      <c r="Q53" s="26">
        <v>0</v>
      </c>
      <c r="R53" s="26">
        <v>0</v>
      </c>
      <c r="S53" s="26">
        <v>0</v>
      </c>
      <c r="T53" s="26">
        <v>0</v>
      </c>
      <c r="U53" s="26">
        <v>19186</v>
      </c>
      <c r="V53" s="26">
        <v>0</v>
      </c>
      <c r="W53" s="27">
        <f t="shared" si="10"/>
        <v>92672</v>
      </c>
      <c r="X53" s="26">
        <v>0</v>
      </c>
      <c r="Y53" s="27">
        <f t="shared" si="12"/>
        <v>92672</v>
      </c>
    </row>
    <row r="54" spans="1:25" x14ac:dyDescent="0.2">
      <c r="A54" s="216" t="s">
        <v>414</v>
      </c>
      <c r="B54" s="216"/>
      <c r="C54" s="216"/>
      <c r="D54" s="216"/>
      <c r="E54" s="216"/>
      <c r="F54" s="216"/>
      <c r="G54" s="8">
        <v>46</v>
      </c>
      <c r="H54" s="26">
        <v>0</v>
      </c>
      <c r="I54" s="26">
        <v>0</v>
      </c>
      <c r="J54" s="26">
        <v>0</v>
      </c>
      <c r="K54" s="26">
        <v>0</v>
      </c>
      <c r="L54" s="26">
        <v>0</v>
      </c>
      <c r="M54" s="26">
        <v>0</v>
      </c>
      <c r="N54" s="26">
        <v>0</v>
      </c>
      <c r="O54" s="26">
        <v>0</v>
      </c>
      <c r="P54" s="26">
        <v>0</v>
      </c>
      <c r="Q54" s="26">
        <v>0</v>
      </c>
      <c r="R54" s="26">
        <v>0</v>
      </c>
      <c r="S54" s="26">
        <v>0</v>
      </c>
      <c r="T54" s="26">
        <v>0</v>
      </c>
      <c r="U54" s="26">
        <v>0</v>
      </c>
      <c r="V54" s="26">
        <v>0</v>
      </c>
      <c r="W54" s="27">
        <f t="shared" si="10"/>
        <v>0</v>
      </c>
      <c r="X54" s="26">
        <v>0</v>
      </c>
      <c r="Y54" s="27">
        <f t="shared" si="12"/>
        <v>0</v>
      </c>
    </row>
    <row r="55" spans="1:25" x14ac:dyDescent="0.2">
      <c r="A55" s="216" t="s">
        <v>423</v>
      </c>
      <c r="B55" s="216"/>
      <c r="C55" s="216"/>
      <c r="D55" s="216"/>
      <c r="E55" s="216"/>
      <c r="F55" s="216"/>
      <c r="G55" s="8">
        <v>47</v>
      </c>
      <c r="H55" s="26">
        <v>0</v>
      </c>
      <c r="I55" s="26">
        <v>0</v>
      </c>
      <c r="J55" s="26">
        <v>0</v>
      </c>
      <c r="K55" s="26">
        <v>0</v>
      </c>
      <c r="L55" s="26">
        <v>0</v>
      </c>
      <c r="M55" s="26">
        <v>0</v>
      </c>
      <c r="N55" s="26">
        <v>0</v>
      </c>
      <c r="O55" s="26">
        <v>0</v>
      </c>
      <c r="P55" s="26">
        <v>0</v>
      </c>
      <c r="Q55" s="26">
        <v>0</v>
      </c>
      <c r="R55" s="26">
        <v>0</v>
      </c>
      <c r="S55" s="26">
        <v>0</v>
      </c>
      <c r="T55" s="26">
        <v>0</v>
      </c>
      <c r="U55" s="26">
        <v>-482148</v>
      </c>
      <c r="V55" s="26">
        <v>0</v>
      </c>
      <c r="W55" s="27">
        <f t="shared" si="10"/>
        <v>-482148</v>
      </c>
      <c r="X55" s="26">
        <v>0</v>
      </c>
      <c r="Y55" s="27">
        <f t="shared" si="12"/>
        <v>-482148</v>
      </c>
    </row>
    <row r="56" spans="1:25" x14ac:dyDescent="0.2">
      <c r="A56" s="216" t="s">
        <v>415</v>
      </c>
      <c r="B56" s="216"/>
      <c r="C56" s="216"/>
      <c r="D56" s="216"/>
      <c r="E56" s="216"/>
      <c r="F56" s="216"/>
      <c r="G56" s="8">
        <v>48</v>
      </c>
      <c r="H56" s="26">
        <v>0</v>
      </c>
      <c r="I56" s="26">
        <v>0</v>
      </c>
      <c r="J56" s="26">
        <v>6746</v>
      </c>
      <c r="K56" s="26">
        <v>0</v>
      </c>
      <c r="L56" s="26">
        <v>0</v>
      </c>
      <c r="M56" s="26">
        <v>0</v>
      </c>
      <c r="N56" s="26">
        <v>0</v>
      </c>
      <c r="O56" s="26">
        <v>0</v>
      </c>
      <c r="P56" s="26">
        <v>0</v>
      </c>
      <c r="Q56" s="26">
        <v>0</v>
      </c>
      <c r="R56" s="26">
        <v>0</v>
      </c>
      <c r="S56" s="26">
        <v>0</v>
      </c>
      <c r="T56" s="26">
        <v>0</v>
      </c>
      <c r="U56" s="26">
        <v>-8726</v>
      </c>
      <c r="V56" s="26">
        <v>0</v>
      </c>
      <c r="W56" s="27">
        <f t="shared" si="10"/>
        <v>-1980</v>
      </c>
      <c r="X56" s="26">
        <v>0</v>
      </c>
      <c r="Y56" s="27">
        <f t="shared" si="12"/>
        <v>-1980</v>
      </c>
    </row>
    <row r="57" spans="1:25" x14ac:dyDescent="0.2">
      <c r="A57" s="216" t="s">
        <v>424</v>
      </c>
      <c r="B57" s="216"/>
      <c r="C57" s="216"/>
      <c r="D57" s="216"/>
      <c r="E57" s="216"/>
      <c r="F57" s="216"/>
      <c r="G57" s="8">
        <v>49</v>
      </c>
      <c r="H57" s="26">
        <v>0</v>
      </c>
      <c r="I57" s="26">
        <v>0</v>
      </c>
      <c r="J57" s="26">
        <v>0</v>
      </c>
      <c r="K57" s="26">
        <v>0</v>
      </c>
      <c r="L57" s="26">
        <v>0</v>
      </c>
      <c r="M57" s="26">
        <v>0</v>
      </c>
      <c r="N57" s="26">
        <v>0</v>
      </c>
      <c r="O57" s="26">
        <v>0</v>
      </c>
      <c r="P57" s="26">
        <v>0</v>
      </c>
      <c r="Q57" s="26">
        <v>0</v>
      </c>
      <c r="R57" s="26">
        <v>0</v>
      </c>
      <c r="S57" s="26">
        <v>0</v>
      </c>
      <c r="T57" s="26">
        <v>0</v>
      </c>
      <c r="U57" s="26">
        <v>1413090</v>
      </c>
      <c r="V57" s="26">
        <v>-1413090</v>
      </c>
      <c r="W57" s="27">
        <f t="shared" si="10"/>
        <v>0</v>
      </c>
      <c r="X57" s="26">
        <v>0</v>
      </c>
      <c r="Y57" s="27">
        <f t="shared" si="12"/>
        <v>0</v>
      </c>
    </row>
    <row r="58" spans="1:25" x14ac:dyDescent="0.2">
      <c r="A58" s="216" t="s">
        <v>418</v>
      </c>
      <c r="B58" s="216"/>
      <c r="C58" s="216"/>
      <c r="D58" s="216"/>
      <c r="E58" s="216"/>
      <c r="F58" s="216"/>
      <c r="G58" s="8">
        <v>50</v>
      </c>
      <c r="H58" s="26">
        <v>0</v>
      </c>
      <c r="I58" s="26">
        <v>0</v>
      </c>
      <c r="J58" s="26">
        <v>0</v>
      </c>
      <c r="K58" s="26">
        <v>0</v>
      </c>
      <c r="L58" s="26">
        <v>0</v>
      </c>
      <c r="M58" s="26">
        <v>0</v>
      </c>
      <c r="N58" s="26">
        <v>0</v>
      </c>
      <c r="O58" s="26">
        <v>0</v>
      </c>
      <c r="P58" s="26">
        <v>0</v>
      </c>
      <c r="Q58" s="26">
        <v>0</v>
      </c>
      <c r="R58" s="26">
        <v>0</v>
      </c>
      <c r="S58" s="26">
        <v>0</v>
      </c>
      <c r="T58" s="26">
        <v>0</v>
      </c>
      <c r="U58" s="26">
        <v>0</v>
      </c>
      <c r="V58" s="26">
        <v>0</v>
      </c>
      <c r="W58" s="27">
        <f t="shared" si="10"/>
        <v>0</v>
      </c>
      <c r="X58" s="26">
        <v>0</v>
      </c>
      <c r="Y58" s="27">
        <f t="shared" si="12"/>
        <v>0</v>
      </c>
    </row>
    <row r="59" spans="1:25" ht="24" customHeight="1" x14ac:dyDescent="0.2">
      <c r="A59" s="217" t="s">
        <v>425</v>
      </c>
      <c r="B59" s="217"/>
      <c r="C59" s="217"/>
      <c r="D59" s="217"/>
      <c r="E59" s="217"/>
      <c r="F59" s="217"/>
      <c r="G59" s="10">
        <v>51</v>
      </c>
      <c r="H59" s="29">
        <f>SUM(H39:H58)</f>
        <v>4337626</v>
      </c>
      <c r="I59" s="29">
        <f t="shared" ref="I59:Y59" si="13">SUM(I39:I58)</f>
        <v>1393676</v>
      </c>
      <c r="J59" s="29">
        <f t="shared" si="13"/>
        <v>382635</v>
      </c>
      <c r="K59" s="29">
        <f t="shared" si="13"/>
        <v>78652</v>
      </c>
      <c r="L59" s="29">
        <f t="shared" si="13"/>
        <v>73370</v>
      </c>
      <c r="M59" s="29">
        <f t="shared" si="13"/>
        <v>0</v>
      </c>
      <c r="N59" s="29">
        <f t="shared" si="13"/>
        <v>945660</v>
      </c>
      <c r="O59" s="29">
        <f t="shared" si="13"/>
        <v>6830515</v>
      </c>
      <c r="P59" s="29">
        <f t="shared" si="13"/>
        <v>0</v>
      </c>
      <c r="Q59" s="29">
        <f t="shared" si="13"/>
        <v>0</v>
      </c>
      <c r="R59" s="29">
        <f t="shared" si="13"/>
        <v>0</v>
      </c>
      <c r="S59" s="29">
        <f t="shared" si="13"/>
        <v>0</v>
      </c>
      <c r="T59" s="29">
        <f t="shared" si="13"/>
        <v>0</v>
      </c>
      <c r="U59" s="29">
        <f t="shared" si="13"/>
        <v>13369573</v>
      </c>
      <c r="V59" s="29">
        <f t="shared" si="13"/>
        <v>1364185</v>
      </c>
      <c r="W59" s="29">
        <f t="shared" si="13"/>
        <v>28629152</v>
      </c>
      <c r="X59" s="29">
        <f t="shared" si="13"/>
        <v>0</v>
      </c>
      <c r="Y59" s="29">
        <f t="shared" si="13"/>
        <v>28629152</v>
      </c>
    </row>
    <row r="60" spans="1:25" x14ac:dyDescent="0.2">
      <c r="A60" s="218" t="s">
        <v>274</v>
      </c>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row>
    <row r="61" spans="1:25" ht="31.5" customHeight="1" x14ac:dyDescent="0.2">
      <c r="A61" s="214" t="s">
        <v>426</v>
      </c>
      <c r="B61" s="214"/>
      <c r="C61" s="214"/>
      <c r="D61" s="214"/>
      <c r="E61" s="214"/>
      <c r="F61" s="214"/>
      <c r="G61" s="9">
        <v>52</v>
      </c>
      <c r="H61" s="28">
        <f>SUM(H41:H49)</f>
        <v>0</v>
      </c>
      <c r="I61" s="28">
        <f t="shared" ref="I61:Y61" si="14">SUM(I41:I49)</f>
        <v>0</v>
      </c>
      <c r="J61" s="28">
        <f t="shared" si="14"/>
        <v>0</v>
      </c>
      <c r="K61" s="28">
        <f t="shared" si="14"/>
        <v>0</v>
      </c>
      <c r="L61" s="28">
        <f t="shared" si="14"/>
        <v>0</v>
      </c>
      <c r="M61" s="28">
        <f t="shared" si="14"/>
        <v>0</v>
      </c>
      <c r="N61" s="28">
        <f t="shared" si="14"/>
        <v>0</v>
      </c>
      <c r="O61" s="28">
        <f t="shared" si="14"/>
        <v>0</v>
      </c>
      <c r="P61" s="28">
        <f t="shared" si="14"/>
        <v>0</v>
      </c>
      <c r="Q61" s="28">
        <f t="shared" si="14"/>
        <v>0</v>
      </c>
      <c r="R61" s="28">
        <f t="shared" si="14"/>
        <v>0</v>
      </c>
      <c r="S61" s="28">
        <f t="shared" si="14"/>
        <v>0</v>
      </c>
      <c r="T61" s="28">
        <f t="shared" si="14"/>
        <v>0</v>
      </c>
      <c r="U61" s="28">
        <f t="shared" si="14"/>
        <v>-36786</v>
      </c>
      <c r="V61" s="28">
        <f t="shared" si="14"/>
        <v>0</v>
      </c>
      <c r="W61" s="28">
        <f t="shared" si="14"/>
        <v>-36786</v>
      </c>
      <c r="X61" s="28">
        <f t="shared" si="14"/>
        <v>0</v>
      </c>
      <c r="Y61" s="28">
        <f t="shared" si="14"/>
        <v>-36786</v>
      </c>
    </row>
    <row r="62" spans="1:25" ht="27.75" customHeight="1" x14ac:dyDescent="0.2">
      <c r="A62" s="214" t="s">
        <v>427</v>
      </c>
      <c r="B62" s="214"/>
      <c r="C62" s="214"/>
      <c r="D62" s="214"/>
      <c r="E62" s="214"/>
      <c r="F62" s="214"/>
      <c r="G62" s="9">
        <v>53</v>
      </c>
      <c r="H62" s="28">
        <f>H40+H61</f>
        <v>0</v>
      </c>
      <c r="I62" s="28">
        <f t="shared" ref="I62:Y62" si="15">I40+I61</f>
        <v>0</v>
      </c>
      <c r="J62" s="28">
        <f t="shared" si="15"/>
        <v>0</v>
      </c>
      <c r="K62" s="28">
        <f t="shared" si="15"/>
        <v>0</v>
      </c>
      <c r="L62" s="28">
        <f t="shared" si="15"/>
        <v>0</v>
      </c>
      <c r="M62" s="28">
        <f t="shared" si="15"/>
        <v>0</v>
      </c>
      <c r="N62" s="28">
        <f t="shared" si="15"/>
        <v>0</v>
      </c>
      <c r="O62" s="28">
        <f t="shared" si="15"/>
        <v>0</v>
      </c>
      <c r="P62" s="28">
        <f t="shared" si="15"/>
        <v>0</v>
      </c>
      <c r="Q62" s="28">
        <f t="shared" si="15"/>
        <v>0</v>
      </c>
      <c r="R62" s="28">
        <f t="shared" si="15"/>
        <v>0</v>
      </c>
      <c r="S62" s="28">
        <f t="shared" si="15"/>
        <v>0</v>
      </c>
      <c r="T62" s="28">
        <f t="shared" si="15"/>
        <v>0</v>
      </c>
      <c r="U62" s="28">
        <f t="shared" si="15"/>
        <v>-36786</v>
      </c>
      <c r="V62" s="28">
        <f t="shared" si="15"/>
        <v>1364185</v>
      </c>
      <c r="W62" s="28">
        <f t="shared" si="15"/>
        <v>1327399</v>
      </c>
      <c r="X62" s="28">
        <f t="shared" si="15"/>
        <v>0</v>
      </c>
      <c r="Y62" s="28">
        <f t="shared" si="15"/>
        <v>1327399</v>
      </c>
    </row>
    <row r="63" spans="1:25" ht="29.25" customHeight="1" x14ac:dyDescent="0.2">
      <c r="A63" s="215" t="s">
        <v>428</v>
      </c>
      <c r="B63" s="215"/>
      <c r="C63" s="215"/>
      <c r="D63" s="215"/>
      <c r="E63" s="215"/>
      <c r="F63" s="215"/>
      <c r="G63" s="10">
        <v>54</v>
      </c>
      <c r="H63" s="29">
        <f>SUM(H50:H58)</f>
        <v>0</v>
      </c>
      <c r="I63" s="29">
        <f t="shared" ref="I63:Y63" si="16">SUM(I50:I58)</f>
        <v>74775</v>
      </c>
      <c r="J63" s="29">
        <f t="shared" si="16"/>
        <v>6746</v>
      </c>
      <c r="K63" s="29">
        <f t="shared" si="16"/>
        <v>-19186</v>
      </c>
      <c r="L63" s="29">
        <f t="shared" si="16"/>
        <v>-17897</v>
      </c>
      <c r="M63" s="29">
        <f t="shared" si="16"/>
        <v>0</v>
      </c>
      <c r="N63" s="29">
        <f t="shared" si="16"/>
        <v>0</v>
      </c>
      <c r="O63" s="29">
        <f t="shared" si="16"/>
        <v>0</v>
      </c>
      <c r="P63" s="29">
        <f t="shared" si="16"/>
        <v>0</v>
      </c>
      <c r="Q63" s="29">
        <f t="shared" si="16"/>
        <v>0</v>
      </c>
      <c r="R63" s="29">
        <f t="shared" si="16"/>
        <v>0</v>
      </c>
      <c r="S63" s="29">
        <f t="shared" si="16"/>
        <v>0</v>
      </c>
      <c r="T63" s="29">
        <f t="shared" si="16"/>
        <v>0</v>
      </c>
      <c r="U63" s="29">
        <f t="shared" si="16"/>
        <v>941402</v>
      </c>
      <c r="V63" s="29">
        <f t="shared" si="16"/>
        <v>-1413090</v>
      </c>
      <c r="W63" s="29">
        <f t="shared" si="16"/>
        <v>-391456</v>
      </c>
      <c r="X63" s="29">
        <f t="shared" si="16"/>
        <v>0</v>
      </c>
      <c r="Y63" s="29">
        <f t="shared" si="16"/>
        <v>-391456</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41" t="s">
        <v>467</v>
      </c>
      <c r="B1" s="242"/>
      <c r="C1" s="242"/>
      <c r="D1" s="242"/>
      <c r="E1" s="242"/>
      <c r="F1" s="242"/>
      <c r="G1" s="242"/>
      <c r="H1" s="242"/>
      <c r="I1" s="242"/>
      <c r="J1" s="242"/>
    </row>
    <row r="2" spans="1:10" x14ac:dyDescent="0.2">
      <c r="A2" s="242"/>
      <c r="B2" s="242"/>
      <c r="C2" s="242"/>
      <c r="D2" s="242"/>
      <c r="E2" s="242"/>
      <c r="F2" s="242"/>
      <c r="G2" s="242"/>
      <c r="H2" s="242"/>
      <c r="I2" s="242"/>
      <c r="J2" s="242"/>
    </row>
    <row r="3" spans="1:10" x14ac:dyDescent="0.2">
      <c r="A3" s="242"/>
      <c r="B3" s="242"/>
      <c r="C3" s="242"/>
      <c r="D3" s="242"/>
      <c r="E3" s="242"/>
      <c r="F3" s="242"/>
      <c r="G3" s="242"/>
      <c r="H3" s="242"/>
      <c r="I3" s="242"/>
      <c r="J3" s="242"/>
    </row>
    <row r="4" spans="1:10" x14ac:dyDescent="0.2">
      <c r="A4" s="242"/>
      <c r="B4" s="242"/>
      <c r="C4" s="242"/>
      <c r="D4" s="242"/>
      <c r="E4" s="242"/>
      <c r="F4" s="242"/>
      <c r="G4" s="242"/>
      <c r="H4" s="242"/>
      <c r="I4" s="242"/>
      <c r="J4" s="242"/>
    </row>
    <row r="5" spans="1:10" x14ac:dyDescent="0.2">
      <c r="A5" s="242"/>
      <c r="B5" s="242"/>
      <c r="C5" s="242"/>
      <c r="D5" s="242"/>
      <c r="E5" s="242"/>
      <c r="F5" s="242"/>
      <c r="G5" s="242"/>
      <c r="H5" s="242"/>
      <c r="I5" s="242"/>
      <c r="J5" s="242"/>
    </row>
    <row r="6" spans="1:10" x14ac:dyDescent="0.2">
      <c r="A6" s="242"/>
      <c r="B6" s="242"/>
      <c r="C6" s="242"/>
      <c r="D6" s="242"/>
      <c r="E6" s="242"/>
      <c r="F6" s="242"/>
      <c r="G6" s="242"/>
      <c r="H6" s="242"/>
      <c r="I6" s="242"/>
      <c r="J6" s="242"/>
    </row>
    <row r="7" spans="1:10" x14ac:dyDescent="0.2">
      <c r="A7" s="242"/>
      <c r="B7" s="242"/>
      <c r="C7" s="242"/>
      <c r="D7" s="242"/>
      <c r="E7" s="242"/>
      <c r="F7" s="242"/>
      <c r="G7" s="242"/>
      <c r="H7" s="242"/>
      <c r="I7" s="242"/>
      <c r="J7" s="242"/>
    </row>
    <row r="8" spans="1:10" x14ac:dyDescent="0.2">
      <c r="A8" s="242"/>
      <c r="B8" s="242"/>
      <c r="C8" s="242"/>
      <c r="D8" s="242"/>
      <c r="E8" s="242"/>
      <c r="F8" s="242"/>
      <c r="G8" s="242"/>
      <c r="H8" s="242"/>
      <c r="I8" s="242"/>
      <c r="J8" s="242"/>
    </row>
    <row r="9" spans="1:10" x14ac:dyDescent="0.2">
      <c r="A9" s="242"/>
      <c r="B9" s="242"/>
      <c r="C9" s="242"/>
      <c r="D9" s="242"/>
      <c r="E9" s="242"/>
      <c r="F9" s="242"/>
      <c r="G9" s="242"/>
      <c r="H9" s="242"/>
      <c r="I9" s="242"/>
      <c r="J9" s="242"/>
    </row>
    <row r="10" spans="1:10" x14ac:dyDescent="0.2">
      <c r="A10" s="242"/>
      <c r="B10" s="242"/>
      <c r="C10" s="242"/>
      <c r="D10" s="242"/>
      <c r="E10" s="242"/>
      <c r="F10" s="242"/>
      <c r="G10" s="242"/>
      <c r="H10" s="242"/>
      <c r="I10" s="242"/>
      <c r="J10" s="242"/>
    </row>
    <row r="11" spans="1:10" x14ac:dyDescent="0.2">
      <c r="A11" s="242"/>
      <c r="B11" s="242"/>
      <c r="C11" s="242"/>
      <c r="D11" s="242"/>
      <c r="E11" s="242"/>
      <c r="F11" s="242"/>
      <c r="G11" s="242"/>
      <c r="H11" s="242"/>
      <c r="I11" s="242"/>
      <c r="J11" s="242"/>
    </row>
    <row r="12" spans="1:10" x14ac:dyDescent="0.2">
      <c r="A12" s="242"/>
      <c r="B12" s="242"/>
      <c r="C12" s="242"/>
      <c r="D12" s="242"/>
      <c r="E12" s="242"/>
      <c r="F12" s="242"/>
      <c r="G12" s="242"/>
      <c r="H12" s="242"/>
      <c r="I12" s="242"/>
      <c r="J12" s="242"/>
    </row>
    <row r="13" spans="1:10" x14ac:dyDescent="0.2">
      <c r="A13" s="242"/>
      <c r="B13" s="242"/>
      <c r="C13" s="242"/>
      <c r="D13" s="242"/>
      <c r="E13" s="242"/>
      <c r="F13" s="242"/>
      <c r="G13" s="242"/>
      <c r="H13" s="242"/>
      <c r="I13" s="242"/>
      <c r="J13" s="242"/>
    </row>
    <row r="14" spans="1:10" x14ac:dyDescent="0.2">
      <c r="A14" s="242"/>
      <c r="B14" s="242"/>
      <c r="C14" s="242"/>
      <c r="D14" s="242"/>
      <c r="E14" s="242"/>
      <c r="F14" s="242"/>
      <c r="G14" s="242"/>
      <c r="H14" s="242"/>
      <c r="I14" s="242"/>
      <c r="J14" s="242"/>
    </row>
    <row r="15" spans="1:10" x14ac:dyDescent="0.2">
      <c r="A15" s="242"/>
      <c r="B15" s="242"/>
      <c r="C15" s="242"/>
      <c r="D15" s="242"/>
      <c r="E15" s="242"/>
      <c r="F15" s="242"/>
      <c r="G15" s="242"/>
      <c r="H15" s="242"/>
      <c r="I15" s="242"/>
      <c r="J15" s="242"/>
    </row>
    <row r="16" spans="1:10" x14ac:dyDescent="0.2">
      <c r="A16" s="242"/>
      <c r="B16" s="242"/>
      <c r="C16" s="242"/>
      <c r="D16" s="242"/>
      <c r="E16" s="242"/>
      <c r="F16" s="242"/>
      <c r="G16" s="242"/>
      <c r="H16" s="242"/>
      <c r="I16" s="242"/>
      <c r="J16" s="242"/>
    </row>
    <row r="17" spans="1:10" x14ac:dyDescent="0.2">
      <c r="A17" s="242"/>
      <c r="B17" s="242"/>
      <c r="C17" s="242"/>
      <c r="D17" s="242"/>
      <c r="E17" s="242"/>
      <c r="F17" s="242"/>
      <c r="G17" s="242"/>
      <c r="H17" s="242"/>
      <c r="I17" s="242"/>
      <c r="J17" s="242"/>
    </row>
    <row r="18" spans="1:10" x14ac:dyDescent="0.2">
      <c r="A18" s="242"/>
      <c r="B18" s="242"/>
      <c r="C18" s="242"/>
      <c r="D18" s="242"/>
      <c r="E18" s="242"/>
      <c r="F18" s="242"/>
      <c r="G18" s="242"/>
      <c r="H18" s="242"/>
      <c r="I18" s="242"/>
      <c r="J18" s="242"/>
    </row>
    <row r="19" spans="1:10" x14ac:dyDescent="0.2">
      <c r="A19" s="242"/>
      <c r="B19" s="242"/>
      <c r="C19" s="242"/>
      <c r="D19" s="242"/>
      <c r="E19" s="242"/>
      <c r="F19" s="242"/>
      <c r="G19" s="242"/>
      <c r="H19" s="242"/>
      <c r="I19" s="242"/>
      <c r="J19" s="242"/>
    </row>
    <row r="20" spans="1:10" x14ac:dyDescent="0.2">
      <c r="A20" s="242"/>
      <c r="B20" s="242"/>
      <c r="C20" s="242"/>
      <c r="D20" s="242"/>
      <c r="E20" s="242"/>
      <c r="F20" s="242"/>
      <c r="G20" s="242"/>
      <c r="H20" s="242"/>
      <c r="I20" s="242"/>
      <c r="J20" s="242"/>
    </row>
    <row r="21" spans="1:10" x14ac:dyDescent="0.2">
      <c r="A21" s="242"/>
      <c r="B21" s="242"/>
      <c r="C21" s="242"/>
      <c r="D21" s="242"/>
      <c r="E21" s="242"/>
      <c r="F21" s="242"/>
      <c r="G21" s="242"/>
      <c r="H21" s="242"/>
      <c r="I21" s="242"/>
      <c r="J21" s="242"/>
    </row>
    <row r="22" spans="1:10" x14ac:dyDescent="0.2">
      <c r="A22" s="242"/>
      <c r="B22" s="242"/>
      <c r="C22" s="242"/>
      <c r="D22" s="242"/>
      <c r="E22" s="242"/>
      <c r="F22" s="242"/>
      <c r="G22" s="242"/>
      <c r="H22" s="242"/>
      <c r="I22" s="242"/>
      <c r="J22" s="242"/>
    </row>
    <row r="23" spans="1:10" x14ac:dyDescent="0.2">
      <c r="A23" s="242"/>
      <c r="B23" s="242"/>
      <c r="C23" s="242"/>
      <c r="D23" s="242"/>
      <c r="E23" s="242"/>
      <c r="F23" s="242"/>
      <c r="G23" s="242"/>
      <c r="H23" s="242"/>
      <c r="I23" s="242"/>
      <c r="J23" s="242"/>
    </row>
    <row r="24" spans="1:10" x14ac:dyDescent="0.2">
      <c r="A24" s="242"/>
      <c r="B24" s="242"/>
      <c r="C24" s="242"/>
      <c r="D24" s="242"/>
      <c r="E24" s="242"/>
      <c r="F24" s="242"/>
      <c r="G24" s="242"/>
      <c r="H24" s="242"/>
      <c r="I24" s="242"/>
      <c r="J24" s="242"/>
    </row>
    <row r="25" spans="1:10" ht="102.75" customHeight="1" x14ac:dyDescent="0.2">
      <c r="A25" s="242"/>
      <c r="B25" s="242"/>
      <c r="C25" s="242"/>
      <c r="D25" s="242"/>
      <c r="E25" s="242"/>
      <c r="F25" s="242"/>
      <c r="G25" s="242"/>
      <c r="H25" s="242"/>
      <c r="I25" s="242"/>
      <c r="J25" s="242"/>
    </row>
    <row r="26" spans="1:10" ht="104.25" customHeight="1" x14ac:dyDescent="0.2">
      <c r="A26" s="242"/>
      <c r="B26" s="242"/>
      <c r="C26" s="242"/>
      <c r="D26" s="242"/>
      <c r="E26" s="242"/>
      <c r="F26" s="242"/>
      <c r="G26" s="242"/>
      <c r="H26" s="242"/>
      <c r="I26" s="242"/>
      <c r="J26" s="242"/>
    </row>
    <row r="27" spans="1:10" ht="75" customHeight="1" x14ac:dyDescent="0.2">
      <c r="A27" s="242"/>
      <c r="B27" s="242"/>
      <c r="C27" s="242"/>
      <c r="D27" s="242"/>
      <c r="E27" s="242"/>
      <c r="F27" s="242"/>
      <c r="G27" s="242"/>
      <c r="H27" s="242"/>
      <c r="I27" s="242"/>
      <c r="J27" s="242"/>
    </row>
    <row r="28" spans="1:10" ht="87.75" customHeight="1" x14ac:dyDescent="0.2">
      <c r="A28" s="242"/>
      <c r="B28" s="242"/>
      <c r="C28" s="242"/>
      <c r="D28" s="242"/>
      <c r="E28" s="242"/>
      <c r="F28" s="242"/>
      <c r="G28" s="242"/>
      <c r="H28" s="242"/>
      <c r="I28" s="242"/>
      <c r="J28" s="242"/>
    </row>
    <row r="29" spans="1:10" ht="85.5" customHeight="1" x14ac:dyDescent="0.2">
      <c r="A29" s="242"/>
      <c r="B29" s="242"/>
      <c r="C29" s="242"/>
      <c r="D29" s="242"/>
      <c r="E29" s="242"/>
      <c r="F29" s="242"/>
      <c r="G29" s="242"/>
      <c r="H29" s="242"/>
      <c r="I29" s="242"/>
      <c r="J29" s="242"/>
    </row>
    <row r="30" spans="1:10" ht="262.5" customHeight="1" x14ac:dyDescent="0.2">
      <c r="A30" s="242"/>
      <c r="B30" s="242"/>
      <c r="C30" s="242"/>
      <c r="D30" s="242"/>
      <c r="E30" s="242"/>
      <c r="F30" s="242"/>
      <c r="G30" s="242"/>
      <c r="H30" s="242"/>
      <c r="I30" s="242"/>
      <c r="J30" s="242"/>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NT_D</vt:lpstr>
      <vt:lpstr>NT_I</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Ksenija Grden</cp:lastModifiedBy>
  <cp:lastPrinted>2025-04-25T10:24:05Z</cp:lastPrinted>
  <dcterms:created xsi:type="dcterms:W3CDTF">2008-10-17T11:51:54Z</dcterms:created>
  <dcterms:modified xsi:type="dcterms:W3CDTF">2026-04-24T09:49:00Z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