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mario.juric\OneDrive - Helios Faros d.d\Dokumenti\PRIVATNO\STJ\"/>
    </mc:Choice>
  </mc:AlternateContent>
  <xr:revisionPtr revIDLastSave="0" documentId="13_ncr:1_{862E30FC-171A-44A5-A1B0-459E8263070F}" xr6:coauthVersionLast="47" xr6:coauthVersionMax="47" xr10:uidLastSave="{00000000-0000-0000-0000-000000000000}"/>
  <bookViews>
    <workbookView xWindow="15" yWindow="-21720" windowWidth="38640" windowHeight="211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Hlk172250188" localSheetId="6">Bilješke!#REF!</definedName>
    <definedName name="_Hlk172250202" localSheetId="6">Bilješke!#REF!</definedName>
    <definedName name="_Hlk211175607" localSheetId="6">Bilješke!#REF!</definedName>
    <definedName name="_Hlk70512513" localSheetId="6">Bilješke!#REF!</definedName>
    <definedName name="OLE_LINK3" localSheetId="6">Bilješke!#REF!</definedName>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7" i="22" l="1"/>
  <c r="V57" i="22" s="1"/>
  <c r="W36" i="22"/>
  <c r="W28" i="22" l="1"/>
  <c r="K36" i="22" l="1"/>
  <c r="J36" i="22"/>
  <c r="I36" i="22"/>
  <c r="H36" i="22"/>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<sst xmlns="http://schemas.openxmlformats.org/spreadsheetml/2006/main" count="589" uniqueCount="521">
  <si>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</si>
  <si>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</si>
  <si>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</si>
  <si>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</si>
  <si>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</si>
  <si>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</si>
  <si>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</si>
  <si>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</si>
  <si>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</si>
  <si>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</si>
  <si>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</si>
  <si>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</si>
  <si>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</si>
  <si>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</si>
  <si>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</si>
  <si>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</si>
  <si>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</si>
  <si>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</si>
  <si>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</si>
  <si>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</si>
  <si>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</si>
  <si>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</si>
  <si>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</si>
  <si>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</si>
  <si>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</si>
  <si>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</si>
  <si>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</si>
  <si>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</si>
  <si>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</si>
  <si>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</si>
  <si>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</si>
  <si>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</si>
  <si>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</si>
  <si>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</si>
  <si>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</si>
  <si>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</si>
  <si>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</si>
  <si>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</si>
  <si>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</si>
  <si>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</si>
  <si>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</si>
  <si>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</si>
  <si>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</si>
  <si>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</si>
  <si>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</si>
  <si>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</si>
  <si>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</si>
  <si>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</si>
  <si>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</si>
  <si>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</si>
  <si>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</si>
  <si>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</si>
  <si>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</si>
  <si>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</si>
  <si>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</si>
  <si>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</si>
  <si>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</si>
  <si>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</si>
  <si>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</si>
  <si>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</si>
  <si>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</si>
  <si>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</si>
  <si>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</si>
  <si>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</si>
  <si>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</si>
  <si>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</si>
  <si>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</si>
  <si>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</si>
  <si>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</si>
  <si>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</si>
  <si>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</si>
  <si>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</si>
  <si>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</si>
  <si>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</si>
  <si>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</si>
  <si>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</si>
  <si>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</si>
  <si>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</si>
  <si>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</si>
  <si>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</si>
  <si>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</si>
  <si>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</si>
  <si>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</si>
  <si>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</si>
  <si>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</si>
  <si>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</si>
  <si>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</si>
  <si>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</si>
  <si>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</si>
  <si>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</si>
  <si>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</si>
  <si>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</si>
  <si>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</si>
  <si>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</si>
  <si>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</si>
  <si>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</si>
  <si>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</si>
  <si>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</si>
  <si>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</si>
  <si>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</si>
  <si>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</si>
  <si>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</si>
  <si>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</si>
  <si>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</si>
  <si>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</si>
  <si>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</si>
  <si>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</si>
  <si>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</si>
  <si>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</si>
  <si>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</si>
  <si>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</si>
  <si>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</si>
  <si>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</si>
  <si>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</si>
  <si>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</si>
  <si>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</si>
  <si>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</si>
  <si>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</si>
  <si>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</si>
  <si>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</si>
  <si>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</si>
  <si>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</si>
  <si>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</si>
  <si>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</si>
  <si>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</si>
  <si>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</si>
  <si>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</si>
  <si>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</si>
  <si>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</si>
  <si>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</si>
  <si>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</si>
  <si>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</si>
  <si>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</si>
  <si>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</si>
  <si>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</si>
  <si>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</si>
  <si>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</si>
  <si>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</si>
  <si>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</si>
  <si>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</si>
  <si>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</si>
  <si>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</si>
  <si>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</si>
  <si>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</si>
  <si>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</si>
  <si>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</si>
  <si>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</si>
  <si>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</si>
  <si>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</si>
  <si>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</si>
  <si>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</si>
  <si>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</si>
  <si>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</si>
  <si>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</si>
  <si>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</si>
  <si>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</si>
  <si>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</si>
  <si>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</si>
  <si>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</si>
  <si>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</si>
  <si>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</si>
  <si>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</si>
  <si>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</si>
  <si>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</si>
  <si>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</si>
  <si>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</si>
  <si>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</si>
  <si>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</si>
  <si>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</si>
  <si>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</si>
  <si>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</si>
  <si>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</si>
  <si>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</si>
  <si>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</si>
  <si>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</si>
  <si>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</si>
  <si>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</si>
  <si>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</si>
  <si>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</si>
  <si>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</si>
  <si>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</si>
  <si>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</si>
  <si>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</si>
  <si>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</si>
  <si>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</si>
  <si>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</si>
  <si>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</si>
  <si>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</si>
  <si>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</si>
  <si>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</si>
  <si>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</si>
  <si>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</si>
  <si>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</si>
  <si>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</si>
  <si>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</si>
  <si>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</si>
  <si>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</si>
  <si>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</si>
  <si>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</si>
  <si>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</si>
  <si>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</si>
  <si>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</si>
  <si>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</si>
  <si>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</si>
  <si>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</si>
  <si>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</si>
  <si>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</si>
  <si>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</si>
  <si>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</si>
  <si>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</si>
  <si>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</si>
  <si>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</si>
  <si>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</si>
  <si>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</si>
  <si>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</si>
  <si>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</si>
  <si>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</si>
  <si>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</si>
  <si>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</si>
  <si>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</si>
  <si>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</si>
  <si>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</si>
  <si>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</si>
  <si>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</si>
  <si>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</si>
  <si>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</si>
  <si>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</si>
  <si>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</si>
  <si>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</si>
  <si>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</si>
  <si>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</si>
  <si>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</si>
  <si>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</si>
  <si>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</si>
  <si>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</si>
  <si>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</si>
  <si>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</si>
  <si>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</si>
  <si>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</si>
  <si>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</si>
  <si>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</si>
  <si>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</si>
  <si>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</si>
  <si>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</si>
  <si>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</si>
  <si>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</si>
  <si>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</si>
  <si>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</si>
  <si>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</si>
  <si>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</si>
  <si>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</si>
  <si>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</si>
  <si>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</si>
  <si>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</si>
  <si>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</si>
  <si>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</si>
  <si>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</si>
  <si>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</si>
  <si>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</si>
  <si>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</si>
  <si>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</si>
  <si>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</si>
  <si>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</si>
  <si>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</si>
  <si>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</si>
  <si>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</si>
  <si>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</si>
  <si>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</si>
  <si>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</si>
  <si>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</si>
  <si>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</si>
  <si>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</si>
  <si>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</si>
  <si>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</si>
  <si>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</si>
  <si>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</si>
  <si>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</si>
  <si>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</si>
  <si>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</si>
  <si>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</si>
  <si>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</si>
  <si>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</si>
  <si>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</si>
  <si>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</si>
  <si>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</si>
  <si>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</si>
  <si>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</si>
  <si>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</si>
  <si>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</si>
  <si>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</si>
  <si>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</si>
  <si>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</si>
  <si>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</si>
  <si>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</si>
  <si>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</si>
  <si>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</si>
  <si>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</si>
  <si>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</si>
  <si>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</si>
  <si>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</si>
  <si>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</si>
  <si>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</si>
  <si>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</si>
  <si>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</si>
  <si>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</si>
  <si>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</si>
  <si>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</si>
  <si>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</si>
  <si>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</si>
  <si>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</si>
  <si>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</si>
  <si>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</si>
  <si>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</si>
  <si>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</si>
  <si>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</si>
  <si>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</si>
  <si>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</si>
  <si>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</si>
  <si>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</si>
  <si>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</si>
  <si>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</si>
  <si>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</si>
  <si>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</si>
  <si>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</si>
  <si>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</si>
  <si>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</si>
  <si>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</si>
  <si>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</si>
  <si>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</si>
  <si>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</si>
  <si>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</si>
  <si>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</si>
  <si>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</si>
  <si>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</si>
  <si>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</si>
  <si>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</si>
  <si>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</si>
  <si>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</si>
  <si>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</si>
  <si>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</si>
  <si>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</si>
  <si>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</si>
  <si>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</si>
  <si>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</si>
  <si>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</si>
  <si>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</si>
  <si>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</si>
  <si>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</si>
  <si>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</si>
  <si>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</si>
  <si>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</si>
  <si>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</si>
  <si>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</si>
  <si>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</si>
  <si>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</si>
  <si>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</si>
  <si>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</si>
  <si>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</si>
  <si>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</si>
  <si>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</si>
  <si>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</si>
  <si>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</si>
  <si>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</si>
  <si>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</si>
  <si>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</si>
  <si>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</si>
  <si>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</si>
  <si>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</si>
  <si>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</si>
  <si>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</si>
  <si>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</si>
  <si>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</si>
  <si>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</si>
  <si>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</si>
  <si>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</si>
  <si>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</si>
  <si>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</si>
  <si>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</si>
  <si>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</si>
  <si>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</si>
  <si>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</si>
  <si>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</si>
  <si>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</si>
  <si>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</si>
  <si>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</si>
  <si>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</si>
  <si>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</si>
  <si>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</si>
  <si>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</si>
  <si>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</si>
  <si>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</si>
  <si>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</si>
  <si>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</si>
  <si>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</si>
  <si>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</si>
  <si>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</si>
  <si>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</si>
  <si>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</si>
  <si>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</si>
  <si>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</si>
  <si>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</si>
  <si>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</si>
  <si>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</si>
  <si>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</si>
  <si>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</si>
  <si>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</si>
  <si>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</si>
  <si>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</si>
  <si>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</si>
  <si>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</si>
  <si>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</si>
  <si>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</si>
  <si>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</si>
  <si>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</si>
  <si>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</si>
  <si>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</si>
  <si>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</si>
  <si>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</si>
  <si>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</si>
  <si>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</si>
  <si>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</si>
  <si>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</si>
  <si>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</si>
  <si>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</si>
  <si>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</si>
  <si>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</si>
  <si>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</si>
  <si>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</si>
  <si>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</si>
  <si>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</si>
  <si>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</si>
  <si>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</si>
  <si>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</si>
  <si>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</si>
  <si>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</si>
  <si>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</si>
  <si>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</si>
  <si>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</si>
  <si>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</si>
  <si>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</si>
  <si>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</si>
  <si>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</si>
  <si>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</si>
  <si>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</si>
  <si>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</si>
  <si>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</si>
  <si>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</si>
  <si>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</si>
  <si>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</si>
  <si>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</si>
  <si>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</si>
  <si>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HR</t>
  </si>
  <si>
    <t>02182190</t>
  </si>
  <si>
    <t>060227551</t>
  </si>
  <si>
    <t>88680117715</t>
  </si>
  <si>
    <t>747800E0R03R0059Q263</t>
  </si>
  <si>
    <t>94048</t>
  </si>
  <si>
    <t>STANOVI JADRAN d.d.</t>
  </si>
  <si>
    <t>SPLIT</t>
  </si>
  <si>
    <t>Kralja Zvonimira 14/IX</t>
  </si>
  <si>
    <t>info@stanovijadran.com</t>
  </si>
  <si>
    <t>www.stanovijadran.com</t>
  </si>
  <si>
    <t>Manuela Andrić</t>
  </si>
  <si>
    <t>021/482-367</t>
  </si>
  <si>
    <t>manuela@stanovijadran.com</t>
  </si>
  <si>
    <t>BDO Croatia d.o.o.</t>
  </si>
  <si>
    <t>Vedrana Stipić</t>
  </si>
  <si>
    <t>Obveznik:Stanovi Jadran d.d.</t>
  </si>
  <si>
    <t>Obveznik: Stanovi Jadran d.d.</t>
  </si>
  <si>
    <t>Naziv izdavatelja:</t>
  </si>
  <si>
    <t xml:space="preserve">OIB: </t>
  </si>
  <si>
    <t>Izvještajno razdoblje:</t>
  </si>
  <si>
    <t>Osnova sastavljanja:</t>
  </si>
  <si>
    <t>Međunarodni standardni financijskog izvještavanja te Zakon o računovodstvu</t>
  </si>
  <si>
    <t>Računovodstvene politike:</t>
  </si>
  <si>
    <t>Iste računovodstvene politike se primjenjuju prilikom sastavljanja financijskih izvještaja za izvještajno  razdoblje kao i u posljednjim godišnjim financijskim izvještajima i kao u posljednjim tromjesečnim izvještajima. Posljednji godišnji izvještaji za godinu koja završava 31.12.2025. su objavljeni na stranicama ZSE.</t>
  </si>
  <si>
    <t>Izjava o sastavljanju izvještaja:</t>
  </si>
  <si>
    <t xml:space="preserve">Izvještaj poslovodstva zajedno sa pripadajućim financijskim izvještajima sadrži istinit i objektivan prikaz imovine i obveza, financijskog položaja, </t>
  </si>
  <si>
    <t xml:space="preserve">dobiti ili gubitka izdavatelja i društava uključenih u konsolidaciju kao cjeline te sadrži objektivan prikaz razvoja i rezultata poslovanja i položaja društva </t>
  </si>
  <si>
    <t>Broj zaposlenih na kraju izvještajnog razdoblja:</t>
  </si>
  <si>
    <t>Ovisna i pridružena društva:</t>
  </si>
  <si>
    <t>Sjedište</t>
  </si>
  <si>
    <t>MB</t>
  </si>
  <si>
    <t>Nova Nekretnine d.o.o. - 85,4%</t>
  </si>
  <si>
    <t>Kralja Zvonimira 14/IX, Split</t>
  </si>
  <si>
    <t>Hvar Hills winery d.o.o. - 75%</t>
  </si>
  <si>
    <t>Vrbanj 191, 21462 Vrbanj</t>
  </si>
  <si>
    <t>05404754</t>
  </si>
  <si>
    <t>Samoborske vile d.o.o. - 94,07%</t>
  </si>
  <si>
    <t>02096676</t>
  </si>
  <si>
    <t>Hvar hills d.o.o. - 100%</t>
  </si>
  <si>
    <t>03769623</t>
  </si>
  <si>
    <t xml:space="preserve">Local market d.o.o. - 100% </t>
  </si>
  <si>
    <t>Matije Gupca 14A, Rijeka</t>
  </si>
  <si>
    <t>04760255</t>
  </si>
  <si>
    <t>Maxilari d.o.o. - 100%</t>
  </si>
  <si>
    <t>Obala palih omladinaca 6, Šibenik</t>
  </si>
  <si>
    <t>05374537</t>
  </si>
  <si>
    <t>West Vision - 76%</t>
  </si>
  <si>
    <t>Obala palih omladinaca 5B, Šibenik</t>
  </si>
  <si>
    <t>110092085</t>
  </si>
  <si>
    <t>Ostale  informacije:</t>
  </si>
  <si>
    <t>U srpnju 2023. godine Društvo je dokupilo 30% udjela u društvu Maxilari d.o.o. te time postalo jedini član.</t>
  </si>
  <si>
    <t>U srpnju 2023. godine Društvo je napravilo usklađenje temeljnog kapitala kako nalaže Zakon o trgovačkim društvima, uslijed čega je smanjen temeljni kapital sa 19.550.309 eur za 401.075 eur na 19.149.234 eur.</t>
  </si>
  <si>
    <t>U ožujku 2024. godine, Društvo je prodalo poslovnu zgradu u Zagrebu pri čemu je ostvarilo neto dobitak od 945 tisuća EUR</t>
  </si>
  <si>
    <t>U srpnju 2024. godine Društvo je dokupilo 1,14% udjela u društvu Hvar Hills d.o.o. te time postalo jedini član.</t>
  </si>
  <si>
    <t>Društvo Stanovi Jadran d.d. je dijelom izloženo sezonalnosti poslovanja obzirom da hotel Armerun i apartman Vinci pojačano rade u razdoblju</t>
  </si>
  <si>
    <t>od 01.06. - 01,10. poslovne godine</t>
  </si>
  <si>
    <t>Ne postoje financijske obveze, jamstava ili nepredviđenihizdataci koji nisu uključeni u bilancu.</t>
  </si>
  <si>
    <t>Društvo nije kapitaliziralo trošak plaća i svi troškovi zaposlenika su priznati izravno u račun dobiti i gubitka.</t>
  </si>
  <si>
    <t>Ne postoje subjekti u kojima društvo ima neograničenu odgovornost.</t>
  </si>
  <si>
    <t>Sve ostale informacije i primjerci izvještaja se mogu dobiti na stranicama društva Stanovi Jadran d.d. www.stanovijadran.com ili upitom na info@stanovijadran.com</t>
  </si>
  <si>
    <t>Ostalo:</t>
  </si>
  <si>
    <t>Ostali detalji su prezentirani u Izvještaju poslovanja Uprave.</t>
  </si>
  <si>
    <t>stanje na dan 30.06.2026</t>
  </si>
  <si>
    <t>u razdoblju 01.01.2026 do 30.06.2026</t>
  </si>
  <si>
    <t>u razdoblju 01.01.2026. do 30.06.2026.</t>
  </si>
  <si>
    <t>01.01.2026-30.06.2026</t>
  </si>
  <si>
    <t>Stanovi Jadran d.d. za razdoblje 01.01.2026 – 30.06.2026. godine.</t>
  </si>
  <si>
    <t>Financijski izvještaji za razdoblje 01.01.2026 – 30.06.2026 nisu revidirani i nije obavljen revizijski uvid te predstavljaju tromjesečne i polugodišnje rezultate poslovanja.</t>
  </si>
  <si>
    <t>Konsolidirane financijske izvještaje izrađuje i objavljuje na Zagrebačkoj burzi Grupa Stanovi Jadran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</si>
</sst>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11"/>
      <color theme="1"/>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10">
    <xf numFmtId="0" fontId="0" fillId="0" borderId="0"/>
    <xf numFmtId="0" fontId="9" fillId="0" borderId="0">
      <alignment vertical="top"/>
    </xf>
    <xf numFmtId="0" fontId="12" fillId="0" borderId="0" applyNumberFormat="0" applyFill="0" applyBorder="0" applyAlignment="0" applyProtection="0">
      <alignment vertical="top"/>
      <protection locked="0"/>
    </xf>
    <xf numFmtId="0" fontId="13" fillId="0" borderId="0"/>
    <xf numFmtId="0" fontId="3" fillId="0" borderId="0"/>
    <xf numFmtId="0" fontId="4" fillId="0" borderId="0"/>
    <xf numFmtId="0" fontId="2" fillId="0" borderId="0"/>
    <xf numFmtId="0" fontId="2" fillId="0" borderId="0"/>
    <xf numFmtId="0" fontId="4" fillId="0" borderId="0"/>
    <xf numFmtId="0" fontId="2" fillId="0" borderId="0"/>
  </cellStyleXfs>
  <cellXfs count="293">
    <xf numFmtId="0" fontId="0" fillId="0" borderId="0" xfId="0"/>
    <xf numFmtId="0" fontId="13" fillId="0" borderId="0" xfId="3"/>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14" fontId="8" fillId="2" borderId="0" xfId="1" applyNumberFormat="1" applyFont="1" applyFill="1" applyAlignment="1" applyProtection="1">
      <alignment horizontal="center" vertical="center"/>
      <protection locked="0"/>
    </xf>
    <xf numFmtId="3" fontId="20" fillId="3" borderId="12" xfId="0" applyNumberFormat="1" applyFont="1" applyFill="1" applyBorder="1" applyAlignment="1">
      <alignment horizontal="center" vertical="center" wrapText="1"/>
    </xf>
    <xf numFmtId="164" fontId="6" fillId="0" borderId="12" xfId="0" applyNumberFormat="1" applyFont="1" applyBorder="1" applyAlignment="1">
      <alignment horizontal="center" vertical="center"/>
    </xf>
    <xf numFmtId="164" fontId="6" fillId="9" borderId="12" xfId="0" applyNumberFormat="1" applyFont="1" applyFill="1" applyBorder="1" applyAlignment="1">
      <alignment horizontal="center" vertical="center"/>
    </xf>
    <xf numFmtId="0" fontId="13" fillId="0" borderId="0" xfId="3" applyAlignment="1">
      <alignment wrapText="1"/>
    </xf>
    <xf numFmtId="164" fontId="6" fillId="0" borderId="11" xfId="0" applyNumberFormat="1" applyFont="1" applyBorder="1" applyAlignment="1">
      <alignment horizontal="center" vertical="center"/>
    </xf>
    <xf numFmtId="164" fontId="6" fillId="0" borderId="7" xfId="0" applyNumberFormat="1" applyFont="1" applyBorder="1" applyAlignment="1">
      <alignment horizontal="center" vertical="center"/>
    </xf>
    <xf numFmtId="3" fontId="13" fillId="0" borderId="0" xfId="3" applyNumberFormat="1"/>
    <xf numFmtId="3" fontId="13" fillId="0" borderId="0" xfId="3" applyNumberFormat="1" applyAlignment="1">
      <alignment wrapText="1"/>
    </xf>
    <xf numFmtId="3" fontId="13" fillId="0" borderId="0" xfId="1" applyNumberFormat="1" applyFont="1" applyAlignment="1">
      <alignment wrapText="1"/>
    </xf>
    <xf numFmtId="3" fontId="13" fillId="0" borderId="0" xfId="3" applyNumberFormat="1" applyAlignment="1">
      <alignment horizontal="center" vertical="center" wrapText="1"/>
    </xf>
    <xf numFmtId="3" fontId="4" fillId="0" borderId="0" xfId="3" applyNumberFormat="1" applyFont="1"/>
    <xf numFmtId="1" fontId="6" fillId="12" borderId="17" xfId="4" applyNumberFormat="1" applyFont="1" applyFill="1" applyBorder="1" applyAlignment="1" applyProtection="1">
      <alignment horizontal="center" vertical="center"/>
      <protection locked="0"/>
    </xf>
    <xf numFmtId="0" fontId="6" fillId="12" borderId="17" xfId="4" applyFont="1" applyFill="1" applyBorder="1" applyAlignment="1" applyProtection="1">
      <alignment horizontal="center" vertical="center"/>
      <protection locked="0"/>
    </xf>
    <xf numFmtId="49" fontId="6" fillId="12" borderId="17" xfId="4" applyNumberFormat="1" applyFont="1" applyFill="1" applyBorder="1" applyAlignment="1" applyProtection="1">
      <alignment horizontal="center" vertical="center"/>
      <protection locked="0"/>
    </xf>
    <xf numFmtId="164" fontId="6" fillId="11" borderId="12" xfId="0" applyNumberFormat="1" applyFont="1" applyFill="1" applyBorder="1" applyAlignment="1">
      <alignment horizontal="center" vertical="center"/>
    </xf>
    <xf numFmtId="3" fontId="4" fillId="0" borderId="0" xfId="5" applyNumberFormat="1"/>
    <xf numFmtId="0" fontId="4" fillId="0" borderId="0" xfId="5"/>
    <xf numFmtId="3" fontId="20" fillId="3" borderId="12" xfId="5" applyNumberFormat="1" applyFont="1" applyFill="1" applyBorder="1" applyAlignment="1">
      <alignment horizontal="center" vertical="center" wrapText="1"/>
    </xf>
    <xf numFmtId="0" fontId="20" fillId="3" borderId="12" xfId="5" applyFont="1" applyFill="1" applyBorder="1" applyAlignment="1">
      <alignment horizontal="center" vertical="center"/>
    </xf>
    <xf numFmtId="164" fontId="6" fillId="9" borderId="7" xfId="0" applyNumberFormat="1" applyFont="1" applyFill="1" applyBorder="1" applyAlignment="1">
      <alignment horizontal="center" vertical="center"/>
    </xf>
    <xf numFmtId="164" fontId="6" fillId="9" borderId="8" xfId="0" applyNumberFormat="1" applyFont="1" applyFill="1" applyBorder="1" applyAlignment="1">
      <alignment horizontal="center" vertical="center"/>
    </xf>
    <xf numFmtId="164" fontId="6" fillId="0" borderId="8" xfId="0" applyNumberFormat="1" applyFont="1" applyBorder="1" applyAlignment="1">
      <alignment horizontal="center" vertical="center"/>
    </xf>
    <xf numFmtId="0" fontId="6" fillId="3" borderId="12" xfId="3" applyFont="1" applyFill="1" applyBorder="1" applyAlignment="1">
      <alignment horizontal="center" vertical="center" wrapText="1"/>
    </xf>
    <xf numFmtId="3" fontId="20" fillId="3" borderId="12" xfId="3" applyNumberFormat="1" applyFont="1" applyFill="1" applyBorder="1" applyAlignment="1">
      <alignment horizontal="center" vertical="center" wrapText="1"/>
    </xf>
    <xf numFmtId="0" fontId="20" fillId="3" borderId="12" xfId="3"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164" fontId="6" fillId="10" borderId="12" xfId="0" applyNumberFormat="1" applyFont="1" applyFill="1" applyBorder="1" applyAlignment="1">
      <alignment horizontal="center" vertical="center" wrapText="1"/>
    </xf>
    <xf numFmtId="0" fontId="33" fillId="0" borderId="0" xfId="4" applyFont="1" applyProtection="1">
      <protection locked="0"/>
    </xf>
    <xf numFmtId="0" fontId="35" fillId="0" borderId="0" xfId="4" applyFont="1" applyProtection="1">
      <protection locked="0"/>
    </xf>
    <xf numFmtId="0" fontId="3" fillId="0" borderId="0" xfId="4" applyProtection="1">
      <protection locked="0"/>
    </xf>
    <xf numFmtId="0" fontId="33" fillId="15" borderId="0" xfId="4" applyFont="1" applyFill="1" applyProtection="1">
      <protection locked="0"/>
    </xf>
    <xf numFmtId="0" fontId="35" fillId="15" borderId="0" xfId="4" applyFont="1" applyFill="1" applyProtection="1">
      <protection locked="0"/>
    </xf>
    <xf numFmtId="0" fontId="3" fillId="15" borderId="0" xfId="4" applyFill="1" applyProtection="1">
      <protection locked="0"/>
    </xf>
    <xf numFmtId="0" fontId="31" fillId="11" borderId="13" xfId="4" applyFont="1" applyFill="1" applyBorder="1" applyProtection="1">
      <protection locked="0"/>
    </xf>
    <xf numFmtId="0" fontId="31" fillId="11" borderId="14" xfId="4" applyFont="1" applyFill="1" applyBorder="1" applyProtection="1">
      <protection locked="0"/>
    </xf>
    <xf numFmtId="0" fontId="31"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20" fillId="3" borderId="12" xfId="0" applyFont="1" applyFill="1" applyBorder="1" applyAlignment="1">
      <alignment horizontal="center" vertical="center"/>
    </xf>
    <xf numFmtId="0" fontId="6" fillId="3" borderId="12" xfId="0" applyFont="1" applyFill="1" applyBorder="1" applyAlignment="1">
      <alignment horizontal="center" vertical="center" wrapText="1"/>
    </xf>
    <xf numFmtId="0" fontId="31" fillId="11" borderId="0" xfId="4" applyFont="1" applyFill="1" applyAlignment="1" applyProtection="1">
      <alignment wrapText="1"/>
      <protection locked="0"/>
    </xf>
    <xf numFmtId="0" fontId="31" fillId="11" borderId="0" xfId="4" applyFont="1" applyFill="1" applyProtection="1">
      <protection locked="0"/>
    </xf>
    <xf numFmtId="0" fontId="6" fillId="12" borderId="15" xfId="4" applyFont="1" applyFill="1" applyBorder="1" applyAlignment="1" applyProtection="1">
      <alignment horizontal="center" vertical="center"/>
      <protection locked="0"/>
    </xf>
    <xf numFmtId="0" fontId="31" fillId="11" borderId="0" xfId="4" applyFont="1" applyFill="1" applyAlignment="1" applyProtection="1">
      <alignment vertical="top" wrapText="1"/>
      <protection locked="0"/>
    </xf>
    <xf numFmtId="0" fontId="31" fillId="11" borderId="0" xfId="4" applyFont="1" applyFill="1" applyAlignment="1" applyProtection="1">
      <alignment vertical="top"/>
      <protection locked="0"/>
    </xf>
    <xf numFmtId="0" fontId="28" fillId="11" borderId="1" xfId="4" applyFont="1" applyFill="1" applyBorder="1"/>
    <xf numFmtId="0" fontId="3" fillId="11" borderId="10" xfId="4" applyFill="1" applyBorder="1"/>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7" fillId="11" borderId="0" xfId="4" applyFont="1" applyFill="1" applyAlignment="1">
      <alignment horizontal="center" vertical="center"/>
    </xf>
    <xf numFmtId="0" fontId="7" fillId="11" borderId="16" xfId="4" applyFont="1" applyFill="1" applyBorder="1" applyAlignment="1">
      <alignment vertical="center"/>
    </xf>
    <xf numFmtId="0" fontId="6" fillId="11" borderId="13" xfId="4" applyFont="1" applyFill="1" applyBorder="1" applyAlignment="1">
      <alignment vertical="center" wrapText="1"/>
    </xf>
    <xf numFmtId="0" fontId="6" fillId="11" borderId="0" xfId="4" applyFont="1" applyFill="1" applyAlignment="1">
      <alignment horizontal="right" vertical="center" wrapText="1"/>
    </xf>
    <xf numFmtId="0" fontId="6" fillId="11" borderId="0" xfId="4" applyFont="1" applyFill="1" applyAlignment="1">
      <alignment vertical="center" wrapText="1"/>
    </xf>
    <xf numFmtId="14" fontId="6" fillId="13" borderId="0" xfId="4" applyNumberFormat="1" applyFont="1" applyFill="1" applyAlignment="1">
      <alignment horizontal="center" vertical="center"/>
    </xf>
    <xf numFmtId="1" fontId="6" fillId="13" borderId="0" xfId="4" applyNumberFormat="1" applyFont="1" applyFill="1" applyAlignment="1">
      <alignment horizontal="center" vertical="center"/>
    </xf>
    <xf numFmtId="0" fontId="7" fillId="11" borderId="14" xfId="4" applyFont="1" applyFill="1" applyBorder="1" applyAlignment="1">
      <alignment vertical="center"/>
    </xf>
    <xf numFmtId="14" fontId="6" fillId="14" borderId="0" xfId="4" applyNumberFormat="1" applyFont="1" applyFill="1" applyAlignment="1">
      <alignment horizontal="center" vertical="center"/>
    </xf>
    <xf numFmtId="1" fontId="6" fillId="14" borderId="0" xfId="4" applyNumberFormat="1" applyFont="1" applyFill="1" applyAlignment="1">
      <alignment horizontal="center" vertical="center"/>
    </xf>
    <xf numFmtId="0" fontId="3" fillId="11" borderId="14" xfId="4" applyFill="1" applyBorder="1"/>
    <xf numFmtId="0" fontId="31" fillId="11" borderId="13" xfId="4" applyFont="1" applyFill="1" applyBorder="1" applyAlignment="1">
      <alignment wrapText="1"/>
    </xf>
    <xf numFmtId="0" fontId="31" fillId="11" borderId="14" xfId="4" applyFont="1" applyFill="1" applyBorder="1" applyAlignment="1">
      <alignment wrapText="1"/>
    </xf>
    <xf numFmtId="0" fontId="31" fillId="11" borderId="13" xfId="4" applyFont="1" applyFill="1" applyBorder="1"/>
    <xf numFmtId="0" fontId="31" fillId="11" borderId="0" xfId="4" applyFont="1" applyFill="1"/>
    <xf numFmtId="0" fontId="31" fillId="11" borderId="0" xfId="4" applyFont="1" applyFill="1" applyAlignment="1">
      <alignment wrapText="1"/>
    </xf>
    <xf numFmtId="0" fontId="31" fillId="11" borderId="14" xfId="4" applyFont="1" applyFill="1" applyBorder="1"/>
    <xf numFmtId="0" fontId="7" fillId="11" borderId="0" xfId="4" applyFont="1" applyFill="1" applyAlignment="1">
      <alignment horizontal="right" vertical="center" wrapText="1"/>
    </xf>
    <xf numFmtId="0" fontId="32" fillId="11" borderId="14" xfId="4" applyFont="1" applyFill="1" applyBorder="1" applyAlignment="1">
      <alignment vertical="center"/>
    </xf>
    <xf numFmtId="0" fontId="7" fillId="11" borderId="13" xfId="4" applyFont="1" applyFill="1" applyBorder="1" applyAlignment="1">
      <alignment horizontal="right" vertical="center" wrapText="1"/>
    </xf>
    <xf numFmtId="0" fontId="32" fillId="11" borderId="0" xfId="4" applyFont="1" applyFill="1" applyAlignment="1">
      <alignment vertical="center"/>
    </xf>
    <xf numFmtId="0" fontId="31" fillId="11" borderId="0" xfId="4" applyFont="1" applyFill="1" applyAlignment="1">
      <alignment vertical="top"/>
    </xf>
    <xf numFmtId="0" fontId="6" fillId="11" borderId="0" xfId="4" applyFont="1" applyFill="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34" fillId="11" borderId="0" xfId="4" applyFont="1" applyFill="1" applyAlignment="1">
      <alignment vertical="center"/>
    </xf>
    <xf numFmtId="0" fontId="34" fillId="11" borderId="14" xfId="4" applyFont="1" applyFill="1" applyBorder="1" applyAlignment="1">
      <alignment vertical="center"/>
    </xf>
    <xf numFmtId="0" fontId="6" fillId="11" borderId="0" xfId="4" applyFont="1" applyFill="1" applyAlignment="1">
      <alignment horizontal="center" vertical="center"/>
    </xf>
    <xf numFmtId="0" fontId="7" fillId="11" borderId="14" xfId="4" applyFont="1" applyFill="1" applyBorder="1" applyAlignment="1">
      <alignment horizontal="center" vertical="center"/>
    </xf>
    <xf numFmtId="0" fontId="31" fillId="11" borderId="13" xfId="4" applyFont="1" applyFill="1" applyBorder="1" applyAlignment="1">
      <alignment vertical="top"/>
    </xf>
    <xf numFmtId="0" fontId="34" fillId="11" borderId="14" xfId="4" applyFont="1" applyFill="1" applyBorder="1"/>
    <xf numFmtId="0" fontId="3" fillId="11" borderId="3" xfId="4" applyFill="1" applyBorder="1"/>
    <xf numFmtId="0" fontId="3" fillId="11" borderId="2" xfId="4" applyFill="1" applyBorder="1"/>
    <xf numFmtId="0" fontId="3" fillId="11" borderId="15" xfId="4" applyFill="1" applyBorder="1"/>
    <xf numFmtId="4" fontId="7" fillId="0" borderId="12" xfId="0" applyNumberFormat="1" applyFont="1" applyBorder="1" applyAlignment="1" applyProtection="1">
      <alignment horizontal="right" vertical="center" shrinkToFit="1"/>
      <protection locked="0"/>
    </xf>
    <xf numFmtId="4" fontId="26" fillId="9" borderId="12" xfId="0" applyNumberFormat="1" applyFont="1" applyFill="1" applyBorder="1" applyAlignment="1" applyProtection="1">
      <alignment horizontal="right" vertical="center" shrinkToFit="1"/>
      <protection locked="0"/>
    </xf>
    <xf numFmtId="4" fontId="7" fillId="9" borderId="12" xfId="0" applyNumberFormat="1" applyFont="1" applyFill="1" applyBorder="1" applyAlignment="1" applyProtection="1">
      <alignment horizontal="right" vertical="center" shrinkToFit="1"/>
      <protection locked="0"/>
    </xf>
    <xf numFmtId="4" fontId="7" fillId="11" borderId="12" xfId="0" applyNumberFormat="1" applyFont="1" applyFill="1" applyBorder="1" applyAlignment="1" applyProtection="1">
      <alignment horizontal="right" vertical="center" shrinkToFit="1"/>
      <protection locked="0"/>
    </xf>
    <xf numFmtId="4" fontId="19" fillId="10" borderId="12" xfId="5" applyNumberFormat="1" applyFont="1" applyFill="1" applyBorder="1" applyAlignment="1">
      <alignment horizontal="right" vertical="center" shrinkToFit="1"/>
    </xf>
    <xf numFmtId="4" fontId="7"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pplyProtection="1">
      <alignment horizontal="right" vertical="center" shrinkToFit="1"/>
      <protection locked="0"/>
    </xf>
    <xf numFmtId="4" fontId="19" fillId="0" borderId="12" xfId="5" applyNumberFormat="1" applyFont="1" applyBorder="1" applyAlignment="1" applyProtection="1">
      <alignment horizontal="right" vertical="center" shrinkToFit="1"/>
      <protection locked="0"/>
    </xf>
    <xf numFmtId="4" fontId="19" fillId="10" borderId="12" xfId="5" applyNumberFormat="1" applyFont="1" applyFill="1" applyBorder="1" applyAlignment="1">
      <alignment vertical="center"/>
    </xf>
    <xf numFmtId="4" fontId="7" fillId="0" borderId="12" xfId="5" applyNumberFormat="1" applyFont="1" applyBorder="1" applyAlignment="1" applyProtection="1">
      <alignment vertical="center"/>
      <protection locked="0"/>
    </xf>
    <xf numFmtId="4" fontId="7" fillId="9" borderId="12" xfId="0" applyNumberFormat="1" applyFont="1" applyFill="1" applyBorder="1" applyAlignment="1">
      <alignment vertical="center"/>
    </xf>
    <xf numFmtId="4" fontId="7" fillId="0" borderId="12" xfId="0" applyNumberFormat="1" applyFont="1" applyBorder="1" applyAlignment="1" applyProtection="1">
      <alignment horizontal="right" vertical="center" wrapText="1"/>
      <protection locked="0"/>
    </xf>
    <xf numFmtId="4" fontId="19" fillId="10" borderId="12" xfId="0" applyNumberFormat="1" applyFont="1" applyFill="1" applyBorder="1" applyAlignment="1">
      <alignment horizontal="right" vertical="center" wrapText="1"/>
    </xf>
    <xf numFmtId="4" fontId="7" fillId="0" borderId="12" xfId="0" applyNumberFormat="1" applyFont="1" applyBorder="1" applyAlignment="1" applyProtection="1">
      <alignment vertical="center" wrapText="1"/>
      <protection locked="0"/>
    </xf>
    <xf numFmtId="4" fontId="19" fillId="10" borderId="12" xfId="0" applyNumberFormat="1" applyFont="1" applyFill="1" applyBorder="1" applyAlignment="1">
      <alignment vertical="center" wrapText="1"/>
    </xf>
    <xf numFmtId="0" fontId="20" fillId="3" borderId="12" xfId="3" applyFont="1" applyFill="1" applyBorder="1" applyAlignment="1">
      <alignment horizontal="center" vertical="center"/>
    </xf>
    <xf numFmtId="4" fontId="7" fillId="0" borderId="11" xfId="0" applyNumberFormat="1" applyFont="1" applyBorder="1" applyAlignment="1" applyProtection="1">
      <alignment vertical="center"/>
      <protection locked="0"/>
    </xf>
    <xf numFmtId="4" fontId="7" fillId="0" borderId="7" xfId="0" applyNumberFormat="1" applyFont="1" applyBorder="1" applyAlignment="1" applyProtection="1">
      <alignment vertical="center"/>
      <protection locked="0"/>
    </xf>
    <xf numFmtId="4" fontId="7" fillId="9" borderId="7" xfId="0" applyNumberFormat="1" applyFont="1" applyFill="1" applyBorder="1" applyAlignment="1" applyProtection="1">
      <alignment vertical="center"/>
      <protection locked="0"/>
    </xf>
    <xf numFmtId="4" fontId="19" fillId="10" borderId="8" xfId="0" applyNumberFormat="1" applyFont="1" applyFill="1" applyBorder="1" applyAlignment="1">
      <alignment vertical="center"/>
    </xf>
    <xf numFmtId="4" fontId="19" fillId="9" borderId="7" xfId="0" applyNumberFormat="1" applyFont="1" applyFill="1" applyBorder="1" applyAlignment="1">
      <alignment vertical="center"/>
    </xf>
    <xf numFmtId="4" fontId="19" fillId="9" borderId="8" xfId="0" applyNumberFormat="1" applyFont="1" applyFill="1" applyBorder="1" applyAlignment="1">
      <alignment vertical="center"/>
    </xf>
    <xf numFmtId="4" fontId="19" fillId="0" borderId="8" xfId="0" applyNumberFormat="1" applyFont="1" applyBorder="1" applyAlignment="1">
      <alignment vertical="center"/>
    </xf>
    <xf numFmtId="3" fontId="11" fillId="3" borderId="12" xfId="0" applyNumberFormat="1" applyFont="1" applyFill="1" applyBorder="1" applyAlignment="1">
      <alignment horizontal="center" vertical="center" wrapText="1"/>
    </xf>
    <xf numFmtId="3" fontId="36" fillId="3" borderId="12" xfId="0" applyNumberFormat="1" applyFont="1" applyFill="1" applyBorder="1" applyAlignment="1">
      <alignment horizontal="center" vertical="center" wrapText="1"/>
    </xf>
    <xf numFmtId="49" fontId="11" fillId="3" borderId="12" xfId="0" applyNumberFormat="1" applyFont="1" applyFill="1" applyBorder="1" applyAlignment="1">
      <alignment horizontal="center" vertical="center"/>
    </xf>
    <xf numFmtId="3" fontId="11" fillId="3" borderId="12" xfId="0" applyNumberFormat="1" applyFont="1" applyFill="1" applyBorder="1" applyAlignment="1">
      <alignment horizontal="center" vertical="center"/>
    </xf>
    <xf numFmtId="165" fontId="20" fillId="0" borderId="12" xfId="0" applyNumberFormat="1" applyFont="1" applyBorder="1" applyAlignment="1">
      <alignment horizontal="center" vertical="center"/>
    </xf>
    <xf numFmtId="165" fontId="20" fillId="9" borderId="12" xfId="0" applyNumberFormat="1" applyFont="1" applyFill="1" applyBorder="1" applyAlignment="1">
      <alignment horizontal="center" vertical="center"/>
    </xf>
    <xf numFmtId="4" fontId="5" fillId="8" borderId="12" xfId="0" applyNumberFormat="1" applyFont="1" applyFill="1" applyBorder="1" applyAlignment="1">
      <alignment vertical="center" shrinkToFit="1"/>
    </xf>
    <xf numFmtId="4" fontId="5" fillId="0" borderId="12" xfId="0" applyNumberFormat="1" applyFont="1" applyBorder="1" applyAlignment="1" applyProtection="1">
      <alignment vertical="center" shrinkToFit="1"/>
      <protection locked="0"/>
    </xf>
    <xf numFmtId="4" fontId="25" fillId="0" borderId="12" xfId="0" applyNumberFormat="1" applyFont="1" applyBorder="1" applyAlignment="1">
      <alignment vertical="center" shrinkToFit="1"/>
    </xf>
    <xf numFmtId="4" fontId="25" fillId="9" borderId="12" xfId="0" applyNumberFormat="1" applyFont="1" applyFill="1" applyBorder="1" applyAlignment="1">
      <alignment vertical="center" shrinkToFit="1"/>
    </xf>
    <xf numFmtId="0" fontId="6" fillId="0" borderId="17" xfId="4" applyFont="1" applyBorder="1" applyAlignment="1" applyProtection="1">
      <alignment horizontal="center" vertical="center"/>
      <protection locked="0"/>
    </xf>
    <xf numFmtId="3" fontId="7" fillId="0" borderId="12" xfId="5" applyNumberFormat="1" applyFont="1" applyBorder="1" applyAlignment="1" applyProtection="1">
      <alignment horizontal="right" vertical="center" shrinkToFit="1"/>
      <protection locked="0"/>
    </xf>
    <xf numFmtId="3" fontId="7" fillId="0" borderId="12" xfId="5" applyNumberFormat="1" applyFont="1" applyBorder="1" applyAlignment="1" applyProtection="1">
      <alignment vertical="center"/>
      <protection locked="0"/>
    </xf>
    <xf numFmtId="3" fontId="7" fillId="0" borderId="12" xfId="0" applyNumberFormat="1" applyFont="1" applyBorder="1" applyAlignment="1" applyProtection="1">
      <alignment horizontal="right" vertical="center" wrapText="1"/>
      <protection locked="0"/>
    </xf>
    <xf numFmtId="3" fontId="7" fillId="0" borderId="12" xfId="0" applyNumberFormat="1" applyFont="1" applyBorder="1" applyAlignment="1" applyProtection="1">
      <alignment vertical="center" wrapText="1"/>
      <protection locked="0"/>
    </xf>
    <xf numFmtId="0" fontId="37" fillId="0" borderId="0" xfId="0" applyFont="1"/>
    <xf numFmtId="0" fontId="4" fillId="0" borderId="0" xfId="0" applyFont="1"/>
    <xf numFmtId="0" fontId="37" fillId="0" borderId="0" xfId="0" applyFont="1" applyAlignment="1">
      <alignment vertical="top"/>
    </xf>
    <xf numFmtId="0" fontId="4" fillId="0" borderId="0" xfId="0" applyFont="1" applyAlignment="1">
      <alignment wrapText="1"/>
    </xf>
    <xf numFmtId="0" fontId="0" fillId="0" borderId="0" xfId="0" applyAlignment="1">
      <alignment horizontal="left"/>
    </xf>
    <xf numFmtId="0" fontId="8" fillId="0" borderId="0" xfId="0" applyFont="1"/>
    <xf numFmtId="0" fontId="4" fillId="0" borderId="0" xfId="0" applyFont="1" applyAlignment="1">
      <alignment horizontal="left"/>
    </xf>
    <xf numFmtId="0" fontId="1" fillId="0" borderId="0" xfId="0" applyFont="1" applyAlignment="1">
      <alignment horizontal="left"/>
    </xf>
    <xf numFmtId="0" fontId="37" fillId="0" borderId="0" xfId="0" applyFont="1" applyAlignment="1">
      <alignment horizontal="right"/>
    </xf>
    <xf numFmtId="0" fontId="1" fillId="0" borderId="0" xfId="0" quotePrefix="1" applyFont="1" applyAlignment="1">
      <alignment horizontal="left"/>
    </xf>
    <xf numFmtId="3" fontId="8" fillId="0" borderId="0" xfId="0" applyNumberFormat="1" applyFont="1"/>
    <xf numFmtId="0" fontId="7" fillId="11" borderId="13" xfId="4" applyFont="1" applyFill="1" applyBorder="1" applyAlignment="1">
      <alignment horizontal="right" vertical="center" wrapText="1"/>
    </xf>
    <xf numFmtId="0" fontId="7" fillId="11" borderId="0" xfId="4" applyFont="1" applyFill="1" applyAlignment="1">
      <alignment horizontal="right" vertical="center" wrapText="1"/>
    </xf>
    <xf numFmtId="0" fontId="31" fillId="12" borderId="3" xfId="4" applyFont="1" applyFill="1" applyBorder="1" applyAlignment="1" applyProtection="1">
      <alignment vertical="center"/>
      <protection locked="0"/>
    </xf>
    <xf numFmtId="0" fontId="31" fillId="12" borderId="2" xfId="4" applyFont="1" applyFill="1" applyBorder="1" applyAlignment="1" applyProtection="1">
      <alignment vertical="center"/>
      <protection locked="0"/>
    </xf>
    <xf numFmtId="0" fontId="31" fillId="12" borderId="15" xfId="4" applyFont="1" applyFill="1" applyBorder="1" applyAlignment="1" applyProtection="1">
      <alignment vertical="center"/>
      <protection locked="0"/>
    </xf>
    <xf numFmtId="0" fontId="7" fillId="11" borderId="1" xfId="4" applyFont="1" applyFill="1" applyBorder="1" applyAlignment="1">
      <alignment horizontal="left" vertical="center" wrapText="1"/>
    </xf>
    <xf numFmtId="0" fontId="7" fillId="11" borderId="5" xfId="4" applyFont="1" applyFill="1" applyBorder="1" applyAlignment="1">
      <alignment horizontal="left" vertical="center" wrapText="1"/>
    </xf>
    <xf numFmtId="0" fontId="31" fillId="11" borderId="0" xfId="4" applyFont="1" applyFill="1"/>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15" xfId="4" applyFont="1" applyFill="1" applyBorder="1" applyAlignment="1" applyProtection="1">
      <alignment vertical="center"/>
      <protection locked="0"/>
    </xf>
    <xf numFmtId="0" fontId="7" fillId="11" borderId="0" xfId="4" applyFont="1" applyFill="1" applyAlignment="1">
      <alignment vertical="center"/>
    </xf>
    <xf numFmtId="49" fontId="6" fillId="12" borderId="3" xfId="4" applyNumberFormat="1" applyFont="1" applyFill="1" applyBorder="1" applyAlignment="1" applyProtection="1">
      <alignment vertical="center"/>
      <protection locked="0"/>
    </xf>
    <xf numFmtId="49" fontId="6" fillId="12" borderId="2" xfId="4" applyNumberFormat="1" applyFont="1" applyFill="1" applyBorder="1" applyAlignment="1" applyProtection="1">
      <alignment vertical="center"/>
      <protection locked="0"/>
    </xf>
    <xf numFmtId="49" fontId="6" fillId="12" borderId="15" xfId="4" applyNumberFormat="1" applyFont="1" applyFill="1" applyBorder="1" applyAlignment="1" applyProtection="1">
      <alignment vertical="center"/>
      <protection locked="0"/>
    </xf>
    <xf numFmtId="0" fontId="7" fillId="11" borderId="0" xfId="4" applyFont="1" applyFill="1" applyAlignment="1">
      <alignment horizontal="center" vertical="center"/>
    </xf>
    <xf numFmtId="0" fontId="7" fillId="11" borderId="14" xfId="4" applyFont="1" applyFill="1" applyBorder="1" applyAlignment="1">
      <alignment horizontal="center" vertical="center"/>
    </xf>
    <xf numFmtId="0" fontId="6" fillId="12" borderId="3" xfId="4" applyFont="1" applyFill="1" applyBorder="1" applyAlignment="1" applyProtection="1">
      <alignment horizontal="center" vertical="center"/>
      <protection locked="0"/>
    </xf>
    <xf numFmtId="0" fontId="6" fillId="12" borderId="15" xfId="4" applyFont="1" applyFill="1" applyBorder="1" applyAlignment="1" applyProtection="1">
      <alignment horizontal="center" vertical="center"/>
      <protection locked="0"/>
    </xf>
    <xf numFmtId="0" fontId="7" fillId="11" borderId="13" xfId="4" applyFont="1" applyFill="1" applyBorder="1" applyAlignment="1">
      <alignment horizontal="left" vertical="center"/>
    </xf>
    <xf numFmtId="0" fontId="7" fillId="11" borderId="0" xfId="4" applyFont="1" applyFill="1" applyAlignment="1">
      <alignment horizontal="left" vertical="center"/>
    </xf>
    <xf numFmtId="0" fontId="31" fillId="11" borderId="0" xfId="4" applyFont="1" applyFill="1" applyAlignment="1">
      <alignment vertical="top"/>
    </xf>
    <xf numFmtId="0" fontId="7" fillId="11" borderId="0" xfId="4" applyFont="1" applyFill="1" applyAlignment="1">
      <alignment vertical="top"/>
    </xf>
    <xf numFmtId="0" fontId="6" fillId="12" borderId="3" xfId="4" applyFont="1" applyFill="1" applyBorder="1" applyAlignment="1" applyProtection="1">
      <alignment horizontal="right" vertical="center"/>
      <protection locked="0"/>
    </xf>
    <xf numFmtId="0" fontId="6" fillId="12" borderId="2" xfId="4" applyFont="1" applyFill="1" applyBorder="1" applyAlignment="1" applyProtection="1">
      <alignment horizontal="right" vertical="center"/>
      <protection locked="0"/>
    </xf>
    <xf numFmtId="0" fontId="6" fillId="12" borderId="15" xfId="4" applyFont="1" applyFill="1" applyBorder="1" applyAlignment="1" applyProtection="1">
      <alignment horizontal="right" vertical="center"/>
      <protection locked="0"/>
    </xf>
    <xf numFmtId="0" fontId="31" fillId="11" borderId="0" xfId="4" applyFont="1" applyFill="1" applyAlignment="1" applyProtection="1">
      <alignment vertical="top"/>
      <protection locked="0"/>
    </xf>
    <xf numFmtId="0" fontId="31" fillId="11" borderId="0" xfId="4" applyFont="1" applyFill="1" applyProtection="1">
      <protection locked="0"/>
    </xf>
    <xf numFmtId="0" fontId="31" fillId="11" borderId="0" xfId="4" applyFont="1" applyFill="1" applyAlignment="1" applyProtection="1">
      <alignment vertical="top" wrapText="1"/>
      <protection locked="0"/>
    </xf>
    <xf numFmtId="0" fontId="7" fillId="11" borderId="13" xfId="4" applyFont="1" applyFill="1" applyBorder="1" applyAlignment="1">
      <alignment horizontal="center" vertical="center"/>
    </xf>
    <xf numFmtId="0" fontId="7" fillId="11" borderId="13" xfId="4" applyFont="1" applyFill="1" applyBorder="1" applyAlignment="1">
      <alignment horizontal="right" vertical="center"/>
    </xf>
    <xf numFmtId="0" fontId="7" fillId="11" borderId="0" xfId="4" applyFont="1" applyFill="1" applyAlignment="1">
      <alignment horizontal="right" vertical="center"/>
    </xf>
    <xf numFmtId="0" fontId="32" fillId="11" borderId="0" xfId="4" applyFont="1" applyFill="1" applyAlignment="1">
      <alignment vertical="center"/>
    </xf>
    <xf numFmtId="0" fontId="31" fillId="12" borderId="3" xfId="4" applyFont="1" applyFill="1" applyBorder="1" applyProtection="1">
      <protection locked="0"/>
    </xf>
    <xf numFmtId="0" fontId="31" fillId="12" borderId="2" xfId="4" applyFont="1" applyFill="1" applyBorder="1" applyProtection="1">
      <protection locked="0"/>
    </xf>
    <xf numFmtId="0" fontId="31" fillId="12" borderId="15" xfId="4" applyFont="1" applyFill="1" applyBorder="1" applyProtection="1">
      <protection locked="0"/>
    </xf>
    <xf numFmtId="49" fontId="6" fillId="12" borderId="3" xfId="4" applyNumberFormat="1" applyFont="1" applyFill="1" applyBorder="1" applyAlignment="1" applyProtection="1">
      <alignment horizontal="center" vertical="center"/>
      <protection locked="0"/>
    </xf>
    <xf numFmtId="49" fontId="6" fillId="12" borderId="15" xfId="4" applyNumberFormat="1" applyFont="1" applyFill="1" applyBorder="1" applyAlignment="1" applyProtection="1">
      <alignment horizontal="center" vertical="center"/>
      <protection locked="0"/>
    </xf>
    <xf numFmtId="0" fontId="31" fillId="11" borderId="13" xfId="4" applyFont="1" applyFill="1" applyBorder="1" applyAlignment="1">
      <alignment vertical="center" wrapText="1"/>
    </xf>
    <xf numFmtId="0" fontId="31" fillId="11" borderId="0" xfId="4" applyFont="1" applyFill="1" applyAlignment="1">
      <alignment vertical="center" wrapText="1"/>
    </xf>
    <xf numFmtId="0" fontId="7" fillId="11" borderId="14" xfId="4" applyFont="1" applyFill="1" applyBorder="1" applyAlignment="1">
      <alignment horizontal="right" vertical="center" wrapText="1"/>
    </xf>
    <xf numFmtId="0" fontId="32" fillId="11" borderId="13" xfId="4" applyFont="1" applyFill="1" applyBorder="1" applyAlignment="1">
      <alignment vertical="center"/>
    </xf>
    <xf numFmtId="0" fontId="29" fillId="11" borderId="13" xfId="4" applyFont="1" applyFill="1" applyBorder="1" applyAlignment="1">
      <alignment horizontal="center" vertical="center" wrapText="1"/>
    </xf>
    <xf numFmtId="0" fontId="29" fillId="11" borderId="0" xfId="4" applyFont="1" applyFill="1" applyAlignment="1">
      <alignment horizontal="center" vertical="center" wrapText="1"/>
    </xf>
    <xf numFmtId="0" fontId="7" fillId="11" borderId="14" xfId="4" applyFont="1" applyFill="1" applyBorder="1" applyAlignment="1">
      <alignment horizontal="right" vertical="center"/>
    </xf>
    <xf numFmtId="0" fontId="31" fillId="11" borderId="0" xfId="4" applyFont="1" applyFill="1" applyAlignment="1">
      <alignment wrapText="1"/>
    </xf>
    <xf numFmtId="0" fontId="27" fillId="11" borderId="9" xfId="4" applyFont="1" applyFill="1" applyBorder="1" applyAlignment="1">
      <alignment vertical="center"/>
    </xf>
    <xf numFmtId="0" fontId="27" fillId="11" borderId="1" xfId="4" applyFont="1" applyFill="1" applyBorder="1" applyAlignment="1">
      <alignment vertical="center"/>
    </xf>
    <xf numFmtId="0" fontId="30" fillId="11" borderId="13" xfId="4" applyFont="1" applyFill="1" applyBorder="1" applyAlignment="1">
      <alignment horizontal="center" vertical="center"/>
    </xf>
    <xf numFmtId="0" fontId="30" fillId="11" borderId="0" xfId="4" applyFont="1" applyFill="1" applyAlignment="1">
      <alignment horizontal="center" vertical="center"/>
    </xf>
    <xf numFmtId="0" fontId="30" fillId="11" borderId="14" xfId="4" applyFont="1" applyFill="1" applyBorder="1" applyAlignment="1">
      <alignment horizontal="center" vertical="center"/>
    </xf>
    <xf numFmtId="0" fontId="6" fillId="11" borderId="13" xfId="4" applyFont="1" applyFill="1" applyBorder="1" applyAlignment="1">
      <alignment vertical="center" wrapText="1"/>
    </xf>
    <xf numFmtId="0" fontId="6" fillId="11" borderId="0" xfId="4" applyFont="1" applyFill="1" applyAlignment="1">
      <alignment vertical="center" wrapText="1"/>
    </xf>
    <xf numFmtId="14" fontId="6" fillId="12" borderId="3" xfId="4" applyNumberFormat="1" applyFont="1" applyFill="1" applyBorder="1" applyAlignment="1" applyProtection="1">
      <alignment horizontal="center" vertical="center"/>
      <protection locked="0"/>
    </xf>
    <xf numFmtId="14" fontId="6" fillId="12" borderId="15" xfId="4" applyNumberFormat="1" applyFont="1" applyFill="1" applyBorder="1" applyAlignment="1" applyProtection="1">
      <alignment horizontal="center" vertical="center"/>
      <protection locked="0"/>
    </xf>
    <xf numFmtId="0" fontId="6" fillId="0" borderId="13" xfId="4" applyFont="1" applyBorder="1" applyAlignment="1">
      <alignment horizontal="center" vertical="center" wrapText="1"/>
    </xf>
    <xf numFmtId="0" fontId="6" fillId="0" borderId="0" xfId="4" applyFont="1" applyAlignment="1">
      <alignment horizontal="center" vertical="center" wrapText="1"/>
    </xf>
    <xf numFmtId="0" fontId="6" fillId="0" borderId="14" xfId="4" applyFont="1" applyBorder="1" applyAlignment="1">
      <alignment horizontal="center" vertical="center" wrapText="1"/>
    </xf>
    <xf numFmtId="0" fontId="31" fillId="11" borderId="13" xfId="4" applyFont="1" applyFill="1" applyBorder="1" applyAlignment="1">
      <alignment wrapText="1"/>
    </xf>
    <xf numFmtId="0" fontId="7" fillId="0" borderId="12" xfId="0" applyFont="1" applyBorder="1" applyAlignment="1">
      <alignment horizontal="left" vertical="center" wrapText="1"/>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9" borderId="12" xfId="0" applyFont="1" applyFill="1" applyBorder="1" applyAlignment="1">
      <alignment horizontal="left" vertical="center" wrapText="1"/>
    </xf>
    <xf numFmtId="0" fontId="6" fillId="4" borderId="12" xfId="0" applyFont="1" applyFill="1" applyBorder="1" applyAlignment="1" applyProtection="1">
      <alignment horizontal="left" vertical="center" wrapText="1"/>
      <protection locked="0"/>
    </xf>
    <xf numFmtId="0" fontId="7" fillId="4" borderId="12" xfId="0" applyFont="1" applyFill="1" applyBorder="1" applyAlignment="1" applyProtection="1">
      <alignment vertical="center"/>
      <protection locked="0"/>
    </xf>
    <xf numFmtId="0" fontId="10"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4" fillId="0" borderId="2" xfId="0" applyFont="1" applyBorder="1" applyAlignment="1" applyProtection="1">
      <alignment horizontal="right" vertical="top" wrapText="1"/>
      <protection locked="0"/>
    </xf>
    <xf numFmtId="0" fontId="8"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3" borderId="12" xfId="0" applyFont="1" applyFill="1" applyBorder="1" applyAlignment="1">
      <alignment horizontal="center" vertical="center"/>
    </xf>
    <xf numFmtId="0" fontId="0" fillId="0" borderId="12" xfId="0" applyBorder="1" applyAlignment="1">
      <alignment horizontal="center" vertical="center"/>
    </xf>
    <xf numFmtId="0" fontId="6"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3" fillId="4" borderId="12" xfId="0" applyFont="1" applyFill="1" applyBorder="1" applyAlignment="1" applyProtection="1">
      <alignment horizontal="left" vertical="center" wrapText="1"/>
      <protection locked="0"/>
    </xf>
    <xf numFmtId="0" fontId="14" fillId="9" borderId="12" xfId="0" applyFont="1" applyFill="1" applyBorder="1" applyAlignment="1">
      <alignment horizontal="left" vertical="center" wrapText="1"/>
    </xf>
    <xf numFmtId="0" fontId="14"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7" fillId="0" borderId="12" xfId="5" applyFont="1" applyBorder="1" applyAlignment="1">
      <alignment horizontal="left" vertical="center" wrapText="1" indent="1"/>
    </xf>
    <xf numFmtId="0" fontId="7" fillId="0" borderId="12" xfId="0" applyFont="1" applyBorder="1" applyAlignment="1">
      <alignment horizontal="left" vertical="center" wrapText="1" indent="1"/>
    </xf>
    <xf numFmtId="0" fontId="14" fillId="4" borderId="12" xfId="5" applyFont="1" applyFill="1" applyBorder="1" applyAlignment="1">
      <alignment horizontal="left" vertical="center" wrapText="1"/>
    </xf>
    <xf numFmtId="0" fontId="14" fillId="4" borderId="12" xfId="5" applyFont="1" applyFill="1" applyBorder="1" applyAlignment="1">
      <alignment vertical="center" wrapText="1"/>
    </xf>
    <xf numFmtId="0" fontId="4" fillId="0" borderId="12" xfId="5" applyBorder="1"/>
    <xf numFmtId="0" fontId="6" fillId="4" borderId="12" xfId="5" applyFont="1" applyFill="1" applyBorder="1" applyAlignment="1">
      <alignment horizontal="left" vertical="center" wrapText="1"/>
    </xf>
    <xf numFmtId="0" fontId="6" fillId="4" borderId="12" xfId="5" applyFont="1" applyFill="1" applyBorder="1" applyAlignment="1">
      <alignment vertical="center" wrapText="1"/>
    </xf>
    <xf numFmtId="0" fontId="7" fillId="11" borderId="12" xfId="0" applyFont="1" applyFill="1" applyBorder="1" applyAlignment="1">
      <alignment horizontal="left" vertical="center" wrapText="1" indent="1"/>
    </xf>
    <xf numFmtId="0" fontId="17" fillId="9" borderId="12" xfId="0" applyFont="1" applyFill="1" applyBorder="1" applyAlignment="1">
      <alignment horizontal="left" vertical="center" wrapText="1"/>
    </xf>
    <xf numFmtId="0" fontId="7" fillId="9" borderId="12" xfId="0" applyFont="1" applyFill="1" applyBorder="1" applyAlignment="1">
      <alignment horizontal="left" vertical="center" wrapText="1" indent="1"/>
    </xf>
    <xf numFmtId="0" fontId="17" fillId="0" borderId="12" xfId="0" applyFont="1" applyBorder="1" applyAlignment="1">
      <alignment horizontal="left" vertical="center" wrapText="1"/>
    </xf>
    <xf numFmtId="0" fontId="23" fillId="0" borderId="12" xfId="0" applyFont="1" applyBorder="1" applyAlignment="1">
      <alignment horizontal="left" vertical="center" wrapText="1"/>
    </xf>
    <xf numFmtId="0" fontId="20" fillId="3" borderId="12" xfId="5" applyFont="1" applyFill="1" applyBorder="1" applyAlignment="1">
      <alignment horizontal="center" vertical="center"/>
    </xf>
    <xf numFmtId="0" fontId="4" fillId="0" borderId="12" xfId="5" applyBorder="1" applyAlignment="1">
      <alignment horizontal="center" vertical="center"/>
    </xf>
    <xf numFmtId="0" fontId="10" fillId="0" borderId="0" xfId="5" applyFont="1" applyAlignment="1">
      <alignment horizontal="center" vertical="center" wrapText="1"/>
    </xf>
    <xf numFmtId="0" fontId="4" fillId="0" borderId="0" xfId="5" applyAlignment="1">
      <alignment horizontal="center" vertical="center" wrapText="1"/>
    </xf>
    <xf numFmtId="0" fontId="8" fillId="0" borderId="0" xfId="5" applyFont="1" applyAlignment="1" applyProtection="1">
      <alignment horizontal="center" vertical="top" wrapText="1"/>
      <protection locked="0"/>
    </xf>
    <xf numFmtId="0" fontId="4" fillId="0" borderId="0" xfId="5" applyAlignment="1" applyProtection="1">
      <alignment horizontal="center" wrapText="1"/>
      <protection locked="0"/>
    </xf>
    <xf numFmtId="0" fontId="4" fillId="0" borderId="0" xfId="5" applyAlignment="1">
      <alignment horizontal="right" vertical="top" wrapText="1"/>
    </xf>
    <xf numFmtId="0" fontId="4" fillId="0" borderId="0" xfId="5" applyAlignment="1">
      <alignment horizontal="right" wrapText="1"/>
    </xf>
    <xf numFmtId="0" fontId="4" fillId="0" borderId="0" xfId="5"/>
    <xf numFmtId="0" fontId="8" fillId="5" borderId="3" xfId="5" applyFont="1" applyFill="1" applyBorder="1" applyAlignment="1" applyProtection="1">
      <alignment vertical="center" wrapText="1"/>
      <protection locked="0"/>
    </xf>
    <xf numFmtId="0" fontId="4" fillId="0" borderId="2" xfId="5" applyBorder="1" applyAlignment="1" applyProtection="1">
      <alignment vertical="center" wrapText="1"/>
      <protection locked="0"/>
    </xf>
    <xf numFmtId="0" fontId="4" fillId="0" borderId="2" xfId="5" applyBorder="1" applyProtection="1">
      <protection locked="0"/>
    </xf>
    <xf numFmtId="0" fontId="6" fillId="3" borderId="12" xfId="5" applyFont="1" applyFill="1" applyBorder="1" applyAlignment="1">
      <alignment horizontal="center" vertical="center" wrapText="1"/>
    </xf>
    <xf numFmtId="0" fontId="4" fillId="0" borderId="12" xfId="5" applyBorder="1" applyAlignment="1">
      <alignment horizontal="center" vertical="center" wrapText="1"/>
    </xf>
    <xf numFmtId="3" fontId="20" fillId="3" borderId="12" xfId="5" applyNumberFormat="1" applyFont="1" applyFill="1" applyBorder="1" applyAlignment="1">
      <alignment horizontal="center" vertical="center" wrapText="1"/>
    </xf>
    <xf numFmtId="3" fontId="4" fillId="0" borderId="12" xfId="5" applyNumberFormat="1" applyBorder="1" applyAlignment="1">
      <alignment horizontal="center" vertical="center" wrapText="1"/>
    </xf>
    <xf numFmtId="0" fontId="6" fillId="10" borderId="12" xfId="0" applyFont="1" applyFill="1" applyBorder="1" applyAlignment="1">
      <alignment horizontal="left" vertical="center" wrapText="1"/>
    </xf>
    <xf numFmtId="0" fontId="14" fillId="10" borderId="12" xfId="0" applyFont="1" applyFill="1" applyBorder="1" applyAlignment="1">
      <alignment horizontal="left" vertical="center" wrapText="1"/>
    </xf>
    <xf numFmtId="0" fontId="14" fillId="7" borderId="12" xfId="0" applyFont="1" applyFill="1" applyBorder="1" applyAlignment="1">
      <alignment horizontal="left" vertical="center" wrapText="1" shrinkToFit="1"/>
    </xf>
    <xf numFmtId="0" fontId="14" fillId="0" borderId="12" xfId="0" applyFont="1" applyBorder="1" applyAlignment="1">
      <alignment horizontal="left" vertical="center" wrapText="1"/>
    </xf>
    <xf numFmtId="0" fontId="7" fillId="10" borderId="12" xfId="0" applyFont="1" applyFill="1" applyBorder="1" applyAlignment="1">
      <alignment horizontal="left" vertical="center" wrapText="1"/>
    </xf>
    <xf numFmtId="0" fontId="10" fillId="0" borderId="0" xfId="3" applyFont="1" applyAlignment="1">
      <alignment horizontal="center" vertical="center" wrapText="1"/>
    </xf>
    <xf numFmtId="0" fontId="0" fillId="0" borderId="0" xfId="0" applyAlignment="1">
      <alignment horizontal="center" wrapText="1"/>
    </xf>
    <xf numFmtId="0" fontId="8" fillId="0" borderId="0" xfId="3" applyFont="1" applyAlignment="1" applyProtection="1">
      <alignment horizontal="center" vertical="top" wrapText="1"/>
      <protection locked="0"/>
    </xf>
    <xf numFmtId="0" fontId="20" fillId="2" borderId="4" xfId="3" applyFont="1" applyFill="1" applyBorder="1" applyAlignment="1" applyProtection="1">
      <alignment vertical="center" wrapText="1"/>
      <protection locked="0"/>
    </xf>
    <xf numFmtId="0" fontId="4" fillId="0" borderId="2" xfId="3" applyFont="1" applyBorder="1" applyAlignment="1">
      <alignment horizontal="right" vertical="top" wrapText="1"/>
    </xf>
    <xf numFmtId="0" fontId="0" fillId="0" borderId="2" xfId="0" applyBorder="1" applyAlignment="1">
      <alignment horizontal="right" wrapText="1"/>
    </xf>
    <xf numFmtId="0" fontId="6" fillId="3" borderId="12" xfId="3" applyFont="1" applyFill="1" applyBorder="1" applyAlignment="1">
      <alignment horizontal="center" vertical="center" wrapText="1"/>
    </xf>
    <xf numFmtId="0" fontId="20" fillId="3" borderId="12" xfId="3" applyFont="1" applyFill="1" applyBorder="1" applyAlignment="1">
      <alignment horizontal="center" vertical="center" wrapText="1"/>
    </xf>
    <xf numFmtId="0" fontId="7" fillId="0" borderId="7" xfId="0" applyFont="1" applyBorder="1" applyAlignment="1">
      <alignment horizontal="left" vertical="center" wrapText="1" indent="1"/>
    </xf>
    <xf numFmtId="0" fontId="6" fillId="9" borderId="7" xfId="0" applyFont="1" applyFill="1" applyBorder="1" applyAlignment="1">
      <alignment horizontal="left" vertical="center" wrapText="1" indent="1"/>
    </xf>
    <xf numFmtId="0" fontId="4" fillId="0" borderId="2" xfId="3" applyFont="1" applyBorder="1" applyAlignment="1" applyProtection="1">
      <alignment horizontal="right" vertical="top" wrapText="1"/>
      <protection locked="0"/>
    </xf>
    <xf numFmtId="0" fontId="4" fillId="0" borderId="2" xfId="0" applyFont="1" applyBorder="1" applyAlignment="1" applyProtection="1">
      <alignment horizontal="right"/>
      <protection locked="0"/>
    </xf>
    <xf numFmtId="0" fontId="14" fillId="0" borderId="8" xfId="0" applyFont="1" applyBorder="1" applyAlignment="1">
      <alignment horizontal="left" vertical="center" wrapText="1"/>
    </xf>
    <xf numFmtId="0" fontId="7" fillId="0" borderId="7" xfId="0" applyFont="1" applyBorder="1" applyAlignment="1">
      <alignment horizontal="left" vertical="center" wrapText="1"/>
    </xf>
    <xf numFmtId="0" fontId="6" fillId="9" borderId="7" xfId="0" applyFont="1" applyFill="1" applyBorder="1" applyAlignment="1">
      <alignment horizontal="left" vertical="center" wrapText="1"/>
    </xf>
    <xf numFmtId="0" fontId="14" fillId="9"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8" xfId="0" applyFont="1" applyFill="1" applyBorder="1" applyAlignment="1">
      <alignment horizontal="left" vertical="center" wrapText="1"/>
    </xf>
    <xf numFmtId="0" fontId="14" fillId="7" borderId="9" xfId="0" applyFont="1" applyFill="1" applyBorder="1" applyAlignment="1">
      <alignment horizontal="left" vertical="center" shrinkToFit="1"/>
    </xf>
    <xf numFmtId="0" fontId="7" fillId="7" borderId="1" xfId="0" applyFont="1" applyFill="1" applyBorder="1" applyAlignment="1">
      <alignment horizontal="left" vertical="center" shrinkToFit="1"/>
    </xf>
    <xf numFmtId="0" fontId="7" fillId="7" borderId="10" xfId="0" applyFont="1" applyFill="1" applyBorder="1" applyAlignment="1">
      <alignment horizontal="left" vertical="center" shrinkToFit="1"/>
    </xf>
    <xf numFmtId="0" fontId="7" fillId="0" borderId="11" xfId="0" applyFont="1" applyBorder="1" applyAlignment="1">
      <alignment horizontal="left" vertical="center" wrapText="1" indent="1"/>
    </xf>
    <xf numFmtId="0" fontId="7" fillId="0" borderId="11" xfId="0" applyFont="1" applyBorder="1" applyAlignment="1">
      <alignment horizontal="left" vertical="center" wrapText="1"/>
    </xf>
    <xf numFmtId="0" fontId="22" fillId="9" borderId="12" xfId="0" applyFont="1" applyFill="1" applyBorder="1" applyAlignment="1">
      <alignment horizontal="left" vertical="center" wrapText="1"/>
    </xf>
    <xf numFmtId="0" fontId="5"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2" fillId="6" borderId="12" xfId="0" applyFont="1" applyFill="1" applyBorder="1" applyAlignment="1">
      <alignment horizontal="left" vertical="center"/>
    </xf>
    <xf numFmtId="0" fontId="5" fillId="0" borderId="12" xfId="0" applyFont="1" applyBorder="1" applyAlignment="1">
      <alignment vertical="center"/>
    </xf>
    <xf numFmtId="0" fontId="5" fillId="0" borderId="12" xfId="0" applyFont="1" applyBorder="1"/>
    <xf numFmtId="0" fontId="20" fillId="0" borderId="12" xfId="0" applyFont="1" applyBorder="1" applyAlignment="1">
      <alignment horizontal="left" vertical="center" wrapText="1"/>
    </xf>
    <xf numFmtId="3" fontId="11" fillId="3" borderId="12" xfId="0" applyNumberFormat="1" applyFont="1" applyFill="1" applyBorder="1" applyAlignment="1">
      <alignment horizontal="center" vertical="center" wrapText="1"/>
    </xf>
    <xf numFmtId="3" fontId="5" fillId="0" borderId="12" xfId="0" applyNumberFormat="1" applyFont="1" applyBorder="1"/>
    <xf numFmtId="49" fontId="11" fillId="3" borderId="12" xfId="0" applyNumberFormat="1" applyFont="1" applyFill="1" applyBorder="1" applyAlignment="1">
      <alignment horizontal="center" vertical="center" wrapText="1"/>
    </xf>
    <xf numFmtId="0" fontId="24" fillId="6" borderId="12" xfId="0" applyFont="1" applyFill="1" applyBorder="1" applyAlignment="1">
      <alignment vertical="center"/>
    </xf>
    <xf numFmtId="0" fontId="10" fillId="0" borderId="0" xfId="1" applyFont="1" applyAlignment="1">
      <alignment horizontal="center" vertical="center" wrapText="1"/>
    </xf>
    <xf numFmtId="0" fontId="13" fillId="0" borderId="0" xfId="3" applyAlignment="1">
      <alignment horizontal="center" vertical="center" wrapText="1"/>
    </xf>
    <xf numFmtId="0" fontId="8" fillId="0" borderId="0" xfId="1" applyFont="1" applyAlignment="1">
      <alignment horizontal="center" vertical="center"/>
    </xf>
    <xf numFmtId="0" fontId="11" fillId="3" borderId="12" xfId="0" applyFont="1" applyFill="1" applyBorder="1" applyAlignment="1">
      <alignment horizontal="center" vertical="center" wrapText="1"/>
    </xf>
    <xf numFmtId="0" fontId="5" fillId="0" borderId="12" xfId="0" applyFont="1" applyBorder="1" applyAlignment="1">
      <alignment horizontal="center" vertical="center" wrapText="1"/>
    </xf>
  </cellXfs>
  <cellStyles count="10">
    <cellStyle name="Hyperlink 2" xfId="2" xr:uid="{00000000-0005-0000-0000-000000000000}"/>
    <cellStyle name="Normal 2" xfId="3" xr:uid="{00000000-0005-0000-0000-000002000000}"/>
    <cellStyle name="Normal 2 2" xfId="5" xr:uid="{00000000-0005-0000-0000-000003000000}"/>
    <cellStyle name="Normal 2 3" xfId="8" xr:uid="{733275D2-AF2B-4EB3-8D8D-553C3A04E62A}"/>
    <cellStyle name="Normal 3" xfId="4" xr:uid="{00000000-0005-0000-0000-000004000000}"/>
    <cellStyle name="Normal 3 2" xfId="9" xr:uid="{97CD214F-C96B-4668-8CE7-DAD3426188A4}"/>
    <cellStyle name="Normal 3 3" xfId="7" xr:uid="{805407C7-4612-4576-AB5A-50C91DB026C7}"/>
    <cellStyle name="Normal 3 4" xfId="6" xr:uid="{D97D14A8-D2DA-4C26-8BC7-289E189B5F5D}"/>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C30" sqref="C30"/>
    </sheetView>
  </sheetViews>
  <sheetFormatPr defaultColWidth="9.08984375" defaultRowHeight="14.5" x14ac:dyDescent="0.35"/>
  <cols>
    <col min="1" max="8" width="9.08984375" style="35"/>
    <col min="9" max="9" width="15.36328125" style="35" customWidth="1"/>
    <col min="10" max="10" width="9.08984375" style="35"/>
    <col min="11" max="13" width="9.08984375" style="33"/>
    <col min="14" max="14" width="9.08984375" style="34"/>
    <col min="15" max="20" width="9.08984375" style="33"/>
    <col min="21" max="16384" width="9.08984375" style="35"/>
  </cols>
  <sheetData>
    <row r="1" spans="1:20" ht="15.5" x14ac:dyDescent="0.35">
      <c r="A1" s="185" t="s">
        <v>305</v>
      </c>
      <c r="B1" s="186"/>
      <c r="C1" s="186"/>
      <c r="D1" s="51"/>
      <c r="E1" s="51"/>
      <c r="F1" s="51"/>
      <c r="G1" s="51"/>
      <c r="H1" s="51"/>
      <c r="I1" s="51"/>
      <c r="J1" s="52"/>
    </row>
    <row r="2" spans="1:20" ht="14.4" customHeight="1" x14ac:dyDescent="0.35">
      <c r="A2" s="187" t="s">
        <v>321</v>
      </c>
      <c r="B2" s="188"/>
      <c r="C2" s="188"/>
      <c r="D2" s="188"/>
      <c r="E2" s="188"/>
      <c r="F2" s="188"/>
      <c r="G2" s="188"/>
      <c r="H2" s="188"/>
      <c r="I2" s="188"/>
      <c r="J2" s="189"/>
      <c r="N2" s="34">
        <v>1</v>
      </c>
    </row>
    <row r="3" spans="1:20" x14ac:dyDescent="0.35">
      <c r="A3" s="53"/>
      <c r="B3" s="54"/>
      <c r="C3" s="54"/>
      <c r="D3" s="54"/>
      <c r="E3" s="54"/>
      <c r="F3" s="54"/>
      <c r="G3" s="54"/>
      <c r="H3" s="54"/>
      <c r="I3" s="54"/>
      <c r="J3" s="55"/>
      <c r="N3" s="34">
        <v>2</v>
      </c>
    </row>
    <row r="4" spans="1:20" ht="33.65" customHeight="1" x14ac:dyDescent="0.35">
      <c r="A4" s="190" t="s">
        <v>306</v>
      </c>
      <c r="B4" s="191"/>
      <c r="C4" s="191"/>
      <c r="D4" s="191"/>
      <c r="E4" s="192">
        <v>46023</v>
      </c>
      <c r="F4" s="193"/>
      <c r="G4" s="56" t="s">
        <v>0</v>
      </c>
      <c r="H4" s="192">
        <v>46203</v>
      </c>
      <c r="I4" s="193"/>
      <c r="J4" s="57"/>
      <c r="N4" s="34">
        <v>3</v>
      </c>
    </row>
    <row r="5" spans="1:20" s="33" customFormat="1" ht="10.25" customHeight="1" x14ac:dyDescent="0.35">
      <c r="A5" s="194"/>
      <c r="B5" s="195"/>
      <c r="C5" s="195"/>
      <c r="D5" s="195"/>
      <c r="E5" s="195"/>
      <c r="F5" s="195"/>
      <c r="G5" s="195"/>
      <c r="H5" s="195"/>
      <c r="I5" s="195"/>
      <c r="J5" s="196"/>
      <c r="N5" s="34">
        <v>4</v>
      </c>
    </row>
    <row r="6" spans="1:20" ht="20.399999999999999" customHeight="1" x14ac:dyDescent="0.35">
      <c r="A6" s="58"/>
      <c r="B6" s="59" t="s">
        <v>328</v>
      </c>
      <c r="C6" s="60"/>
      <c r="D6" s="60"/>
      <c r="E6" s="17">
        <v>2026</v>
      </c>
      <c r="F6" s="61"/>
      <c r="G6" s="56"/>
      <c r="H6" s="61"/>
      <c r="I6" s="62"/>
      <c r="J6" s="63"/>
    </row>
    <row r="7" spans="1:20" s="38" customFormat="1" ht="11" customHeight="1" x14ac:dyDescent="0.35">
      <c r="A7" s="58"/>
      <c r="B7" s="60"/>
      <c r="C7" s="60"/>
      <c r="D7" s="60"/>
      <c r="E7" s="64"/>
      <c r="F7" s="64"/>
      <c r="G7" s="56"/>
      <c r="H7" s="61"/>
      <c r="I7" s="62"/>
      <c r="J7" s="63"/>
      <c r="K7" s="36"/>
      <c r="L7" s="36"/>
      <c r="M7" s="36"/>
      <c r="N7" s="37"/>
      <c r="O7" s="36"/>
      <c r="P7" s="36"/>
      <c r="Q7" s="36"/>
      <c r="R7" s="36"/>
      <c r="S7" s="36"/>
      <c r="T7" s="36"/>
    </row>
    <row r="8" spans="1:20" ht="20.399999999999999" customHeight="1" x14ac:dyDescent="0.35">
      <c r="A8" s="58"/>
      <c r="B8" s="59" t="s">
        <v>329</v>
      </c>
      <c r="C8" s="60"/>
      <c r="D8" s="60"/>
      <c r="E8" s="17">
        <v>2</v>
      </c>
      <c r="F8" s="61"/>
      <c r="G8" s="56"/>
      <c r="H8" s="61"/>
      <c r="I8" s="62"/>
      <c r="J8" s="63"/>
    </row>
    <row r="9" spans="1:20" s="38" customFormat="1" ht="11" customHeight="1" x14ac:dyDescent="0.35">
      <c r="A9" s="58"/>
      <c r="B9" s="60"/>
      <c r="C9" s="60"/>
      <c r="D9" s="60"/>
      <c r="E9" s="64"/>
      <c r="F9" s="64"/>
      <c r="G9" s="56"/>
      <c r="H9" s="64"/>
      <c r="I9" s="65"/>
      <c r="J9" s="63"/>
      <c r="K9" s="36"/>
      <c r="L9" s="36"/>
      <c r="M9" s="36"/>
      <c r="N9" s="37"/>
      <c r="O9" s="36"/>
      <c r="P9" s="36"/>
      <c r="Q9" s="36"/>
      <c r="R9" s="36"/>
      <c r="S9" s="36"/>
      <c r="T9" s="36"/>
    </row>
    <row r="10" spans="1:20" ht="38" customHeight="1" x14ac:dyDescent="0.35">
      <c r="A10" s="181" t="s">
        <v>330</v>
      </c>
      <c r="B10" s="182"/>
      <c r="C10" s="182"/>
      <c r="D10" s="182"/>
      <c r="E10" s="182"/>
      <c r="F10" s="182"/>
      <c r="G10" s="182"/>
      <c r="H10" s="182"/>
      <c r="I10" s="182"/>
      <c r="J10" s="66"/>
    </row>
    <row r="11" spans="1:20" ht="24.65" customHeight="1" x14ac:dyDescent="0.35">
      <c r="A11" s="169" t="s">
        <v>307</v>
      </c>
      <c r="B11" s="183"/>
      <c r="C11" s="175" t="s">
        <v>452</v>
      </c>
      <c r="D11" s="176"/>
      <c r="E11" s="67"/>
      <c r="F11" s="140" t="s">
        <v>331</v>
      </c>
      <c r="G11" s="179"/>
      <c r="H11" s="156" t="s">
        <v>451</v>
      </c>
      <c r="I11" s="157"/>
      <c r="J11" s="68"/>
    </row>
    <row r="12" spans="1:20" ht="14.4" customHeight="1" x14ac:dyDescent="0.35">
      <c r="A12" s="69"/>
      <c r="B12" s="70"/>
      <c r="C12" s="70"/>
      <c r="D12" s="70"/>
      <c r="E12" s="184"/>
      <c r="F12" s="184"/>
      <c r="G12" s="184"/>
      <c r="H12" s="184"/>
      <c r="I12" s="71"/>
      <c r="J12" s="68"/>
    </row>
    <row r="13" spans="1:20" ht="21" customHeight="1" x14ac:dyDescent="0.35">
      <c r="A13" s="139" t="s">
        <v>322</v>
      </c>
      <c r="B13" s="179"/>
      <c r="C13" s="175" t="s">
        <v>453</v>
      </c>
      <c r="D13" s="176"/>
      <c r="E13" s="197"/>
      <c r="F13" s="184"/>
      <c r="G13" s="184"/>
      <c r="H13" s="184"/>
      <c r="I13" s="71"/>
      <c r="J13" s="68"/>
    </row>
    <row r="14" spans="1:20" ht="11" customHeight="1" x14ac:dyDescent="0.35">
      <c r="A14" s="67"/>
      <c r="B14" s="71"/>
      <c r="C14" s="47"/>
      <c r="D14" s="47"/>
      <c r="E14" s="146"/>
      <c r="F14" s="146"/>
      <c r="G14" s="146"/>
      <c r="H14" s="146"/>
      <c r="I14" s="70"/>
      <c r="J14" s="72"/>
    </row>
    <row r="15" spans="1:20" ht="23" customHeight="1" x14ac:dyDescent="0.35">
      <c r="A15" s="139" t="s">
        <v>308</v>
      </c>
      <c r="B15" s="179"/>
      <c r="C15" s="175" t="s">
        <v>454</v>
      </c>
      <c r="D15" s="176"/>
      <c r="E15" s="180"/>
      <c r="F15" s="171"/>
      <c r="G15" s="73" t="s">
        <v>332</v>
      </c>
      <c r="H15" s="156" t="s">
        <v>455</v>
      </c>
      <c r="I15" s="157"/>
      <c r="J15" s="74"/>
    </row>
    <row r="16" spans="1:20" ht="11" customHeight="1" x14ac:dyDescent="0.35">
      <c r="A16" s="67"/>
      <c r="B16" s="71"/>
      <c r="C16" s="70"/>
      <c r="D16" s="70"/>
      <c r="E16" s="146"/>
      <c r="F16" s="146"/>
      <c r="G16" s="166"/>
      <c r="H16" s="166"/>
      <c r="I16" s="70"/>
      <c r="J16" s="72"/>
    </row>
    <row r="17" spans="1:10" ht="23" customHeight="1" x14ac:dyDescent="0.35">
      <c r="A17" s="75"/>
      <c r="B17" s="73" t="s">
        <v>333</v>
      </c>
      <c r="C17" s="175" t="s">
        <v>456</v>
      </c>
      <c r="D17" s="176"/>
      <c r="E17" s="76"/>
      <c r="F17" s="76"/>
      <c r="G17" s="76"/>
      <c r="H17" s="76"/>
      <c r="I17" s="76"/>
      <c r="J17" s="74"/>
    </row>
    <row r="18" spans="1:10" x14ac:dyDescent="0.35">
      <c r="A18" s="177"/>
      <c r="B18" s="178"/>
      <c r="C18" s="146"/>
      <c r="D18" s="146"/>
      <c r="E18" s="146"/>
      <c r="F18" s="146"/>
      <c r="G18" s="146"/>
      <c r="H18" s="146"/>
      <c r="I18" s="70"/>
      <c r="J18" s="72"/>
    </row>
    <row r="19" spans="1:10" x14ac:dyDescent="0.35">
      <c r="A19" s="169" t="s">
        <v>309</v>
      </c>
      <c r="B19" s="170"/>
      <c r="C19" s="147" t="s">
        <v>457</v>
      </c>
      <c r="D19" s="148"/>
      <c r="E19" s="148"/>
      <c r="F19" s="148"/>
      <c r="G19" s="148"/>
      <c r="H19" s="148"/>
      <c r="I19" s="148"/>
      <c r="J19" s="149"/>
    </row>
    <row r="20" spans="1:10" x14ac:dyDescent="0.35">
      <c r="A20" s="69"/>
      <c r="B20" s="70"/>
      <c r="C20" s="77"/>
      <c r="D20" s="70"/>
      <c r="E20" s="146"/>
      <c r="F20" s="146"/>
      <c r="G20" s="146"/>
      <c r="H20" s="146"/>
      <c r="I20" s="70"/>
      <c r="J20" s="72"/>
    </row>
    <row r="21" spans="1:10" x14ac:dyDescent="0.35">
      <c r="A21" s="169" t="s">
        <v>310</v>
      </c>
      <c r="B21" s="170"/>
      <c r="C21" s="156">
        <v>21000</v>
      </c>
      <c r="D21" s="157"/>
      <c r="E21" s="146"/>
      <c r="F21" s="146"/>
      <c r="G21" s="147" t="s">
        <v>458</v>
      </c>
      <c r="H21" s="148"/>
      <c r="I21" s="148"/>
      <c r="J21" s="149"/>
    </row>
    <row r="22" spans="1:10" x14ac:dyDescent="0.35">
      <c r="A22" s="69"/>
      <c r="B22" s="70"/>
      <c r="C22" s="70"/>
      <c r="D22" s="70"/>
      <c r="E22" s="146"/>
      <c r="F22" s="146"/>
      <c r="G22" s="146"/>
      <c r="H22" s="146"/>
      <c r="I22" s="70"/>
      <c r="J22" s="72"/>
    </row>
    <row r="23" spans="1:10" x14ac:dyDescent="0.35">
      <c r="A23" s="169" t="s">
        <v>311</v>
      </c>
      <c r="B23" s="170"/>
      <c r="C23" s="147" t="s">
        <v>459</v>
      </c>
      <c r="D23" s="148"/>
      <c r="E23" s="148"/>
      <c r="F23" s="148"/>
      <c r="G23" s="148"/>
      <c r="H23" s="148"/>
      <c r="I23" s="148"/>
      <c r="J23" s="149"/>
    </row>
    <row r="24" spans="1:10" x14ac:dyDescent="0.35">
      <c r="A24" s="69"/>
      <c r="B24" s="70"/>
      <c r="C24" s="47"/>
      <c r="D24" s="70"/>
      <c r="E24" s="146"/>
      <c r="F24" s="146"/>
      <c r="G24" s="146"/>
      <c r="H24" s="146"/>
      <c r="I24" s="70"/>
      <c r="J24" s="72"/>
    </row>
    <row r="25" spans="1:10" x14ac:dyDescent="0.35">
      <c r="A25" s="169" t="s">
        <v>312</v>
      </c>
      <c r="B25" s="170"/>
      <c r="C25" s="172" t="s">
        <v>460</v>
      </c>
      <c r="D25" s="173"/>
      <c r="E25" s="173"/>
      <c r="F25" s="173"/>
      <c r="G25" s="173"/>
      <c r="H25" s="173"/>
      <c r="I25" s="173"/>
      <c r="J25" s="174"/>
    </row>
    <row r="26" spans="1:10" x14ac:dyDescent="0.35">
      <c r="A26" s="69"/>
      <c r="B26" s="70"/>
      <c r="C26" s="77"/>
      <c r="D26" s="70"/>
      <c r="E26" s="146"/>
      <c r="F26" s="146"/>
      <c r="G26" s="146"/>
      <c r="H26" s="146"/>
      <c r="I26" s="70"/>
      <c r="J26" s="72"/>
    </row>
    <row r="27" spans="1:10" x14ac:dyDescent="0.35">
      <c r="A27" s="169" t="s">
        <v>313</v>
      </c>
      <c r="B27" s="170"/>
      <c r="C27" s="172" t="s">
        <v>461</v>
      </c>
      <c r="D27" s="173"/>
      <c r="E27" s="173"/>
      <c r="F27" s="173"/>
      <c r="G27" s="173"/>
      <c r="H27" s="173"/>
      <c r="I27" s="173"/>
      <c r="J27" s="174"/>
    </row>
    <row r="28" spans="1:10" ht="14" customHeight="1" x14ac:dyDescent="0.35">
      <c r="A28" s="69"/>
      <c r="B28" s="70"/>
      <c r="C28" s="77"/>
      <c r="D28" s="70"/>
      <c r="E28" s="146"/>
      <c r="F28" s="146"/>
      <c r="G28" s="146"/>
      <c r="H28" s="146"/>
      <c r="I28" s="70"/>
      <c r="J28" s="72"/>
    </row>
    <row r="29" spans="1:10" ht="23" customHeight="1" x14ac:dyDescent="0.35">
      <c r="A29" s="139" t="s">
        <v>323</v>
      </c>
      <c r="B29" s="170"/>
      <c r="C29" s="123">
        <v>10</v>
      </c>
      <c r="D29" s="78"/>
      <c r="E29" s="150"/>
      <c r="F29" s="150"/>
      <c r="G29" s="150"/>
      <c r="H29" s="150"/>
      <c r="I29" s="79"/>
      <c r="J29" s="80"/>
    </row>
    <row r="30" spans="1:10" x14ac:dyDescent="0.35">
      <c r="A30" s="69"/>
      <c r="B30" s="70"/>
      <c r="C30" s="70"/>
      <c r="D30" s="70"/>
      <c r="E30" s="146"/>
      <c r="F30" s="146"/>
      <c r="G30" s="146"/>
      <c r="H30" s="146"/>
      <c r="I30" s="79"/>
      <c r="J30" s="80"/>
    </row>
    <row r="31" spans="1:10" x14ac:dyDescent="0.35">
      <c r="A31" s="169" t="s">
        <v>314</v>
      </c>
      <c r="B31" s="170"/>
      <c r="C31" s="19" t="s">
        <v>335</v>
      </c>
      <c r="D31" s="168" t="s">
        <v>334</v>
      </c>
      <c r="E31" s="154"/>
      <c r="F31" s="154"/>
      <c r="G31" s="154"/>
      <c r="H31" s="70"/>
      <c r="I31" s="81" t="s">
        <v>335</v>
      </c>
      <c r="J31" s="82" t="s">
        <v>336</v>
      </c>
    </row>
    <row r="32" spans="1:10" x14ac:dyDescent="0.35">
      <c r="A32" s="169"/>
      <c r="B32" s="170"/>
      <c r="C32" s="83"/>
      <c r="D32" s="56"/>
      <c r="E32" s="171"/>
      <c r="F32" s="171"/>
      <c r="G32" s="171"/>
      <c r="H32" s="171"/>
      <c r="I32" s="79"/>
      <c r="J32" s="80"/>
    </row>
    <row r="33" spans="1:10" x14ac:dyDescent="0.35">
      <c r="A33" s="169" t="s">
        <v>324</v>
      </c>
      <c r="B33" s="170"/>
      <c r="C33" s="18" t="s">
        <v>338</v>
      </c>
      <c r="D33" s="168" t="s">
        <v>337</v>
      </c>
      <c r="E33" s="154"/>
      <c r="F33" s="154"/>
      <c r="G33" s="154"/>
      <c r="H33" s="76"/>
      <c r="I33" s="81" t="s">
        <v>338</v>
      </c>
      <c r="J33" s="82" t="s">
        <v>339</v>
      </c>
    </row>
    <row r="34" spans="1:10" x14ac:dyDescent="0.35">
      <c r="A34" s="69"/>
      <c r="B34" s="70"/>
      <c r="C34" s="70"/>
      <c r="D34" s="70"/>
      <c r="E34" s="146"/>
      <c r="F34" s="146"/>
      <c r="G34" s="146"/>
      <c r="H34" s="146"/>
      <c r="I34" s="70"/>
      <c r="J34" s="72"/>
    </row>
    <row r="35" spans="1:10" x14ac:dyDescent="0.35">
      <c r="A35" s="168" t="s">
        <v>325</v>
      </c>
      <c r="B35" s="154"/>
      <c r="C35" s="154"/>
      <c r="D35" s="154"/>
      <c r="E35" s="154" t="s">
        <v>315</v>
      </c>
      <c r="F35" s="154"/>
      <c r="G35" s="154"/>
      <c r="H35" s="154"/>
      <c r="I35" s="154"/>
      <c r="J35" s="84" t="s">
        <v>316</v>
      </c>
    </row>
    <row r="36" spans="1:10" x14ac:dyDescent="0.35">
      <c r="A36" s="69"/>
      <c r="B36" s="70"/>
      <c r="C36" s="70"/>
      <c r="D36" s="70"/>
      <c r="E36" s="146"/>
      <c r="F36" s="146"/>
      <c r="G36" s="146"/>
      <c r="H36" s="146"/>
      <c r="I36" s="70"/>
      <c r="J36" s="80"/>
    </row>
    <row r="37" spans="1:10" x14ac:dyDescent="0.35">
      <c r="A37" s="162"/>
      <c r="B37" s="163"/>
      <c r="C37" s="163"/>
      <c r="D37" s="163"/>
      <c r="E37" s="162"/>
      <c r="F37" s="163"/>
      <c r="G37" s="163"/>
      <c r="H37" s="163"/>
      <c r="I37" s="164"/>
      <c r="J37" s="48"/>
    </row>
    <row r="38" spans="1:10" x14ac:dyDescent="0.35">
      <c r="A38" s="39"/>
      <c r="B38" s="47"/>
      <c r="C38" s="50"/>
      <c r="D38" s="167"/>
      <c r="E38" s="167"/>
      <c r="F38" s="167"/>
      <c r="G38" s="167"/>
      <c r="H38" s="167"/>
      <c r="I38" s="167"/>
      <c r="J38" s="40"/>
    </row>
    <row r="39" spans="1:10" x14ac:dyDescent="0.35">
      <c r="A39" s="162"/>
      <c r="B39" s="163"/>
      <c r="C39" s="163"/>
      <c r="D39" s="164"/>
      <c r="E39" s="162"/>
      <c r="F39" s="163"/>
      <c r="G39" s="163"/>
      <c r="H39" s="163"/>
      <c r="I39" s="164"/>
      <c r="J39" s="18"/>
    </row>
    <row r="40" spans="1:10" x14ac:dyDescent="0.35">
      <c r="A40" s="39"/>
      <c r="B40" s="47"/>
      <c r="C40" s="50"/>
      <c r="D40" s="49"/>
      <c r="E40" s="167"/>
      <c r="F40" s="167"/>
      <c r="G40" s="167"/>
      <c r="H40" s="167"/>
      <c r="I40" s="46"/>
      <c r="J40" s="40"/>
    </row>
    <row r="41" spans="1:10" x14ac:dyDescent="0.35">
      <c r="A41" s="162"/>
      <c r="B41" s="163"/>
      <c r="C41" s="163"/>
      <c r="D41" s="164"/>
      <c r="E41" s="162"/>
      <c r="F41" s="163"/>
      <c r="G41" s="163"/>
      <c r="H41" s="163"/>
      <c r="I41" s="164"/>
      <c r="J41" s="18"/>
    </row>
    <row r="42" spans="1:10" x14ac:dyDescent="0.35">
      <c r="A42" s="39"/>
      <c r="B42" s="47"/>
      <c r="C42" s="50"/>
      <c r="D42" s="49"/>
      <c r="E42" s="167"/>
      <c r="F42" s="167"/>
      <c r="G42" s="167"/>
      <c r="H42" s="167"/>
      <c r="I42" s="46"/>
      <c r="J42" s="40"/>
    </row>
    <row r="43" spans="1:10" x14ac:dyDescent="0.35">
      <c r="A43" s="162"/>
      <c r="B43" s="163"/>
      <c r="C43" s="163"/>
      <c r="D43" s="164"/>
      <c r="E43" s="162"/>
      <c r="F43" s="163"/>
      <c r="G43" s="163"/>
      <c r="H43" s="163"/>
      <c r="I43" s="164"/>
      <c r="J43" s="18"/>
    </row>
    <row r="44" spans="1:10" x14ac:dyDescent="0.35">
      <c r="A44" s="41"/>
      <c r="B44" s="50"/>
      <c r="C44" s="165"/>
      <c r="D44" s="165"/>
      <c r="E44" s="166"/>
      <c r="F44" s="166"/>
      <c r="G44" s="165"/>
      <c r="H44" s="165"/>
      <c r="I44" s="165"/>
      <c r="J44" s="40"/>
    </row>
    <row r="45" spans="1:10" x14ac:dyDescent="0.35">
      <c r="A45" s="162"/>
      <c r="B45" s="163"/>
      <c r="C45" s="163"/>
      <c r="D45" s="164"/>
      <c r="E45" s="162"/>
      <c r="F45" s="163"/>
      <c r="G45" s="163"/>
      <c r="H45" s="163"/>
      <c r="I45" s="164"/>
      <c r="J45" s="18"/>
    </row>
    <row r="46" spans="1:10" x14ac:dyDescent="0.35">
      <c r="A46" s="41"/>
      <c r="B46" s="50"/>
      <c r="C46" s="50"/>
      <c r="D46" s="47"/>
      <c r="E46" s="166"/>
      <c r="F46" s="166"/>
      <c r="G46" s="165"/>
      <c r="H46" s="165"/>
      <c r="I46" s="47"/>
      <c r="J46" s="40"/>
    </row>
    <row r="47" spans="1:10" x14ac:dyDescent="0.35">
      <c r="A47" s="162"/>
      <c r="B47" s="163"/>
      <c r="C47" s="163"/>
      <c r="D47" s="164"/>
      <c r="E47" s="162"/>
      <c r="F47" s="163"/>
      <c r="G47" s="163"/>
      <c r="H47" s="163"/>
      <c r="I47" s="164"/>
      <c r="J47" s="18"/>
    </row>
    <row r="48" spans="1:10" x14ac:dyDescent="0.35">
      <c r="A48" s="85"/>
      <c r="B48" s="77"/>
      <c r="C48" s="77"/>
      <c r="D48" s="70"/>
      <c r="E48" s="146"/>
      <c r="F48" s="146"/>
      <c r="G48" s="160"/>
      <c r="H48" s="160"/>
      <c r="I48" s="70"/>
      <c r="J48" s="86" t="s">
        <v>340</v>
      </c>
    </row>
    <row r="49" spans="1:10" x14ac:dyDescent="0.35">
      <c r="A49" s="85"/>
      <c r="B49" s="77"/>
      <c r="C49" s="77"/>
      <c r="D49" s="70"/>
      <c r="E49" s="146"/>
      <c r="F49" s="146"/>
      <c r="G49" s="160"/>
      <c r="H49" s="160"/>
      <c r="I49" s="70"/>
      <c r="J49" s="86" t="s">
        <v>341</v>
      </c>
    </row>
    <row r="50" spans="1:10" ht="14.4" customHeight="1" x14ac:dyDescent="0.35">
      <c r="A50" s="139" t="s">
        <v>317</v>
      </c>
      <c r="B50" s="140"/>
      <c r="C50" s="156" t="s">
        <v>341</v>
      </c>
      <c r="D50" s="157"/>
      <c r="E50" s="158" t="s">
        <v>342</v>
      </c>
      <c r="F50" s="159"/>
      <c r="G50" s="147"/>
      <c r="H50" s="148"/>
      <c r="I50" s="148"/>
      <c r="J50" s="149"/>
    </row>
    <row r="51" spans="1:10" x14ac:dyDescent="0.35">
      <c r="A51" s="85"/>
      <c r="B51" s="77"/>
      <c r="C51" s="160"/>
      <c r="D51" s="160"/>
      <c r="E51" s="146"/>
      <c r="F51" s="146"/>
      <c r="G51" s="161" t="s">
        <v>343</v>
      </c>
      <c r="H51" s="161"/>
      <c r="I51" s="161"/>
      <c r="J51" s="63"/>
    </row>
    <row r="52" spans="1:10" ht="14" customHeight="1" x14ac:dyDescent="0.35">
      <c r="A52" s="139" t="s">
        <v>318</v>
      </c>
      <c r="B52" s="140"/>
      <c r="C52" s="147" t="s">
        <v>462</v>
      </c>
      <c r="D52" s="148"/>
      <c r="E52" s="148"/>
      <c r="F52" s="148"/>
      <c r="G52" s="148"/>
      <c r="H52" s="148"/>
      <c r="I52" s="148"/>
      <c r="J52" s="149"/>
    </row>
    <row r="53" spans="1:10" x14ac:dyDescent="0.35">
      <c r="A53" s="69"/>
      <c r="B53" s="70"/>
      <c r="C53" s="150" t="s">
        <v>319</v>
      </c>
      <c r="D53" s="150"/>
      <c r="E53" s="150"/>
      <c r="F53" s="150"/>
      <c r="G53" s="150"/>
      <c r="H53" s="150"/>
      <c r="I53" s="150"/>
      <c r="J53" s="72"/>
    </row>
    <row r="54" spans="1:10" x14ac:dyDescent="0.35">
      <c r="A54" s="139" t="s">
        <v>320</v>
      </c>
      <c r="B54" s="140"/>
      <c r="C54" s="151" t="s">
        <v>463</v>
      </c>
      <c r="D54" s="152"/>
      <c r="E54" s="153"/>
      <c r="F54" s="146"/>
      <c r="G54" s="146"/>
      <c r="H54" s="154"/>
      <c r="I54" s="154"/>
      <c r="J54" s="155"/>
    </row>
    <row r="55" spans="1:10" x14ac:dyDescent="0.35">
      <c r="A55" s="69"/>
      <c r="B55" s="70"/>
      <c r="C55" s="77"/>
      <c r="D55" s="70"/>
      <c r="E55" s="146"/>
      <c r="F55" s="146"/>
      <c r="G55" s="146"/>
      <c r="H55" s="146"/>
      <c r="I55" s="70"/>
      <c r="J55" s="72"/>
    </row>
    <row r="56" spans="1:10" ht="14.4" customHeight="1" x14ac:dyDescent="0.35">
      <c r="A56" s="139" t="s">
        <v>312</v>
      </c>
      <c r="B56" s="140"/>
      <c r="C56" s="141" t="s">
        <v>464</v>
      </c>
      <c r="D56" s="142"/>
      <c r="E56" s="142"/>
      <c r="F56" s="142"/>
      <c r="G56" s="142"/>
      <c r="H56" s="142"/>
      <c r="I56" s="142"/>
      <c r="J56" s="143"/>
    </row>
    <row r="57" spans="1:10" x14ac:dyDescent="0.35">
      <c r="A57" s="69"/>
      <c r="B57" s="70"/>
      <c r="C57" s="70"/>
      <c r="D57" s="70"/>
      <c r="E57" s="146"/>
      <c r="F57" s="146"/>
      <c r="G57" s="146"/>
      <c r="H57" s="146"/>
      <c r="I57" s="70"/>
      <c r="J57" s="72"/>
    </row>
    <row r="58" spans="1:10" x14ac:dyDescent="0.35">
      <c r="A58" s="139" t="s">
        <v>344</v>
      </c>
      <c r="B58" s="140"/>
      <c r="C58" s="141" t="s">
        <v>465</v>
      </c>
      <c r="D58" s="142"/>
      <c r="E58" s="142"/>
      <c r="F58" s="142"/>
      <c r="G58" s="142"/>
      <c r="H58" s="142"/>
      <c r="I58" s="142"/>
      <c r="J58" s="143"/>
    </row>
    <row r="59" spans="1:10" ht="14.4" customHeight="1" x14ac:dyDescent="0.35">
      <c r="A59" s="69"/>
      <c r="B59" s="70"/>
      <c r="C59" s="144" t="s">
        <v>345</v>
      </c>
      <c r="D59" s="144"/>
      <c r="E59" s="144"/>
      <c r="F59" s="144"/>
      <c r="G59" s="70"/>
      <c r="H59" s="70"/>
      <c r="I59" s="70"/>
      <c r="J59" s="72"/>
    </row>
    <row r="60" spans="1:10" x14ac:dyDescent="0.35">
      <c r="A60" s="139" t="s">
        <v>346</v>
      </c>
      <c r="B60" s="140"/>
      <c r="C60" s="141" t="s">
        <v>466</v>
      </c>
      <c r="D60" s="142"/>
      <c r="E60" s="142"/>
      <c r="F60" s="142"/>
      <c r="G60" s="142"/>
      <c r="H60" s="142"/>
      <c r="I60" s="142"/>
      <c r="J60" s="143"/>
    </row>
    <row r="61" spans="1:10" ht="14.4" customHeight="1" x14ac:dyDescent="0.35">
      <c r="A61" s="87"/>
      <c r="B61" s="88"/>
      <c r="C61" s="145" t="s">
        <v>347</v>
      </c>
      <c r="D61" s="145"/>
      <c r="E61" s="145"/>
      <c r="F61" s="145"/>
      <c r="G61" s="145"/>
      <c r="H61" s="88"/>
      <c r="I61" s="88"/>
      <c r="J61" s="89"/>
    </row>
    <row r="68" ht="27" customHeight="1" x14ac:dyDescent="0.35"/>
    <row r="72" ht="38.4" customHeight="1" x14ac:dyDescent="0.3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H63" sqref="H63:I70"/>
    </sheetView>
  </sheetViews>
  <sheetFormatPr defaultColWidth="8.90625" defaultRowHeight="12.5" x14ac:dyDescent="0.25"/>
  <cols>
    <col min="1" max="7" width="8.90625" style="42"/>
    <col min="8" max="9" width="16.453125" style="43" customWidth="1"/>
    <col min="10" max="10" width="10.36328125" style="42" bestFit="1" customWidth="1"/>
    <col min="11" max="16384" width="8.90625" style="42"/>
  </cols>
  <sheetData>
    <row r="1" spans="1:9" x14ac:dyDescent="0.25">
      <c r="A1" s="205" t="s">
        <v>1</v>
      </c>
      <c r="B1" s="206"/>
      <c r="C1" s="206"/>
      <c r="D1" s="206"/>
      <c r="E1" s="206"/>
      <c r="F1" s="206"/>
      <c r="G1" s="206"/>
      <c r="H1" s="206"/>
      <c r="I1" s="206"/>
    </row>
    <row r="2" spans="1:9" x14ac:dyDescent="0.25">
      <c r="A2" s="207" t="s">
        <v>514</v>
      </c>
      <c r="B2" s="208"/>
      <c r="C2" s="208"/>
      <c r="D2" s="208"/>
      <c r="E2" s="208"/>
      <c r="F2" s="208"/>
      <c r="G2" s="208"/>
      <c r="H2" s="208"/>
      <c r="I2" s="208"/>
    </row>
    <row r="3" spans="1:9" x14ac:dyDescent="0.25">
      <c r="A3" s="209" t="s">
        <v>439</v>
      </c>
      <c r="B3" s="209"/>
      <c r="C3" s="209"/>
      <c r="D3" s="209"/>
      <c r="E3" s="209"/>
      <c r="F3" s="209"/>
      <c r="G3" s="209"/>
      <c r="H3" s="209"/>
      <c r="I3" s="209"/>
    </row>
    <row r="4" spans="1:9" x14ac:dyDescent="0.25">
      <c r="A4" s="210" t="s">
        <v>467</v>
      </c>
      <c r="B4" s="211"/>
      <c r="C4" s="211"/>
      <c r="D4" s="211"/>
      <c r="E4" s="211"/>
      <c r="F4" s="211"/>
      <c r="G4" s="211"/>
      <c r="H4" s="211"/>
      <c r="I4" s="212"/>
    </row>
    <row r="5" spans="1:9" ht="31.5" x14ac:dyDescent="0.25">
      <c r="A5" s="215" t="s">
        <v>2</v>
      </c>
      <c r="B5" s="216"/>
      <c r="C5" s="216"/>
      <c r="D5" s="216"/>
      <c r="E5" s="216"/>
      <c r="F5" s="216"/>
      <c r="G5" s="45" t="s">
        <v>101</v>
      </c>
      <c r="H5" s="6" t="s">
        <v>294</v>
      </c>
      <c r="I5" s="6" t="s">
        <v>295</v>
      </c>
    </row>
    <row r="6" spans="1:9" x14ac:dyDescent="0.25">
      <c r="A6" s="213">
        <v>1</v>
      </c>
      <c r="B6" s="214"/>
      <c r="C6" s="214"/>
      <c r="D6" s="214"/>
      <c r="E6" s="214"/>
      <c r="F6" s="214"/>
      <c r="G6" s="44">
        <v>2</v>
      </c>
      <c r="H6" s="6">
        <v>3</v>
      </c>
      <c r="I6" s="6">
        <v>4</v>
      </c>
    </row>
    <row r="7" spans="1:9" x14ac:dyDescent="0.25">
      <c r="A7" s="217"/>
      <c r="B7" s="217"/>
      <c r="C7" s="217"/>
      <c r="D7" s="217"/>
      <c r="E7" s="217"/>
      <c r="F7" s="217"/>
      <c r="G7" s="217"/>
      <c r="H7" s="217"/>
      <c r="I7" s="217"/>
    </row>
    <row r="8" spans="1:9" ht="12.75" customHeight="1" x14ac:dyDescent="0.25">
      <c r="A8" s="199" t="s">
        <v>4</v>
      </c>
      <c r="B8" s="199"/>
      <c r="C8" s="199"/>
      <c r="D8" s="199"/>
      <c r="E8" s="199"/>
      <c r="F8" s="199"/>
      <c r="G8" s="7">
        <v>1</v>
      </c>
      <c r="H8" s="90">
        <v>0</v>
      </c>
      <c r="I8" s="90">
        <v>0</v>
      </c>
    </row>
    <row r="9" spans="1:9" ht="12.75" customHeight="1" x14ac:dyDescent="0.25">
      <c r="A9" s="200" t="s">
        <v>300</v>
      </c>
      <c r="B9" s="200"/>
      <c r="C9" s="200"/>
      <c r="D9" s="200"/>
      <c r="E9" s="200"/>
      <c r="F9" s="200"/>
      <c r="G9" s="8">
        <v>2</v>
      </c>
      <c r="H9" s="91">
        <f>H10+H17+H27+H38+H43</f>
        <v>22081888.239999998</v>
      </c>
      <c r="I9" s="91">
        <f>I10+I17+I27+I38+I43</f>
        <v>23425698.879999999</v>
      </c>
    </row>
    <row r="10" spans="1:9" ht="12.75" customHeight="1" x14ac:dyDescent="0.25">
      <c r="A10" s="202" t="s">
        <v>5</v>
      </c>
      <c r="B10" s="202"/>
      <c r="C10" s="202"/>
      <c r="D10" s="202"/>
      <c r="E10" s="202"/>
      <c r="F10" s="202"/>
      <c r="G10" s="8">
        <v>3</v>
      </c>
      <c r="H10" s="91">
        <f>H11+H12+H13+H14+H15+H16</f>
        <v>796.3</v>
      </c>
      <c r="I10" s="91">
        <f>I11+I12+I13+I14+I15+I16</f>
        <v>663.58</v>
      </c>
    </row>
    <row r="11" spans="1:9" ht="12.75" customHeight="1" x14ac:dyDescent="0.25">
      <c r="A11" s="198" t="s">
        <v>6</v>
      </c>
      <c r="B11" s="198"/>
      <c r="C11" s="198"/>
      <c r="D11" s="198"/>
      <c r="E11" s="198"/>
      <c r="F11" s="198"/>
      <c r="G11" s="7">
        <v>4</v>
      </c>
      <c r="H11" s="90">
        <v>0</v>
      </c>
      <c r="I11" s="90">
        <v>0</v>
      </c>
    </row>
    <row r="12" spans="1:9" ht="23" customHeight="1" x14ac:dyDescent="0.25">
      <c r="A12" s="198" t="s">
        <v>7</v>
      </c>
      <c r="B12" s="198"/>
      <c r="C12" s="198"/>
      <c r="D12" s="198"/>
      <c r="E12" s="198"/>
      <c r="F12" s="198"/>
      <c r="G12" s="7">
        <v>5</v>
      </c>
      <c r="H12" s="90">
        <v>796.3</v>
      </c>
      <c r="I12" s="90">
        <v>663.58</v>
      </c>
    </row>
    <row r="13" spans="1:9" ht="12.75" customHeight="1" x14ac:dyDescent="0.25">
      <c r="A13" s="198" t="s">
        <v>8</v>
      </c>
      <c r="B13" s="198"/>
      <c r="C13" s="198"/>
      <c r="D13" s="198"/>
      <c r="E13" s="198"/>
      <c r="F13" s="198"/>
      <c r="G13" s="7">
        <v>6</v>
      </c>
      <c r="H13" s="90">
        <v>0</v>
      </c>
      <c r="I13" s="90">
        <v>0</v>
      </c>
    </row>
    <row r="14" spans="1:9" ht="12.75" customHeight="1" x14ac:dyDescent="0.25">
      <c r="A14" s="198" t="s">
        <v>9</v>
      </c>
      <c r="B14" s="198"/>
      <c r="C14" s="198"/>
      <c r="D14" s="198"/>
      <c r="E14" s="198"/>
      <c r="F14" s="198"/>
      <c r="G14" s="7">
        <v>7</v>
      </c>
      <c r="H14" s="90">
        <v>0</v>
      </c>
      <c r="I14" s="90">
        <v>0</v>
      </c>
    </row>
    <row r="15" spans="1:9" ht="12.75" customHeight="1" x14ac:dyDescent="0.25">
      <c r="A15" s="198" t="s">
        <v>10</v>
      </c>
      <c r="B15" s="198"/>
      <c r="C15" s="198"/>
      <c r="D15" s="198"/>
      <c r="E15" s="198"/>
      <c r="F15" s="198"/>
      <c r="G15" s="7">
        <v>8</v>
      </c>
      <c r="H15" s="90">
        <v>0</v>
      </c>
      <c r="I15" s="90">
        <v>0</v>
      </c>
    </row>
    <row r="16" spans="1:9" ht="12.75" customHeight="1" x14ac:dyDescent="0.25">
      <c r="A16" s="198" t="s">
        <v>11</v>
      </c>
      <c r="B16" s="198"/>
      <c r="C16" s="198"/>
      <c r="D16" s="198"/>
      <c r="E16" s="198"/>
      <c r="F16" s="198"/>
      <c r="G16" s="7">
        <v>9</v>
      </c>
      <c r="H16" s="90">
        <v>0</v>
      </c>
      <c r="I16" s="90">
        <v>0</v>
      </c>
    </row>
    <row r="17" spans="1:9" ht="12.75" customHeight="1" x14ac:dyDescent="0.25">
      <c r="A17" s="202" t="s">
        <v>12</v>
      </c>
      <c r="B17" s="202"/>
      <c r="C17" s="202"/>
      <c r="D17" s="202"/>
      <c r="E17" s="202"/>
      <c r="F17" s="202"/>
      <c r="G17" s="8">
        <v>10</v>
      </c>
      <c r="H17" s="91">
        <f>H18+H19+H20+H21+H22+H23+H24+H25+H26</f>
        <v>17920573.710000001</v>
      </c>
      <c r="I17" s="91">
        <f>I18+I19+I20+I21+I22+I23+I24+I25+I26</f>
        <v>19268581.239999998</v>
      </c>
    </row>
    <row r="18" spans="1:9" ht="12.75" customHeight="1" x14ac:dyDescent="0.25">
      <c r="A18" s="198" t="s">
        <v>13</v>
      </c>
      <c r="B18" s="198"/>
      <c r="C18" s="198"/>
      <c r="D18" s="198"/>
      <c r="E18" s="198"/>
      <c r="F18" s="198"/>
      <c r="G18" s="7">
        <v>11</v>
      </c>
      <c r="H18" s="90">
        <v>0</v>
      </c>
      <c r="I18" s="90">
        <v>0</v>
      </c>
    </row>
    <row r="19" spans="1:9" ht="12.75" customHeight="1" x14ac:dyDescent="0.25">
      <c r="A19" s="198" t="s">
        <v>14</v>
      </c>
      <c r="B19" s="198"/>
      <c r="C19" s="198"/>
      <c r="D19" s="198"/>
      <c r="E19" s="198"/>
      <c r="F19" s="198"/>
      <c r="G19" s="7">
        <v>12</v>
      </c>
      <c r="H19" s="90">
        <v>0</v>
      </c>
      <c r="I19" s="90">
        <v>0</v>
      </c>
    </row>
    <row r="20" spans="1:9" ht="12.75" customHeight="1" x14ac:dyDescent="0.25">
      <c r="A20" s="198" t="s">
        <v>15</v>
      </c>
      <c r="B20" s="198"/>
      <c r="C20" s="198"/>
      <c r="D20" s="198"/>
      <c r="E20" s="198"/>
      <c r="F20" s="198"/>
      <c r="G20" s="7">
        <v>13</v>
      </c>
      <c r="H20" s="90">
        <v>546245.99</v>
      </c>
      <c r="I20" s="90">
        <v>958474.98</v>
      </c>
    </row>
    <row r="21" spans="1:9" ht="12.75" customHeight="1" x14ac:dyDescent="0.25">
      <c r="A21" s="198" t="s">
        <v>16</v>
      </c>
      <c r="B21" s="198"/>
      <c r="C21" s="198"/>
      <c r="D21" s="198"/>
      <c r="E21" s="198"/>
      <c r="F21" s="198"/>
      <c r="G21" s="7">
        <v>14</v>
      </c>
      <c r="H21" s="90">
        <v>0</v>
      </c>
      <c r="I21" s="90">
        <v>0</v>
      </c>
    </row>
    <row r="22" spans="1:9" ht="12.75" customHeight="1" x14ac:dyDescent="0.25">
      <c r="A22" s="198" t="s">
        <v>17</v>
      </c>
      <c r="B22" s="198"/>
      <c r="C22" s="198"/>
      <c r="D22" s="198"/>
      <c r="E22" s="198"/>
      <c r="F22" s="198"/>
      <c r="G22" s="7">
        <v>15</v>
      </c>
      <c r="H22" s="90">
        <v>0</v>
      </c>
      <c r="I22" s="90">
        <v>0</v>
      </c>
    </row>
    <row r="23" spans="1:9" ht="12.75" customHeight="1" x14ac:dyDescent="0.25">
      <c r="A23" s="198" t="s">
        <v>18</v>
      </c>
      <c r="B23" s="198"/>
      <c r="C23" s="198"/>
      <c r="D23" s="198"/>
      <c r="E23" s="198"/>
      <c r="F23" s="198"/>
      <c r="G23" s="7">
        <v>16</v>
      </c>
      <c r="H23" s="90">
        <v>465708.66</v>
      </c>
      <c r="I23" s="90">
        <v>460224.63</v>
      </c>
    </row>
    <row r="24" spans="1:9" ht="12.75" customHeight="1" x14ac:dyDescent="0.25">
      <c r="A24" s="198" t="s">
        <v>19</v>
      </c>
      <c r="B24" s="198"/>
      <c r="C24" s="198"/>
      <c r="D24" s="198"/>
      <c r="E24" s="198"/>
      <c r="F24" s="198"/>
      <c r="G24" s="7">
        <v>17</v>
      </c>
      <c r="H24" s="90">
        <v>49378.57</v>
      </c>
      <c r="I24" s="90">
        <v>49378.57</v>
      </c>
    </row>
    <row r="25" spans="1:9" ht="12.75" customHeight="1" x14ac:dyDescent="0.25">
      <c r="A25" s="198" t="s">
        <v>20</v>
      </c>
      <c r="B25" s="198"/>
      <c r="C25" s="198"/>
      <c r="D25" s="198"/>
      <c r="E25" s="198"/>
      <c r="F25" s="198"/>
      <c r="G25" s="7">
        <v>18</v>
      </c>
      <c r="H25" s="90">
        <v>0</v>
      </c>
      <c r="I25" s="90">
        <v>0</v>
      </c>
    </row>
    <row r="26" spans="1:9" ht="12.75" customHeight="1" x14ac:dyDescent="0.25">
      <c r="A26" s="198" t="s">
        <v>21</v>
      </c>
      <c r="B26" s="198"/>
      <c r="C26" s="198"/>
      <c r="D26" s="198"/>
      <c r="E26" s="198"/>
      <c r="F26" s="198"/>
      <c r="G26" s="7">
        <v>19</v>
      </c>
      <c r="H26" s="90">
        <v>16859240.489999998</v>
      </c>
      <c r="I26" s="90">
        <v>17800503.059999999</v>
      </c>
    </row>
    <row r="27" spans="1:9" ht="12.75" customHeight="1" x14ac:dyDescent="0.25">
      <c r="A27" s="202" t="s">
        <v>22</v>
      </c>
      <c r="B27" s="202"/>
      <c r="C27" s="202"/>
      <c r="D27" s="202"/>
      <c r="E27" s="202"/>
      <c r="F27" s="202"/>
      <c r="G27" s="8">
        <v>20</v>
      </c>
      <c r="H27" s="91">
        <f>SUM(H28:H37)</f>
        <v>4160518.23</v>
      </c>
      <c r="I27" s="91">
        <f>SUM(I28:I37)</f>
        <v>4156454.06</v>
      </c>
    </row>
    <row r="28" spans="1:9" ht="12.75" customHeight="1" x14ac:dyDescent="0.25">
      <c r="A28" s="198" t="s">
        <v>23</v>
      </c>
      <c r="B28" s="198"/>
      <c r="C28" s="198"/>
      <c r="D28" s="198"/>
      <c r="E28" s="198"/>
      <c r="F28" s="198"/>
      <c r="G28" s="7">
        <v>21</v>
      </c>
      <c r="H28" s="90">
        <v>2962853.54</v>
      </c>
      <c r="I28" s="90">
        <v>2962853.54</v>
      </c>
    </row>
    <row r="29" spans="1:9" ht="12.75" customHeight="1" x14ac:dyDescent="0.25">
      <c r="A29" s="198" t="s">
        <v>24</v>
      </c>
      <c r="B29" s="198"/>
      <c r="C29" s="198"/>
      <c r="D29" s="198"/>
      <c r="E29" s="198"/>
      <c r="F29" s="198"/>
      <c r="G29" s="7">
        <v>22</v>
      </c>
      <c r="H29" s="90">
        <v>0</v>
      </c>
      <c r="I29" s="90">
        <v>0</v>
      </c>
    </row>
    <row r="30" spans="1:9" ht="12.75" customHeight="1" x14ac:dyDescent="0.25">
      <c r="A30" s="198" t="s">
        <v>25</v>
      </c>
      <c r="B30" s="198"/>
      <c r="C30" s="198"/>
      <c r="D30" s="198"/>
      <c r="E30" s="198"/>
      <c r="F30" s="198"/>
      <c r="G30" s="7">
        <v>23</v>
      </c>
      <c r="H30" s="90">
        <v>0</v>
      </c>
      <c r="I30" s="90">
        <v>0</v>
      </c>
    </row>
    <row r="31" spans="1:9" ht="24" customHeight="1" x14ac:dyDescent="0.25">
      <c r="A31" s="198" t="s">
        <v>26</v>
      </c>
      <c r="B31" s="198"/>
      <c r="C31" s="198"/>
      <c r="D31" s="198"/>
      <c r="E31" s="198"/>
      <c r="F31" s="198"/>
      <c r="G31" s="7">
        <v>24</v>
      </c>
      <c r="H31" s="90">
        <v>0</v>
      </c>
      <c r="I31" s="90">
        <v>0</v>
      </c>
    </row>
    <row r="32" spans="1:9" ht="23.4" customHeight="1" x14ac:dyDescent="0.25">
      <c r="A32" s="198" t="s">
        <v>27</v>
      </c>
      <c r="B32" s="198"/>
      <c r="C32" s="198"/>
      <c r="D32" s="198"/>
      <c r="E32" s="198"/>
      <c r="F32" s="198"/>
      <c r="G32" s="7">
        <v>25</v>
      </c>
      <c r="H32" s="90">
        <v>0</v>
      </c>
      <c r="I32" s="90">
        <v>0</v>
      </c>
    </row>
    <row r="33" spans="1:9" ht="21.65" customHeight="1" x14ac:dyDescent="0.25">
      <c r="A33" s="198" t="s">
        <v>28</v>
      </c>
      <c r="B33" s="198"/>
      <c r="C33" s="198"/>
      <c r="D33" s="198"/>
      <c r="E33" s="198"/>
      <c r="F33" s="198"/>
      <c r="G33" s="7">
        <v>26</v>
      </c>
      <c r="H33" s="90">
        <v>0</v>
      </c>
      <c r="I33" s="90">
        <v>0</v>
      </c>
    </row>
    <row r="34" spans="1:9" ht="12.75" customHeight="1" x14ac:dyDescent="0.25">
      <c r="A34" s="198" t="s">
        <v>29</v>
      </c>
      <c r="B34" s="198"/>
      <c r="C34" s="198"/>
      <c r="D34" s="198"/>
      <c r="E34" s="198"/>
      <c r="F34" s="198"/>
      <c r="G34" s="7">
        <v>27</v>
      </c>
      <c r="H34" s="90">
        <v>1172920.67</v>
      </c>
      <c r="I34" s="90">
        <v>1172920.67</v>
      </c>
    </row>
    <row r="35" spans="1:9" ht="12.75" customHeight="1" x14ac:dyDescent="0.25">
      <c r="A35" s="198" t="s">
        <v>30</v>
      </c>
      <c r="B35" s="198"/>
      <c r="C35" s="198"/>
      <c r="D35" s="198"/>
      <c r="E35" s="198"/>
      <c r="F35" s="198"/>
      <c r="G35" s="7">
        <v>28</v>
      </c>
      <c r="H35" s="90">
        <v>24744.02</v>
      </c>
      <c r="I35" s="90">
        <v>20679.849999999999</v>
      </c>
    </row>
    <row r="36" spans="1:9" ht="12.75" customHeight="1" x14ac:dyDescent="0.25">
      <c r="A36" s="198" t="s">
        <v>31</v>
      </c>
      <c r="B36" s="198"/>
      <c r="C36" s="198"/>
      <c r="D36" s="198"/>
      <c r="E36" s="198"/>
      <c r="F36" s="198"/>
      <c r="G36" s="7">
        <v>29</v>
      </c>
      <c r="H36" s="90">
        <v>0</v>
      </c>
      <c r="I36" s="90">
        <v>0</v>
      </c>
    </row>
    <row r="37" spans="1:9" ht="12.75" customHeight="1" x14ac:dyDescent="0.25">
      <c r="A37" s="198" t="s">
        <v>32</v>
      </c>
      <c r="B37" s="198"/>
      <c r="C37" s="198"/>
      <c r="D37" s="198"/>
      <c r="E37" s="198"/>
      <c r="F37" s="198"/>
      <c r="G37" s="7">
        <v>30</v>
      </c>
      <c r="H37" s="90">
        <v>0</v>
      </c>
      <c r="I37" s="90">
        <v>0</v>
      </c>
    </row>
    <row r="38" spans="1:9" ht="12.75" customHeight="1" x14ac:dyDescent="0.25">
      <c r="A38" s="202" t="s">
        <v>33</v>
      </c>
      <c r="B38" s="202"/>
      <c r="C38" s="202"/>
      <c r="D38" s="202"/>
      <c r="E38" s="202"/>
      <c r="F38" s="202"/>
      <c r="G38" s="8">
        <v>31</v>
      </c>
      <c r="H38" s="91">
        <f>H39+H40+H41+H42</f>
        <v>0</v>
      </c>
      <c r="I38" s="91">
        <f>I39+I40+I41+I42</f>
        <v>0</v>
      </c>
    </row>
    <row r="39" spans="1:9" ht="12.75" customHeight="1" x14ac:dyDescent="0.25">
      <c r="A39" s="198" t="s">
        <v>34</v>
      </c>
      <c r="B39" s="198"/>
      <c r="C39" s="198"/>
      <c r="D39" s="198"/>
      <c r="E39" s="198"/>
      <c r="F39" s="198"/>
      <c r="G39" s="7">
        <v>32</v>
      </c>
      <c r="H39" s="90">
        <v>0</v>
      </c>
      <c r="I39" s="90">
        <v>0</v>
      </c>
    </row>
    <row r="40" spans="1:9" ht="12.75" customHeight="1" x14ac:dyDescent="0.25">
      <c r="A40" s="198" t="s">
        <v>35</v>
      </c>
      <c r="B40" s="198"/>
      <c r="C40" s="198"/>
      <c r="D40" s="198"/>
      <c r="E40" s="198"/>
      <c r="F40" s="198"/>
      <c r="G40" s="7">
        <v>33</v>
      </c>
      <c r="H40" s="90">
        <v>0</v>
      </c>
      <c r="I40" s="90">
        <v>0</v>
      </c>
    </row>
    <row r="41" spans="1:9" ht="12.75" customHeight="1" x14ac:dyDescent="0.25">
      <c r="A41" s="198" t="s">
        <v>36</v>
      </c>
      <c r="B41" s="198"/>
      <c r="C41" s="198"/>
      <c r="D41" s="198"/>
      <c r="E41" s="198"/>
      <c r="F41" s="198"/>
      <c r="G41" s="7">
        <v>34</v>
      </c>
      <c r="H41" s="90">
        <v>0</v>
      </c>
      <c r="I41" s="90">
        <v>0</v>
      </c>
    </row>
    <row r="42" spans="1:9" ht="12.75" customHeight="1" x14ac:dyDescent="0.25">
      <c r="A42" s="198" t="s">
        <v>37</v>
      </c>
      <c r="B42" s="198"/>
      <c r="C42" s="198"/>
      <c r="D42" s="198"/>
      <c r="E42" s="198"/>
      <c r="F42" s="198"/>
      <c r="G42" s="7">
        <v>35</v>
      </c>
      <c r="H42" s="90">
        <v>0</v>
      </c>
      <c r="I42" s="90">
        <v>0</v>
      </c>
    </row>
    <row r="43" spans="1:9" ht="12.75" customHeight="1" x14ac:dyDescent="0.25">
      <c r="A43" s="198" t="s">
        <v>38</v>
      </c>
      <c r="B43" s="198"/>
      <c r="C43" s="198"/>
      <c r="D43" s="198"/>
      <c r="E43" s="198"/>
      <c r="F43" s="198"/>
      <c r="G43" s="7">
        <v>36</v>
      </c>
      <c r="H43" s="90">
        <v>0</v>
      </c>
      <c r="I43" s="90">
        <v>0</v>
      </c>
    </row>
    <row r="44" spans="1:9" ht="12.75" customHeight="1" x14ac:dyDescent="0.25">
      <c r="A44" s="200" t="s">
        <v>301</v>
      </c>
      <c r="B44" s="200"/>
      <c r="C44" s="200"/>
      <c r="D44" s="200"/>
      <c r="E44" s="200"/>
      <c r="F44" s="200"/>
      <c r="G44" s="8">
        <v>37</v>
      </c>
      <c r="H44" s="91">
        <f>H45+H53+H60+H70</f>
        <v>7640455.2300000004</v>
      </c>
      <c r="I44" s="91">
        <f>I45+I53+I60+I70</f>
        <v>7949287.46</v>
      </c>
    </row>
    <row r="45" spans="1:9" ht="12.75" customHeight="1" x14ac:dyDescent="0.25">
      <c r="A45" s="202" t="s">
        <v>39</v>
      </c>
      <c r="B45" s="202"/>
      <c r="C45" s="202"/>
      <c r="D45" s="202"/>
      <c r="E45" s="202"/>
      <c r="F45" s="202"/>
      <c r="G45" s="8">
        <v>38</v>
      </c>
      <c r="H45" s="91">
        <f>SUM(H46:H52)</f>
        <v>0</v>
      </c>
      <c r="I45" s="91">
        <f>SUM(I46:I52)</f>
        <v>83374.3</v>
      </c>
    </row>
    <row r="46" spans="1:9" ht="12.75" customHeight="1" x14ac:dyDescent="0.25">
      <c r="A46" s="198" t="s">
        <v>40</v>
      </c>
      <c r="B46" s="198"/>
      <c r="C46" s="198"/>
      <c r="D46" s="198"/>
      <c r="E46" s="198"/>
      <c r="F46" s="198"/>
      <c r="G46" s="7">
        <v>39</v>
      </c>
      <c r="H46" s="90">
        <v>0</v>
      </c>
      <c r="I46" s="90">
        <v>83374.3</v>
      </c>
    </row>
    <row r="47" spans="1:9" ht="12.75" customHeight="1" x14ac:dyDescent="0.25">
      <c r="A47" s="198" t="s">
        <v>41</v>
      </c>
      <c r="B47" s="198"/>
      <c r="C47" s="198"/>
      <c r="D47" s="198"/>
      <c r="E47" s="198"/>
      <c r="F47" s="198"/>
      <c r="G47" s="7">
        <v>40</v>
      </c>
      <c r="H47" s="90">
        <v>0</v>
      </c>
      <c r="I47" s="90">
        <v>0</v>
      </c>
    </row>
    <row r="48" spans="1:9" ht="12.75" customHeight="1" x14ac:dyDescent="0.25">
      <c r="A48" s="198" t="s">
        <v>42</v>
      </c>
      <c r="B48" s="198"/>
      <c r="C48" s="198"/>
      <c r="D48" s="198"/>
      <c r="E48" s="198"/>
      <c r="F48" s="198"/>
      <c r="G48" s="7">
        <v>41</v>
      </c>
      <c r="H48" s="90">
        <v>0</v>
      </c>
      <c r="I48" s="90">
        <v>0</v>
      </c>
    </row>
    <row r="49" spans="1:9" ht="12.75" customHeight="1" x14ac:dyDescent="0.25">
      <c r="A49" s="198" t="s">
        <v>43</v>
      </c>
      <c r="B49" s="198"/>
      <c r="C49" s="198"/>
      <c r="D49" s="198"/>
      <c r="E49" s="198"/>
      <c r="F49" s="198"/>
      <c r="G49" s="7">
        <v>42</v>
      </c>
      <c r="H49" s="90">
        <v>0</v>
      </c>
      <c r="I49" s="90">
        <v>0</v>
      </c>
    </row>
    <row r="50" spans="1:9" ht="12.75" customHeight="1" x14ac:dyDescent="0.25">
      <c r="A50" s="198" t="s">
        <v>44</v>
      </c>
      <c r="B50" s="198"/>
      <c r="C50" s="198"/>
      <c r="D50" s="198"/>
      <c r="E50" s="198"/>
      <c r="F50" s="198"/>
      <c r="G50" s="7">
        <v>43</v>
      </c>
      <c r="H50" s="90">
        <v>0</v>
      </c>
      <c r="I50" s="90">
        <v>0</v>
      </c>
    </row>
    <row r="51" spans="1:9" ht="12.75" customHeight="1" x14ac:dyDescent="0.25">
      <c r="A51" s="198" t="s">
        <v>45</v>
      </c>
      <c r="B51" s="198"/>
      <c r="C51" s="198"/>
      <c r="D51" s="198"/>
      <c r="E51" s="198"/>
      <c r="F51" s="198"/>
      <c r="G51" s="7">
        <v>44</v>
      </c>
      <c r="H51" s="90">
        <v>0</v>
      </c>
      <c r="I51" s="90">
        <v>0</v>
      </c>
    </row>
    <row r="52" spans="1:9" ht="12.75" customHeight="1" x14ac:dyDescent="0.25">
      <c r="A52" s="198" t="s">
        <v>46</v>
      </c>
      <c r="B52" s="198"/>
      <c r="C52" s="198"/>
      <c r="D52" s="198"/>
      <c r="E52" s="198"/>
      <c r="F52" s="198"/>
      <c r="G52" s="7">
        <v>45</v>
      </c>
      <c r="H52" s="90">
        <v>0</v>
      </c>
      <c r="I52" s="90">
        <v>0</v>
      </c>
    </row>
    <row r="53" spans="1:9" ht="12.75" customHeight="1" x14ac:dyDescent="0.25">
      <c r="A53" s="202" t="s">
        <v>47</v>
      </c>
      <c r="B53" s="202"/>
      <c r="C53" s="202"/>
      <c r="D53" s="202"/>
      <c r="E53" s="202"/>
      <c r="F53" s="202"/>
      <c r="G53" s="8">
        <v>46</v>
      </c>
      <c r="H53" s="91">
        <f>SUM(H54:H59)</f>
        <v>1830276.79</v>
      </c>
      <c r="I53" s="91">
        <f>SUM(I54:I59)</f>
        <v>1844107.52</v>
      </c>
    </row>
    <row r="54" spans="1:9" ht="12.75" customHeight="1" x14ac:dyDescent="0.25">
      <c r="A54" s="198" t="s">
        <v>48</v>
      </c>
      <c r="B54" s="198"/>
      <c r="C54" s="198"/>
      <c r="D54" s="198"/>
      <c r="E54" s="198"/>
      <c r="F54" s="198"/>
      <c r="G54" s="7">
        <v>47</v>
      </c>
      <c r="H54" s="90">
        <v>284457.01</v>
      </c>
      <c r="I54" s="90">
        <v>267633.21000000002</v>
      </c>
    </row>
    <row r="55" spans="1:9" ht="12.75" customHeight="1" x14ac:dyDescent="0.25">
      <c r="A55" s="198" t="s">
        <v>49</v>
      </c>
      <c r="B55" s="198"/>
      <c r="C55" s="198"/>
      <c r="D55" s="198"/>
      <c r="E55" s="198"/>
      <c r="F55" s="198"/>
      <c r="G55" s="7">
        <v>48</v>
      </c>
      <c r="H55" s="90">
        <v>0</v>
      </c>
      <c r="I55" s="90">
        <v>0</v>
      </c>
    </row>
    <row r="56" spans="1:9" ht="12.75" customHeight="1" x14ac:dyDescent="0.25">
      <c r="A56" s="198" t="s">
        <v>50</v>
      </c>
      <c r="B56" s="198"/>
      <c r="C56" s="198"/>
      <c r="D56" s="198"/>
      <c r="E56" s="198"/>
      <c r="F56" s="198"/>
      <c r="G56" s="7">
        <v>49</v>
      </c>
      <c r="H56" s="90">
        <v>434202.74</v>
      </c>
      <c r="I56" s="90">
        <v>430245.93</v>
      </c>
    </row>
    <row r="57" spans="1:9" ht="12.75" customHeight="1" x14ac:dyDescent="0.25">
      <c r="A57" s="198" t="s">
        <v>51</v>
      </c>
      <c r="B57" s="198"/>
      <c r="C57" s="198"/>
      <c r="D57" s="198"/>
      <c r="E57" s="198"/>
      <c r="F57" s="198"/>
      <c r="G57" s="7">
        <v>50</v>
      </c>
      <c r="H57" s="90">
        <v>0</v>
      </c>
      <c r="I57" s="90">
        <v>0</v>
      </c>
    </row>
    <row r="58" spans="1:9" ht="12.75" customHeight="1" x14ac:dyDescent="0.25">
      <c r="A58" s="198" t="s">
        <v>52</v>
      </c>
      <c r="B58" s="198"/>
      <c r="C58" s="198"/>
      <c r="D58" s="198"/>
      <c r="E58" s="198"/>
      <c r="F58" s="198"/>
      <c r="G58" s="7">
        <v>51</v>
      </c>
      <c r="H58" s="90">
        <v>7985.36</v>
      </c>
      <c r="I58" s="90">
        <v>40655.379999999997</v>
      </c>
    </row>
    <row r="59" spans="1:9" ht="12.75" customHeight="1" x14ac:dyDescent="0.25">
      <c r="A59" s="198" t="s">
        <v>53</v>
      </c>
      <c r="B59" s="198"/>
      <c r="C59" s="198"/>
      <c r="D59" s="198"/>
      <c r="E59" s="198"/>
      <c r="F59" s="198"/>
      <c r="G59" s="7">
        <v>52</v>
      </c>
      <c r="H59" s="90">
        <v>1103631.68</v>
      </c>
      <c r="I59" s="90">
        <v>1105573</v>
      </c>
    </row>
    <row r="60" spans="1:9" ht="12.75" customHeight="1" x14ac:dyDescent="0.25">
      <c r="A60" s="202" t="s">
        <v>54</v>
      </c>
      <c r="B60" s="202"/>
      <c r="C60" s="202"/>
      <c r="D60" s="202"/>
      <c r="E60" s="202"/>
      <c r="F60" s="202"/>
      <c r="G60" s="8">
        <v>53</v>
      </c>
      <c r="H60" s="91">
        <f>SUM(H61:H69)</f>
        <v>5555756.0899999999</v>
      </c>
      <c r="I60" s="91">
        <f>SUM(I61:I69)</f>
        <v>5632197.8499999996</v>
      </c>
    </row>
    <row r="61" spans="1:9" ht="12.75" customHeight="1" x14ac:dyDescent="0.25">
      <c r="A61" s="198" t="s">
        <v>23</v>
      </c>
      <c r="B61" s="198"/>
      <c r="C61" s="198"/>
      <c r="D61" s="198"/>
      <c r="E61" s="198"/>
      <c r="F61" s="198"/>
      <c r="G61" s="7">
        <v>54</v>
      </c>
      <c r="H61" s="90">
        <v>0</v>
      </c>
      <c r="I61" s="90">
        <v>0</v>
      </c>
    </row>
    <row r="62" spans="1:9" ht="27.65" customHeight="1" x14ac:dyDescent="0.25">
      <c r="A62" s="198" t="s">
        <v>24</v>
      </c>
      <c r="B62" s="198"/>
      <c r="C62" s="198"/>
      <c r="D62" s="198"/>
      <c r="E62" s="198"/>
      <c r="F62" s="198"/>
      <c r="G62" s="7">
        <v>55</v>
      </c>
      <c r="H62" s="90">
        <v>0</v>
      </c>
      <c r="I62" s="90">
        <v>0</v>
      </c>
    </row>
    <row r="63" spans="1:9" ht="12.75" customHeight="1" x14ac:dyDescent="0.25">
      <c r="A63" s="198" t="s">
        <v>25</v>
      </c>
      <c r="B63" s="198"/>
      <c r="C63" s="198"/>
      <c r="D63" s="198"/>
      <c r="E63" s="198"/>
      <c r="F63" s="198"/>
      <c r="G63" s="7">
        <v>56</v>
      </c>
      <c r="H63" s="90">
        <v>2687435.92</v>
      </c>
      <c r="I63" s="90">
        <v>2997908.09</v>
      </c>
    </row>
    <row r="64" spans="1:9" ht="26" customHeight="1" x14ac:dyDescent="0.25">
      <c r="A64" s="198" t="s">
        <v>55</v>
      </c>
      <c r="B64" s="198"/>
      <c r="C64" s="198"/>
      <c r="D64" s="198"/>
      <c r="E64" s="198"/>
      <c r="F64" s="198"/>
      <c r="G64" s="7">
        <v>57</v>
      </c>
      <c r="H64" s="90">
        <v>0</v>
      </c>
      <c r="I64" s="90">
        <v>0</v>
      </c>
    </row>
    <row r="65" spans="1:9" ht="21.65" customHeight="1" x14ac:dyDescent="0.25">
      <c r="A65" s="198" t="s">
        <v>27</v>
      </c>
      <c r="B65" s="198"/>
      <c r="C65" s="198"/>
      <c r="D65" s="198"/>
      <c r="E65" s="198"/>
      <c r="F65" s="198"/>
      <c r="G65" s="7">
        <v>58</v>
      </c>
      <c r="H65" s="90">
        <v>0</v>
      </c>
      <c r="I65" s="90">
        <v>0</v>
      </c>
    </row>
    <row r="66" spans="1:9" ht="21.65" customHeight="1" x14ac:dyDescent="0.25">
      <c r="A66" s="198" t="s">
        <v>28</v>
      </c>
      <c r="B66" s="198"/>
      <c r="C66" s="198"/>
      <c r="D66" s="198"/>
      <c r="E66" s="198"/>
      <c r="F66" s="198"/>
      <c r="G66" s="7">
        <v>59</v>
      </c>
      <c r="H66" s="90">
        <v>0</v>
      </c>
      <c r="I66" s="90">
        <v>0</v>
      </c>
    </row>
    <row r="67" spans="1:9" ht="12.75" customHeight="1" x14ac:dyDescent="0.25">
      <c r="A67" s="198" t="s">
        <v>29</v>
      </c>
      <c r="B67" s="198"/>
      <c r="C67" s="198"/>
      <c r="D67" s="198"/>
      <c r="E67" s="198"/>
      <c r="F67" s="198"/>
      <c r="G67" s="7">
        <v>60</v>
      </c>
      <c r="H67" s="90">
        <v>0</v>
      </c>
      <c r="I67" s="90">
        <v>0</v>
      </c>
    </row>
    <row r="68" spans="1:9" ht="12.75" customHeight="1" x14ac:dyDescent="0.25">
      <c r="A68" s="198" t="s">
        <v>30</v>
      </c>
      <c r="B68" s="198"/>
      <c r="C68" s="198"/>
      <c r="D68" s="198"/>
      <c r="E68" s="198"/>
      <c r="F68" s="198"/>
      <c r="G68" s="7">
        <v>61</v>
      </c>
      <c r="H68" s="90">
        <v>2868320.17</v>
      </c>
      <c r="I68" s="90">
        <v>2634289.7599999998</v>
      </c>
    </row>
    <row r="69" spans="1:9" ht="12.75" customHeight="1" x14ac:dyDescent="0.25">
      <c r="A69" s="198" t="s">
        <v>56</v>
      </c>
      <c r="B69" s="198"/>
      <c r="C69" s="198"/>
      <c r="D69" s="198"/>
      <c r="E69" s="198"/>
      <c r="F69" s="198"/>
      <c r="G69" s="7">
        <v>62</v>
      </c>
      <c r="H69" s="90">
        <v>0</v>
      </c>
      <c r="I69" s="90">
        <v>0</v>
      </c>
    </row>
    <row r="70" spans="1:9" ht="12.75" customHeight="1" x14ac:dyDescent="0.25">
      <c r="A70" s="198" t="s">
        <v>57</v>
      </c>
      <c r="B70" s="198"/>
      <c r="C70" s="198"/>
      <c r="D70" s="198"/>
      <c r="E70" s="198"/>
      <c r="F70" s="198"/>
      <c r="G70" s="7">
        <v>63</v>
      </c>
      <c r="H70" s="90">
        <v>254422.35</v>
      </c>
      <c r="I70" s="90">
        <v>389607.79</v>
      </c>
    </row>
    <row r="71" spans="1:9" ht="12.75" customHeight="1" x14ac:dyDescent="0.25">
      <c r="A71" s="199" t="s">
        <v>58</v>
      </c>
      <c r="B71" s="199"/>
      <c r="C71" s="199"/>
      <c r="D71" s="199"/>
      <c r="E71" s="199"/>
      <c r="F71" s="199"/>
      <c r="G71" s="7">
        <v>64</v>
      </c>
      <c r="H71" s="90">
        <v>123411.81</v>
      </c>
      <c r="I71" s="90">
        <v>8860.4699999999993</v>
      </c>
    </row>
    <row r="72" spans="1:9" ht="12.75" customHeight="1" x14ac:dyDescent="0.25">
      <c r="A72" s="200" t="s">
        <v>302</v>
      </c>
      <c r="B72" s="200"/>
      <c r="C72" s="200"/>
      <c r="D72" s="200"/>
      <c r="E72" s="200"/>
      <c r="F72" s="200"/>
      <c r="G72" s="8">
        <v>65</v>
      </c>
      <c r="H72" s="91">
        <f>H8+H9+H44+H71</f>
        <v>29845755.280000001</v>
      </c>
      <c r="I72" s="91">
        <f>I8+I9+I44+I71</f>
        <v>31383846.809999999</v>
      </c>
    </row>
    <row r="73" spans="1:9" ht="12.75" customHeight="1" x14ac:dyDescent="0.25">
      <c r="A73" s="199" t="s">
        <v>59</v>
      </c>
      <c r="B73" s="199"/>
      <c r="C73" s="199"/>
      <c r="D73" s="199"/>
      <c r="E73" s="199"/>
      <c r="F73" s="199"/>
      <c r="G73" s="7">
        <v>66</v>
      </c>
      <c r="H73" s="90">
        <v>24777.27</v>
      </c>
      <c r="I73" s="90">
        <v>24777.27</v>
      </c>
    </row>
    <row r="74" spans="1:9" x14ac:dyDescent="0.25">
      <c r="A74" s="203" t="s">
        <v>60</v>
      </c>
      <c r="B74" s="204"/>
      <c r="C74" s="204"/>
      <c r="D74" s="204"/>
      <c r="E74" s="204"/>
      <c r="F74" s="204"/>
      <c r="G74" s="204"/>
      <c r="H74" s="204"/>
      <c r="I74" s="204"/>
    </row>
    <row r="75" spans="1:9" ht="24.75" customHeight="1" x14ac:dyDescent="0.25">
      <c r="A75" s="200" t="s">
        <v>441</v>
      </c>
      <c r="B75" s="200"/>
      <c r="C75" s="200"/>
      <c r="D75" s="200"/>
      <c r="E75" s="200"/>
      <c r="F75" s="200"/>
      <c r="G75" s="8">
        <v>67</v>
      </c>
      <c r="H75" s="92">
        <f>H76+H77+H78+H84+H85+H92+H95+H98</f>
        <v>24270758.760000002</v>
      </c>
      <c r="I75" s="92">
        <f>I76+I77+I78+I84+I85+I92+I95+I98</f>
        <v>24128999.789999999</v>
      </c>
    </row>
    <row r="76" spans="1:9" ht="12.75" customHeight="1" x14ac:dyDescent="0.25">
      <c r="A76" s="198" t="s">
        <v>61</v>
      </c>
      <c r="B76" s="198"/>
      <c r="C76" s="198"/>
      <c r="D76" s="198"/>
      <c r="E76" s="198"/>
      <c r="F76" s="198"/>
      <c r="G76" s="7">
        <v>68</v>
      </c>
      <c r="H76" s="90">
        <v>19149234</v>
      </c>
      <c r="I76" s="90">
        <v>19149234</v>
      </c>
    </row>
    <row r="77" spans="1:9" ht="12.75" customHeight="1" x14ac:dyDescent="0.25">
      <c r="A77" s="198" t="s">
        <v>62</v>
      </c>
      <c r="B77" s="198"/>
      <c r="C77" s="198"/>
      <c r="D77" s="198"/>
      <c r="E77" s="198"/>
      <c r="F77" s="198"/>
      <c r="G77" s="7">
        <v>69</v>
      </c>
      <c r="H77" s="90">
        <v>3883316.68</v>
      </c>
      <c r="I77" s="90">
        <v>3883316.68</v>
      </c>
    </row>
    <row r="78" spans="1:9" ht="12.75" customHeight="1" x14ac:dyDescent="0.25">
      <c r="A78" s="202" t="s">
        <v>63</v>
      </c>
      <c r="B78" s="202"/>
      <c r="C78" s="202"/>
      <c r="D78" s="202"/>
      <c r="E78" s="202"/>
      <c r="F78" s="202"/>
      <c r="G78" s="8">
        <v>70</v>
      </c>
      <c r="H78" s="92">
        <f>SUM(H79:H83)</f>
        <v>1132236.42</v>
      </c>
      <c r="I78" s="92">
        <f>SUM(I79:I83)</f>
        <v>1132236.42</v>
      </c>
    </row>
    <row r="79" spans="1:9" ht="12.75" customHeight="1" x14ac:dyDescent="0.25">
      <c r="A79" s="198" t="s">
        <v>64</v>
      </c>
      <c r="B79" s="198"/>
      <c r="C79" s="198"/>
      <c r="D79" s="198"/>
      <c r="E79" s="198"/>
      <c r="F79" s="198"/>
      <c r="G79" s="7">
        <v>71</v>
      </c>
      <c r="H79" s="90">
        <v>957460.84</v>
      </c>
      <c r="I79" s="90">
        <v>957460.84</v>
      </c>
    </row>
    <row r="80" spans="1:9" ht="12.75" customHeight="1" x14ac:dyDescent="0.25">
      <c r="A80" s="198" t="s">
        <v>65</v>
      </c>
      <c r="B80" s="198"/>
      <c r="C80" s="198"/>
      <c r="D80" s="198"/>
      <c r="E80" s="198"/>
      <c r="F80" s="198"/>
      <c r="G80" s="7">
        <v>72</v>
      </c>
      <c r="H80" s="90">
        <v>174775.58</v>
      </c>
      <c r="I80" s="90">
        <v>174775.58</v>
      </c>
    </row>
    <row r="81" spans="1:9" ht="12.75" customHeight="1" x14ac:dyDescent="0.25">
      <c r="A81" s="198" t="s">
        <v>66</v>
      </c>
      <c r="B81" s="198"/>
      <c r="C81" s="198"/>
      <c r="D81" s="198"/>
      <c r="E81" s="198"/>
      <c r="F81" s="198"/>
      <c r="G81" s="7">
        <v>73</v>
      </c>
      <c r="H81" s="90">
        <v>0</v>
      </c>
      <c r="I81" s="90">
        <v>0</v>
      </c>
    </row>
    <row r="82" spans="1:9" ht="12.75" customHeight="1" x14ac:dyDescent="0.25">
      <c r="A82" s="198" t="s">
        <v>67</v>
      </c>
      <c r="B82" s="198"/>
      <c r="C82" s="198"/>
      <c r="D82" s="198"/>
      <c r="E82" s="198"/>
      <c r="F82" s="198"/>
      <c r="G82" s="7">
        <v>74</v>
      </c>
      <c r="H82" s="90">
        <v>0</v>
      </c>
      <c r="I82" s="90">
        <v>0</v>
      </c>
    </row>
    <row r="83" spans="1:9" ht="12.75" customHeight="1" x14ac:dyDescent="0.25">
      <c r="A83" s="198" t="s">
        <v>68</v>
      </c>
      <c r="B83" s="198"/>
      <c r="C83" s="198"/>
      <c r="D83" s="198"/>
      <c r="E83" s="198"/>
      <c r="F83" s="198"/>
      <c r="G83" s="7">
        <v>75</v>
      </c>
      <c r="H83" s="90">
        <v>0</v>
      </c>
      <c r="I83" s="90">
        <v>0</v>
      </c>
    </row>
    <row r="84" spans="1:9" ht="12.75" customHeight="1" x14ac:dyDescent="0.25">
      <c r="A84" s="201" t="s">
        <v>69</v>
      </c>
      <c r="B84" s="201"/>
      <c r="C84" s="201"/>
      <c r="D84" s="201"/>
      <c r="E84" s="201"/>
      <c r="F84" s="201"/>
      <c r="G84" s="20">
        <v>76</v>
      </c>
      <c r="H84" s="93">
        <v>0</v>
      </c>
      <c r="I84" s="93">
        <v>0</v>
      </c>
    </row>
    <row r="85" spans="1:9" ht="12.75" customHeight="1" x14ac:dyDescent="0.25">
      <c r="A85" s="202" t="s">
        <v>431</v>
      </c>
      <c r="B85" s="202"/>
      <c r="C85" s="202"/>
      <c r="D85" s="202"/>
      <c r="E85" s="202"/>
      <c r="F85" s="202"/>
      <c r="G85" s="8">
        <v>77</v>
      </c>
      <c r="H85" s="91">
        <f>H86+H87+H88+H89+H90+H91</f>
        <v>0</v>
      </c>
      <c r="I85" s="91">
        <f>I86+I87+I88+I89+I90+I91</f>
        <v>0</v>
      </c>
    </row>
    <row r="86" spans="1:9" ht="25.5" customHeight="1" x14ac:dyDescent="0.25">
      <c r="A86" s="198" t="s">
        <v>426</v>
      </c>
      <c r="B86" s="198"/>
      <c r="C86" s="198"/>
      <c r="D86" s="198"/>
      <c r="E86" s="198"/>
      <c r="F86" s="198"/>
      <c r="G86" s="7">
        <v>78</v>
      </c>
      <c r="H86" s="90">
        <v>0</v>
      </c>
      <c r="I86" s="90">
        <v>0</v>
      </c>
    </row>
    <row r="87" spans="1:9" ht="12.75" customHeight="1" x14ac:dyDescent="0.25">
      <c r="A87" s="198" t="s">
        <v>70</v>
      </c>
      <c r="B87" s="198"/>
      <c r="C87" s="198"/>
      <c r="D87" s="198"/>
      <c r="E87" s="198"/>
      <c r="F87" s="198"/>
      <c r="G87" s="7">
        <v>79</v>
      </c>
      <c r="H87" s="90">
        <v>0</v>
      </c>
      <c r="I87" s="90">
        <v>0</v>
      </c>
    </row>
    <row r="88" spans="1:9" ht="12.75" customHeight="1" x14ac:dyDescent="0.25">
      <c r="A88" s="198" t="s">
        <v>71</v>
      </c>
      <c r="B88" s="198"/>
      <c r="C88" s="198"/>
      <c r="D88" s="198"/>
      <c r="E88" s="198"/>
      <c r="F88" s="198"/>
      <c r="G88" s="7">
        <v>80</v>
      </c>
      <c r="H88" s="90">
        <v>0</v>
      </c>
      <c r="I88" s="90">
        <v>0</v>
      </c>
    </row>
    <row r="89" spans="1:9" ht="12.75" customHeight="1" x14ac:dyDescent="0.25">
      <c r="A89" s="198" t="s">
        <v>348</v>
      </c>
      <c r="B89" s="198"/>
      <c r="C89" s="198"/>
      <c r="D89" s="198"/>
      <c r="E89" s="198"/>
      <c r="F89" s="198"/>
      <c r="G89" s="7">
        <v>81</v>
      </c>
      <c r="H89" s="90">
        <v>0</v>
      </c>
      <c r="I89" s="90">
        <v>0</v>
      </c>
    </row>
    <row r="90" spans="1:9" ht="26.25" customHeight="1" x14ac:dyDescent="0.25">
      <c r="A90" s="198" t="s">
        <v>349</v>
      </c>
      <c r="B90" s="198"/>
      <c r="C90" s="198"/>
      <c r="D90" s="198"/>
      <c r="E90" s="198"/>
      <c r="F90" s="198"/>
      <c r="G90" s="7">
        <v>82</v>
      </c>
      <c r="H90" s="90">
        <v>0</v>
      </c>
      <c r="I90" s="90">
        <v>0</v>
      </c>
    </row>
    <row r="91" spans="1:9" x14ac:dyDescent="0.25">
      <c r="A91" s="198" t="s">
        <v>427</v>
      </c>
      <c r="B91" s="198"/>
      <c r="C91" s="198"/>
      <c r="D91" s="198"/>
      <c r="E91" s="198"/>
      <c r="F91" s="198"/>
      <c r="G91" s="7">
        <v>83</v>
      </c>
      <c r="H91" s="90">
        <v>0</v>
      </c>
      <c r="I91" s="90">
        <v>0</v>
      </c>
    </row>
    <row r="92" spans="1:9" ht="12.75" customHeight="1" x14ac:dyDescent="0.25">
      <c r="A92" s="202" t="s">
        <v>432</v>
      </c>
      <c r="B92" s="202"/>
      <c r="C92" s="202"/>
      <c r="D92" s="202"/>
      <c r="E92" s="202"/>
      <c r="F92" s="202"/>
      <c r="G92" s="8">
        <v>84</v>
      </c>
      <c r="H92" s="91">
        <f>H93-H94</f>
        <v>0</v>
      </c>
      <c r="I92" s="91">
        <f>I93-I94</f>
        <v>105971.66</v>
      </c>
    </row>
    <row r="93" spans="1:9" ht="12.75" customHeight="1" x14ac:dyDescent="0.25">
      <c r="A93" s="198" t="s">
        <v>72</v>
      </c>
      <c r="B93" s="198"/>
      <c r="C93" s="198"/>
      <c r="D93" s="198"/>
      <c r="E93" s="198"/>
      <c r="F93" s="198"/>
      <c r="G93" s="7">
        <v>85</v>
      </c>
      <c r="H93" s="90">
        <v>0</v>
      </c>
      <c r="I93" s="90">
        <v>105971.66</v>
      </c>
    </row>
    <row r="94" spans="1:9" ht="12.75" customHeight="1" x14ac:dyDescent="0.25">
      <c r="A94" s="198" t="s">
        <v>73</v>
      </c>
      <c r="B94" s="198"/>
      <c r="C94" s="198"/>
      <c r="D94" s="198"/>
      <c r="E94" s="198"/>
      <c r="F94" s="198"/>
      <c r="G94" s="7">
        <v>86</v>
      </c>
      <c r="H94" s="90">
        <v>0</v>
      </c>
      <c r="I94" s="90">
        <v>0</v>
      </c>
    </row>
    <row r="95" spans="1:9" ht="12.75" customHeight="1" x14ac:dyDescent="0.25">
      <c r="A95" s="202" t="s">
        <v>433</v>
      </c>
      <c r="B95" s="202"/>
      <c r="C95" s="202"/>
      <c r="D95" s="202"/>
      <c r="E95" s="202"/>
      <c r="F95" s="202"/>
      <c r="G95" s="8">
        <v>87</v>
      </c>
      <c r="H95" s="91">
        <f>H96-H97</f>
        <v>105971.66</v>
      </c>
      <c r="I95" s="91">
        <f>I96-I97</f>
        <v>-141758.97</v>
      </c>
    </row>
    <row r="96" spans="1:9" ht="12.75" customHeight="1" x14ac:dyDescent="0.25">
      <c r="A96" s="198" t="s">
        <v>74</v>
      </c>
      <c r="B96" s="198"/>
      <c r="C96" s="198"/>
      <c r="D96" s="198"/>
      <c r="E96" s="198"/>
      <c r="F96" s="198"/>
      <c r="G96" s="7">
        <v>88</v>
      </c>
      <c r="H96" s="90">
        <v>105971.66</v>
      </c>
      <c r="I96" s="90">
        <v>0</v>
      </c>
    </row>
    <row r="97" spans="1:9" ht="12.75" customHeight="1" x14ac:dyDescent="0.25">
      <c r="A97" s="198" t="s">
        <v>75</v>
      </c>
      <c r="B97" s="198"/>
      <c r="C97" s="198"/>
      <c r="D97" s="198"/>
      <c r="E97" s="198"/>
      <c r="F97" s="198"/>
      <c r="G97" s="7">
        <v>89</v>
      </c>
      <c r="H97" s="90">
        <v>0</v>
      </c>
      <c r="I97" s="90">
        <v>141758.97</v>
      </c>
    </row>
    <row r="98" spans="1:9" ht="12.75" customHeight="1" x14ac:dyDescent="0.25">
      <c r="A98" s="198" t="s">
        <v>76</v>
      </c>
      <c r="B98" s="198"/>
      <c r="C98" s="198"/>
      <c r="D98" s="198"/>
      <c r="E98" s="198"/>
      <c r="F98" s="198"/>
      <c r="G98" s="7">
        <v>90</v>
      </c>
      <c r="H98" s="90">
        <v>0</v>
      </c>
      <c r="I98" s="90">
        <v>0</v>
      </c>
    </row>
    <row r="99" spans="1:9" ht="12.75" customHeight="1" x14ac:dyDescent="0.25">
      <c r="A99" s="200" t="s">
        <v>434</v>
      </c>
      <c r="B99" s="200"/>
      <c r="C99" s="200"/>
      <c r="D99" s="200"/>
      <c r="E99" s="200"/>
      <c r="F99" s="200"/>
      <c r="G99" s="8">
        <v>91</v>
      </c>
      <c r="H99" s="91">
        <f>SUM(H100:H105)</f>
        <v>0</v>
      </c>
      <c r="I99" s="91">
        <f>SUM(I100:I105)</f>
        <v>0</v>
      </c>
    </row>
    <row r="100" spans="1:9" ht="12.75" customHeight="1" x14ac:dyDescent="0.25">
      <c r="A100" s="198" t="s">
        <v>77</v>
      </c>
      <c r="B100" s="198"/>
      <c r="C100" s="198"/>
      <c r="D100" s="198"/>
      <c r="E100" s="198"/>
      <c r="F100" s="198"/>
      <c r="G100" s="7">
        <v>92</v>
      </c>
      <c r="H100" s="90">
        <v>0</v>
      </c>
      <c r="I100" s="90">
        <v>0</v>
      </c>
    </row>
    <row r="101" spans="1:9" ht="12.75" customHeight="1" x14ac:dyDescent="0.25">
      <c r="A101" s="198" t="s">
        <v>78</v>
      </c>
      <c r="B101" s="198"/>
      <c r="C101" s="198"/>
      <c r="D101" s="198"/>
      <c r="E101" s="198"/>
      <c r="F101" s="198"/>
      <c r="G101" s="7">
        <v>93</v>
      </c>
      <c r="H101" s="90">
        <v>0</v>
      </c>
      <c r="I101" s="90">
        <v>0</v>
      </c>
    </row>
    <row r="102" spans="1:9" ht="12.75" customHeight="1" x14ac:dyDescent="0.25">
      <c r="A102" s="198" t="s">
        <v>79</v>
      </c>
      <c r="B102" s="198"/>
      <c r="C102" s="198"/>
      <c r="D102" s="198"/>
      <c r="E102" s="198"/>
      <c r="F102" s="198"/>
      <c r="G102" s="7">
        <v>94</v>
      </c>
      <c r="H102" s="90">
        <v>0</v>
      </c>
      <c r="I102" s="90">
        <v>0</v>
      </c>
    </row>
    <row r="103" spans="1:9" ht="12.75" customHeight="1" x14ac:dyDescent="0.25">
      <c r="A103" s="198" t="s">
        <v>80</v>
      </c>
      <c r="B103" s="198"/>
      <c r="C103" s="198"/>
      <c r="D103" s="198"/>
      <c r="E103" s="198"/>
      <c r="F103" s="198"/>
      <c r="G103" s="7">
        <v>95</v>
      </c>
      <c r="H103" s="90">
        <v>0</v>
      </c>
      <c r="I103" s="90">
        <v>0</v>
      </c>
    </row>
    <row r="104" spans="1:9" ht="12.75" customHeight="1" x14ac:dyDescent="0.25">
      <c r="A104" s="198" t="s">
        <v>81</v>
      </c>
      <c r="B104" s="198"/>
      <c r="C104" s="198"/>
      <c r="D104" s="198"/>
      <c r="E104" s="198"/>
      <c r="F104" s="198"/>
      <c r="G104" s="7">
        <v>96</v>
      </c>
      <c r="H104" s="90">
        <v>0</v>
      </c>
      <c r="I104" s="90">
        <v>0</v>
      </c>
    </row>
    <row r="105" spans="1:9" ht="12.75" customHeight="1" x14ac:dyDescent="0.25">
      <c r="A105" s="198" t="s">
        <v>82</v>
      </c>
      <c r="B105" s="198"/>
      <c r="C105" s="198"/>
      <c r="D105" s="198"/>
      <c r="E105" s="198"/>
      <c r="F105" s="198"/>
      <c r="G105" s="7">
        <v>97</v>
      </c>
      <c r="H105" s="90">
        <v>0</v>
      </c>
      <c r="I105" s="90">
        <v>0</v>
      </c>
    </row>
    <row r="106" spans="1:9" ht="12.75" customHeight="1" x14ac:dyDescent="0.25">
      <c r="A106" s="200" t="s">
        <v>435</v>
      </c>
      <c r="B106" s="200"/>
      <c r="C106" s="200"/>
      <c r="D106" s="200"/>
      <c r="E106" s="200"/>
      <c r="F106" s="200"/>
      <c r="G106" s="8">
        <v>98</v>
      </c>
      <c r="H106" s="91">
        <f>SUM(H107:H117)</f>
        <v>2609652.7799999998</v>
      </c>
      <c r="I106" s="91">
        <f>SUM(I107:I117)</f>
        <v>2340027.27</v>
      </c>
    </row>
    <row r="107" spans="1:9" ht="12.75" customHeight="1" x14ac:dyDescent="0.25">
      <c r="A107" s="198" t="s">
        <v>83</v>
      </c>
      <c r="B107" s="198"/>
      <c r="C107" s="198"/>
      <c r="D107" s="198"/>
      <c r="E107" s="198"/>
      <c r="F107" s="198"/>
      <c r="G107" s="7">
        <v>99</v>
      </c>
      <c r="H107" s="90">
        <v>0</v>
      </c>
      <c r="I107" s="90">
        <v>0</v>
      </c>
    </row>
    <row r="108" spans="1:9" ht="24.65" customHeight="1" x14ac:dyDescent="0.25">
      <c r="A108" s="198" t="s">
        <v>84</v>
      </c>
      <c r="B108" s="198"/>
      <c r="C108" s="198"/>
      <c r="D108" s="198"/>
      <c r="E108" s="198"/>
      <c r="F108" s="198"/>
      <c r="G108" s="7">
        <v>100</v>
      </c>
      <c r="H108" s="90">
        <v>0</v>
      </c>
      <c r="I108" s="90">
        <v>0</v>
      </c>
    </row>
    <row r="109" spans="1:9" ht="12.75" customHeight="1" x14ac:dyDescent="0.25">
      <c r="A109" s="198" t="s">
        <v>85</v>
      </c>
      <c r="B109" s="198"/>
      <c r="C109" s="198"/>
      <c r="D109" s="198"/>
      <c r="E109" s="198"/>
      <c r="F109" s="198"/>
      <c r="G109" s="7">
        <v>101</v>
      </c>
      <c r="H109" s="90">
        <v>0</v>
      </c>
      <c r="I109" s="90">
        <v>0</v>
      </c>
    </row>
    <row r="110" spans="1:9" ht="21.65" customHeight="1" x14ac:dyDescent="0.25">
      <c r="A110" s="198" t="s">
        <v>86</v>
      </c>
      <c r="B110" s="198"/>
      <c r="C110" s="198"/>
      <c r="D110" s="198"/>
      <c r="E110" s="198"/>
      <c r="F110" s="198"/>
      <c r="G110" s="7">
        <v>102</v>
      </c>
      <c r="H110" s="90">
        <v>0</v>
      </c>
      <c r="I110" s="90">
        <v>0</v>
      </c>
    </row>
    <row r="111" spans="1:9" ht="12.75" customHeight="1" x14ac:dyDescent="0.25">
      <c r="A111" s="198" t="s">
        <v>87</v>
      </c>
      <c r="B111" s="198"/>
      <c r="C111" s="198"/>
      <c r="D111" s="198"/>
      <c r="E111" s="198"/>
      <c r="F111" s="198"/>
      <c r="G111" s="7">
        <v>103</v>
      </c>
      <c r="H111" s="90">
        <v>0</v>
      </c>
      <c r="I111" s="90">
        <v>0</v>
      </c>
    </row>
    <row r="112" spans="1:9" ht="12.75" customHeight="1" x14ac:dyDescent="0.25">
      <c r="A112" s="198" t="s">
        <v>88</v>
      </c>
      <c r="B112" s="198"/>
      <c r="C112" s="198"/>
      <c r="D112" s="198"/>
      <c r="E112" s="198"/>
      <c r="F112" s="198"/>
      <c r="G112" s="7">
        <v>104</v>
      </c>
      <c r="H112" s="90">
        <v>2536990.59</v>
      </c>
      <c r="I112" s="90">
        <v>2271881.86</v>
      </c>
    </row>
    <row r="113" spans="1:9" ht="12.75" customHeight="1" x14ac:dyDescent="0.25">
      <c r="A113" s="198" t="s">
        <v>89</v>
      </c>
      <c r="B113" s="198"/>
      <c r="C113" s="198"/>
      <c r="D113" s="198"/>
      <c r="E113" s="198"/>
      <c r="F113" s="198"/>
      <c r="G113" s="7">
        <v>105</v>
      </c>
      <c r="H113" s="90">
        <v>0</v>
      </c>
      <c r="I113" s="90">
        <v>0</v>
      </c>
    </row>
    <row r="114" spans="1:9" ht="12.75" customHeight="1" x14ac:dyDescent="0.25">
      <c r="A114" s="198" t="s">
        <v>90</v>
      </c>
      <c r="B114" s="198"/>
      <c r="C114" s="198"/>
      <c r="D114" s="198"/>
      <c r="E114" s="198"/>
      <c r="F114" s="198"/>
      <c r="G114" s="7">
        <v>106</v>
      </c>
      <c r="H114" s="90">
        <v>0</v>
      </c>
      <c r="I114" s="90">
        <v>0</v>
      </c>
    </row>
    <row r="115" spans="1:9" ht="12.75" customHeight="1" x14ac:dyDescent="0.25">
      <c r="A115" s="198" t="s">
        <v>91</v>
      </c>
      <c r="B115" s="198"/>
      <c r="C115" s="198"/>
      <c r="D115" s="198"/>
      <c r="E115" s="198"/>
      <c r="F115" s="198"/>
      <c r="G115" s="7">
        <v>107</v>
      </c>
      <c r="H115" s="90">
        <v>0</v>
      </c>
      <c r="I115" s="90">
        <v>0</v>
      </c>
    </row>
    <row r="116" spans="1:9" ht="12.75" customHeight="1" x14ac:dyDescent="0.25">
      <c r="A116" s="198" t="s">
        <v>92</v>
      </c>
      <c r="B116" s="198"/>
      <c r="C116" s="198"/>
      <c r="D116" s="198"/>
      <c r="E116" s="198"/>
      <c r="F116" s="198"/>
      <c r="G116" s="7">
        <v>108</v>
      </c>
      <c r="H116" s="90">
        <v>0</v>
      </c>
      <c r="I116" s="90">
        <v>0</v>
      </c>
    </row>
    <row r="117" spans="1:9" ht="12.75" customHeight="1" x14ac:dyDescent="0.25">
      <c r="A117" s="198" t="s">
        <v>93</v>
      </c>
      <c r="B117" s="198"/>
      <c r="C117" s="198"/>
      <c r="D117" s="198"/>
      <c r="E117" s="198"/>
      <c r="F117" s="198"/>
      <c r="G117" s="7">
        <v>109</v>
      </c>
      <c r="H117" s="90">
        <v>72662.19</v>
      </c>
      <c r="I117" s="90">
        <v>68145.41</v>
      </c>
    </row>
    <row r="118" spans="1:9" ht="12.75" customHeight="1" x14ac:dyDescent="0.25">
      <c r="A118" s="200" t="s">
        <v>436</v>
      </c>
      <c r="B118" s="200"/>
      <c r="C118" s="200"/>
      <c r="D118" s="200"/>
      <c r="E118" s="200"/>
      <c r="F118" s="200"/>
      <c r="G118" s="8">
        <v>110</v>
      </c>
      <c r="H118" s="91">
        <f>SUM(H119:H132)</f>
        <v>2648843.4</v>
      </c>
      <c r="I118" s="91">
        <f>SUM(I119:I132)</f>
        <v>4468060.51</v>
      </c>
    </row>
    <row r="119" spans="1:9" ht="12.75" customHeight="1" x14ac:dyDescent="0.25">
      <c r="A119" s="198" t="s">
        <v>83</v>
      </c>
      <c r="B119" s="198"/>
      <c r="C119" s="198"/>
      <c r="D119" s="198"/>
      <c r="E119" s="198"/>
      <c r="F119" s="198"/>
      <c r="G119" s="7">
        <v>111</v>
      </c>
      <c r="H119" s="90">
        <v>22126.02</v>
      </c>
      <c r="I119" s="90">
        <v>4584.6899999999996</v>
      </c>
    </row>
    <row r="120" spans="1:9" ht="22.25" customHeight="1" x14ac:dyDescent="0.25">
      <c r="A120" s="198" t="s">
        <v>84</v>
      </c>
      <c r="B120" s="198"/>
      <c r="C120" s="198"/>
      <c r="D120" s="198"/>
      <c r="E120" s="198"/>
      <c r="F120" s="198"/>
      <c r="G120" s="7">
        <v>112</v>
      </c>
      <c r="H120" s="90">
        <v>6188.07</v>
      </c>
      <c r="I120" s="90">
        <v>190.12</v>
      </c>
    </row>
    <row r="121" spans="1:9" ht="12.75" customHeight="1" x14ac:dyDescent="0.25">
      <c r="A121" s="198" t="s">
        <v>85</v>
      </c>
      <c r="B121" s="198"/>
      <c r="C121" s="198"/>
      <c r="D121" s="198"/>
      <c r="E121" s="198"/>
      <c r="F121" s="198"/>
      <c r="G121" s="7">
        <v>113</v>
      </c>
      <c r="H121" s="90">
        <v>0</v>
      </c>
      <c r="I121" s="90">
        <v>0</v>
      </c>
    </row>
    <row r="122" spans="1:9" ht="23.4" customHeight="1" x14ac:dyDescent="0.25">
      <c r="A122" s="198" t="s">
        <v>86</v>
      </c>
      <c r="B122" s="198"/>
      <c r="C122" s="198"/>
      <c r="D122" s="198"/>
      <c r="E122" s="198"/>
      <c r="F122" s="198"/>
      <c r="G122" s="7">
        <v>114</v>
      </c>
      <c r="H122" s="90">
        <v>0</v>
      </c>
      <c r="I122" s="90">
        <v>0</v>
      </c>
    </row>
    <row r="123" spans="1:9" ht="12.75" customHeight="1" x14ac:dyDescent="0.25">
      <c r="A123" s="198" t="s">
        <v>87</v>
      </c>
      <c r="B123" s="198"/>
      <c r="C123" s="198"/>
      <c r="D123" s="198"/>
      <c r="E123" s="198"/>
      <c r="F123" s="198"/>
      <c r="G123" s="7">
        <v>115</v>
      </c>
      <c r="H123" s="90">
        <v>26706.35</v>
      </c>
      <c r="I123" s="90">
        <v>1340070.1299999999</v>
      </c>
    </row>
    <row r="124" spans="1:9" ht="12.75" customHeight="1" x14ac:dyDescent="0.25">
      <c r="A124" s="198" t="s">
        <v>88</v>
      </c>
      <c r="B124" s="198"/>
      <c r="C124" s="198"/>
      <c r="D124" s="198"/>
      <c r="E124" s="198"/>
      <c r="F124" s="198"/>
      <c r="G124" s="7">
        <v>116</v>
      </c>
      <c r="H124" s="90">
        <v>1933425.32</v>
      </c>
      <c r="I124" s="90">
        <v>2683309.98</v>
      </c>
    </row>
    <row r="125" spans="1:9" ht="12.75" customHeight="1" x14ac:dyDescent="0.25">
      <c r="A125" s="198" t="s">
        <v>89</v>
      </c>
      <c r="B125" s="198"/>
      <c r="C125" s="198"/>
      <c r="D125" s="198"/>
      <c r="E125" s="198"/>
      <c r="F125" s="198"/>
      <c r="G125" s="7">
        <v>117</v>
      </c>
      <c r="H125" s="90">
        <v>36517.96</v>
      </c>
      <c r="I125" s="90">
        <v>27883.119999999999</v>
      </c>
    </row>
    <row r="126" spans="1:9" ht="12.75" customHeight="1" x14ac:dyDescent="0.25">
      <c r="A126" s="198" t="s">
        <v>90</v>
      </c>
      <c r="B126" s="198"/>
      <c r="C126" s="198"/>
      <c r="D126" s="198"/>
      <c r="E126" s="198"/>
      <c r="F126" s="198"/>
      <c r="G126" s="7">
        <v>118</v>
      </c>
      <c r="H126" s="90">
        <v>532453.69999999995</v>
      </c>
      <c r="I126" s="90">
        <v>353242.6</v>
      </c>
    </row>
    <row r="127" spans="1:9" x14ac:dyDescent="0.25">
      <c r="A127" s="198" t="s">
        <v>91</v>
      </c>
      <c r="B127" s="198"/>
      <c r="C127" s="198"/>
      <c r="D127" s="198"/>
      <c r="E127" s="198"/>
      <c r="F127" s="198"/>
      <c r="G127" s="7">
        <v>119</v>
      </c>
      <c r="H127" s="90">
        <v>0</v>
      </c>
      <c r="I127" s="90">
        <v>0</v>
      </c>
    </row>
    <row r="128" spans="1:9" x14ac:dyDescent="0.25">
      <c r="A128" s="198" t="s">
        <v>94</v>
      </c>
      <c r="B128" s="198"/>
      <c r="C128" s="198"/>
      <c r="D128" s="198"/>
      <c r="E128" s="198"/>
      <c r="F128" s="198"/>
      <c r="G128" s="7">
        <v>120</v>
      </c>
      <c r="H128" s="90">
        <v>16214.84</v>
      </c>
      <c r="I128" s="90">
        <v>35065.800000000003</v>
      </c>
    </row>
    <row r="129" spans="1:9" x14ac:dyDescent="0.25">
      <c r="A129" s="198" t="s">
        <v>95</v>
      </c>
      <c r="B129" s="198"/>
      <c r="C129" s="198"/>
      <c r="D129" s="198"/>
      <c r="E129" s="198"/>
      <c r="F129" s="198"/>
      <c r="G129" s="7">
        <v>121</v>
      </c>
      <c r="H129" s="90">
        <v>64906.52</v>
      </c>
      <c r="I129" s="90">
        <v>14132.81</v>
      </c>
    </row>
    <row r="130" spans="1:9" x14ac:dyDescent="0.25">
      <c r="A130" s="198" t="s">
        <v>96</v>
      </c>
      <c r="B130" s="198"/>
      <c r="C130" s="198"/>
      <c r="D130" s="198"/>
      <c r="E130" s="198"/>
      <c r="F130" s="198"/>
      <c r="G130" s="7">
        <v>122</v>
      </c>
      <c r="H130" s="90">
        <v>0</v>
      </c>
      <c r="I130" s="90">
        <v>0</v>
      </c>
    </row>
    <row r="131" spans="1:9" x14ac:dyDescent="0.25">
      <c r="A131" s="198" t="s">
        <v>97</v>
      </c>
      <c r="B131" s="198"/>
      <c r="C131" s="198"/>
      <c r="D131" s="198"/>
      <c r="E131" s="198"/>
      <c r="F131" s="198"/>
      <c r="G131" s="7">
        <v>123</v>
      </c>
      <c r="H131" s="90">
        <v>0</v>
      </c>
      <c r="I131" s="90">
        <v>0</v>
      </c>
    </row>
    <row r="132" spans="1:9" x14ac:dyDescent="0.25">
      <c r="A132" s="198" t="s">
        <v>98</v>
      </c>
      <c r="B132" s="198"/>
      <c r="C132" s="198"/>
      <c r="D132" s="198"/>
      <c r="E132" s="198"/>
      <c r="F132" s="198"/>
      <c r="G132" s="7">
        <v>124</v>
      </c>
      <c r="H132" s="90">
        <v>10304.620000000001</v>
      </c>
      <c r="I132" s="90">
        <v>9581.26</v>
      </c>
    </row>
    <row r="133" spans="1:9" ht="22.25" customHeight="1" x14ac:dyDescent="0.25">
      <c r="A133" s="199" t="s">
        <v>99</v>
      </c>
      <c r="B133" s="199"/>
      <c r="C133" s="199"/>
      <c r="D133" s="199"/>
      <c r="E133" s="199"/>
      <c r="F133" s="199"/>
      <c r="G133" s="7">
        <v>125</v>
      </c>
      <c r="H133" s="90">
        <v>316500.34000000003</v>
      </c>
      <c r="I133" s="90">
        <v>446759.24</v>
      </c>
    </row>
    <row r="134" spans="1:9" ht="12.75" customHeight="1" x14ac:dyDescent="0.25">
      <c r="A134" s="200" t="s">
        <v>437</v>
      </c>
      <c r="B134" s="200"/>
      <c r="C134" s="200"/>
      <c r="D134" s="200"/>
      <c r="E134" s="200"/>
      <c r="F134" s="200"/>
      <c r="G134" s="8">
        <v>126</v>
      </c>
      <c r="H134" s="91">
        <f>H75+H99+H106+H118+H133</f>
        <v>29845755.280000001</v>
      </c>
      <c r="I134" s="91">
        <f>I75+I99+I106+I118+I133</f>
        <v>31383846.809999999</v>
      </c>
    </row>
    <row r="135" spans="1:9" x14ac:dyDescent="0.25">
      <c r="A135" s="199" t="s">
        <v>100</v>
      </c>
      <c r="B135" s="199"/>
      <c r="C135" s="199"/>
      <c r="D135" s="199"/>
      <c r="E135" s="199"/>
      <c r="F135" s="199"/>
      <c r="G135" s="7">
        <v>127</v>
      </c>
      <c r="H135" s="90">
        <v>24777.27</v>
      </c>
      <c r="I135" s="90">
        <v>24777.27</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60" zoomScaleSheetLayoutView="100" workbookViewId="0">
      <selection activeCell="A43" sqref="A43:K44"/>
    </sheetView>
  </sheetViews>
  <sheetFormatPr defaultRowHeight="12.5" x14ac:dyDescent="0.25"/>
  <cols>
    <col min="1" max="7" width="9.08984375" style="22"/>
    <col min="8" max="11" width="19.08984375" style="21" customWidth="1"/>
    <col min="12" max="263" width="9.08984375" style="22"/>
    <col min="264" max="264" width="9.90625" style="22" bestFit="1" customWidth="1"/>
    <col min="265" max="265" width="11.6328125" style="22" bestFit="1" customWidth="1"/>
    <col min="266" max="519" width="9.08984375" style="22"/>
    <col min="520" max="520" width="9.90625" style="22" bestFit="1" customWidth="1"/>
    <col min="521" max="521" width="11.6328125" style="22" bestFit="1" customWidth="1"/>
    <col min="522" max="775" width="9.08984375" style="22"/>
    <col min="776" max="776" width="9.90625" style="22" bestFit="1" customWidth="1"/>
    <col min="777" max="777" width="11.6328125" style="22" bestFit="1" customWidth="1"/>
    <col min="778" max="1031" width="9.08984375" style="22"/>
    <col min="1032" max="1032" width="9.90625" style="22" bestFit="1" customWidth="1"/>
    <col min="1033" max="1033" width="11.6328125" style="22" bestFit="1" customWidth="1"/>
    <col min="1034" max="1287" width="9.08984375" style="22"/>
    <col min="1288" max="1288" width="9.90625" style="22" bestFit="1" customWidth="1"/>
    <col min="1289" max="1289" width="11.6328125" style="22" bestFit="1" customWidth="1"/>
    <col min="1290" max="1543" width="9.08984375" style="22"/>
    <col min="1544" max="1544" width="9.90625" style="22" bestFit="1" customWidth="1"/>
    <col min="1545" max="1545" width="11.6328125" style="22" bestFit="1" customWidth="1"/>
    <col min="1546" max="1799" width="9.08984375" style="22"/>
    <col min="1800" max="1800" width="9.90625" style="22" bestFit="1" customWidth="1"/>
    <col min="1801" max="1801" width="11.6328125" style="22" bestFit="1" customWidth="1"/>
    <col min="1802" max="2055" width="9.08984375" style="22"/>
    <col min="2056" max="2056" width="9.90625" style="22" bestFit="1" customWidth="1"/>
    <col min="2057" max="2057" width="11.6328125" style="22" bestFit="1" customWidth="1"/>
    <col min="2058" max="2311" width="9.08984375" style="22"/>
    <col min="2312" max="2312" width="9.90625" style="22" bestFit="1" customWidth="1"/>
    <col min="2313" max="2313" width="11.6328125" style="22" bestFit="1" customWidth="1"/>
    <col min="2314" max="2567" width="9.08984375" style="22"/>
    <col min="2568" max="2568" width="9.90625" style="22" bestFit="1" customWidth="1"/>
    <col min="2569" max="2569" width="11.6328125" style="22" bestFit="1" customWidth="1"/>
    <col min="2570" max="2823" width="9.08984375" style="22"/>
    <col min="2824" max="2824" width="9.90625" style="22" bestFit="1" customWidth="1"/>
    <col min="2825" max="2825" width="11.6328125" style="22" bestFit="1" customWidth="1"/>
    <col min="2826" max="3079" width="9.08984375" style="22"/>
    <col min="3080" max="3080" width="9.90625" style="22" bestFit="1" customWidth="1"/>
    <col min="3081" max="3081" width="11.6328125" style="22" bestFit="1" customWidth="1"/>
    <col min="3082" max="3335" width="9.08984375" style="22"/>
    <col min="3336" max="3336" width="9.90625" style="22" bestFit="1" customWidth="1"/>
    <col min="3337" max="3337" width="11.6328125" style="22" bestFit="1" customWidth="1"/>
    <col min="3338" max="3591" width="9.08984375" style="22"/>
    <col min="3592" max="3592" width="9.90625" style="22" bestFit="1" customWidth="1"/>
    <col min="3593" max="3593" width="11.6328125" style="22" bestFit="1" customWidth="1"/>
    <col min="3594" max="3847" width="9.08984375" style="22"/>
    <col min="3848" max="3848" width="9.90625" style="22" bestFit="1" customWidth="1"/>
    <col min="3849" max="3849" width="11.6328125" style="22" bestFit="1" customWidth="1"/>
    <col min="3850" max="4103" width="9.08984375" style="22"/>
    <col min="4104" max="4104" width="9.90625" style="22" bestFit="1" customWidth="1"/>
    <col min="4105" max="4105" width="11.6328125" style="22" bestFit="1" customWidth="1"/>
    <col min="4106" max="4359" width="9.08984375" style="22"/>
    <col min="4360" max="4360" width="9.90625" style="22" bestFit="1" customWidth="1"/>
    <col min="4361" max="4361" width="11.6328125" style="22" bestFit="1" customWidth="1"/>
    <col min="4362" max="4615" width="9.08984375" style="22"/>
    <col min="4616" max="4616" width="9.90625" style="22" bestFit="1" customWidth="1"/>
    <col min="4617" max="4617" width="11.6328125" style="22" bestFit="1" customWidth="1"/>
    <col min="4618" max="4871" width="9.08984375" style="22"/>
    <col min="4872" max="4872" width="9.90625" style="22" bestFit="1" customWidth="1"/>
    <col min="4873" max="4873" width="11.6328125" style="22" bestFit="1" customWidth="1"/>
    <col min="4874" max="5127" width="9.08984375" style="22"/>
    <col min="5128" max="5128" width="9.90625" style="22" bestFit="1" customWidth="1"/>
    <col min="5129" max="5129" width="11.6328125" style="22" bestFit="1" customWidth="1"/>
    <col min="5130" max="5383" width="9.08984375" style="22"/>
    <col min="5384" max="5384" width="9.90625" style="22" bestFit="1" customWidth="1"/>
    <col min="5385" max="5385" width="11.6328125" style="22" bestFit="1" customWidth="1"/>
    <col min="5386" max="5639" width="9.08984375" style="22"/>
    <col min="5640" max="5640" width="9.90625" style="22" bestFit="1" customWidth="1"/>
    <col min="5641" max="5641" width="11.6328125" style="22" bestFit="1" customWidth="1"/>
    <col min="5642" max="5895" width="9.08984375" style="22"/>
    <col min="5896" max="5896" width="9.90625" style="22" bestFit="1" customWidth="1"/>
    <col min="5897" max="5897" width="11.6328125" style="22" bestFit="1" customWidth="1"/>
    <col min="5898" max="6151" width="9.08984375" style="22"/>
    <col min="6152" max="6152" width="9.90625" style="22" bestFit="1" customWidth="1"/>
    <col min="6153" max="6153" width="11.6328125" style="22" bestFit="1" customWidth="1"/>
    <col min="6154" max="6407" width="9.08984375" style="22"/>
    <col min="6408" max="6408" width="9.90625" style="22" bestFit="1" customWidth="1"/>
    <col min="6409" max="6409" width="11.6328125" style="22" bestFit="1" customWidth="1"/>
    <col min="6410" max="6663" width="9.08984375" style="22"/>
    <col min="6664" max="6664" width="9.90625" style="22" bestFit="1" customWidth="1"/>
    <col min="6665" max="6665" width="11.6328125" style="22" bestFit="1" customWidth="1"/>
    <col min="6666" max="6919" width="9.08984375" style="22"/>
    <col min="6920" max="6920" width="9.90625" style="22" bestFit="1" customWidth="1"/>
    <col min="6921" max="6921" width="11.6328125" style="22" bestFit="1" customWidth="1"/>
    <col min="6922" max="7175" width="9.08984375" style="22"/>
    <col min="7176" max="7176" width="9.90625" style="22" bestFit="1" customWidth="1"/>
    <col min="7177" max="7177" width="11.6328125" style="22" bestFit="1" customWidth="1"/>
    <col min="7178" max="7431" width="9.08984375" style="22"/>
    <col min="7432" max="7432" width="9.90625" style="22" bestFit="1" customWidth="1"/>
    <col min="7433" max="7433" width="11.6328125" style="22" bestFit="1" customWidth="1"/>
    <col min="7434" max="7687" width="9.08984375" style="22"/>
    <col min="7688" max="7688" width="9.90625" style="22" bestFit="1" customWidth="1"/>
    <col min="7689" max="7689" width="11.6328125" style="22" bestFit="1" customWidth="1"/>
    <col min="7690" max="7943" width="9.08984375" style="22"/>
    <col min="7944" max="7944" width="9.90625" style="22" bestFit="1" customWidth="1"/>
    <col min="7945" max="7945" width="11.6328125" style="22" bestFit="1" customWidth="1"/>
    <col min="7946" max="8199" width="9.08984375" style="22"/>
    <col min="8200" max="8200" width="9.90625" style="22" bestFit="1" customWidth="1"/>
    <col min="8201" max="8201" width="11.6328125" style="22" bestFit="1" customWidth="1"/>
    <col min="8202" max="8455" width="9.08984375" style="22"/>
    <col min="8456" max="8456" width="9.90625" style="22" bestFit="1" customWidth="1"/>
    <col min="8457" max="8457" width="11.6328125" style="22" bestFit="1" customWidth="1"/>
    <col min="8458" max="8711" width="9.08984375" style="22"/>
    <col min="8712" max="8712" width="9.90625" style="22" bestFit="1" customWidth="1"/>
    <col min="8713" max="8713" width="11.6328125" style="22" bestFit="1" customWidth="1"/>
    <col min="8714" max="8967" width="9.08984375" style="22"/>
    <col min="8968" max="8968" width="9.90625" style="22" bestFit="1" customWidth="1"/>
    <col min="8969" max="8969" width="11.6328125" style="22" bestFit="1" customWidth="1"/>
    <col min="8970" max="9223" width="9.08984375" style="22"/>
    <col min="9224" max="9224" width="9.90625" style="22" bestFit="1" customWidth="1"/>
    <col min="9225" max="9225" width="11.6328125" style="22" bestFit="1" customWidth="1"/>
    <col min="9226" max="9479" width="9.08984375" style="22"/>
    <col min="9480" max="9480" width="9.90625" style="22" bestFit="1" customWidth="1"/>
    <col min="9481" max="9481" width="11.6328125" style="22" bestFit="1" customWidth="1"/>
    <col min="9482" max="9735" width="9.08984375" style="22"/>
    <col min="9736" max="9736" width="9.90625" style="22" bestFit="1" customWidth="1"/>
    <col min="9737" max="9737" width="11.6328125" style="22" bestFit="1" customWidth="1"/>
    <col min="9738" max="9991" width="9.08984375" style="22"/>
    <col min="9992" max="9992" width="9.90625" style="22" bestFit="1" customWidth="1"/>
    <col min="9993" max="9993" width="11.6328125" style="22" bestFit="1" customWidth="1"/>
    <col min="9994" max="10247" width="9.08984375" style="22"/>
    <col min="10248" max="10248" width="9.90625" style="22" bestFit="1" customWidth="1"/>
    <col min="10249" max="10249" width="11.6328125" style="22" bestFit="1" customWidth="1"/>
    <col min="10250" max="10503" width="9.08984375" style="22"/>
    <col min="10504" max="10504" width="9.90625" style="22" bestFit="1" customWidth="1"/>
    <col min="10505" max="10505" width="11.6328125" style="22" bestFit="1" customWidth="1"/>
    <col min="10506" max="10759" width="9.08984375" style="22"/>
    <col min="10760" max="10760" width="9.90625" style="22" bestFit="1" customWidth="1"/>
    <col min="10761" max="10761" width="11.6328125" style="22" bestFit="1" customWidth="1"/>
    <col min="10762" max="11015" width="9.08984375" style="22"/>
    <col min="11016" max="11016" width="9.90625" style="22" bestFit="1" customWidth="1"/>
    <col min="11017" max="11017" width="11.6328125" style="22" bestFit="1" customWidth="1"/>
    <col min="11018" max="11271" width="9.08984375" style="22"/>
    <col min="11272" max="11272" width="9.90625" style="22" bestFit="1" customWidth="1"/>
    <col min="11273" max="11273" width="11.6328125" style="22" bestFit="1" customWidth="1"/>
    <col min="11274" max="11527" width="9.08984375" style="22"/>
    <col min="11528" max="11528" width="9.90625" style="22" bestFit="1" customWidth="1"/>
    <col min="11529" max="11529" width="11.6328125" style="22" bestFit="1" customWidth="1"/>
    <col min="11530" max="11783" width="9.08984375" style="22"/>
    <col min="11784" max="11784" width="9.90625" style="22" bestFit="1" customWidth="1"/>
    <col min="11785" max="11785" width="11.6328125" style="22" bestFit="1" customWidth="1"/>
    <col min="11786" max="12039" width="9.08984375" style="22"/>
    <col min="12040" max="12040" width="9.90625" style="22" bestFit="1" customWidth="1"/>
    <col min="12041" max="12041" width="11.6328125" style="22" bestFit="1" customWidth="1"/>
    <col min="12042" max="12295" width="9.08984375" style="22"/>
    <col min="12296" max="12296" width="9.90625" style="22" bestFit="1" customWidth="1"/>
    <col min="12297" max="12297" width="11.6328125" style="22" bestFit="1" customWidth="1"/>
    <col min="12298" max="12551" width="9.08984375" style="22"/>
    <col min="12552" max="12552" width="9.90625" style="22" bestFit="1" customWidth="1"/>
    <col min="12553" max="12553" width="11.6328125" style="22" bestFit="1" customWidth="1"/>
    <col min="12554" max="12807" width="9.08984375" style="22"/>
    <col min="12808" max="12808" width="9.90625" style="22" bestFit="1" customWidth="1"/>
    <col min="12809" max="12809" width="11.6328125" style="22" bestFit="1" customWidth="1"/>
    <col min="12810" max="13063" width="9.08984375" style="22"/>
    <col min="13064" max="13064" width="9.90625" style="22" bestFit="1" customWidth="1"/>
    <col min="13065" max="13065" width="11.6328125" style="22" bestFit="1" customWidth="1"/>
    <col min="13066" max="13319" width="9.08984375" style="22"/>
    <col min="13320" max="13320" width="9.90625" style="22" bestFit="1" customWidth="1"/>
    <col min="13321" max="13321" width="11.6328125" style="22" bestFit="1" customWidth="1"/>
    <col min="13322" max="13575" width="9.08984375" style="22"/>
    <col min="13576" max="13576" width="9.90625" style="22" bestFit="1" customWidth="1"/>
    <col min="13577" max="13577" width="11.6328125" style="22" bestFit="1" customWidth="1"/>
    <col min="13578" max="13831" width="9.08984375" style="22"/>
    <col min="13832" max="13832" width="9.90625" style="22" bestFit="1" customWidth="1"/>
    <col min="13833" max="13833" width="11.6328125" style="22" bestFit="1" customWidth="1"/>
    <col min="13834" max="14087" width="9.08984375" style="22"/>
    <col min="14088" max="14088" width="9.90625" style="22" bestFit="1" customWidth="1"/>
    <col min="14089" max="14089" width="11.6328125" style="22" bestFit="1" customWidth="1"/>
    <col min="14090" max="14343" width="9.08984375" style="22"/>
    <col min="14344" max="14344" width="9.90625" style="22" bestFit="1" customWidth="1"/>
    <col min="14345" max="14345" width="11.6328125" style="22" bestFit="1" customWidth="1"/>
    <col min="14346" max="14599" width="9.08984375" style="22"/>
    <col min="14600" max="14600" width="9.90625" style="22" bestFit="1" customWidth="1"/>
    <col min="14601" max="14601" width="11.6328125" style="22" bestFit="1" customWidth="1"/>
    <col min="14602" max="14855" width="9.08984375" style="22"/>
    <col min="14856" max="14856" width="9.90625" style="22" bestFit="1" customWidth="1"/>
    <col min="14857" max="14857" width="11.6328125" style="22" bestFit="1" customWidth="1"/>
    <col min="14858" max="15111" width="9.08984375" style="22"/>
    <col min="15112" max="15112" width="9.90625" style="22" bestFit="1" customWidth="1"/>
    <col min="15113" max="15113" width="11.6328125" style="22" bestFit="1" customWidth="1"/>
    <col min="15114" max="15367" width="9.08984375" style="22"/>
    <col min="15368" max="15368" width="9.90625" style="22" bestFit="1" customWidth="1"/>
    <col min="15369" max="15369" width="11.6328125" style="22" bestFit="1" customWidth="1"/>
    <col min="15370" max="15623" width="9.08984375" style="22"/>
    <col min="15624" max="15624" width="9.90625" style="22" bestFit="1" customWidth="1"/>
    <col min="15625" max="15625" width="11.6328125" style="22" bestFit="1" customWidth="1"/>
    <col min="15626" max="15879" width="9.08984375" style="22"/>
    <col min="15880" max="15880" width="9.90625" style="22" bestFit="1" customWidth="1"/>
    <col min="15881" max="15881" width="11.6328125" style="22" bestFit="1" customWidth="1"/>
    <col min="15882" max="16135" width="9.08984375" style="22"/>
    <col min="16136" max="16136" width="9.90625" style="22" bestFit="1" customWidth="1"/>
    <col min="16137" max="16137" width="11.6328125" style="22" bestFit="1" customWidth="1"/>
    <col min="16138" max="16384" width="9.08984375" style="22"/>
  </cols>
  <sheetData>
    <row r="1" spans="1:11" x14ac:dyDescent="0.25">
      <c r="A1" s="235" t="s">
        <v>102</v>
      </c>
      <c r="B1" s="236"/>
      <c r="C1" s="236"/>
      <c r="D1" s="236"/>
      <c r="E1" s="236"/>
      <c r="F1" s="236"/>
      <c r="G1" s="236"/>
      <c r="H1" s="236"/>
      <c r="I1" s="236"/>
    </row>
    <row r="2" spans="1:11" x14ac:dyDescent="0.25">
      <c r="A2" s="237" t="s">
        <v>515</v>
      </c>
      <c r="B2" s="238"/>
      <c r="C2" s="238"/>
      <c r="D2" s="238"/>
      <c r="E2" s="238"/>
      <c r="F2" s="238"/>
      <c r="G2" s="238"/>
      <c r="H2" s="238"/>
      <c r="I2" s="238"/>
    </row>
    <row r="3" spans="1:11" x14ac:dyDescent="0.25">
      <c r="A3" s="239" t="s">
        <v>440</v>
      </c>
      <c r="B3" s="240"/>
      <c r="C3" s="240"/>
      <c r="D3" s="240"/>
      <c r="E3" s="240"/>
      <c r="F3" s="240"/>
      <c r="G3" s="240"/>
      <c r="H3" s="240"/>
      <c r="I3" s="240"/>
      <c r="J3" s="241"/>
      <c r="K3" s="241"/>
    </row>
    <row r="4" spans="1:11" x14ac:dyDescent="0.25">
      <c r="A4" s="242" t="s">
        <v>468</v>
      </c>
      <c r="B4" s="243"/>
      <c r="C4" s="243"/>
      <c r="D4" s="243"/>
      <c r="E4" s="243"/>
      <c r="F4" s="243"/>
      <c r="G4" s="243"/>
      <c r="H4" s="243"/>
      <c r="I4" s="243"/>
      <c r="J4" s="244"/>
      <c r="K4" s="244"/>
    </row>
    <row r="5" spans="1:11" ht="22.25" customHeight="1" x14ac:dyDescent="0.25">
      <c r="A5" s="245" t="s">
        <v>2</v>
      </c>
      <c r="B5" s="246"/>
      <c r="C5" s="246"/>
      <c r="D5" s="246"/>
      <c r="E5" s="246"/>
      <c r="F5" s="246"/>
      <c r="G5" s="245" t="s">
        <v>103</v>
      </c>
      <c r="H5" s="247" t="s">
        <v>299</v>
      </c>
      <c r="I5" s="248"/>
      <c r="J5" s="247" t="s">
        <v>278</v>
      </c>
      <c r="K5" s="248"/>
    </row>
    <row r="6" spans="1:11" x14ac:dyDescent="0.25">
      <c r="A6" s="246"/>
      <c r="B6" s="246"/>
      <c r="C6" s="246"/>
      <c r="D6" s="246"/>
      <c r="E6" s="246"/>
      <c r="F6" s="246"/>
      <c r="G6" s="246"/>
      <c r="H6" s="23" t="s">
        <v>292</v>
      </c>
      <c r="I6" s="23" t="s">
        <v>293</v>
      </c>
      <c r="J6" s="23" t="s">
        <v>292</v>
      </c>
      <c r="K6" s="23" t="s">
        <v>293</v>
      </c>
    </row>
    <row r="7" spans="1:11" x14ac:dyDescent="0.25">
      <c r="A7" s="233">
        <v>1</v>
      </c>
      <c r="B7" s="234"/>
      <c r="C7" s="234"/>
      <c r="D7" s="234"/>
      <c r="E7" s="234"/>
      <c r="F7" s="234"/>
      <c r="G7" s="24">
        <v>2</v>
      </c>
      <c r="H7" s="23">
        <v>3</v>
      </c>
      <c r="I7" s="23">
        <v>4</v>
      </c>
      <c r="J7" s="23">
        <v>5</v>
      </c>
      <c r="K7" s="23">
        <v>6</v>
      </c>
    </row>
    <row r="8" spans="1:11" ht="12.75" customHeight="1" x14ac:dyDescent="0.25">
      <c r="A8" s="229" t="s">
        <v>350</v>
      </c>
      <c r="B8" s="229"/>
      <c r="C8" s="229"/>
      <c r="D8" s="229"/>
      <c r="E8" s="229"/>
      <c r="F8" s="229"/>
      <c r="G8" s="8">
        <v>1</v>
      </c>
      <c r="H8" s="94">
        <f>SUM(H9:H13)</f>
        <v>466870</v>
      </c>
      <c r="I8" s="94">
        <f>SUM(I9:I13)</f>
        <v>246877</v>
      </c>
      <c r="J8" s="94">
        <f>SUM(J9:J13)</f>
        <v>520632.02</v>
      </c>
      <c r="K8" s="94">
        <f>SUM(K9:K13)</f>
        <v>229970.85</v>
      </c>
    </row>
    <row r="9" spans="1:11" ht="12.75" customHeight="1" x14ac:dyDescent="0.25">
      <c r="A9" s="198" t="s">
        <v>115</v>
      </c>
      <c r="B9" s="198"/>
      <c r="C9" s="198"/>
      <c r="D9" s="198"/>
      <c r="E9" s="198"/>
      <c r="F9" s="198"/>
      <c r="G9" s="7">
        <v>2</v>
      </c>
      <c r="H9" s="124">
        <v>171641</v>
      </c>
      <c r="I9" s="124">
        <v>69596</v>
      </c>
      <c r="J9" s="95">
        <v>160585</v>
      </c>
      <c r="K9" s="95">
        <v>123327.53</v>
      </c>
    </row>
    <row r="10" spans="1:11" ht="12.75" customHeight="1" x14ac:dyDescent="0.25">
      <c r="A10" s="198" t="s">
        <v>438</v>
      </c>
      <c r="B10" s="198"/>
      <c r="C10" s="198"/>
      <c r="D10" s="198"/>
      <c r="E10" s="198"/>
      <c r="F10" s="198"/>
      <c r="G10" s="7">
        <v>3</v>
      </c>
      <c r="H10" s="124">
        <v>238471</v>
      </c>
      <c r="I10" s="124">
        <v>124747</v>
      </c>
      <c r="J10" s="95">
        <v>323146</v>
      </c>
      <c r="K10" s="95">
        <v>170440.62</v>
      </c>
    </row>
    <row r="11" spans="1:11" ht="12.75" customHeight="1" x14ac:dyDescent="0.25">
      <c r="A11" s="198" t="s">
        <v>116</v>
      </c>
      <c r="B11" s="198"/>
      <c r="C11" s="198"/>
      <c r="D11" s="198"/>
      <c r="E11" s="198"/>
      <c r="F11" s="198"/>
      <c r="G11" s="7">
        <v>4</v>
      </c>
      <c r="H11" s="124">
        <v>0</v>
      </c>
      <c r="I11" s="124">
        <v>0</v>
      </c>
      <c r="J11" s="95">
        <v>0</v>
      </c>
      <c r="K11" s="95">
        <v>0</v>
      </c>
    </row>
    <row r="12" spans="1:11" ht="12.75" customHeight="1" x14ac:dyDescent="0.25">
      <c r="A12" s="198" t="s">
        <v>117</v>
      </c>
      <c r="B12" s="198"/>
      <c r="C12" s="198"/>
      <c r="D12" s="198"/>
      <c r="E12" s="198"/>
      <c r="F12" s="198"/>
      <c r="G12" s="7">
        <v>5</v>
      </c>
      <c r="H12" s="124">
        <v>0</v>
      </c>
      <c r="I12" s="124">
        <v>0</v>
      </c>
      <c r="J12" s="95">
        <v>0</v>
      </c>
      <c r="K12" s="95">
        <v>0</v>
      </c>
    </row>
    <row r="13" spans="1:11" ht="12.75" customHeight="1" x14ac:dyDescent="0.25">
      <c r="A13" s="198" t="s">
        <v>118</v>
      </c>
      <c r="B13" s="198"/>
      <c r="C13" s="198"/>
      <c r="D13" s="198"/>
      <c r="E13" s="198"/>
      <c r="F13" s="198"/>
      <c r="G13" s="7">
        <v>6</v>
      </c>
      <c r="H13" s="124">
        <v>56758</v>
      </c>
      <c r="I13" s="124">
        <v>52534</v>
      </c>
      <c r="J13" s="95">
        <v>36901.019999999997</v>
      </c>
      <c r="K13" s="95">
        <v>-63797.3</v>
      </c>
    </row>
    <row r="14" spans="1:11" ht="12.75" customHeight="1" x14ac:dyDescent="0.25">
      <c r="A14" s="229" t="s">
        <v>351</v>
      </c>
      <c r="B14" s="229"/>
      <c r="C14" s="229"/>
      <c r="D14" s="229"/>
      <c r="E14" s="229"/>
      <c r="F14" s="229"/>
      <c r="G14" s="8">
        <v>7</v>
      </c>
      <c r="H14" s="94">
        <f>H15+H16+H20+H24+H25+H26+H29+H36</f>
        <v>519594.58</v>
      </c>
      <c r="I14" s="94">
        <f>I15+I16+I20+I24+I25+I26+I29+I36</f>
        <v>270601.58</v>
      </c>
      <c r="J14" s="94">
        <f>J15+J16+J20+J24+J25+J26+J29+J36</f>
        <v>681223.14</v>
      </c>
      <c r="K14" s="94">
        <f>K15+K16+K20+K24+K25+K26+K29+K36</f>
        <v>420715.16</v>
      </c>
    </row>
    <row r="15" spans="1:11" ht="12.75" customHeight="1" x14ac:dyDescent="0.25">
      <c r="A15" s="198" t="s">
        <v>104</v>
      </c>
      <c r="B15" s="198"/>
      <c r="C15" s="198"/>
      <c r="D15" s="198"/>
      <c r="E15" s="198"/>
      <c r="F15" s="198"/>
      <c r="G15" s="7">
        <v>8</v>
      </c>
      <c r="H15" s="95">
        <v>0</v>
      </c>
      <c r="I15" s="95">
        <v>0</v>
      </c>
      <c r="J15" s="95">
        <v>0</v>
      </c>
      <c r="K15" s="95">
        <v>0</v>
      </c>
    </row>
    <row r="16" spans="1:11" ht="12.75" customHeight="1" x14ac:dyDescent="0.25">
      <c r="A16" s="202" t="s">
        <v>420</v>
      </c>
      <c r="B16" s="202"/>
      <c r="C16" s="202"/>
      <c r="D16" s="202"/>
      <c r="E16" s="202"/>
      <c r="F16" s="202"/>
      <c r="G16" s="8">
        <v>9</v>
      </c>
      <c r="H16" s="94">
        <f>SUM(H17:H19)</f>
        <v>141081</v>
      </c>
      <c r="I16" s="94">
        <f>SUM(I17:I19)</f>
        <v>78169</v>
      </c>
      <c r="J16" s="94">
        <f>SUM(J17:J19)</f>
        <v>196150.78</v>
      </c>
      <c r="K16" s="94">
        <f>SUM(K17:K19)</f>
        <v>129584.24</v>
      </c>
    </row>
    <row r="17" spans="1:11" ht="12.75" customHeight="1" x14ac:dyDescent="0.25">
      <c r="A17" s="232" t="s">
        <v>119</v>
      </c>
      <c r="B17" s="232"/>
      <c r="C17" s="232"/>
      <c r="D17" s="232"/>
      <c r="E17" s="232"/>
      <c r="F17" s="232"/>
      <c r="G17" s="7">
        <v>10</v>
      </c>
      <c r="H17" s="124">
        <v>33984</v>
      </c>
      <c r="I17" s="124">
        <v>14140</v>
      </c>
      <c r="J17" s="95">
        <v>48139.74</v>
      </c>
      <c r="K17" s="95">
        <v>28268.36</v>
      </c>
    </row>
    <row r="18" spans="1:11" ht="12.75" customHeight="1" x14ac:dyDescent="0.25">
      <c r="A18" s="232" t="s">
        <v>120</v>
      </c>
      <c r="B18" s="232"/>
      <c r="C18" s="232"/>
      <c r="D18" s="232"/>
      <c r="E18" s="232"/>
      <c r="F18" s="232"/>
      <c r="G18" s="7">
        <v>11</v>
      </c>
      <c r="H18" s="124">
        <v>0</v>
      </c>
      <c r="I18" s="124">
        <v>0</v>
      </c>
      <c r="J18" s="95">
        <v>0</v>
      </c>
      <c r="K18" s="95">
        <v>0</v>
      </c>
    </row>
    <row r="19" spans="1:11" ht="12.75" customHeight="1" x14ac:dyDescent="0.25">
      <c r="A19" s="232" t="s">
        <v>121</v>
      </c>
      <c r="B19" s="232"/>
      <c r="C19" s="232"/>
      <c r="D19" s="232"/>
      <c r="E19" s="232"/>
      <c r="F19" s="232"/>
      <c r="G19" s="7">
        <v>12</v>
      </c>
      <c r="H19" s="124">
        <v>107097</v>
      </c>
      <c r="I19" s="124">
        <v>64029</v>
      </c>
      <c r="J19" s="95">
        <v>148011.04</v>
      </c>
      <c r="K19" s="95">
        <v>101315.88</v>
      </c>
    </row>
    <row r="20" spans="1:11" ht="12.75" customHeight="1" x14ac:dyDescent="0.25">
      <c r="A20" s="202" t="s">
        <v>421</v>
      </c>
      <c r="B20" s="202"/>
      <c r="C20" s="202"/>
      <c r="D20" s="202"/>
      <c r="E20" s="202"/>
      <c r="F20" s="202"/>
      <c r="G20" s="8">
        <v>13</v>
      </c>
      <c r="H20" s="94">
        <f>SUM(H21:H23)</f>
        <v>92265</v>
      </c>
      <c r="I20" s="94">
        <f>SUM(I21:I23)</f>
        <v>45646</v>
      </c>
      <c r="J20" s="94">
        <f>SUM(J21:J23)</f>
        <v>148170.65</v>
      </c>
      <c r="K20" s="94">
        <f>SUM(K21:K23)</f>
        <v>90112.63</v>
      </c>
    </row>
    <row r="21" spans="1:11" ht="12.75" customHeight="1" x14ac:dyDescent="0.25">
      <c r="A21" s="232" t="s">
        <v>105</v>
      </c>
      <c r="B21" s="232"/>
      <c r="C21" s="232"/>
      <c r="D21" s="232"/>
      <c r="E21" s="232"/>
      <c r="F21" s="232"/>
      <c r="G21" s="7">
        <v>14</v>
      </c>
      <c r="H21" s="124">
        <v>60278</v>
      </c>
      <c r="I21" s="124">
        <v>29821</v>
      </c>
      <c r="J21" s="95">
        <v>93398.5</v>
      </c>
      <c r="K21" s="95">
        <v>56737.32</v>
      </c>
    </row>
    <row r="22" spans="1:11" ht="12.75" customHeight="1" x14ac:dyDescent="0.25">
      <c r="A22" s="232" t="s">
        <v>106</v>
      </c>
      <c r="B22" s="232"/>
      <c r="C22" s="232"/>
      <c r="D22" s="232"/>
      <c r="E22" s="232"/>
      <c r="F22" s="232"/>
      <c r="G22" s="7">
        <v>15</v>
      </c>
      <c r="H22" s="124">
        <v>19723</v>
      </c>
      <c r="I22" s="124">
        <v>9752</v>
      </c>
      <c r="J22" s="95">
        <v>34459.33</v>
      </c>
      <c r="K22" s="95">
        <v>20839.169999999998</v>
      </c>
    </row>
    <row r="23" spans="1:11" ht="12.75" customHeight="1" x14ac:dyDescent="0.25">
      <c r="A23" s="232" t="s">
        <v>107</v>
      </c>
      <c r="B23" s="232"/>
      <c r="C23" s="232"/>
      <c r="D23" s="232"/>
      <c r="E23" s="232"/>
      <c r="F23" s="232"/>
      <c r="G23" s="7">
        <v>16</v>
      </c>
      <c r="H23" s="124">
        <v>12264</v>
      </c>
      <c r="I23" s="124">
        <v>6073</v>
      </c>
      <c r="J23" s="95">
        <v>20312.82</v>
      </c>
      <c r="K23" s="95">
        <v>12536.14</v>
      </c>
    </row>
    <row r="24" spans="1:11" ht="12.75" customHeight="1" x14ac:dyDescent="0.25">
      <c r="A24" s="198" t="s">
        <v>108</v>
      </c>
      <c r="B24" s="198"/>
      <c r="C24" s="198"/>
      <c r="D24" s="198"/>
      <c r="E24" s="198"/>
      <c r="F24" s="198"/>
      <c r="G24" s="7">
        <v>17</v>
      </c>
      <c r="H24" s="124">
        <v>240300</v>
      </c>
      <c r="I24" s="124">
        <v>119096</v>
      </c>
      <c r="J24" s="95">
        <v>240693.69</v>
      </c>
      <c r="K24" s="95">
        <v>120399.55</v>
      </c>
    </row>
    <row r="25" spans="1:11" ht="12.75" customHeight="1" x14ac:dyDescent="0.25">
      <c r="A25" s="198" t="s">
        <v>109</v>
      </c>
      <c r="B25" s="198"/>
      <c r="C25" s="198"/>
      <c r="D25" s="198"/>
      <c r="E25" s="198"/>
      <c r="F25" s="198"/>
      <c r="G25" s="7">
        <v>18</v>
      </c>
      <c r="H25" s="124">
        <v>42172</v>
      </c>
      <c r="I25" s="124">
        <v>23914</v>
      </c>
      <c r="J25" s="95">
        <v>96208.02</v>
      </c>
      <c r="K25" s="95">
        <v>80618.740000000005</v>
      </c>
    </row>
    <row r="26" spans="1:11" ht="12.75" customHeight="1" x14ac:dyDescent="0.25">
      <c r="A26" s="202" t="s">
        <v>422</v>
      </c>
      <c r="B26" s="202"/>
      <c r="C26" s="202"/>
      <c r="D26" s="202"/>
      <c r="E26" s="202"/>
      <c r="F26" s="202"/>
      <c r="G26" s="8">
        <v>19</v>
      </c>
      <c r="H26" s="94">
        <f>H27+H28</f>
        <v>0</v>
      </c>
      <c r="I26" s="94">
        <f>I27+I28</f>
        <v>0</v>
      </c>
      <c r="J26" s="94">
        <f>J27+J28</f>
        <v>0</v>
      </c>
      <c r="K26" s="94">
        <f>K27+K28</f>
        <v>0</v>
      </c>
    </row>
    <row r="27" spans="1:11" ht="12.75" customHeight="1" x14ac:dyDescent="0.25">
      <c r="A27" s="232" t="s">
        <v>122</v>
      </c>
      <c r="B27" s="232"/>
      <c r="C27" s="232"/>
      <c r="D27" s="232"/>
      <c r="E27" s="232"/>
      <c r="F27" s="232"/>
      <c r="G27" s="7">
        <v>20</v>
      </c>
      <c r="H27" s="95">
        <v>0</v>
      </c>
      <c r="I27" s="95">
        <v>0</v>
      </c>
      <c r="J27" s="95">
        <v>0</v>
      </c>
      <c r="K27" s="95">
        <v>0</v>
      </c>
    </row>
    <row r="28" spans="1:11" ht="12.75" customHeight="1" x14ac:dyDescent="0.25">
      <c r="A28" s="232" t="s">
        <v>123</v>
      </c>
      <c r="B28" s="232"/>
      <c r="C28" s="232"/>
      <c r="D28" s="232"/>
      <c r="E28" s="232"/>
      <c r="F28" s="232"/>
      <c r="G28" s="7">
        <v>21</v>
      </c>
      <c r="H28" s="95">
        <v>0</v>
      </c>
      <c r="I28" s="95">
        <v>0</v>
      </c>
      <c r="J28" s="95">
        <v>0</v>
      </c>
      <c r="K28" s="95">
        <v>0</v>
      </c>
    </row>
    <row r="29" spans="1:11" ht="12.75" customHeight="1" x14ac:dyDescent="0.25">
      <c r="A29" s="202" t="s">
        <v>423</v>
      </c>
      <c r="B29" s="202"/>
      <c r="C29" s="202"/>
      <c r="D29" s="202"/>
      <c r="E29" s="202"/>
      <c r="F29" s="202"/>
      <c r="G29" s="8">
        <v>22</v>
      </c>
      <c r="H29" s="94">
        <f>SUM(H30:H35)</f>
        <v>0</v>
      </c>
      <c r="I29" s="94">
        <f>SUM(I30:I35)</f>
        <v>0</v>
      </c>
      <c r="J29" s="94">
        <f>SUM(J30:J35)</f>
        <v>0</v>
      </c>
      <c r="K29" s="94">
        <f>SUM(K30:K35)</f>
        <v>0</v>
      </c>
    </row>
    <row r="30" spans="1:11" ht="12.75" customHeight="1" x14ac:dyDescent="0.25">
      <c r="A30" s="232" t="s">
        <v>124</v>
      </c>
      <c r="B30" s="232"/>
      <c r="C30" s="232"/>
      <c r="D30" s="232"/>
      <c r="E30" s="232"/>
      <c r="F30" s="232"/>
      <c r="G30" s="7">
        <v>23</v>
      </c>
      <c r="H30" s="95">
        <v>0</v>
      </c>
      <c r="I30" s="95">
        <v>0</v>
      </c>
      <c r="J30" s="95">
        <v>0</v>
      </c>
      <c r="K30" s="95">
        <v>0</v>
      </c>
    </row>
    <row r="31" spans="1:11" ht="12.75" customHeight="1" x14ac:dyDescent="0.25">
      <c r="A31" s="232" t="s">
        <v>125</v>
      </c>
      <c r="B31" s="232"/>
      <c r="C31" s="232"/>
      <c r="D31" s="232"/>
      <c r="E31" s="232"/>
      <c r="F31" s="232"/>
      <c r="G31" s="7">
        <v>24</v>
      </c>
      <c r="H31" s="95">
        <v>0</v>
      </c>
      <c r="I31" s="95">
        <v>0</v>
      </c>
      <c r="J31" s="95">
        <v>0</v>
      </c>
      <c r="K31" s="95">
        <v>0</v>
      </c>
    </row>
    <row r="32" spans="1:11" ht="12.75" customHeight="1" x14ac:dyDescent="0.25">
      <c r="A32" s="232" t="s">
        <v>126</v>
      </c>
      <c r="B32" s="232"/>
      <c r="C32" s="232"/>
      <c r="D32" s="232"/>
      <c r="E32" s="232"/>
      <c r="F32" s="232"/>
      <c r="G32" s="7">
        <v>25</v>
      </c>
      <c r="H32" s="95">
        <v>0</v>
      </c>
      <c r="I32" s="95">
        <v>0</v>
      </c>
      <c r="J32" s="95">
        <v>0</v>
      </c>
      <c r="K32" s="95">
        <v>0</v>
      </c>
    </row>
    <row r="33" spans="1:11" ht="12.75" customHeight="1" x14ac:dyDescent="0.25">
      <c r="A33" s="232" t="s">
        <v>127</v>
      </c>
      <c r="B33" s="232"/>
      <c r="C33" s="232"/>
      <c r="D33" s="232"/>
      <c r="E33" s="232"/>
      <c r="F33" s="232"/>
      <c r="G33" s="7">
        <v>26</v>
      </c>
      <c r="H33" s="95">
        <v>0</v>
      </c>
      <c r="I33" s="95">
        <v>0</v>
      </c>
      <c r="J33" s="95">
        <v>0</v>
      </c>
      <c r="K33" s="95">
        <v>0</v>
      </c>
    </row>
    <row r="34" spans="1:11" ht="12.75" customHeight="1" x14ac:dyDescent="0.25">
      <c r="A34" s="232" t="s">
        <v>128</v>
      </c>
      <c r="B34" s="232"/>
      <c r="C34" s="232"/>
      <c r="D34" s="232"/>
      <c r="E34" s="232"/>
      <c r="F34" s="232"/>
      <c r="G34" s="7">
        <v>27</v>
      </c>
      <c r="H34" s="95">
        <v>0</v>
      </c>
      <c r="I34" s="95">
        <v>0</v>
      </c>
      <c r="J34" s="95">
        <v>0</v>
      </c>
      <c r="K34" s="95">
        <v>0</v>
      </c>
    </row>
    <row r="35" spans="1:11" ht="12.75" customHeight="1" x14ac:dyDescent="0.25">
      <c r="A35" s="232" t="s">
        <v>129</v>
      </c>
      <c r="B35" s="232"/>
      <c r="C35" s="232"/>
      <c r="D35" s="232"/>
      <c r="E35" s="232"/>
      <c r="F35" s="232"/>
      <c r="G35" s="7">
        <v>28</v>
      </c>
      <c r="H35" s="95">
        <v>0</v>
      </c>
      <c r="I35" s="95">
        <v>0</v>
      </c>
      <c r="J35" s="95">
        <v>0</v>
      </c>
      <c r="K35" s="95">
        <v>0</v>
      </c>
    </row>
    <row r="36" spans="1:11" ht="12.75" customHeight="1" x14ac:dyDescent="0.25">
      <c r="A36" s="198" t="s">
        <v>110</v>
      </c>
      <c r="B36" s="198"/>
      <c r="C36" s="198"/>
      <c r="D36" s="198"/>
      <c r="E36" s="198"/>
      <c r="F36" s="198"/>
      <c r="G36" s="7">
        <v>29</v>
      </c>
      <c r="H36" s="95">
        <v>3776.58</v>
      </c>
      <c r="I36" s="95">
        <v>3776.58</v>
      </c>
      <c r="J36" s="95">
        <v>0</v>
      </c>
      <c r="K36" s="95">
        <v>0</v>
      </c>
    </row>
    <row r="37" spans="1:11" ht="12.75" customHeight="1" x14ac:dyDescent="0.25">
      <c r="A37" s="229" t="s">
        <v>352</v>
      </c>
      <c r="B37" s="229"/>
      <c r="C37" s="229"/>
      <c r="D37" s="229"/>
      <c r="E37" s="229"/>
      <c r="F37" s="229"/>
      <c r="G37" s="8">
        <v>30</v>
      </c>
      <c r="H37" s="94">
        <f>SUM(H38:H47)</f>
        <v>175730</v>
      </c>
      <c r="I37" s="94">
        <f>SUM(I38:I47)</f>
        <v>95823</v>
      </c>
      <c r="J37" s="94">
        <f>SUM(J38:J47)</f>
        <v>103765.27</v>
      </c>
      <c r="K37" s="94">
        <f>SUM(K38:K47)</f>
        <v>56473.63</v>
      </c>
    </row>
    <row r="38" spans="1:11" ht="12.75" customHeight="1" x14ac:dyDescent="0.25">
      <c r="A38" s="198" t="s">
        <v>130</v>
      </c>
      <c r="B38" s="198"/>
      <c r="C38" s="198"/>
      <c r="D38" s="198"/>
      <c r="E38" s="198"/>
      <c r="F38" s="198"/>
      <c r="G38" s="7">
        <v>31</v>
      </c>
      <c r="H38" s="124">
        <v>0</v>
      </c>
      <c r="I38" s="124">
        <v>0</v>
      </c>
      <c r="J38" s="95">
        <v>0</v>
      </c>
      <c r="K38" s="95">
        <v>0</v>
      </c>
    </row>
    <row r="39" spans="1:11" ht="25.25" customHeight="1" x14ac:dyDescent="0.25">
      <c r="A39" s="198" t="s">
        <v>131</v>
      </c>
      <c r="B39" s="198"/>
      <c r="C39" s="198"/>
      <c r="D39" s="198"/>
      <c r="E39" s="198"/>
      <c r="F39" s="198"/>
      <c r="G39" s="7">
        <v>32</v>
      </c>
      <c r="H39" s="124">
        <v>0</v>
      </c>
      <c r="I39" s="124">
        <v>0</v>
      </c>
      <c r="J39" s="95">
        <v>0</v>
      </c>
      <c r="K39" s="95">
        <v>0</v>
      </c>
    </row>
    <row r="40" spans="1:11" ht="25.25" customHeight="1" x14ac:dyDescent="0.25">
      <c r="A40" s="198" t="s">
        <v>132</v>
      </c>
      <c r="B40" s="198"/>
      <c r="C40" s="198"/>
      <c r="D40" s="198"/>
      <c r="E40" s="198"/>
      <c r="F40" s="198"/>
      <c r="G40" s="7">
        <v>33</v>
      </c>
      <c r="H40" s="124">
        <v>48702</v>
      </c>
      <c r="I40" s="124">
        <v>22895</v>
      </c>
      <c r="J40" s="95">
        <v>34969.03</v>
      </c>
      <c r="K40" s="95">
        <v>18219.77</v>
      </c>
    </row>
    <row r="41" spans="1:11" ht="25.25" customHeight="1" x14ac:dyDescent="0.25">
      <c r="A41" s="198" t="s">
        <v>133</v>
      </c>
      <c r="B41" s="198"/>
      <c r="C41" s="198"/>
      <c r="D41" s="198"/>
      <c r="E41" s="198"/>
      <c r="F41" s="198"/>
      <c r="G41" s="7">
        <v>34</v>
      </c>
      <c r="H41" s="124">
        <v>0</v>
      </c>
      <c r="I41" s="124">
        <v>0</v>
      </c>
      <c r="J41" s="95">
        <v>0</v>
      </c>
      <c r="K41" s="95">
        <v>0</v>
      </c>
    </row>
    <row r="42" spans="1:11" ht="25.25" customHeight="1" x14ac:dyDescent="0.25">
      <c r="A42" s="198" t="s">
        <v>134</v>
      </c>
      <c r="B42" s="198"/>
      <c r="C42" s="198"/>
      <c r="D42" s="198"/>
      <c r="E42" s="198"/>
      <c r="F42" s="198"/>
      <c r="G42" s="7">
        <v>35</v>
      </c>
      <c r="H42" s="124">
        <v>0</v>
      </c>
      <c r="I42" s="124">
        <v>0</v>
      </c>
      <c r="J42" s="95">
        <v>0</v>
      </c>
      <c r="K42" s="95">
        <v>0</v>
      </c>
    </row>
    <row r="43" spans="1:11" ht="12.75" customHeight="1" x14ac:dyDescent="0.25">
      <c r="A43" s="198" t="s">
        <v>135</v>
      </c>
      <c r="B43" s="198"/>
      <c r="C43" s="198"/>
      <c r="D43" s="198"/>
      <c r="E43" s="198"/>
      <c r="F43" s="198"/>
      <c r="G43" s="7">
        <v>36</v>
      </c>
      <c r="H43" s="124">
        <v>13332</v>
      </c>
      <c r="I43" s="124">
        <v>13332</v>
      </c>
      <c r="J43" s="95">
        <v>0</v>
      </c>
      <c r="K43" s="95">
        <v>0</v>
      </c>
    </row>
    <row r="44" spans="1:11" ht="12.75" customHeight="1" x14ac:dyDescent="0.25">
      <c r="A44" s="198" t="s">
        <v>136</v>
      </c>
      <c r="B44" s="198"/>
      <c r="C44" s="198"/>
      <c r="D44" s="198"/>
      <c r="E44" s="198"/>
      <c r="F44" s="198"/>
      <c r="G44" s="7">
        <v>37</v>
      </c>
      <c r="H44" s="124">
        <v>113536</v>
      </c>
      <c r="I44" s="124">
        <v>59583</v>
      </c>
      <c r="J44" s="95">
        <v>68796.240000000005</v>
      </c>
      <c r="K44" s="95">
        <v>38253.86</v>
      </c>
    </row>
    <row r="45" spans="1:11" ht="12.75" customHeight="1" x14ac:dyDescent="0.25">
      <c r="A45" s="198" t="s">
        <v>137</v>
      </c>
      <c r="B45" s="198"/>
      <c r="C45" s="198"/>
      <c r="D45" s="198"/>
      <c r="E45" s="198"/>
      <c r="F45" s="198"/>
      <c r="G45" s="7">
        <v>38</v>
      </c>
      <c r="H45" s="124">
        <v>13</v>
      </c>
      <c r="I45" s="124">
        <v>13</v>
      </c>
      <c r="J45" s="95">
        <v>0</v>
      </c>
      <c r="K45" s="95">
        <v>0</v>
      </c>
    </row>
    <row r="46" spans="1:11" ht="12.75" customHeight="1" x14ac:dyDescent="0.25">
      <c r="A46" s="198" t="s">
        <v>138</v>
      </c>
      <c r="B46" s="198"/>
      <c r="C46" s="198"/>
      <c r="D46" s="198"/>
      <c r="E46" s="198"/>
      <c r="F46" s="198"/>
      <c r="G46" s="7">
        <v>39</v>
      </c>
      <c r="H46" s="124">
        <v>147</v>
      </c>
      <c r="I46" s="124">
        <v>0</v>
      </c>
      <c r="J46" s="95">
        <v>0</v>
      </c>
      <c r="K46" s="95">
        <v>0</v>
      </c>
    </row>
    <row r="47" spans="1:11" ht="12.75" customHeight="1" x14ac:dyDescent="0.25">
      <c r="A47" s="198" t="s">
        <v>139</v>
      </c>
      <c r="B47" s="198"/>
      <c r="C47" s="198"/>
      <c r="D47" s="198"/>
      <c r="E47" s="198"/>
      <c r="F47" s="198"/>
      <c r="G47" s="7">
        <v>40</v>
      </c>
      <c r="H47" s="124">
        <v>0</v>
      </c>
      <c r="I47" s="124">
        <v>0</v>
      </c>
      <c r="J47" s="95">
        <v>0</v>
      </c>
      <c r="K47" s="95">
        <v>0</v>
      </c>
    </row>
    <row r="48" spans="1:11" ht="12.75" customHeight="1" x14ac:dyDescent="0.25">
      <c r="A48" s="229" t="s">
        <v>353</v>
      </c>
      <c r="B48" s="229"/>
      <c r="C48" s="229"/>
      <c r="D48" s="229"/>
      <c r="E48" s="229"/>
      <c r="F48" s="229"/>
      <c r="G48" s="8">
        <v>41</v>
      </c>
      <c r="H48" s="94">
        <f>SUM(H49:H55)</f>
        <v>168352</v>
      </c>
      <c r="I48" s="94">
        <f>SUM(I49:I55)</f>
        <v>64046</v>
      </c>
      <c r="J48" s="94">
        <f>SUM(J49:J55)</f>
        <v>84933.119999999995</v>
      </c>
      <c r="K48" s="94">
        <f>SUM(K49:K55)</f>
        <v>47409.49</v>
      </c>
    </row>
    <row r="49" spans="1:11" ht="25.25" customHeight="1" x14ac:dyDescent="0.25">
      <c r="A49" s="198" t="s">
        <v>140</v>
      </c>
      <c r="B49" s="198"/>
      <c r="C49" s="198"/>
      <c r="D49" s="198"/>
      <c r="E49" s="198"/>
      <c r="F49" s="198"/>
      <c r="G49" s="7">
        <v>42</v>
      </c>
      <c r="H49" s="124">
        <v>0</v>
      </c>
      <c r="I49" s="124">
        <v>0</v>
      </c>
      <c r="J49" s="95">
        <v>43.24</v>
      </c>
      <c r="K49" s="95">
        <v>43.24</v>
      </c>
    </row>
    <row r="50" spans="1:11" ht="12.75" customHeight="1" x14ac:dyDescent="0.25">
      <c r="A50" s="222" t="s">
        <v>141</v>
      </c>
      <c r="B50" s="222"/>
      <c r="C50" s="222"/>
      <c r="D50" s="222"/>
      <c r="E50" s="222"/>
      <c r="F50" s="222"/>
      <c r="G50" s="7">
        <v>43</v>
      </c>
      <c r="H50" s="124">
        <v>0</v>
      </c>
      <c r="I50" s="124">
        <v>0</v>
      </c>
      <c r="J50" s="95">
        <v>0</v>
      </c>
      <c r="K50" s="95">
        <v>0</v>
      </c>
    </row>
    <row r="51" spans="1:11" ht="12.75" customHeight="1" x14ac:dyDescent="0.25">
      <c r="A51" s="222" t="s">
        <v>142</v>
      </c>
      <c r="B51" s="222"/>
      <c r="C51" s="222"/>
      <c r="D51" s="222"/>
      <c r="E51" s="222"/>
      <c r="F51" s="222"/>
      <c r="G51" s="7">
        <v>44</v>
      </c>
      <c r="H51" s="124">
        <v>63580</v>
      </c>
      <c r="I51" s="124">
        <v>34893</v>
      </c>
      <c r="J51" s="95">
        <v>84189.88</v>
      </c>
      <c r="K51" s="95">
        <v>47016.25</v>
      </c>
    </row>
    <row r="52" spans="1:11" ht="12.75" customHeight="1" x14ac:dyDescent="0.25">
      <c r="A52" s="222" t="s">
        <v>143</v>
      </c>
      <c r="B52" s="222"/>
      <c r="C52" s="222"/>
      <c r="D52" s="222"/>
      <c r="E52" s="222"/>
      <c r="F52" s="222"/>
      <c r="G52" s="7">
        <v>45</v>
      </c>
      <c r="H52" s="124">
        <v>1</v>
      </c>
      <c r="I52" s="124">
        <v>1</v>
      </c>
      <c r="J52" s="95">
        <v>0</v>
      </c>
      <c r="K52" s="95">
        <v>0</v>
      </c>
    </row>
    <row r="53" spans="1:11" ht="12.75" customHeight="1" x14ac:dyDescent="0.25">
      <c r="A53" s="222" t="s">
        <v>144</v>
      </c>
      <c r="B53" s="222"/>
      <c r="C53" s="222"/>
      <c r="D53" s="222"/>
      <c r="E53" s="222"/>
      <c r="F53" s="222"/>
      <c r="G53" s="7">
        <v>46</v>
      </c>
      <c r="H53" s="124">
        <v>98253</v>
      </c>
      <c r="I53" s="124">
        <v>27634</v>
      </c>
      <c r="J53" s="95">
        <v>0</v>
      </c>
      <c r="K53" s="95">
        <v>0</v>
      </c>
    </row>
    <row r="54" spans="1:11" ht="12.75" customHeight="1" x14ac:dyDescent="0.25">
      <c r="A54" s="222" t="s">
        <v>145</v>
      </c>
      <c r="B54" s="222"/>
      <c r="C54" s="222"/>
      <c r="D54" s="222"/>
      <c r="E54" s="222"/>
      <c r="F54" s="222"/>
      <c r="G54" s="7">
        <v>47</v>
      </c>
      <c r="H54" s="124">
        <v>0</v>
      </c>
      <c r="I54" s="124">
        <v>0</v>
      </c>
      <c r="J54" s="95">
        <v>0</v>
      </c>
      <c r="K54" s="95">
        <v>0</v>
      </c>
    </row>
    <row r="55" spans="1:11" ht="12.75" customHeight="1" x14ac:dyDescent="0.25">
      <c r="A55" s="222" t="s">
        <v>146</v>
      </c>
      <c r="B55" s="222"/>
      <c r="C55" s="222"/>
      <c r="D55" s="222"/>
      <c r="E55" s="222"/>
      <c r="F55" s="222"/>
      <c r="G55" s="7">
        <v>48</v>
      </c>
      <c r="H55" s="124">
        <v>6518</v>
      </c>
      <c r="I55" s="124">
        <v>1518</v>
      </c>
      <c r="J55" s="95">
        <v>700</v>
      </c>
      <c r="K55" s="95">
        <v>350</v>
      </c>
    </row>
    <row r="56" spans="1:11" ht="22.25" customHeight="1" x14ac:dyDescent="0.25">
      <c r="A56" s="231" t="s">
        <v>147</v>
      </c>
      <c r="B56" s="231"/>
      <c r="C56" s="231"/>
      <c r="D56" s="231"/>
      <c r="E56" s="231"/>
      <c r="F56" s="231"/>
      <c r="G56" s="7">
        <v>49</v>
      </c>
      <c r="H56" s="124">
        <v>0</v>
      </c>
      <c r="I56" s="124">
        <v>0</v>
      </c>
      <c r="J56" s="95">
        <v>0</v>
      </c>
      <c r="K56" s="95">
        <v>0</v>
      </c>
    </row>
    <row r="57" spans="1:11" ht="12.75" customHeight="1" x14ac:dyDescent="0.25">
      <c r="A57" s="231" t="s">
        <v>148</v>
      </c>
      <c r="B57" s="231"/>
      <c r="C57" s="231"/>
      <c r="D57" s="231"/>
      <c r="E57" s="231"/>
      <c r="F57" s="231"/>
      <c r="G57" s="7">
        <v>50</v>
      </c>
      <c r="H57" s="124">
        <v>0</v>
      </c>
      <c r="I57" s="124">
        <v>0</v>
      </c>
      <c r="J57" s="95">
        <v>0</v>
      </c>
      <c r="K57" s="95">
        <v>0</v>
      </c>
    </row>
    <row r="58" spans="1:11" ht="24.65" customHeight="1" x14ac:dyDescent="0.25">
      <c r="A58" s="231" t="s">
        <v>149</v>
      </c>
      <c r="B58" s="231"/>
      <c r="C58" s="231"/>
      <c r="D58" s="231"/>
      <c r="E58" s="231"/>
      <c r="F58" s="231"/>
      <c r="G58" s="7">
        <v>51</v>
      </c>
      <c r="H58" s="124">
        <v>0</v>
      </c>
      <c r="I58" s="124">
        <v>0</v>
      </c>
      <c r="J58" s="95">
        <v>0</v>
      </c>
      <c r="K58" s="95">
        <v>0</v>
      </c>
    </row>
    <row r="59" spans="1:11" ht="12.75" customHeight="1" x14ac:dyDescent="0.25">
      <c r="A59" s="231" t="s">
        <v>150</v>
      </c>
      <c r="B59" s="231"/>
      <c r="C59" s="231"/>
      <c r="D59" s="231"/>
      <c r="E59" s="231"/>
      <c r="F59" s="231"/>
      <c r="G59" s="7">
        <v>52</v>
      </c>
      <c r="H59" s="124">
        <v>0</v>
      </c>
      <c r="I59" s="124">
        <v>0</v>
      </c>
      <c r="J59" s="95">
        <v>0</v>
      </c>
      <c r="K59" s="95">
        <v>0</v>
      </c>
    </row>
    <row r="60" spans="1:11" ht="12.75" customHeight="1" x14ac:dyDescent="0.25">
      <c r="A60" s="229" t="s">
        <v>354</v>
      </c>
      <c r="B60" s="229"/>
      <c r="C60" s="229"/>
      <c r="D60" s="229"/>
      <c r="E60" s="229"/>
      <c r="F60" s="229"/>
      <c r="G60" s="8">
        <v>53</v>
      </c>
      <c r="H60" s="94">
        <f>H8+H37+H56+H57</f>
        <v>642600</v>
      </c>
      <c r="I60" s="94">
        <f t="shared" ref="I60:K60" si="0">I8+I37+I56+I57</f>
        <v>342700</v>
      </c>
      <c r="J60" s="94">
        <f t="shared" si="0"/>
        <v>624397.29</v>
      </c>
      <c r="K60" s="94">
        <f t="shared" si="0"/>
        <v>286444.48</v>
      </c>
    </row>
    <row r="61" spans="1:11" ht="12.75" customHeight="1" x14ac:dyDescent="0.25">
      <c r="A61" s="229" t="s">
        <v>355</v>
      </c>
      <c r="B61" s="229"/>
      <c r="C61" s="229"/>
      <c r="D61" s="229"/>
      <c r="E61" s="229"/>
      <c r="F61" s="229"/>
      <c r="G61" s="8">
        <v>54</v>
      </c>
      <c r="H61" s="94">
        <f>H14+H48+H58+H59</f>
        <v>687946.58</v>
      </c>
      <c r="I61" s="94">
        <f t="shared" ref="I61:K61" si="1">I14+I48+I58+I59</f>
        <v>334647.58</v>
      </c>
      <c r="J61" s="94">
        <f t="shared" si="1"/>
        <v>766156.26</v>
      </c>
      <c r="K61" s="94">
        <f t="shared" si="1"/>
        <v>468124.65</v>
      </c>
    </row>
    <row r="62" spans="1:11" ht="12.75" customHeight="1" x14ac:dyDescent="0.25">
      <c r="A62" s="229" t="s">
        <v>356</v>
      </c>
      <c r="B62" s="229"/>
      <c r="C62" s="229"/>
      <c r="D62" s="229"/>
      <c r="E62" s="229"/>
      <c r="F62" s="229"/>
      <c r="G62" s="8">
        <v>55</v>
      </c>
      <c r="H62" s="94">
        <f>H60-H61</f>
        <v>-45346.58</v>
      </c>
      <c r="I62" s="94">
        <f t="shared" ref="I62:K62" si="2">I60-I61</f>
        <v>8052.42</v>
      </c>
      <c r="J62" s="94">
        <f t="shared" si="2"/>
        <v>-141758.97</v>
      </c>
      <c r="K62" s="94">
        <f t="shared" si="2"/>
        <v>-181680.17</v>
      </c>
    </row>
    <row r="63" spans="1:11" ht="12.75" customHeight="1" x14ac:dyDescent="0.25">
      <c r="A63" s="230" t="s">
        <v>357</v>
      </c>
      <c r="B63" s="230"/>
      <c r="C63" s="230"/>
      <c r="D63" s="230"/>
      <c r="E63" s="230"/>
      <c r="F63" s="230"/>
      <c r="G63" s="8">
        <v>56</v>
      </c>
      <c r="H63" s="94">
        <f>+IF((H60-H61)&gt;0,(H60-H61),0)</f>
        <v>0</v>
      </c>
      <c r="I63" s="94">
        <f t="shared" ref="I63:K63" si="3">+IF((I60-I61)&gt;0,(I60-I61),0)</f>
        <v>8052.42</v>
      </c>
      <c r="J63" s="94">
        <f t="shared" si="3"/>
        <v>0</v>
      </c>
      <c r="K63" s="94">
        <f t="shared" si="3"/>
        <v>0</v>
      </c>
    </row>
    <row r="64" spans="1:11" ht="12.75" customHeight="1" x14ac:dyDescent="0.25">
      <c r="A64" s="230" t="s">
        <v>358</v>
      </c>
      <c r="B64" s="230"/>
      <c r="C64" s="230"/>
      <c r="D64" s="230"/>
      <c r="E64" s="230"/>
      <c r="F64" s="230"/>
      <c r="G64" s="8">
        <v>57</v>
      </c>
      <c r="H64" s="94">
        <f>+IF((H60-H61)&lt;0,(H60-H61),0)</f>
        <v>-45346.58</v>
      </c>
      <c r="I64" s="94">
        <f t="shared" ref="I64:K64" si="4">+IF((I60-I61)&lt;0,(I60-I61),0)</f>
        <v>0</v>
      </c>
      <c r="J64" s="94">
        <f t="shared" si="4"/>
        <v>-141758.97</v>
      </c>
      <c r="K64" s="94">
        <f t="shared" si="4"/>
        <v>-181680.17</v>
      </c>
    </row>
    <row r="65" spans="1:11" ht="12.75" customHeight="1" x14ac:dyDescent="0.25">
      <c r="A65" s="231" t="s">
        <v>111</v>
      </c>
      <c r="B65" s="231"/>
      <c r="C65" s="231"/>
      <c r="D65" s="231"/>
      <c r="E65" s="231"/>
      <c r="F65" s="231"/>
      <c r="G65" s="7">
        <v>58</v>
      </c>
      <c r="H65" s="95">
        <v>5367.38</v>
      </c>
      <c r="I65" s="95">
        <v>5367.38</v>
      </c>
      <c r="J65" s="95">
        <v>0</v>
      </c>
      <c r="K65" s="95">
        <v>0</v>
      </c>
    </row>
    <row r="66" spans="1:11" ht="12.75" customHeight="1" x14ac:dyDescent="0.25">
      <c r="A66" s="229" t="s">
        <v>359</v>
      </c>
      <c r="B66" s="229"/>
      <c r="C66" s="229"/>
      <c r="D66" s="229"/>
      <c r="E66" s="229"/>
      <c r="F66" s="229"/>
      <c r="G66" s="8">
        <v>59</v>
      </c>
      <c r="H66" s="94">
        <f>H62-H65</f>
        <v>-50713.96</v>
      </c>
      <c r="I66" s="94">
        <f t="shared" ref="I66:K66" si="5">I62-I65</f>
        <v>2685.04</v>
      </c>
      <c r="J66" s="94">
        <f t="shared" si="5"/>
        <v>-141758.97</v>
      </c>
      <c r="K66" s="94">
        <f t="shared" si="5"/>
        <v>-181680.17</v>
      </c>
    </row>
    <row r="67" spans="1:11" ht="12.75" customHeight="1" x14ac:dyDescent="0.25">
      <c r="A67" s="230" t="s">
        <v>360</v>
      </c>
      <c r="B67" s="230"/>
      <c r="C67" s="230"/>
      <c r="D67" s="230"/>
      <c r="E67" s="230"/>
      <c r="F67" s="230"/>
      <c r="G67" s="8">
        <v>60</v>
      </c>
      <c r="H67" s="94">
        <f>+IF((H62-H65)&gt;0,(H62-H65),0)</f>
        <v>0</v>
      </c>
      <c r="I67" s="94">
        <f t="shared" ref="I67:K67" si="6">+IF((I62-I65)&gt;0,(I62-I65),0)</f>
        <v>2685.04</v>
      </c>
      <c r="J67" s="94">
        <f t="shared" si="6"/>
        <v>0</v>
      </c>
      <c r="K67" s="94">
        <f t="shared" si="6"/>
        <v>0</v>
      </c>
    </row>
    <row r="68" spans="1:11" ht="12.75" customHeight="1" x14ac:dyDescent="0.25">
      <c r="A68" s="230" t="s">
        <v>361</v>
      </c>
      <c r="B68" s="230"/>
      <c r="C68" s="230"/>
      <c r="D68" s="230"/>
      <c r="E68" s="230"/>
      <c r="F68" s="230"/>
      <c r="G68" s="8">
        <v>61</v>
      </c>
      <c r="H68" s="94">
        <f>+IF((H62-H65)&lt;0,(H62-H65),0)</f>
        <v>-50713.96</v>
      </c>
      <c r="I68" s="94">
        <f t="shared" ref="I68:K68" si="7">+IF((I62-I65)&lt;0,(I62-I65),0)</f>
        <v>0</v>
      </c>
      <c r="J68" s="94">
        <f t="shared" si="7"/>
        <v>-141758.97</v>
      </c>
      <c r="K68" s="94">
        <f t="shared" si="7"/>
        <v>-181680.17</v>
      </c>
    </row>
    <row r="69" spans="1:11" x14ac:dyDescent="0.25">
      <c r="A69" s="223" t="s">
        <v>151</v>
      </c>
      <c r="B69" s="223"/>
      <c r="C69" s="223"/>
      <c r="D69" s="223"/>
      <c r="E69" s="223"/>
      <c r="F69" s="223"/>
      <c r="G69" s="224"/>
      <c r="H69" s="224"/>
      <c r="I69" s="224"/>
      <c r="J69" s="225"/>
      <c r="K69" s="225"/>
    </row>
    <row r="70" spans="1:11" ht="22.25" customHeight="1" x14ac:dyDescent="0.25">
      <c r="A70" s="229" t="s">
        <v>362</v>
      </c>
      <c r="B70" s="229"/>
      <c r="C70" s="229"/>
      <c r="D70" s="229"/>
      <c r="E70" s="229"/>
      <c r="F70" s="229"/>
      <c r="G70" s="8">
        <v>62</v>
      </c>
      <c r="H70" s="94">
        <f>H71-H72</f>
        <v>0</v>
      </c>
      <c r="I70" s="94">
        <f>I71-I72</f>
        <v>0</v>
      </c>
      <c r="J70" s="94">
        <f>J71-J72</f>
        <v>0</v>
      </c>
      <c r="K70" s="94">
        <f>K71-K72</f>
        <v>0</v>
      </c>
    </row>
    <row r="71" spans="1:11" ht="12.75" customHeight="1" x14ac:dyDescent="0.25">
      <c r="A71" s="222" t="s">
        <v>152</v>
      </c>
      <c r="B71" s="222"/>
      <c r="C71" s="222"/>
      <c r="D71" s="222"/>
      <c r="E71" s="222"/>
      <c r="F71" s="222"/>
      <c r="G71" s="7">
        <v>63</v>
      </c>
      <c r="H71" s="95">
        <v>0</v>
      </c>
      <c r="I71" s="95">
        <v>0</v>
      </c>
      <c r="J71" s="95">
        <v>0</v>
      </c>
      <c r="K71" s="95">
        <v>0</v>
      </c>
    </row>
    <row r="72" spans="1:11" ht="12.75" customHeight="1" x14ac:dyDescent="0.25">
      <c r="A72" s="222" t="s">
        <v>153</v>
      </c>
      <c r="B72" s="222"/>
      <c r="C72" s="222"/>
      <c r="D72" s="222"/>
      <c r="E72" s="222"/>
      <c r="F72" s="222"/>
      <c r="G72" s="7">
        <v>64</v>
      </c>
      <c r="H72" s="95">
        <v>0</v>
      </c>
      <c r="I72" s="95">
        <v>0</v>
      </c>
      <c r="J72" s="95">
        <v>0</v>
      </c>
      <c r="K72" s="95">
        <v>0</v>
      </c>
    </row>
    <row r="73" spans="1:11" ht="12.75" customHeight="1" x14ac:dyDescent="0.25">
      <c r="A73" s="231" t="s">
        <v>154</v>
      </c>
      <c r="B73" s="231"/>
      <c r="C73" s="231"/>
      <c r="D73" s="231"/>
      <c r="E73" s="231"/>
      <c r="F73" s="231"/>
      <c r="G73" s="7">
        <v>65</v>
      </c>
      <c r="H73" s="95">
        <v>0</v>
      </c>
      <c r="I73" s="95">
        <v>0</v>
      </c>
      <c r="J73" s="95">
        <v>0</v>
      </c>
      <c r="K73" s="95">
        <v>0</v>
      </c>
    </row>
    <row r="74" spans="1:11" ht="12.75" customHeight="1" x14ac:dyDescent="0.25">
      <c r="A74" s="230" t="s">
        <v>363</v>
      </c>
      <c r="B74" s="230"/>
      <c r="C74" s="230"/>
      <c r="D74" s="230"/>
      <c r="E74" s="230"/>
      <c r="F74" s="230"/>
      <c r="G74" s="8">
        <v>66</v>
      </c>
      <c r="H74" s="96">
        <v>0</v>
      </c>
      <c r="I74" s="96">
        <v>0</v>
      </c>
      <c r="J74" s="96">
        <v>0</v>
      </c>
      <c r="K74" s="96">
        <v>0</v>
      </c>
    </row>
    <row r="75" spans="1:11" ht="12.75" customHeight="1" x14ac:dyDescent="0.25">
      <c r="A75" s="230" t="s">
        <v>364</v>
      </c>
      <c r="B75" s="230"/>
      <c r="C75" s="230"/>
      <c r="D75" s="230"/>
      <c r="E75" s="230"/>
      <c r="F75" s="230"/>
      <c r="G75" s="8">
        <v>67</v>
      </c>
      <c r="H75" s="96">
        <v>0</v>
      </c>
      <c r="I75" s="96">
        <v>0</v>
      </c>
      <c r="J75" s="96">
        <v>0</v>
      </c>
      <c r="K75" s="96">
        <v>0</v>
      </c>
    </row>
    <row r="76" spans="1:11" x14ac:dyDescent="0.25">
      <c r="A76" s="223" t="s">
        <v>155</v>
      </c>
      <c r="B76" s="223"/>
      <c r="C76" s="223"/>
      <c r="D76" s="223"/>
      <c r="E76" s="223"/>
      <c r="F76" s="223"/>
      <c r="G76" s="224"/>
      <c r="H76" s="224"/>
      <c r="I76" s="224"/>
      <c r="J76" s="225"/>
      <c r="K76" s="225"/>
    </row>
    <row r="77" spans="1:11" ht="12.75" customHeight="1" x14ac:dyDescent="0.25">
      <c r="A77" s="229" t="s">
        <v>365</v>
      </c>
      <c r="B77" s="229"/>
      <c r="C77" s="229"/>
      <c r="D77" s="229"/>
      <c r="E77" s="229"/>
      <c r="F77" s="229"/>
      <c r="G77" s="8">
        <v>68</v>
      </c>
      <c r="H77" s="96">
        <v>0</v>
      </c>
      <c r="I77" s="96">
        <v>0</v>
      </c>
      <c r="J77" s="96">
        <v>0</v>
      </c>
      <c r="K77" s="96">
        <v>0</v>
      </c>
    </row>
    <row r="78" spans="1:11" ht="12.75" customHeight="1" x14ac:dyDescent="0.25">
      <c r="A78" s="228" t="s">
        <v>366</v>
      </c>
      <c r="B78" s="228"/>
      <c r="C78" s="228"/>
      <c r="D78" s="228"/>
      <c r="E78" s="228"/>
      <c r="F78" s="228"/>
      <c r="G78" s="20">
        <v>69</v>
      </c>
      <c r="H78" s="97">
        <v>0</v>
      </c>
      <c r="I78" s="97">
        <v>0</v>
      </c>
      <c r="J78" s="97">
        <v>0</v>
      </c>
      <c r="K78" s="97">
        <v>0</v>
      </c>
    </row>
    <row r="79" spans="1:11" ht="12.75" customHeight="1" x14ac:dyDescent="0.25">
      <c r="A79" s="228" t="s">
        <v>367</v>
      </c>
      <c r="B79" s="228"/>
      <c r="C79" s="228"/>
      <c r="D79" s="228"/>
      <c r="E79" s="228"/>
      <c r="F79" s="228"/>
      <c r="G79" s="20">
        <v>70</v>
      </c>
      <c r="H79" s="97">
        <v>0</v>
      </c>
      <c r="I79" s="97">
        <v>0</v>
      </c>
      <c r="J79" s="97">
        <v>0</v>
      </c>
      <c r="K79" s="97">
        <v>0</v>
      </c>
    </row>
    <row r="80" spans="1:11" ht="12.75" customHeight="1" x14ac:dyDescent="0.25">
      <c r="A80" s="229" t="s">
        <v>368</v>
      </c>
      <c r="B80" s="229"/>
      <c r="C80" s="229"/>
      <c r="D80" s="229"/>
      <c r="E80" s="229"/>
      <c r="F80" s="229"/>
      <c r="G80" s="8">
        <v>71</v>
      </c>
      <c r="H80" s="96">
        <v>0</v>
      </c>
      <c r="I80" s="96">
        <v>0</v>
      </c>
      <c r="J80" s="96">
        <v>0</v>
      </c>
      <c r="K80" s="96">
        <v>0</v>
      </c>
    </row>
    <row r="81" spans="1:11" ht="12.75" customHeight="1" x14ac:dyDescent="0.25">
      <c r="A81" s="229" t="s">
        <v>369</v>
      </c>
      <c r="B81" s="229"/>
      <c r="C81" s="229"/>
      <c r="D81" s="229"/>
      <c r="E81" s="229"/>
      <c r="F81" s="229"/>
      <c r="G81" s="8">
        <v>72</v>
      </c>
      <c r="H81" s="96">
        <v>0</v>
      </c>
      <c r="I81" s="96">
        <v>0</v>
      </c>
      <c r="J81" s="96">
        <v>0</v>
      </c>
      <c r="K81" s="96">
        <v>0</v>
      </c>
    </row>
    <row r="82" spans="1:11" ht="12.75" customHeight="1" x14ac:dyDescent="0.25">
      <c r="A82" s="230" t="s">
        <v>370</v>
      </c>
      <c r="B82" s="230"/>
      <c r="C82" s="230"/>
      <c r="D82" s="230"/>
      <c r="E82" s="230"/>
      <c r="F82" s="230"/>
      <c r="G82" s="8">
        <v>73</v>
      </c>
      <c r="H82" s="96">
        <v>0</v>
      </c>
      <c r="I82" s="96">
        <v>0</v>
      </c>
      <c r="J82" s="96">
        <v>0</v>
      </c>
      <c r="K82" s="96">
        <v>0</v>
      </c>
    </row>
    <row r="83" spans="1:11" ht="12.75" customHeight="1" x14ac:dyDescent="0.25">
      <c r="A83" s="230" t="s">
        <v>371</v>
      </c>
      <c r="B83" s="230"/>
      <c r="C83" s="230"/>
      <c r="D83" s="230"/>
      <c r="E83" s="230"/>
      <c r="F83" s="230"/>
      <c r="G83" s="8">
        <v>74</v>
      </c>
      <c r="H83" s="96">
        <v>0</v>
      </c>
      <c r="I83" s="96">
        <v>0</v>
      </c>
      <c r="J83" s="96">
        <v>0</v>
      </c>
      <c r="K83" s="96">
        <v>0</v>
      </c>
    </row>
    <row r="84" spans="1:11" x14ac:dyDescent="0.25">
      <c r="A84" s="223" t="s">
        <v>112</v>
      </c>
      <c r="B84" s="223"/>
      <c r="C84" s="223"/>
      <c r="D84" s="223"/>
      <c r="E84" s="223"/>
      <c r="F84" s="223"/>
      <c r="G84" s="224"/>
      <c r="H84" s="224"/>
      <c r="I84" s="224"/>
      <c r="J84" s="225"/>
      <c r="K84" s="225"/>
    </row>
    <row r="85" spans="1:11" ht="12.75" customHeight="1" x14ac:dyDescent="0.25">
      <c r="A85" s="218" t="s">
        <v>372</v>
      </c>
      <c r="B85" s="218"/>
      <c r="C85" s="218"/>
      <c r="D85" s="218"/>
      <c r="E85" s="218"/>
      <c r="F85" s="218"/>
      <c r="G85" s="8">
        <v>75</v>
      </c>
      <c r="H85" s="98">
        <f>H86+H87</f>
        <v>0</v>
      </c>
      <c r="I85" s="98">
        <f>I86+I87</f>
        <v>0</v>
      </c>
      <c r="J85" s="98">
        <f>J86+J87</f>
        <v>0</v>
      </c>
      <c r="K85" s="98">
        <f>K86+K87</f>
        <v>0</v>
      </c>
    </row>
    <row r="86" spans="1:11" ht="12.75" customHeight="1" x14ac:dyDescent="0.25">
      <c r="A86" s="219" t="s">
        <v>156</v>
      </c>
      <c r="B86" s="219"/>
      <c r="C86" s="219"/>
      <c r="D86" s="219"/>
      <c r="E86" s="219"/>
      <c r="F86" s="219"/>
      <c r="G86" s="7">
        <v>76</v>
      </c>
      <c r="H86" s="99">
        <v>0</v>
      </c>
      <c r="I86" s="99">
        <v>0</v>
      </c>
      <c r="J86" s="99">
        <v>0</v>
      </c>
      <c r="K86" s="99">
        <v>0</v>
      </c>
    </row>
    <row r="87" spans="1:11" ht="12.75" customHeight="1" x14ac:dyDescent="0.25">
      <c r="A87" s="219" t="s">
        <v>157</v>
      </c>
      <c r="B87" s="219"/>
      <c r="C87" s="219"/>
      <c r="D87" s="219"/>
      <c r="E87" s="219"/>
      <c r="F87" s="219"/>
      <c r="G87" s="7">
        <v>77</v>
      </c>
      <c r="H87" s="99">
        <v>0</v>
      </c>
      <c r="I87" s="99">
        <v>0</v>
      </c>
      <c r="J87" s="99">
        <v>0</v>
      </c>
      <c r="K87" s="99">
        <v>0</v>
      </c>
    </row>
    <row r="88" spans="1:11" x14ac:dyDescent="0.25">
      <c r="A88" s="226" t="s">
        <v>114</v>
      </c>
      <c r="B88" s="226"/>
      <c r="C88" s="226"/>
      <c r="D88" s="226"/>
      <c r="E88" s="226"/>
      <c r="F88" s="226"/>
      <c r="G88" s="227"/>
      <c r="H88" s="227"/>
      <c r="I88" s="227"/>
      <c r="J88" s="225"/>
      <c r="K88" s="225"/>
    </row>
    <row r="89" spans="1:11" ht="12.75" customHeight="1" x14ac:dyDescent="0.25">
      <c r="A89" s="199" t="s">
        <v>158</v>
      </c>
      <c r="B89" s="199"/>
      <c r="C89" s="199"/>
      <c r="D89" s="199"/>
      <c r="E89" s="199"/>
      <c r="F89" s="199"/>
      <c r="G89" s="7">
        <v>78</v>
      </c>
      <c r="H89" s="125">
        <v>-50714</v>
      </c>
      <c r="I89" s="125">
        <v>2685</v>
      </c>
      <c r="J89" s="99">
        <v>-141758.97</v>
      </c>
      <c r="K89" s="99">
        <v>-181680.17</v>
      </c>
    </row>
    <row r="90" spans="1:11" ht="24" customHeight="1" x14ac:dyDescent="0.25">
      <c r="A90" s="200" t="s">
        <v>419</v>
      </c>
      <c r="B90" s="200"/>
      <c r="C90" s="200"/>
      <c r="D90" s="200"/>
      <c r="E90" s="200"/>
      <c r="F90" s="200"/>
      <c r="G90" s="8">
        <v>79</v>
      </c>
      <c r="H90" s="100">
        <f>H91+H98</f>
        <v>0</v>
      </c>
      <c r="I90" s="100">
        <f>I91+I98</f>
        <v>0</v>
      </c>
      <c r="J90" s="100">
        <f t="shared" ref="J90:K90" si="8">J91+J98</f>
        <v>0</v>
      </c>
      <c r="K90" s="100">
        <f t="shared" si="8"/>
        <v>0</v>
      </c>
    </row>
    <row r="91" spans="1:11" ht="24" customHeight="1" x14ac:dyDescent="0.25">
      <c r="A91" s="220" t="s">
        <v>424</v>
      </c>
      <c r="B91" s="220"/>
      <c r="C91" s="220"/>
      <c r="D91" s="220"/>
      <c r="E91" s="220"/>
      <c r="F91" s="220"/>
      <c r="G91" s="8">
        <v>80</v>
      </c>
      <c r="H91" s="100">
        <f>SUM(H92:H96)</f>
        <v>0</v>
      </c>
      <c r="I91" s="100">
        <f>SUM(I92:I96)</f>
        <v>0</v>
      </c>
      <c r="J91" s="100">
        <f>SUM(J92:J96)</f>
        <v>0</v>
      </c>
      <c r="K91" s="100">
        <f>SUM(K92:K96)</f>
        <v>0</v>
      </c>
    </row>
    <row r="92" spans="1:11" ht="25.5" customHeight="1" x14ac:dyDescent="0.25">
      <c r="A92" s="222" t="s">
        <v>373</v>
      </c>
      <c r="B92" s="222"/>
      <c r="C92" s="222"/>
      <c r="D92" s="222"/>
      <c r="E92" s="222"/>
      <c r="F92" s="222"/>
      <c r="G92" s="7">
        <v>81</v>
      </c>
      <c r="H92" s="99">
        <v>0</v>
      </c>
      <c r="I92" s="99">
        <v>0</v>
      </c>
      <c r="J92" s="99">
        <v>0</v>
      </c>
      <c r="K92" s="99">
        <v>0</v>
      </c>
    </row>
    <row r="93" spans="1:11" ht="38.25" customHeight="1" x14ac:dyDescent="0.25">
      <c r="A93" s="222" t="s">
        <v>374</v>
      </c>
      <c r="B93" s="222"/>
      <c r="C93" s="222"/>
      <c r="D93" s="222"/>
      <c r="E93" s="222"/>
      <c r="F93" s="222"/>
      <c r="G93" s="7">
        <v>82</v>
      </c>
      <c r="H93" s="99">
        <v>0</v>
      </c>
      <c r="I93" s="99">
        <v>0</v>
      </c>
      <c r="J93" s="99">
        <v>0</v>
      </c>
      <c r="K93" s="99">
        <v>0</v>
      </c>
    </row>
    <row r="94" spans="1:11" ht="38.25" customHeight="1" x14ac:dyDescent="0.25">
      <c r="A94" s="222" t="s">
        <v>375</v>
      </c>
      <c r="B94" s="222"/>
      <c r="C94" s="222"/>
      <c r="D94" s="222"/>
      <c r="E94" s="222"/>
      <c r="F94" s="222"/>
      <c r="G94" s="7">
        <v>83</v>
      </c>
      <c r="H94" s="99">
        <v>0</v>
      </c>
      <c r="I94" s="99">
        <v>0</v>
      </c>
      <c r="J94" s="99">
        <v>0</v>
      </c>
      <c r="K94" s="99">
        <v>0</v>
      </c>
    </row>
    <row r="95" spans="1:11" x14ac:dyDescent="0.25">
      <c r="A95" s="222" t="s">
        <v>376</v>
      </c>
      <c r="B95" s="222"/>
      <c r="C95" s="222"/>
      <c r="D95" s="222"/>
      <c r="E95" s="222"/>
      <c r="F95" s="222"/>
      <c r="G95" s="7">
        <v>84</v>
      </c>
      <c r="H95" s="99">
        <v>0</v>
      </c>
      <c r="I95" s="99">
        <v>0</v>
      </c>
      <c r="J95" s="99">
        <v>0</v>
      </c>
      <c r="K95" s="99">
        <v>0</v>
      </c>
    </row>
    <row r="96" spans="1:11" x14ac:dyDescent="0.25">
      <c r="A96" s="222" t="s">
        <v>377</v>
      </c>
      <c r="B96" s="222"/>
      <c r="C96" s="222"/>
      <c r="D96" s="222"/>
      <c r="E96" s="222"/>
      <c r="F96" s="222"/>
      <c r="G96" s="7">
        <v>85</v>
      </c>
      <c r="H96" s="99">
        <v>0</v>
      </c>
      <c r="I96" s="99">
        <v>0</v>
      </c>
      <c r="J96" s="99">
        <v>0</v>
      </c>
      <c r="K96" s="99">
        <v>0</v>
      </c>
    </row>
    <row r="97" spans="1:11" ht="26.25" customHeight="1" x14ac:dyDescent="0.25">
      <c r="A97" s="222" t="s">
        <v>378</v>
      </c>
      <c r="B97" s="222"/>
      <c r="C97" s="222"/>
      <c r="D97" s="222"/>
      <c r="E97" s="222"/>
      <c r="F97" s="222"/>
      <c r="G97" s="7">
        <v>86</v>
      </c>
      <c r="H97" s="99">
        <v>0</v>
      </c>
      <c r="I97" s="99">
        <v>0</v>
      </c>
      <c r="J97" s="99">
        <v>0</v>
      </c>
      <c r="K97" s="99">
        <v>0</v>
      </c>
    </row>
    <row r="98" spans="1:11" ht="25.5" customHeight="1" x14ac:dyDescent="0.25">
      <c r="A98" s="220" t="s">
        <v>448</v>
      </c>
      <c r="B98" s="220"/>
      <c r="C98" s="220"/>
      <c r="D98" s="220"/>
      <c r="E98" s="220"/>
      <c r="F98" s="220"/>
      <c r="G98" s="8">
        <v>87</v>
      </c>
      <c r="H98" s="100">
        <f>SUM(H99:H107)</f>
        <v>0</v>
      </c>
      <c r="I98" s="100">
        <f>SUM(I99:I107)</f>
        <v>0</v>
      </c>
      <c r="J98" s="100">
        <f>SUM(J99:J107)</f>
        <v>0</v>
      </c>
      <c r="K98" s="100">
        <f>SUM(K99:K107)</f>
        <v>0</v>
      </c>
    </row>
    <row r="99" spans="1:11" x14ac:dyDescent="0.25">
      <c r="A99" s="221" t="s">
        <v>159</v>
      </c>
      <c r="B99" s="221"/>
      <c r="C99" s="221"/>
      <c r="D99" s="221"/>
      <c r="E99" s="221"/>
      <c r="F99" s="221"/>
      <c r="G99" s="7">
        <v>88</v>
      </c>
      <c r="H99" s="99">
        <v>0</v>
      </c>
      <c r="I99" s="99">
        <v>0</v>
      </c>
      <c r="J99" s="99">
        <v>0</v>
      </c>
      <c r="K99" s="99">
        <v>0</v>
      </c>
    </row>
    <row r="100" spans="1:11" x14ac:dyDescent="0.25">
      <c r="A100" s="221" t="s">
        <v>442</v>
      </c>
      <c r="B100" s="221"/>
      <c r="C100" s="221"/>
      <c r="D100" s="221"/>
      <c r="E100" s="221"/>
      <c r="F100" s="221"/>
      <c r="G100" s="7">
        <v>89</v>
      </c>
      <c r="H100" s="99">
        <v>0</v>
      </c>
      <c r="I100" s="99">
        <v>0</v>
      </c>
      <c r="J100" s="99">
        <v>0</v>
      </c>
      <c r="K100" s="99">
        <v>0</v>
      </c>
    </row>
    <row r="101" spans="1:11" ht="36" customHeight="1" x14ac:dyDescent="0.25">
      <c r="A101" s="222" t="s">
        <v>443</v>
      </c>
      <c r="B101" s="222"/>
      <c r="C101" s="222"/>
      <c r="D101" s="222"/>
      <c r="E101" s="222"/>
      <c r="F101" s="222"/>
      <c r="G101" s="7">
        <v>90</v>
      </c>
      <c r="H101" s="99">
        <v>0</v>
      </c>
      <c r="I101" s="99">
        <v>0</v>
      </c>
      <c r="J101" s="99">
        <v>0</v>
      </c>
      <c r="K101" s="99">
        <v>0</v>
      </c>
    </row>
    <row r="102" spans="1:11" ht="22.25" customHeight="1" x14ac:dyDescent="0.25">
      <c r="A102" s="221" t="s">
        <v>160</v>
      </c>
      <c r="B102" s="221"/>
      <c r="C102" s="221"/>
      <c r="D102" s="221"/>
      <c r="E102" s="221"/>
      <c r="F102" s="221"/>
      <c r="G102" s="7">
        <v>91</v>
      </c>
      <c r="H102" s="99">
        <v>0</v>
      </c>
      <c r="I102" s="99">
        <v>0</v>
      </c>
      <c r="J102" s="99">
        <v>0</v>
      </c>
      <c r="K102" s="99">
        <v>0</v>
      </c>
    </row>
    <row r="103" spans="1:11" ht="22.25" customHeight="1" x14ac:dyDescent="0.25">
      <c r="A103" s="221" t="s">
        <v>161</v>
      </c>
      <c r="B103" s="221"/>
      <c r="C103" s="221"/>
      <c r="D103" s="221"/>
      <c r="E103" s="221"/>
      <c r="F103" s="221"/>
      <c r="G103" s="7">
        <v>92</v>
      </c>
      <c r="H103" s="99">
        <v>0</v>
      </c>
      <c r="I103" s="99">
        <v>0</v>
      </c>
      <c r="J103" s="99">
        <v>0</v>
      </c>
      <c r="K103" s="99">
        <v>0</v>
      </c>
    </row>
    <row r="104" spans="1:11" ht="22.25" customHeight="1" x14ac:dyDescent="0.25">
      <c r="A104" s="221" t="s">
        <v>162</v>
      </c>
      <c r="B104" s="221"/>
      <c r="C104" s="221"/>
      <c r="D104" s="221"/>
      <c r="E104" s="221"/>
      <c r="F104" s="221"/>
      <c r="G104" s="7">
        <v>93</v>
      </c>
      <c r="H104" s="99">
        <v>0</v>
      </c>
      <c r="I104" s="99">
        <v>0</v>
      </c>
      <c r="J104" s="99">
        <v>0</v>
      </c>
      <c r="K104" s="99">
        <v>0</v>
      </c>
    </row>
    <row r="105" spans="1:11" ht="12.75" customHeight="1" x14ac:dyDescent="0.25">
      <c r="A105" s="222" t="s">
        <v>444</v>
      </c>
      <c r="B105" s="222"/>
      <c r="C105" s="222"/>
      <c r="D105" s="222"/>
      <c r="E105" s="222"/>
      <c r="F105" s="222"/>
      <c r="G105" s="7">
        <v>94</v>
      </c>
      <c r="H105" s="99">
        <v>0</v>
      </c>
      <c r="I105" s="99">
        <v>0</v>
      </c>
      <c r="J105" s="99">
        <v>0</v>
      </c>
      <c r="K105" s="99">
        <v>0</v>
      </c>
    </row>
    <row r="106" spans="1:11" ht="26.25" customHeight="1" x14ac:dyDescent="0.25">
      <c r="A106" s="222" t="s">
        <v>445</v>
      </c>
      <c r="B106" s="222"/>
      <c r="C106" s="222"/>
      <c r="D106" s="222"/>
      <c r="E106" s="222"/>
      <c r="F106" s="222"/>
      <c r="G106" s="7">
        <v>95</v>
      </c>
      <c r="H106" s="99">
        <v>0</v>
      </c>
      <c r="I106" s="99">
        <v>0</v>
      </c>
      <c r="J106" s="99">
        <v>0</v>
      </c>
      <c r="K106" s="99">
        <v>0</v>
      </c>
    </row>
    <row r="107" spans="1:11" x14ac:dyDescent="0.25">
      <c r="A107" s="222" t="s">
        <v>446</v>
      </c>
      <c r="B107" s="222"/>
      <c r="C107" s="222"/>
      <c r="D107" s="222"/>
      <c r="E107" s="222"/>
      <c r="F107" s="222"/>
      <c r="G107" s="7">
        <v>96</v>
      </c>
      <c r="H107" s="99">
        <v>0</v>
      </c>
      <c r="I107" s="99">
        <v>0</v>
      </c>
      <c r="J107" s="99">
        <v>0</v>
      </c>
      <c r="K107" s="99">
        <v>0</v>
      </c>
    </row>
    <row r="108" spans="1:11" ht="24.75" customHeight="1" x14ac:dyDescent="0.25">
      <c r="A108" s="222" t="s">
        <v>447</v>
      </c>
      <c r="B108" s="222"/>
      <c r="C108" s="222"/>
      <c r="D108" s="222"/>
      <c r="E108" s="222"/>
      <c r="F108" s="222"/>
      <c r="G108" s="7">
        <v>97</v>
      </c>
      <c r="H108" s="99">
        <v>0</v>
      </c>
      <c r="I108" s="99">
        <v>0</v>
      </c>
      <c r="J108" s="99">
        <v>0</v>
      </c>
      <c r="K108" s="99">
        <v>0</v>
      </c>
    </row>
    <row r="109" spans="1:11" ht="23" customHeight="1" x14ac:dyDescent="0.25">
      <c r="A109" s="200" t="s">
        <v>449</v>
      </c>
      <c r="B109" s="200"/>
      <c r="C109" s="200"/>
      <c r="D109" s="200"/>
      <c r="E109" s="200"/>
      <c r="F109" s="200"/>
      <c r="G109" s="8">
        <v>98</v>
      </c>
      <c r="H109" s="100">
        <f>H91+H98-H108-H97</f>
        <v>0</v>
      </c>
      <c r="I109" s="100">
        <f>I91+I98-I108-I97</f>
        <v>0</v>
      </c>
      <c r="J109" s="100">
        <f>J91+J98-J108-J97</f>
        <v>0</v>
      </c>
      <c r="K109" s="100">
        <f>K91+K98-K108-K97</f>
        <v>0</v>
      </c>
    </row>
    <row r="110" spans="1:11" ht="28.25" customHeight="1" x14ac:dyDescent="0.25">
      <c r="A110" s="200" t="s">
        <v>450</v>
      </c>
      <c r="B110" s="200"/>
      <c r="C110" s="200"/>
      <c r="D110" s="200"/>
      <c r="E110" s="200"/>
      <c r="F110" s="200"/>
      <c r="G110" s="8">
        <v>99</v>
      </c>
      <c r="H110" s="98">
        <f>H89+H109</f>
        <v>-50714</v>
      </c>
      <c r="I110" s="98">
        <f t="shared" ref="I110:K110" si="9">I89+I109</f>
        <v>2685</v>
      </c>
      <c r="J110" s="98">
        <f t="shared" si="9"/>
        <v>-141758.97</v>
      </c>
      <c r="K110" s="98">
        <f t="shared" si="9"/>
        <v>-181680.17</v>
      </c>
    </row>
    <row r="111" spans="1:11" x14ac:dyDescent="0.25">
      <c r="A111" s="223" t="s">
        <v>163</v>
      </c>
      <c r="B111" s="223"/>
      <c r="C111" s="223"/>
      <c r="D111" s="223"/>
      <c r="E111" s="223"/>
      <c r="F111" s="223"/>
      <c r="G111" s="224"/>
      <c r="H111" s="224"/>
      <c r="I111" s="224"/>
      <c r="J111" s="225"/>
      <c r="K111" s="225"/>
    </row>
    <row r="112" spans="1:11" ht="26.4" customHeight="1" x14ac:dyDescent="0.25">
      <c r="A112" s="218" t="s">
        <v>379</v>
      </c>
      <c r="B112" s="218"/>
      <c r="C112" s="218"/>
      <c r="D112" s="218"/>
      <c r="E112" s="218"/>
      <c r="F112" s="218"/>
      <c r="G112" s="8">
        <v>100</v>
      </c>
      <c r="H112" s="98">
        <f>H113+H114</f>
        <v>0</v>
      </c>
      <c r="I112" s="98">
        <f>I113+I114</f>
        <v>0</v>
      </c>
      <c r="J112" s="98">
        <f>J113+J114</f>
        <v>0</v>
      </c>
      <c r="K112" s="98">
        <f>K113+K114</f>
        <v>0</v>
      </c>
    </row>
    <row r="113" spans="1:11" ht="12.75" customHeight="1" x14ac:dyDescent="0.25">
      <c r="A113" s="219" t="s">
        <v>113</v>
      </c>
      <c r="B113" s="219"/>
      <c r="C113" s="219"/>
      <c r="D113" s="219"/>
      <c r="E113" s="219"/>
      <c r="F113" s="219"/>
      <c r="G113" s="7">
        <v>101</v>
      </c>
      <c r="H113" s="99">
        <v>0</v>
      </c>
      <c r="I113" s="99">
        <v>0</v>
      </c>
      <c r="J113" s="99">
        <v>0</v>
      </c>
      <c r="K113" s="99">
        <v>0</v>
      </c>
    </row>
    <row r="114" spans="1:11" ht="12.75" customHeight="1" x14ac:dyDescent="0.25">
      <c r="A114" s="219" t="s">
        <v>164</v>
      </c>
      <c r="B114" s="219"/>
      <c r="C114" s="219"/>
      <c r="D114" s="219"/>
      <c r="E114" s="219"/>
      <c r="F114" s="219"/>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58" sqref="I58"/>
    </sheetView>
  </sheetViews>
  <sheetFormatPr defaultColWidth="9.08984375" defaultRowHeight="12.5" x14ac:dyDescent="0.25"/>
  <cols>
    <col min="1" max="7" width="9.08984375" style="9"/>
    <col min="8" max="9" width="30.36328125" style="13" customWidth="1"/>
    <col min="10" max="16384" width="9.08984375" style="9"/>
  </cols>
  <sheetData>
    <row r="1" spans="1:9" x14ac:dyDescent="0.25">
      <c r="A1" s="254" t="s">
        <v>165</v>
      </c>
      <c r="B1" s="255"/>
      <c r="C1" s="255"/>
      <c r="D1" s="255"/>
      <c r="E1" s="255"/>
      <c r="F1" s="255"/>
      <c r="G1" s="255"/>
      <c r="H1" s="255"/>
      <c r="I1" s="255"/>
    </row>
    <row r="2" spans="1:9" x14ac:dyDescent="0.25">
      <c r="A2" s="256" t="s">
        <v>516</v>
      </c>
      <c r="B2" s="208"/>
      <c r="C2" s="208"/>
      <c r="D2" s="208"/>
      <c r="E2" s="208"/>
      <c r="F2" s="208"/>
      <c r="G2" s="208"/>
      <c r="H2" s="208"/>
      <c r="I2" s="208"/>
    </row>
    <row r="3" spans="1:9" x14ac:dyDescent="0.25">
      <c r="A3" s="258" t="s">
        <v>440</v>
      </c>
      <c r="B3" s="259"/>
      <c r="C3" s="259"/>
      <c r="D3" s="259"/>
      <c r="E3" s="259"/>
      <c r="F3" s="259"/>
      <c r="G3" s="259"/>
      <c r="H3" s="259"/>
      <c r="I3" s="259"/>
    </row>
    <row r="4" spans="1:9" x14ac:dyDescent="0.25">
      <c r="A4" s="257" t="s">
        <v>468</v>
      </c>
      <c r="B4" s="211"/>
      <c r="C4" s="211"/>
      <c r="D4" s="211"/>
      <c r="E4" s="211"/>
      <c r="F4" s="211"/>
      <c r="G4" s="211"/>
      <c r="H4" s="211"/>
      <c r="I4" s="212"/>
    </row>
    <row r="5" spans="1:9" ht="22" x14ac:dyDescent="0.25">
      <c r="A5" s="260" t="s">
        <v>2</v>
      </c>
      <c r="B5" s="216"/>
      <c r="C5" s="216"/>
      <c r="D5" s="216"/>
      <c r="E5" s="216"/>
      <c r="F5" s="216"/>
      <c r="G5" s="28" t="s">
        <v>103</v>
      </c>
      <c r="H5" s="29" t="s">
        <v>299</v>
      </c>
      <c r="I5" s="29" t="s">
        <v>278</v>
      </c>
    </row>
    <row r="6" spans="1:9" x14ac:dyDescent="0.25">
      <c r="A6" s="261">
        <v>1</v>
      </c>
      <c r="B6" s="216"/>
      <c r="C6" s="216"/>
      <c r="D6" s="216"/>
      <c r="E6" s="216"/>
      <c r="F6" s="216"/>
      <c r="G6" s="30">
        <v>2</v>
      </c>
      <c r="H6" s="29" t="s">
        <v>166</v>
      </c>
      <c r="I6" s="29" t="s">
        <v>167</v>
      </c>
    </row>
    <row r="7" spans="1:9" x14ac:dyDescent="0.25">
      <c r="A7" s="251" t="s">
        <v>168</v>
      </c>
      <c r="B7" s="251"/>
      <c r="C7" s="251"/>
      <c r="D7" s="251"/>
      <c r="E7" s="251"/>
      <c r="F7" s="251"/>
      <c r="G7" s="251"/>
      <c r="H7" s="251"/>
      <c r="I7" s="251"/>
    </row>
    <row r="8" spans="1:9" ht="12.75" customHeight="1" x14ac:dyDescent="0.25">
      <c r="A8" s="198" t="s">
        <v>169</v>
      </c>
      <c r="B8" s="198"/>
      <c r="C8" s="198"/>
      <c r="D8" s="198"/>
      <c r="E8" s="198"/>
      <c r="F8" s="198"/>
      <c r="G8" s="31">
        <v>1</v>
      </c>
      <c r="H8" s="126">
        <v>-45345</v>
      </c>
      <c r="I8" s="101">
        <v>-141758.97</v>
      </c>
    </row>
    <row r="9" spans="1:9" ht="12.75" customHeight="1" x14ac:dyDescent="0.25">
      <c r="A9" s="253" t="s">
        <v>170</v>
      </c>
      <c r="B9" s="253"/>
      <c r="C9" s="253"/>
      <c r="D9" s="253"/>
      <c r="E9" s="253"/>
      <c r="F9" s="253"/>
      <c r="G9" s="32">
        <v>2</v>
      </c>
      <c r="H9" s="102">
        <f>H10+H11+H12+H13+H14+H15+H16+H17</f>
        <v>327496</v>
      </c>
      <c r="I9" s="102">
        <f>I10+I11+I12+I13+I14+I15+I16+I17</f>
        <v>225624.59</v>
      </c>
    </row>
    <row r="10" spans="1:9" ht="12.75" customHeight="1" x14ac:dyDescent="0.25">
      <c r="A10" s="232" t="s">
        <v>171</v>
      </c>
      <c r="B10" s="232"/>
      <c r="C10" s="232"/>
      <c r="D10" s="232"/>
      <c r="E10" s="232"/>
      <c r="F10" s="232"/>
      <c r="G10" s="31">
        <v>3</v>
      </c>
      <c r="H10" s="126">
        <v>240300</v>
      </c>
      <c r="I10" s="101">
        <v>240693.69</v>
      </c>
    </row>
    <row r="11" spans="1:9" ht="22.25" customHeight="1" x14ac:dyDescent="0.25">
      <c r="A11" s="232" t="s">
        <v>172</v>
      </c>
      <c r="B11" s="232"/>
      <c r="C11" s="232"/>
      <c r="D11" s="232"/>
      <c r="E11" s="232"/>
      <c r="F11" s="232"/>
      <c r="G11" s="31">
        <v>4</v>
      </c>
      <c r="H11" s="126">
        <v>0</v>
      </c>
      <c r="I11" s="101">
        <v>0</v>
      </c>
    </row>
    <row r="12" spans="1:9" ht="23.4" customHeight="1" x14ac:dyDescent="0.25">
      <c r="A12" s="232" t="s">
        <v>173</v>
      </c>
      <c r="B12" s="232"/>
      <c r="C12" s="232"/>
      <c r="D12" s="232"/>
      <c r="E12" s="232"/>
      <c r="F12" s="232"/>
      <c r="G12" s="31">
        <v>5</v>
      </c>
      <c r="H12" s="126">
        <v>98253</v>
      </c>
      <c r="I12" s="101">
        <v>0</v>
      </c>
    </row>
    <row r="13" spans="1:9" ht="12.75" customHeight="1" x14ac:dyDescent="0.25">
      <c r="A13" s="232" t="s">
        <v>174</v>
      </c>
      <c r="B13" s="232"/>
      <c r="C13" s="232"/>
      <c r="D13" s="232"/>
      <c r="E13" s="232"/>
      <c r="F13" s="232"/>
      <c r="G13" s="31">
        <v>6</v>
      </c>
      <c r="H13" s="126">
        <v>-110550</v>
      </c>
      <c r="I13" s="101">
        <v>-103765.27</v>
      </c>
    </row>
    <row r="14" spans="1:9" ht="12.75" customHeight="1" x14ac:dyDescent="0.25">
      <c r="A14" s="232" t="s">
        <v>175</v>
      </c>
      <c r="B14" s="232"/>
      <c r="C14" s="232"/>
      <c r="D14" s="232"/>
      <c r="E14" s="232"/>
      <c r="F14" s="232"/>
      <c r="G14" s="31">
        <v>7</v>
      </c>
      <c r="H14" s="126">
        <v>63580</v>
      </c>
      <c r="I14" s="101">
        <v>84189.88</v>
      </c>
    </row>
    <row r="15" spans="1:9" ht="12.75" customHeight="1" x14ac:dyDescent="0.25">
      <c r="A15" s="232" t="s">
        <v>176</v>
      </c>
      <c r="B15" s="232"/>
      <c r="C15" s="232"/>
      <c r="D15" s="232"/>
      <c r="E15" s="232"/>
      <c r="F15" s="232"/>
      <c r="G15" s="31">
        <v>8</v>
      </c>
      <c r="H15" s="126">
        <v>0</v>
      </c>
      <c r="I15" s="101">
        <v>0</v>
      </c>
    </row>
    <row r="16" spans="1:9" ht="12.75" customHeight="1" x14ac:dyDescent="0.25">
      <c r="A16" s="232" t="s">
        <v>177</v>
      </c>
      <c r="B16" s="232"/>
      <c r="C16" s="232"/>
      <c r="D16" s="232"/>
      <c r="E16" s="232"/>
      <c r="F16" s="232"/>
      <c r="G16" s="31">
        <v>9</v>
      </c>
      <c r="H16" s="126">
        <v>0</v>
      </c>
      <c r="I16" s="101">
        <v>0</v>
      </c>
    </row>
    <row r="17" spans="1:9" ht="25.25" customHeight="1" x14ac:dyDescent="0.25">
      <c r="A17" s="232" t="s">
        <v>178</v>
      </c>
      <c r="B17" s="232"/>
      <c r="C17" s="232"/>
      <c r="D17" s="232"/>
      <c r="E17" s="232"/>
      <c r="F17" s="232"/>
      <c r="G17" s="31">
        <v>10</v>
      </c>
      <c r="H17" s="126">
        <v>35913</v>
      </c>
      <c r="I17" s="101">
        <v>4506.29</v>
      </c>
    </row>
    <row r="18" spans="1:9" ht="28.25" customHeight="1" x14ac:dyDescent="0.25">
      <c r="A18" s="249" t="s">
        <v>304</v>
      </c>
      <c r="B18" s="249"/>
      <c r="C18" s="249"/>
      <c r="D18" s="249"/>
      <c r="E18" s="249"/>
      <c r="F18" s="249"/>
      <c r="G18" s="32">
        <v>11</v>
      </c>
      <c r="H18" s="102">
        <f>H8+H9</f>
        <v>282151</v>
      </c>
      <c r="I18" s="102">
        <f>I8+I9</f>
        <v>83865.62</v>
      </c>
    </row>
    <row r="19" spans="1:9" ht="12.75" customHeight="1" x14ac:dyDescent="0.25">
      <c r="A19" s="253" t="s">
        <v>179</v>
      </c>
      <c r="B19" s="253"/>
      <c r="C19" s="253"/>
      <c r="D19" s="253"/>
      <c r="E19" s="253"/>
      <c r="F19" s="253"/>
      <c r="G19" s="32">
        <v>12</v>
      </c>
      <c r="H19" s="102">
        <f>H20+H21+H22+H23</f>
        <v>-72075</v>
      </c>
      <c r="I19" s="102">
        <f>I20+I21+I22+I23</f>
        <v>-86805.31</v>
      </c>
    </row>
    <row r="20" spans="1:9" ht="12.75" customHeight="1" x14ac:dyDescent="0.25">
      <c r="A20" s="232" t="s">
        <v>180</v>
      </c>
      <c r="B20" s="232"/>
      <c r="C20" s="232"/>
      <c r="D20" s="232"/>
      <c r="E20" s="232"/>
      <c r="F20" s="232"/>
      <c r="G20" s="31">
        <v>13</v>
      </c>
      <c r="H20" s="126">
        <v>156573</v>
      </c>
      <c r="I20" s="101">
        <v>-183019.64</v>
      </c>
    </row>
    <row r="21" spans="1:9" ht="12.75" customHeight="1" x14ac:dyDescent="0.25">
      <c r="A21" s="232" t="s">
        <v>181</v>
      </c>
      <c r="B21" s="232"/>
      <c r="C21" s="232"/>
      <c r="D21" s="232"/>
      <c r="E21" s="232"/>
      <c r="F21" s="232"/>
      <c r="G21" s="31">
        <v>14</v>
      </c>
      <c r="H21" s="126">
        <v>-177918</v>
      </c>
      <c r="I21" s="101">
        <v>96214.33</v>
      </c>
    </row>
    <row r="22" spans="1:9" ht="12.75" customHeight="1" x14ac:dyDescent="0.25">
      <c r="A22" s="232" t="s">
        <v>182</v>
      </c>
      <c r="B22" s="232"/>
      <c r="C22" s="232"/>
      <c r="D22" s="232"/>
      <c r="E22" s="232"/>
      <c r="F22" s="232"/>
      <c r="G22" s="31">
        <v>15</v>
      </c>
      <c r="H22" s="126">
        <v>-205</v>
      </c>
      <c r="I22" s="101">
        <v>0</v>
      </c>
    </row>
    <row r="23" spans="1:9" ht="12.75" customHeight="1" x14ac:dyDescent="0.25">
      <c r="A23" s="232" t="s">
        <v>183</v>
      </c>
      <c r="B23" s="232"/>
      <c r="C23" s="232"/>
      <c r="D23" s="232"/>
      <c r="E23" s="232"/>
      <c r="F23" s="232"/>
      <c r="G23" s="31">
        <v>16</v>
      </c>
      <c r="H23" s="126">
        <v>-50525</v>
      </c>
      <c r="I23" s="101">
        <v>0</v>
      </c>
    </row>
    <row r="24" spans="1:9" ht="12.75" customHeight="1" x14ac:dyDescent="0.25">
      <c r="A24" s="249" t="s">
        <v>184</v>
      </c>
      <c r="B24" s="249"/>
      <c r="C24" s="249"/>
      <c r="D24" s="249"/>
      <c r="E24" s="249"/>
      <c r="F24" s="249"/>
      <c r="G24" s="32">
        <v>17</v>
      </c>
      <c r="H24" s="102">
        <f>H18+H19</f>
        <v>210076</v>
      </c>
      <c r="I24" s="102">
        <f>I18+I19</f>
        <v>-2939.69</v>
      </c>
    </row>
    <row r="25" spans="1:9" ht="12.75" customHeight="1" x14ac:dyDescent="0.25">
      <c r="A25" s="198" t="s">
        <v>185</v>
      </c>
      <c r="B25" s="198"/>
      <c r="C25" s="198"/>
      <c r="D25" s="198"/>
      <c r="E25" s="198"/>
      <c r="F25" s="198"/>
      <c r="G25" s="31">
        <v>18</v>
      </c>
      <c r="H25" s="126">
        <v>-63580</v>
      </c>
      <c r="I25" s="101">
        <v>-50425.86</v>
      </c>
    </row>
    <row r="26" spans="1:9" ht="12.75" customHeight="1" x14ac:dyDescent="0.25">
      <c r="A26" s="198" t="s">
        <v>186</v>
      </c>
      <c r="B26" s="198"/>
      <c r="C26" s="198"/>
      <c r="D26" s="198"/>
      <c r="E26" s="198"/>
      <c r="F26" s="198"/>
      <c r="G26" s="31">
        <v>19</v>
      </c>
      <c r="H26" s="126">
        <v>-135556</v>
      </c>
      <c r="I26" s="101">
        <v>-25918.7</v>
      </c>
    </row>
    <row r="27" spans="1:9" ht="26" customHeight="1" x14ac:dyDescent="0.25">
      <c r="A27" s="250" t="s">
        <v>187</v>
      </c>
      <c r="B27" s="250"/>
      <c r="C27" s="250"/>
      <c r="D27" s="250"/>
      <c r="E27" s="250"/>
      <c r="F27" s="250"/>
      <c r="G27" s="32">
        <v>20</v>
      </c>
      <c r="H27" s="102">
        <f>H24+H25+H26</f>
        <v>10940</v>
      </c>
      <c r="I27" s="102">
        <f>I24+I25+I26</f>
        <v>-79284.25</v>
      </c>
    </row>
    <row r="28" spans="1:9" x14ac:dyDescent="0.25">
      <c r="A28" s="251" t="s">
        <v>188</v>
      </c>
      <c r="B28" s="251"/>
      <c r="C28" s="251"/>
      <c r="D28" s="251"/>
      <c r="E28" s="251"/>
      <c r="F28" s="251"/>
      <c r="G28" s="251"/>
      <c r="H28" s="251"/>
      <c r="I28" s="251"/>
    </row>
    <row r="29" spans="1:9" ht="30.65" customHeight="1" x14ac:dyDescent="0.25">
      <c r="A29" s="198" t="s">
        <v>189</v>
      </c>
      <c r="B29" s="198"/>
      <c r="C29" s="198"/>
      <c r="D29" s="198"/>
      <c r="E29" s="198"/>
      <c r="F29" s="198"/>
      <c r="G29" s="31">
        <v>21</v>
      </c>
      <c r="H29" s="127">
        <v>0</v>
      </c>
      <c r="I29" s="103">
        <v>0</v>
      </c>
    </row>
    <row r="30" spans="1:9" ht="12.75" customHeight="1" x14ac:dyDescent="0.25">
      <c r="A30" s="198" t="s">
        <v>190</v>
      </c>
      <c r="B30" s="198"/>
      <c r="C30" s="198"/>
      <c r="D30" s="198"/>
      <c r="E30" s="198"/>
      <c r="F30" s="198"/>
      <c r="G30" s="31">
        <v>22</v>
      </c>
      <c r="H30" s="127">
        <v>0</v>
      </c>
      <c r="I30" s="103">
        <v>0</v>
      </c>
    </row>
    <row r="31" spans="1:9" ht="12.75" customHeight="1" x14ac:dyDescent="0.25">
      <c r="A31" s="198" t="s">
        <v>191</v>
      </c>
      <c r="B31" s="198"/>
      <c r="C31" s="198"/>
      <c r="D31" s="198"/>
      <c r="E31" s="198"/>
      <c r="F31" s="198"/>
      <c r="G31" s="31">
        <v>23</v>
      </c>
      <c r="H31" s="127">
        <v>102738</v>
      </c>
      <c r="I31" s="103">
        <v>114015.86</v>
      </c>
    </row>
    <row r="32" spans="1:9" ht="12.75" customHeight="1" x14ac:dyDescent="0.25">
      <c r="A32" s="198" t="s">
        <v>192</v>
      </c>
      <c r="B32" s="198"/>
      <c r="C32" s="198"/>
      <c r="D32" s="198"/>
      <c r="E32" s="198"/>
      <c r="F32" s="198"/>
      <c r="G32" s="31">
        <v>24</v>
      </c>
      <c r="H32" s="127">
        <v>0</v>
      </c>
      <c r="I32" s="103">
        <v>0</v>
      </c>
    </row>
    <row r="33" spans="1:9" ht="12.75" customHeight="1" x14ac:dyDescent="0.25">
      <c r="A33" s="198" t="s">
        <v>193</v>
      </c>
      <c r="B33" s="198"/>
      <c r="C33" s="198"/>
      <c r="D33" s="198"/>
      <c r="E33" s="198"/>
      <c r="F33" s="198"/>
      <c r="G33" s="31">
        <v>25</v>
      </c>
      <c r="H33" s="127">
        <v>424800</v>
      </c>
      <c r="I33" s="103">
        <v>351357.64</v>
      </c>
    </row>
    <row r="34" spans="1:9" ht="12.75" customHeight="1" x14ac:dyDescent="0.25">
      <c r="A34" s="198" t="s">
        <v>194</v>
      </c>
      <c r="B34" s="198"/>
      <c r="C34" s="198"/>
      <c r="D34" s="198"/>
      <c r="E34" s="198"/>
      <c r="F34" s="198"/>
      <c r="G34" s="31">
        <v>26</v>
      </c>
      <c r="H34" s="127">
        <v>0</v>
      </c>
      <c r="I34" s="103">
        <v>4064.17</v>
      </c>
    </row>
    <row r="35" spans="1:9" ht="26.4" customHeight="1" x14ac:dyDescent="0.25">
      <c r="A35" s="249" t="s">
        <v>195</v>
      </c>
      <c r="B35" s="249"/>
      <c r="C35" s="249"/>
      <c r="D35" s="249"/>
      <c r="E35" s="249"/>
      <c r="F35" s="249"/>
      <c r="G35" s="32">
        <v>27</v>
      </c>
      <c r="H35" s="104">
        <f>H29+H30+H31+H32+H33+H34</f>
        <v>527538</v>
      </c>
      <c r="I35" s="104">
        <f>I29+I30+I31+I32+I33+I34</f>
        <v>469437.67</v>
      </c>
    </row>
    <row r="36" spans="1:9" ht="23" customHeight="1" x14ac:dyDescent="0.25">
      <c r="A36" s="198" t="s">
        <v>196</v>
      </c>
      <c r="B36" s="198"/>
      <c r="C36" s="198"/>
      <c r="D36" s="198"/>
      <c r="E36" s="198"/>
      <c r="F36" s="198"/>
      <c r="G36" s="31">
        <v>28</v>
      </c>
      <c r="H36" s="127">
        <v>-689352</v>
      </c>
      <c r="I36" s="103">
        <v>-1593085.28</v>
      </c>
    </row>
    <row r="37" spans="1:9" ht="12.75" customHeight="1" x14ac:dyDescent="0.25">
      <c r="A37" s="198" t="s">
        <v>197</v>
      </c>
      <c r="B37" s="198"/>
      <c r="C37" s="198"/>
      <c r="D37" s="198"/>
      <c r="E37" s="198"/>
      <c r="F37" s="198"/>
      <c r="G37" s="31">
        <v>29</v>
      </c>
      <c r="H37" s="127">
        <v>0</v>
      </c>
      <c r="I37" s="103">
        <v>0</v>
      </c>
    </row>
    <row r="38" spans="1:9" ht="12.75" customHeight="1" x14ac:dyDescent="0.25">
      <c r="A38" s="198" t="s">
        <v>198</v>
      </c>
      <c r="B38" s="198"/>
      <c r="C38" s="198"/>
      <c r="D38" s="198"/>
      <c r="E38" s="198"/>
      <c r="F38" s="198"/>
      <c r="G38" s="31">
        <v>30</v>
      </c>
      <c r="H38" s="127">
        <v>575100</v>
      </c>
      <c r="I38" s="103">
        <v>-438050</v>
      </c>
    </row>
    <row r="39" spans="1:9" ht="12.75" customHeight="1" x14ac:dyDescent="0.25">
      <c r="A39" s="198" t="s">
        <v>199</v>
      </c>
      <c r="B39" s="198"/>
      <c r="C39" s="198"/>
      <c r="D39" s="198"/>
      <c r="E39" s="198"/>
      <c r="F39" s="198"/>
      <c r="G39" s="31">
        <v>31</v>
      </c>
      <c r="H39" s="127">
        <v>0</v>
      </c>
      <c r="I39" s="103">
        <v>0</v>
      </c>
    </row>
    <row r="40" spans="1:9" ht="12.75" customHeight="1" x14ac:dyDescent="0.25">
      <c r="A40" s="198" t="s">
        <v>200</v>
      </c>
      <c r="B40" s="198"/>
      <c r="C40" s="198"/>
      <c r="D40" s="198"/>
      <c r="E40" s="198"/>
      <c r="F40" s="198"/>
      <c r="G40" s="31">
        <v>32</v>
      </c>
      <c r="H40" s="127">
        <v>-125129</v>
      </c>
      <c r="I40" s="103">
        <v>0</v>
      </c>
    </row>
    <row r="41" spans="1:9" ht="24" customHeight="1" x14ac:dyDescent="0.25">
      <c r="A41" s="249" t="s">
        <v>201</v>
      </c>
      <c r="B41" s="249"/>
      <c r="C41" s="249"/>
      <c r="D41" s="249"/>
      <c r="E41" s="249"/>
      <c r="F41" s="249"/>
      <c r="G41" s="32">
        <v>33</v>
      </c>
      <c r="H41" s="104">
        <f>H36+H37+H38+H39+H40</f>
        <v>-239381</v>
      </c>
      <c r="I41" s="104">
        <f>I36+I37+I38+I39+I40</f>
        <v>-2031135.28</v>
      </c>
    </row>
    <row r="42" spans="1:9" ht="29.4" customHeight="1" x14ac:dyDescent="0.25">
      <c r="A42" s="250" t="s">
        <v>202</v>
      </c>
      <c r="B42" s="250"/>
      <c r="C42" s="250"/>
      <c r="D42" s="250"/>
      <c r="E42" s="250"/>
      <c r="F42" s="250"/>
      <c r="G42" s="32">
        <v>34</v>
      </c>
      <c r="H42" s="104">
        <f>H35+H41</f>
        <v>288157</v>
      </c>
      <c r="I42" s="104">
        <f>I35+I41</f>
        <v>-1561697.61</v>
      </c>
    </row>
    <row r="43" spans="1:9" x14ac:dyDescent="0.25">
      <c r="A43" s="251" t="s">
        <v>203</v>
      </c>
      <c r="B43" s="251"/>
      <c r="C43" s="251"/>
      <c r="D43" s="251"/>
      <c r="E43" s="251"/>
      <c r="F43" s="251"/>
      <c r="G43" s="251"/>
      <c r="H43" s="251"/>
      <c r="I43" s="251"/>
    </row>
    <row r="44" spans="1:9" ht="12.75" customHeight="1" x14ac:dyDescent="0.25">
      <c r="A44" s="198" t="s">
        <v>204</v>
      </c>
      <c r="B44" s="198"/>
      <c r="C44" s="198"/>
      <c r="D44" s="198"/>
      <c r="E44" s="198"/>
      <c r="F44" s="198"/>
      <c r="G44" s="31">
        <v>35</v>
      </c>
      <c r="H44" s="127">
        <v>0</v>
      </c>
      <c r="I44" s="103">
        <v>0</v>
      </c>
    </row>
    <row r="45" spans="1:9" ht="25.25" customHeight="1" x14ac:dyDescent="0.25">
      <c r="A45" s="198" t="s">
        <v>205</v>
      </c>
      <c r="B45" s="198"/>
      <c r="C45" s="198"/>
      <c r="D45" s="198"/>
      <c r="E45" s="198"/>
      <c r="F45" s="198"/>
      <c r="G45" s="31">
        <v>36</v>
      </c>
      <c r="H45" s="127">
        <v>0</v>
      </c>
      <c r="I45" s="103">
        <v>0</v>
      </c>
    </row>
    <row r="46" spans="1:9" ht="12.75" customHeight="1" x14ac:dyDescent="0.25">
      <c r="A46" s="198" t="s">
        <v>206</v>
      </c>
      <c r="B46" s="198"/>
      <c r="C46" s="198"/>
      <c r="D46" s="198"/>
      <c r="E46" s="198"/>
      <c r="F46" s="198"/>
      <c r="G46" s="31">
        <v>37</v>
      </c>
      <c r="H46" s="127">
        <v>398250</v>
      </c>
      <c r="I46" s="103">
        <v>2754518.24</v>
      </c>
    </row>
    <row r="47" spans="1:9" ht="12.75" customHeight="1" x14ac:dyDescent="0.25">
      <c r="A47" s="198" t="s">
        <v>207</v>
      </c>
      <c r="B47" s="198"/>
      <c r="C47" s="198"/>
      <c r="D47" s="198"/>
      <c r="E47" s="198"/>
      <c r="F47" s="198"/>
      <c r="G47" s="31">
        <v>38</v>
      </c>
      <c r="H47" s="127">
        <v>746902</v>
      </c>
      <c r="I47" s="103">
        <v>0</v>
      </c>
    </row>
    <row r="48" spans="1:9" ht="22.25" customHeight="1" x14ac:dyDescent="0.25">
      <c r="A48" s="249" t="s">
        <v>208</v>
      </c>
      <c r="B48" s="249"/>
      <c r="C48" s="249"/>
      <c r="D48" s="249"/>
      <c r="E48" s="249"/>
      <c r="F48" s="249"/>
      <c r="G48" s="32">
        <v>39</v>
      </c>
      <c r="H48" s="104">
        <f>H44+H45+H46+H47</f>
        <v>1145152</v>
      </c>
      <c r="I48" s="104">
        <f>I44+I45+I46+I47</f>
        <v>2754518.24</v>
      </c>
    </row>
    <row r="49" spans="1:9" ht="24.65" customHeight="1" x14ac:dyDescent="0.25">
      <c r="A49" s="198" t="s">
        <v>303</v>
      </c>
      <c r="B49" s="198"/>
      <c r="C49" s="198"/>
      <c r="D49" s="198"/>
      <c r="E49" s="198"/>
      <c r="F49" s="198"/>
      <c r="G49" s="31">
        <v>40</v>
      </c>
      <c r="H49" s="127">
        <v>-703582</v>
      </c>
      <c r="I49" s="103">
        <v>-978350.94</v>
      </c>
    </row>
    <row r="50" spans="1:9" ht="12.75" customHeight="1" x14ac:dyDescent="0.25">
      <c r="A50" s="198" t="s">
        <v>209</v>
      </c>
      <c r="B50" s="198"/>
      <c r="C50" s="198"/>
      <c r="D50" s="198"/>
      <c r="E50" s="198"/>
      <c r="F50" s="198"/>
      <c r="G50" s="31">
        <v>41</v>
      </c>
      <c r="H50" s="127">
        <v>0</v>
      </c>
      <c r="I50" s="103">
        <v>0</v>
      </c>
    </row>
    <row r="51" spans="1:9" ht="12.75" customHeight="1" x14ac:dyDescent="0.25">
      <c r="A51" s="198" t="s">
        <v>210</v>
      </c>
      <c r="B51" s="198"/>
      <c r="C51" s="198"/>
      <c r="D51" s="198"/>
      <c r="E51" s="198"/>
      <c r="F51" s="198"/>
      <c r="G51" s="31">
        <v>42</v>
      </c>
      <c r="H51" s="127">
        <v>0</v>
      </c>
      <c r="I51" s="103">
        <v>0</v>
      </c>
    </row>
    <row r="52" spans="1:9" ht="23" customHeight="1" x14ac:dyDescent="0.25">
      <c r="A52" s="198" t="s">
        <v>211</v>
      </c>
      <c r="B52" s="198"/>
      <c r="C52" s="198"/>
      <c r="D52" s="198"/>
      <c r="E52" s="198"/>
      <c r="F52" s="198"/>
      <c r="G52" s="31">
        <v>43</v>
      </c>
      <c r="H52" s="127">
        <v>0</v>
      </c>
      <c r="I52" s="103">
        <v>0</v>
      </c>
    </row>
    <row r="53" spans="1:9" ht="12.75" customHeight="1" x14ac:dyDescent="0.25">
      <c r="A53" s="198" t="s">
        <v>212</v>
      </c>
      <c r="B53" s="198"/>
      <c r="C53" s="198"/>
      <c r="D53" s="198"/>
      <c r="E53" s="198"/>
      <c r="F53" s="198"/>
      <c r="G53" s="31">
        <v>44</v>
      </c>
      <c r="H53" s="127">
        <v>-820552</v>
      </c>
      <c r="I53" s="103">
        <v>0</v>
      </c>
    </row>
    <row r="54" spans="1:9" ht="30.65" customHeight="1" x14ac:dyDescent="0.25">
      <c r="A54" s="249" t="s">
        <v>213</v>
      </c>
      <c r="B54" s="249"/>
      <c r="C54" s="249"/>
      <c r="D54" s="249"/>
      <c r="E54" s="249"/>
      <c r="F54" s="249"/>
      <c r="G54" s="32">
        <v>45</v>
      </c>
      <c r="H54" s="104">
        <f>H49+H50+H51+H52+H53</f>
        <v>-1524134</v>
      </c>
      <c r="I54" s="104">
        <f>I49+I50+I51+I52+I53</f>
        <v>-978350.94</v>
      </c>
    </row>
    <row r="55" spans="1:9" ht="29.4" customHeight="1" x14ac:dyDescent="0.25">
      <c r="A55" s="250" t="s">
        <v>214</v>
      </c>
      <c r="B55" s="250"/>
      <c r="C55" s="250"/>
      <c r="D55" s="250"/>
      <c r="E55" s="250"/>
      <c r="F55" s="250"/>
      <c r="G55" s="32">
        <v>46</v>
      </c>
      <c r="H55" s="104">
        <f>H48+H54</f>
        <v>-378982</v>
      </c>
      <c r="I55" s="104">
        <f>I48+I54</f>
        <v>1776167.3</v>
      </c>
    </row>
    <row r="56" spans="1:9" x14ac:dyDescent="0.25">
      <c r="A56" s="198" t="s">
        <v>215</v>
      </c>
      <c r="B56" s="198"/>
      <c r="C56" s="198"/>
      <c r="D56" s="198"/>
      <c r="E56" s="198"/>
      <c r="F56" s="198"/>
      <c r="G56" s="31">
        <v>47</v>
      </c>
      <c r="H56" s="103">
        <v>0</v>
      </c>
      <c r="I56" s="103">
        <v>0</v>
      </c>
    </row>
    <row r="57" spans="1:9" ht="26.4" customHeight="1" x14ac:dyDescent="0.25">
      <c r="A57" s="250" t="s">
        <v>216</v>
      </c>
      <c r="B57" s="250"/>
      <c r="C57" s="250"/>
      <c r="D57" s="250"/>
      <c r="E57" s="250"/>
      <c r="F57" s="250"/>
      <c r="G57" s="32">
        <v>48</v>
      </c>
      <c r="H57" s="104">
        <f>H27+H42+H55+H56</f>
        <v>-79885</v>
      </c>
      <c r="I57" s="104">
        <f>I27+I42+I55+I56</f>
        <v>135185.44</v>
      </c>
    </row>
    <row r="58" spans="1:9" x14ac:dyDescent="0.25">
      <c r="A58" s="252" t="s">
        <v>217</v>
      </c>
      <c r="B58" s="252"/>
      <c r="C58" s="252"/>
      <c r="D58" s="252"/>
      <c r="E58" s="252"/>
      <c r="F58" s="252"/>
      <c r="G58" s="31">
        <v>49</v>
      </c>
      <c r="H58" s="127">
        <v>118743</v>
      </c>
      <c r="I58" s="103">
        <v>254422.35</v>
      </c>
    </row>
    <row r="59" spans="1:9" ht="31.25" customHeight="1" x14ac:dyDescent="0.25">
      <c r="A59" s="250" t="s">
        <v>218</v>
      </c>
      <c r="B59" s="250"/>
      <c r="C59" s="250"/>
      <c r="D59" s="250"/>
      <c r="E59" s="250"/>
      <c r="F59" s="250"/>
      <c r="G59" s="32">
        <v>50</v>
      </c>
      <c r="H59" s="104">
        <f>H57+H58</f>
        <v>38858</v>
      </c>
      <c r="I59" s="104">
        <f>I57+I58</f>
        <v>389607.79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90" zoomScaleNormal="100" zoomScaleSheetLayoutView="90" workbookViewId="0">
      <selection activeCell="H13" sqref="H13"/>
    </sheetView>
  </sheetViews>
  <sheetFormatPr defaultRowHeight="12.5" x14ac:dyDescent="0.25"/>
  <cols>
    <col min="1" max="7" width="9.08984375" style="1"/>
    <col min="8" max="9" width="22.08984375" style="12" customWidth="1"/>
    <col min="10" max="10" width="12" style="1" bestFit="1" customWidth="1"/>
    <col min="11" max="11" width="10.36328125" style="1" bestFit="1" customWidth="1"/>
    <col min="12" max="12" width="12.36328125" style="1" bestFit="1" customWidth="1"/>
    <col min="13" max="263" width="9.08984375" style="1"/>
    <col min="264" max="265" width="9.90625" style="1" bestFit="1" customWidth="1"/>
    <col min="266" max="266" width="12" style="1" bestFit="1" customWidth="1"/>
    <col min="267" max="267" width="10.36328125" style="1" bestFit="1" customWidth="1"/>
    <col min="268" max="268" width="12.36328125" style="1" bestFit="1" customWidth="1"/>
    <col min="269" max="519" width="9.08984375" style="1"/>
    <col min="520" max="521" width="9.90625" style="1" bestFit="1" customWidth="1"/>
    <col min="522" max="522" width="12" style="1" bestFit="1" customWidth="1"/>
    <col min="523" max="523" width="10.36328125" style="1" bestFit="1" customWidth="1"/>
    <col min="524" max="524" width="12.36328125" style="1" bestFit="1" customWidth="1"/>
    <col min="525" max="775" width="9.08984375" style="1"/>
    <col min="776" max="777" width="9.90625" style="1" bestFit="1" customWidth="1"/>
    <col min="778" max="778" width="12" style="1" bestFit="1" customWidth="1"/>
    <col min="779" max="779" width="10.36328125" style="1" bestFit="1" customWidth="1"/>
    <col min="780" max="780" width="12.36328125" style="1" bestFit="1" customWidth="1"/>
    <col min="781" max="1031" width="9.08984375" style="1"/>
    <col min="1032" max="1033" width="9.90625" style="1" bestFit="1" customWidth="1"/>
    <col min="1034" max="1034" width="12" style="1" bestFit="1" customWidth="1"/>
    <col min="1035" max="1035" width="10.36328125" style="1" bestFit="1" customWidth="1"/>
    <col min="1036" max="1036" width="12.36328125" style="1" bestFit="1" customWidth="1"/>
    <col min="1037" max="1287" width="9.08984375" style="1"/>
    <col min="1288" max="1289" width="9.90625" style="1" bestFit="1" customWidth="1"/>
    <col min="1290" max="1290" width="12" style="1" bestFit="1" customWidth="1"/>
    <col min="1291" max="1291" width="10.36328125" style="1" bestFit="1" customWidth="1"/>
    <col min="1292" max="1292" width="12.36328125" style="1" bestFit="1" customWidth="1"/>
    <col min="1293" max="1543" width="9.08984375" style="1"/>
    <col min="1544" max="1545" width="9.90625" style="1" bestFit="1" customWidth="1"/>
    <col min="1546" max="1546" width="12" style="1" bestFit="1" customWidth="1"/>
    <col min="1547" max="1547" width="10.36328125" style="1" bestFit="1" customWidth="1"/>
    <col min="1548" max="1548" width="12.36328125" style="1" bestFit="1" customWidth="1"/>
    <col min="1549" max="1799" width="9.08984375" style="1"/>
    <col min="1800" max="1801" width="9.90625" style="1" bestFit="1" customWidth="1"/>
    <col min="1802" max="1802" width="12" style="1" bestFit="1" customWidth="1"/>
    <col min="1803" max="1803" width="10.36328125" style="1" bestFit="1" customWidth="1"/>
    <col min="1804" max="1804" width="12.36328125" style="1" bestFit="1" customWidth="1"/>
    <col min="1805" max="2055" width="9.08984375" style="1"/>
    <col min="2056" max="2057" width="9.90625" style="1" bestFit="1" customWidth="1"/>
    <col min="2058" max="2058" width="12" style="1" bestFit="1" customWidth="1"/>
    <col min="2059" max="2059" width="10.36328125" style="1" bestFit="1" customWidth="1"/>
    <col min="2060" max="2060" width="12.36328125" style="1" bestFit="1" customWidth="1"/>
    <col min="2061" max="2311" width="9.08984375" style="1"/>
    <col min="2312" max="2313" width="9.90625" style="1" bestFit="1" customWidth="1"/>
    <col min="2314" max="2314" width="12" style="1" bestFit="1" customWidth="1"/>
    <col min="2315" max="2315" width="10.36328125" style="1" bestFit="1" customWidth="1"/>
    <col min="2316" max="2316" width="12.36328125" style="1" bestFit="1" customWidth="1"/>
    <col min="2317" max="2567" width="9.08984375" style="1"/>
    <col min="2568" max="2569" width="9.90625" style="1" bestFit="1" customWidth="1"/>
    <col min="2570" max="2570" width="12" style="1" bestFit="1" customWidth="1"/>
    <col min="2571" max="2571" width="10.36328125" style="1" bestFit="1" customWidth="1"/>
    <col min="2572" max="2572" width="12.36328125" style="1" bestFit="1" customWidth="1"/>
    <col min="2573" max="2823" width="9.08984375" style="1"/>
    <col min="2824" max="2825" width="9.90625" style="1" bestFit="1" customWidth="1"/>
    <col min="2826" max="2826" width="12" style="1" bestFit="1" customWidth="1"/>
    <col min="2827" max="2827" width="10.36328125" style="1" bestFit="1" customWidth="1"/>
    <col min="2828" max="2828" width="12.36328125" style="1" bestFit="1" customWidth="1"/>
    <col min="2829" max="3079" width="9.08984375" style="1"/>
    <col min="3080" max="3081" width="9.90625" style="1" bestFit="1" customWidth="1"/>
    <col min="3082" max="3082" width="12" style="1" bestFit="1" customWidth="1"/>
    <col min="3083" max="3083" width="10.36328125" style="1" bestFit="1" customWidth="1"/>
    <col min="3084" max="3084" width="12.36328125" style="1" bestFit="1" customWidth="1"/>
    <col min="3085" max="3335" width="9.08984375" style="1"/>
    <col min="3336" max="3337" width="9.90625" style="1" bestFit="1" customWidth="1"/>
    <col min="3338" max="3338" width="12" style="1" bestFit="1" customWidth="1"/>
    <col min="3339" max="3339" width="10.36328125" style="1" bestFit="1" customWidth="1"/>
    <col min="3340" max="3340" width="12.36328125" style="1" bestFit="1" customWidth="1"/>
    <col min="3341" max="3591" width="9.08984375" style="1"/>
    <col min="3592" max="3593" width="9.90625" style="1" bestFit="1" customWidth="1"/>
    <col min="3594" max="3594" width="12" style="1" bestFit="1" customWidth="1"/>
    <col min="3595" max="3595" width="10.36328125" style="1" bestFit="1" customWidth="1"/>
    <col min="3596" max="3596" width="12.36328125" style="1" bestFit="1" customWidth="1"/>
    <col min="3597" max="3847" width="9.08984375" style="1"/>
    <col min="3848" max="3849" width="9.90625" style="1" bestFit="1" customWidth="1"/>
    <col min="3850" max="3850" width="12" style="1" bestFit="1" customWidth="1"/>
    <col min="3851" max="3851" width="10.36328125" style="1" bestFit="1" customWidth="1"/>
    <col min="3852" max="3852" width="12.36328125" style="1" bestFit="1" customWidth="1"/>
    <col min="3853" max="4103" width="9.08984375" style="1"/>
    <col min="4104" max="4105" width="9.90625" style="1" bestFit="1" customWidth="1"/>
    <col min="4106" max="4106" width="12" style="1" bestFit="1" customWidth="1"/>
    <col min="4107" max="4107" width="10.36328125" style="1" bestFit="1" customWidth="1"/>
    <col min="4108" max="4108" width="12.36328125" style="1" bestFit="1" customWidth="1"/>
    <col min="4109" max="4359" width="9.08984375" style="1"/>
    <col min="4360" max="4361" width="9.90625" style="1" bestFit="1" customWidth="1"/>
    <col min="4362" max="4362" width="12" style="1" bestFit="1" customWidth="1"/>
    <col min="4363" max="4363" width="10.36328125" style="1" bestFit="1" customWidth="1"/>
    <col min="4364" max="4364" width="12.36328125" style="1" bestFit="1" customWidth="1"/>
    <col min="4365" max="4615" width="9.08984375" style="1"/>
    <col min="4616" max="4617" width="9.90625" style="1" bestFit="1" customWidth="1"/>
    <col min="4618" max="4618" width="12" style="1" bestFit="1" customWidth="1"/>
    <col min="4619" max="4619" width="10.36328125" style="1" bestFit="1" customWidth="1"/>
    <col min="4620" max="4620" width="12.36328125" style="1" bestFit="1" customWidth="1"/>
    <col min="4621" max="4871" width="9.08984375" style="1"/>
    <col min="4872" max="4873" width="9.90625" style="1" bestFit="1" customWidth="1"/>
    <col min="4874" max="4874" width="12" style="1" bestFit="1" customWidth="1"/>
    <col min="4875" max="4875" width="10.36328125" style="1" bestFit="1" customWidth="1"/>
    <col min="4876" max="4876" width="12.36328125" style="1" bestFit="1" customWidth="1"/>
    <col min="4877" max="5127" width="9.08984375" style="1"/>
    <col min="5128" max="5129" width="9.90625" style="1" bestFit="1" customWidth="1"/>
    <col min="5130" max="5130" width="12" style="1" bestFit="1" customWidth="1"/>
    <col min="5131" max="5131" width="10.36328125" style="1" bestFit="1" customWidth="1"/>
    <col min="5132" max="5132" width="12.36328125" style="1" bestFit="1" customWidth="1"/>
    <col min="5133" max="5383" width="9.08984375" style="1"/>
    <col min="5384" max="5385" width="9.90625" style="1" bestFit="1" customWidth="1"/>
    <col min="5386" max="5386" width="12" style="1" bestFit="1" customWidth="1"/>
    <col min="5387" max="5387" width="10.36328125" style="1" bestFit="1" customWidth="1"/>
    <col min="5388" max="5388" width="12.36328125" style="1" bestFit="1" customWidth="1"/>
    <col min="5389" max="5639" width="9.08984375" style="1"/>
    <col min="5640" max="5641" width="9.90625" style="1" bestFit="1" customWidth="1"/>
    <col min="5642" max="5642" width="12" style="1" bestFit="1" customWidth="1"/>
    <col min="5643" max="5643" width="10.36328125" style="1" bestFit="1" customWidth="1"/>
    <col min="5644" max="5644" width="12.36328125" style="1" bestFit="1" customWidth="1"/>
    <col min="5645" max="5895" width="9.08984375" style="1"/>
    <col min="5896" max="5897" width="9.90625" style="1" bestFit="1" customWidth="1"/>
    <col min="5898" max="5898" width="12" style="1" bestFit="1" customWidth="1"/>
    <col min="5899" max="5899" width="10.36328125" style="1" bestFit="1" customWidth="1"/>
    <col min="5900" max="5900" width="12.36328125" style="1" bestFit="1" customWidth="1"/>
    <col min="5901" max="6151" width="9.08984375" style="1"/>
    <col min="6152" max="6153" width="9.90625" style="1" bestFit="1" customWidth="1"/>
    <col min="6154" max="6154" width="12" style="1" bestFit="1" customWidth="1"/>
    <col min="6155" max="6155" width="10.36328125" style="1" bestFit="1" customWidth="1"/>
    <col min="6156" max="6156" width="12.36328125" style="1" bestFit="1" customWidth="1"/>
    <col min="6157" max="6407" width="9.08984375" style="1"/>
    <col min="6408" max="6409" width="9.90625" style="1" bestFit="1" customWidth="1"/>
    <col min="6410" max="6410" width="12" style="1" bestFit="1" customWidth="1"/>
    <col min="6411" max="6411" width="10.36328125" style="1" bestFit="1" customWidth="1"/>
    <col min="6412" max="6412" width="12.36328125" style="1" bestFit="1" customWidth="1"/>
    <col min="6413" max="6663" width="9.08984375" style="1"/>
    <col min="6664" max="6665" width="9.90625" style="1" bestFit="1" customWidth="1"/>
    <col min="6666" max="6666" width="12" style="1" bestFit="1" customWidth="1"/>
    <col min="6667" max="6667" width="10.36328125" style="1" bestFit="1" customWidth="1"/>
    <col min="6668" max="6668" width="12.36328125" style="1" bestFit="1" customWidth="1"/>
    <col min="6669" max="6919" width="9.08984375" style="1"/>
    <col min="6920" max="6921" width="9.90625" style="1" bestFit="1" customWidth="1"/>
    <col min="6922" max="6922" width="12" style="1" bestFit="1" customWidth="1"/>
    <col min="6923" max="6923" width="10.36328125" style="1" bestFit="1" customWidth="1"/>
    <col min="6924" max="6924" width="12.36328125" style="1" bestFit="1" customWidth="1"/>
    <col min="6925" max="7175" width="9.08984375" style="1"/>
    <col min="7176" max="7177" width="9.90625" style="1" bestFit="1" customWidth="1"/>
    <col min="7178" max="7178" width="12" style="1" bestFit="1" customWidth="1"/>
    <col min="7179" max="7179" width="10.36328125" style="1" bestFit="1" customWidth="1"/>
    <col min="7180" max="7180" width="12.36328125" style="1" bestFit="1" customWidth="1"/>
    <col min="7181" max="7431" width="9.08984375" style="1"/>
    <col min="7432" max="7433" width="9.90625" style="1" bestFit="1" customWidth="1"/>
    <col min="7434" max="7434" width="12" style="1" bestFit="1" customWidth="1"/>
    <col min="7435" max="7435" width="10.36328125" style="1" bestFit="1" customWidth="1"/>
    <col min="7436" max="7436" width="12.36328125" style="1" bestFit="1" customWidth="1"/>
    <col min="7437" max="7687" width="9.08984375" style="1"/>
    <col min="7688" max="7689" width="9.90625" style="1" bestFit="1" customWidth="1"/>
    <col min="7690" max="7690" width="12" style="1" bestFit="1" customWidth="1"/>
    <col min="7691" max="7691" width="10.36328125" style="1" bestFit="1" customWidth="1"/>
    <col min="7692" max="7692" width="12.36328125" style="1" bestFit="1" customWidth="1"/>
    <col min="7693" max="7943" width="9.08984375" style="1"/>
    <col min="7944" max="7945" width="9.90625" style="1" bestFit="1" customWidth="1"/>
    <col min="7946" max="7946" width="12" style="1" bestFit="1" customWidth="1"/>
    <col min="7947" max="7947" width="10.36328125" style="1" bestFit="1" customWidth="1"/>
    <col min="7948" max="7948" width="12.36328125" style="1" bestFit="1" customWidth="1"/>
    <col min="7949" max="8199" width="9.08984375" style="1"/>
    <col min="8200" max="8201" width="9.90625" style="1" bestFit="1" customWidth="1"/>
    <col min="8202" max="8202" width="12" style="1" bestFit="1" customWidth="1"/>
    <col min="8203" max="8203" width="10.36328125" style="1" bestFit="1" customWidth="1"/>
    <col min="8204" max="8204" width="12.36328125" style="1" bestFit="1" customWidth="1"/>
    <col min="8205" max="8455" width="9.08984375" style="1"/>
    <col min="8456" max="8457" width="9.90625" style="1" bestFit="1" customWidth="1"/>
    <col min="8458" max="8458" width="12" style="1" bestFit="1" customWidth="1"/>
    <col min="8459" max="8459" width="10.36328125" style="1" bestFit="1" customWidth="1"/>
    <col min="8460" max="8460" width="12.36328125" style="1" bestFit="1" customWidth="1"/>
    <col min="8461" max="8711" width="9.08984375" style="1"/>
    <col min="8712" max="8713" width="9.90625" style="1" bestFit="1" customWidth="1"/>
    <col min="8714" max="8714" width="12" style="1" bestFit="1" customWidth="1"/>
    <col min="8715" max="8715" width="10.36328125" style="1" bestFit="1" customWidth="1"/>
    <col min="8716" max="8716" width="12.36328125" style="1" bestFit="1" customWidth="1"/>
    <col min="8717" max="8967" width="9.08984375" style="1"/>
    <col min="8968" max="8969" width="9.90625" style="1" bestFit="1" customWidth="1"/>
    <col min="8970" max="8970" width="12" style="1" bestFit="1" customWidth="1"/>
    <col min="8971" max="8971" width="10.36328125" style="1" bestFit="1" customWidth="1"/>
    <col min="8972" max="8972" width="12.36328125" style="1" bestFit="1" customWidth="1"/>
    <col min="8973" max="9223" width="9.08984375" style="1"/>
    <col min="9224" max="9225" width="9.90625" style="1" bestFit="1" customWidth="1"/>
    <col min="9226" max="9226" width="12" style="1" bestFit="1" customWidth="1"/>
    <col min="9227" max="9227" width="10.36328125" style="1" bestFit="1" customWidth="1"/>
    <col min="9228" max="9228" width="12.36328125" style="1" bestFit="1" customWidth="1"/>
    <col min="9229" max="9479" width="9.08984375" style="1"/>
    <col min="9480" max="9481" width="9.90625" style="1" bestFit="1" customWidth="1"/>
    <col min="9482" max="9482" width="12" style="1" bestFit="1" customWidth="1"/>
    <col min="9483" max="9483" width="10.36328125" style="1" bestFit="1" customWidth="1"/>
    <col min="9484" max="9484" width="12.36328125" style="1" bestFit="1" customWidth="1"/>
    <col min="9485" max="9735" width="9.08984375" style="1"/>
    <col min="9736" max="9737" width="9.90625" style="1" bestFit="1" customWidth="1"/>
    <col min="9738" max="9738" width="12" style="1" bestFit="1" customWidth="1"/>
    <col min="9739" max="9739" width="10.36328125" style="1" bestFit="1" customWidth="1"/>
    <col min="9740" max="9740" width="12.36328125" style="1" bestFit="1" customWidth="1"/>
    <col min="9741" max="9991" width="9.08984375" style="1"/>
    <col min="9992" max="9993" width="9.90625" style="1" bestFit="1" customWidth="1"/>
    <col min="9994" max="9994" width="12" style="1" bestFit="1" customWidth="1"/>
    <col min="9995" max="9995" width="10.36328125" style="1" bestFit="1" customWidth="1"/>
    <col min="9996" max="9996" width="12.36328125" style="1" bestFit="1" customWidth="1"/>
    <col min="9997" max="10247" width="9.08984375" style="1"/>
    <col min="10248" max="10249" width="9.90625" style="1" bestFit="1" customWidth="1"/>
    <col min="10250" max="10250" width="12" style="1" bestFit="1" customWidth="1"/>
    <col min="10251" max="10251" width="10.36328125" style="1" bestFit="1" customWidth="1"/>
    <col min="10252" max="10252" width="12.36328125" style="1" bestFit="1" customWidth="1"/>
    <col min="10253" max="10503" width="9.08984375" style="1"/>
    <col min="10504" max="10505" width="9.90625" style="1" bestFit="1" customWidth="1"/>
    <col min="10506" max="10506" width="12" style="1" bestFit="1" customWidth="1"/>
    <col min="10507" max="10507" width="10.36328125" style="1" bestFit="1" customWidth="1"/>
    <col min="10508" max="10508" width="12.36328125" style="1" bestFit="1" customWidth="1"/>
    <col min="10509" max="10759" width="9.08984375" style="1"/>
    <col min="10760" max="10761" width="9.90625" style="1" bestFit="1" customWidth="1"/>
    <col min="10762" max="10762" width="12" style="1" bestFit="1" customWidth="1"/>
    <col min="10763" max="10763" width="10.36328125" style="1" bestFit="1" customWidth="1"/>
    <col min="10764" max="10764" width="12.36328125" style="1" bestFit="1" customWidth="1"/>
    <col min="10765" max="11015" width="9.08984375" style="1"/>
    <col min="11016" max="11017" width="9.90625" style="1" bestFit="1" customWidth="1"/>
    <col min="11018" max="11018" width="12" style="1" bestFit="1" customWidth="1"/>
    <col min="11019" max="11019" width="10.36328125" style="1" bestFit="1" customWidth="1"/>
    <col min="11020" max="11020" width="12.36328125" style="1" bestFit="1" customWidth="1"/>
    <col min="11021" max="11271" width="9.08984375" style="1"/>
    <col min="11272" max="11273" width="9.90625" style="1" bestFit="1" customWidth="1"/>
    <col min="11274" max="11274" width="12" style="1" bestFit="1" customWidth="1"/>
    <col min="11275" max="11275" width="10.36328125" style="1" bestFit="1" customWidth="1"/>
    <col min="11276" max="11276" width="12.36328125" style="1" bestFit="1" customWidth="1"/>
    <col min="11277" max="11527" width="9.08984375" style="1"/>
    <col min="11528" max="11529" width="9.90625" style="1" bestFit="1" customWidth="1"/>
    <col min="11530" max="11530" width="12" style="1" bestFit="1" customWidth="1"/>
    <col min="11531" max="11531" width="10.36328125" style="1" bestFit="1" customWidth="1"/>
    <col min="11532" max="11532" width="12.36328125" style="1" bestFit="1" customWidth="1"/>
    <col min="11533" max="11783" width="9.08984375" style="1"/>
    <col min="11784" max="11785" width="9.90625" style="1" bestFit="1" customWidth="1"/>
    <col min="11786" max="11786" width="12" style="1" bestFit="1" customWidth="1"/>
    <col min="11787" max="11787" width="10.36328125" style="1" bestFit="1" customWidth="1"/>
    <col min="11788" max="11788" width="12.36328125" style="1" bestFit="1" customWidth="1"/>
    <col min="11789" max="12039" width="9.08984375" style="1"/>
    <col min="12040" max="12041" width="9.90625" style="1" bestFit="1" customWidth="1"/>
    <col min="12042" max="12042" width="12" style="1" bestFit="1" customWidth="1"/>
    <col min="12043" max="12043" width="10.36328125" style="1" bestFit="1" customWidth="1"/>
    <col min="12044" max="12044" width="12.36328125" style="1" bestFit="1" customWidth="1"/>
    <col min="12045" max="12295" width="9.08984375" style="1"/>
    <col min="12296" max="12297" width="9.90625" style="1" bestFit="1" customWidth="1"/>
    <col min="12298" max="12298" width="12" style="1" bestFit="1" customWidth="1"/>
    <col min="12299" max="12299" width="10.36328125" style="1" bestFit="1" customWidth="1"/>
    <col min="12300" max="12300" width="12.36328125" style="1" bestFit="1" customWidth="1"/>
    <col min="12301" max="12551" width="9.08984375" style="1"/>
    <col min="12552" max="12553" width="9.90625" style="1" bestFit="1" customWidth="1"/>
    <col min="12554" max="12554" width="12" style="1" bestFit="1" customWidth="1"/>
    <col min="12555" max="12555" width="10.36328125" style="1" bestFit="1" customWidth="1"/>
    <col min="12556" max="12556" width="12.36328125" style="1" bestFit="1" customWidth="1"/>
    <col min="12557" max="12807" width="9.08984375" style="1"/>
    <col min="12808" max="12809" width="9.90625" style="1" bestFit="1" customWidth="1"/>
    <col min="12810" max="12810" width="12" style="1" bestFit="1" customWidth="1"/>
    <col min="12811" max="12811" width="10.36328125" style="1" bestFit="1" customWidth="1"/>
    <col min="12812" max="12812" width="12.36328125" style="1" bestFit="1" customWidth="1"/>
    <col min="12813" max="13063" width="9.08984375" style="1"/>
    <col min="13064" max="13065" width="9.90625" style="1" bestFit="1" customWidth="1"/>
    <col min="13066" max="13066" width="12" style="1" bestFit="1" customWidth="1"/>
    <col min="13067" max="13067" width="10.36328125" style="1" bestFit="1" customWidth="1"/>
    <col min="13068" max="13068" width="12.36328125" style="1" bestFit="1" customWidth="1"/>
    <col min="13069" max="13319" width="9.08984375" style="1"/>
    <col min="13320" max="13321" width="9.90625" style="1" bestFit="1" customWidth="1"/>
    <col min="13322" max="13322" width="12" style="1" bestFit="1" customWidth="1"/>
    <col min="13323" max="13323" width="10.36328125" style="1" bestFit="1" customWidth="1"/>
    <col min="13324" max="13324" width="12.36328125" style="1" bestFit="1" customWidth="1"/>
    <col min="13325" max="13575" width="9.08984375" style="1"/>
    <col min="13576" max="13577" width="9.90625" style="1" bestFit="1" customWidth="1"/>
    <col min="13578" max="13578" width="12" style="1" bestFit="1" customWidth="1"/>
    <col min="13579" max="13579" width="10.36328125" style="1" bestFit="1" customWidth="1"/>
    <col min="13580" max="13580" width="12.36328125" style="1" bestFit="1" customWidth="1"/>
    <col min="13581" max="13831" width="9.08984375" style="1"/>
    <col min="13832" max="13833" width="9.90625" style="1" bestFit="1" customWidth="1"/>
    <col min="13834" max="13834" width="12" style="1" bestFit="1" customWidth="1"/>
    <col min="13835" max="13835" width="10.36328125" style="1" bestFit="1" customWidth="1"/>
    <col min="13836" max="13836" width="12.36328125" style="1" bestFit="1" customWidth="1"/>
    <col min="13837" max="14087" width="9.08984375" style="1"/>
    <col min="14088" max="14089" width="9.90625" style="1" bestFit="1" customWidth="1"/>
    <col min="14090" max="14090" width="12" style="1" bestFit="1" customWidth="1"/>
    <col min="14091" max="14091" width="10.36328125" style="1" bestFit="1" customWidth="1"/>
    <col min="14092" max="14092" width="12.36328125" style="1" bestFit="1" customWidth="1"/>
    <col min="14093" max="14343" width="9.08984375" style="1"/>
    <col min="14344" max="14345" width="9.90625" style="1" bestFit="1" customWidth="1"/>
    <col min="14346" max="14346" width="12" style="1" bestFit="1" customWidth="1"/>
    <col min="14347" max="14347" width="10.36328125" style="1" bestFit="1" customWidth="1"/>
    <col min="14348" max="14348" width="12.36328125" style="1" bestFit="1" customWidth="1"/>
    <col min="14349" max="14599" width="9.08984375" style="1"/>
    <col min="14600" max="14601" width="9.90625" style="1" bestFit="1" customWidth="1"/>
    <col min="14602" max="14602" width="12" style="1" bestFit="1" customWidth="1"/>
    <col min="14603" max="14603" width="10.36328125" style="1" bestFit="1" customWidth="1"/>
    <col min="14604" max="14604" width="12.36328125" style="1" bestFit="1" customWidth="1"/>
    <col min="14605" max="14855" width="9.08984375" style="1"/>
    <col min="14856" max="14857" width="9.90625" style="1" bestFit="1" customWidth="1"/>
    <col min="14858" max="14858" width="12" style="1" bestFit="1" customWidth="1"/>
    <col min="14859" max="14859" width="10.36328125" style="1" bestFit="1" customWidth="1"/>
    <col min="14860" max="14860" width="12.36328125" style="1" bestFit="1" customWidth="1"/>
    <col min="14861" max="15111" width="9.08984375" style="1"/>
    <col min="15112" max="15113" width="9.90625" style="1" bestFit="1" customWidth="1"/>
    <col min="15114" max="15114" width="12" style="1" bestFit="1" customWidth="1"/>
    <col min="15115" max="15115" width="10.36328125" style="1" bestFit="1" customWidth="1"/>
    <col min="15116" max="15116" width="12.36328125" style="1" bestFit="1" customWidth="1"/>
    <col min="15117" max="15367" width="9.08984375" style="1"/>
    <col min="15368" max="15369" width="9.90625" style="1" bestFit="1" customWidth="1"/>
    <col min="15370" max="15370" width="12" style="1" bestFit="1" customWidth="1"/>
    <col min="15371" max="15371" width="10.36328125" style="1" bestFit="1" customWidth="1"/>
    <col min="15372" max="15372" width="12.36328125" style="1" bestFit="1" customWidth="1"/>
    <col min="15373" max="15623" width="9.08984375" style="1"/>
    <col min="15624" max="15625" width="9.90625" style="1" bestFit="1" customWidth="1"/>
    <col min="15626" max="15626" width="12" style="1" bestFit="1" customWidth="1"/>
    <col min="15627" max="15627" width="10.36328125" style="1" bestFit="1" customWidth="1"/>
    <col min="15628" max="15628" width="12.36328125" style="1" bestFit="1" customWidth="1"/>
    <col min="15629" max="15879" width="9.08984375" style="1"/>
    <col min="15880" max="15881" width="9.90625" style="1" bestFit="1" customWidth="1"/>
    <col min="15882" max="15882" width="12" style="1" bestFit="1" customWidth="1"/>
    <col min="15883" max="15883" width="10.36328125" style="1" bestFit="1" customWidth="1"/>
    <col min="15884" max="15884" width="12.36328125" style="1" bestFit="1" customWidth="1"/>
    <col min="15885" max="16135" width="9.08984375" style="1"/>
    <col min="16136" max="16137" width="9.90625" style="1" bestFit="1" customWidth="1"/>
    <col min="16138" max="16138" width="12" style="1" bestFit="1" customWidth="1"/>
    <col min="16139" max="16139" width="10.36328125" style="1" bestFit="1" customWidth="1"/>
    <col min="16140" max="16140" width="12.36328125" style="1" bestFit="1" customWidth="1"/>
    <col min="16141" max="16384" width="9.08984375" style="1"/>
  </cols>
  <sheetData>
    <row r="1" spans="1:9" ht="12.75" customHeight="1" x14ac:dyDescent="0.25">
      <c r="A1" s="254" t="s">
        <v>219</v>
      </c>
      <c r="B1" s="255"/>
      <c r="C1" s="255"/>
      <c r="D1" s="255"/>
      <c r="E1" s="255"/>
      <c r="F1" s="255"/>
      <c r="G1" s="255"/>
      <c r="H1" s="255"/>
      <c r="I1" s="255"/>
    </row>
    <row r="2" spans="1:9" ht="12.75" customHeight="1" x14ac:dyDescent="0.25">
      <c r="A2" s="256" t="s">
        <v>326</v>
      </c>
      <c r="B2" s="208"/>
      <c r="C2" s="208"/>
      <c r="D2" s="208"/>
      <c r="E2" s="208"/>
      <c r="F2" s="208"/>
      <c r="G2" s="208"/>
      <c r="H2" s="208"/>
      <c r="I2" s="208"/>
    </row>
    <row r="3" spans="1:9" x14ac:dyDescent="0.25">
      <c r="A3" s="264" t="s">
        <v>439</v>
      </c>
      <c r="B3" s="265"/>
      <c r="C3" s="265"/>
      <c r="D3" s="265"/>
      <c r="E3" s="265"/>
      <c r="F3" s="265"/>
      <c r="G3" s="265"/>
      <c r="H3" s="265"/>
      <c r="I3" s="265"/>
    </row>
    <row r="4" spans="1:9" x14ac:dyDescent="0.25">
      <c r="A4" s="257" t="s">
        <v>327</v>
      </c>
      <c r="B4" s="211"/>
      <c r="C4" s="211"/>
      <c r="D4" s="211"/>
      <c r="E4" s="211"/>
      <c r="F4" s="211"/>
      <c r="G4" s="211"/>
      <c r="H4" s="211"/>
      <c r="I4" s="212"/>
    </row>
    <row r="5" spans="1:9" ht="22" x14ac:dyDescent="0.25">
      <c r="A5" s="260" t="s">
        <v>2</v>
      </c>
      <c r="B5" s="216"/>
      <c r="C5" s="216"/>
      <c r="D5" s="216"/>
      <c r="E5" s="216"/>
      <c r="F5" s="216"/>
      <c r="G5" s="28" t="s">
        <v>103</v>
      </c>
      <c r="H5" s="29" t="s">
        <v>299</v>
      </c>
      <c r="I5" s="29" t="s">
        <v>278</v>
      </c>
    </row>
    <row r="6" spans="1:9" x14ac:dyDescent="0.25">
      <c r="A6" s="261">
        <v>1</v>
      </c>
      <c r="B6" s="216"/>
      <c r="C6" s="216"/>
      <c r="D6" s="216"/>
      <c r="E6" s="216"/>
      <c r="F6" s="216"/>
      <c r="G6" s="105">
        <v>2</v>
      </c>
      <c r="H6" s="29" t="s">
        <v>166</v>
      </c>
      <c r="I6" s="29" t="s">
        <v>167</v>
      </c>
    </row>
    <row r="7" spans="1:9" x14ac:dyDescent="0.25">
      <c r="A7" s="272" t="s">
        <v>168</v>
      </c>
      <c r="B7" s="273"/>
      <c r="C7" s="273"/>
      <c r="D7" s="273"/>
      <c r="E7" s="273"/>
      <c r="F7" s="273"/>
      <c r="G7" s="273"/>
      <c r="H7" s="273"/>
      <c r="I7" s="274"/>
    </row>
    <row r="8" spans="1:9" x14ac:dyDescent="0.25">
      <c r="A8" s="275" t="s">
        <v>220</v>
      </c>
      <c r="B8" s="275"/>
      <c r="C8" s="275"/>
      <c r="D8" s="275"/>
      <c r="E8" s="275"/>
      <c r="F8" s="275"/>
      <c r="G8" s="10">
        <v>1</v>
      </c>
      <c r="H8" s="106">
        <v>0</v>
      </c>
      <c r="I8" s="106">
        <v>0</v>
      </c>
    </row>
    <row r="9" spans="1:9" x14ac:dyDescent="0.25">
      <c r="A9" s="262" t="s">
        <v>221</v>
      </c>
      <c r="B9" s="262"/>
      <c r="C9" s="262"/>
      <c r="D9" s="262"/>
      <c r="E9" s="262"/>
      <c r="F9" s="262"/>
      <c r="G9" s="11">
        <v>2</v>
      </c>
      <c r="H9" s="107">
        <v>0</v>
      </c>
      <c r="I9" s="107">
        <v>0</v>
      </c>
    </row>
    <row r="10" spans="1:9" x14ac:dyDescent="0.25">
      <c r="A10" s="262" t="s">
        <v>222</v>
      </c>
      <c r="B10" s="262"/>
      <c r="C10" s="262"/>
      <c r="D10" s="262"/>
      <c r="E10" s="262"/>
      <c r="F10" s="262"/>
      <c r="G10" s="11">
        <v>3</v>
      </c>
      <c r="H10" s="107">
        <v>0</v>
      </c>
      <c r="I10" s="107">
        <v>0</v>
      </c>
    </row>
    <row r="11" spans="1:9" x14ac:dyDescent="0.25">
      <c r="A11" s="262" t="s">
        <v>223</v>
      </c>
      <c r="B11" s="262"/>
      <c r="C11" s="262"/>
      <c r="D11" s="262"/>
      <c r="E11" s="262"/>
      <c r="F11" s="262"/>
      <c r="G11" s="11">
        <v>4</v>
      </c>
      <c r="H11" s="107">
        <v>0</v>
      </c>
      <c r="I11" s="107">
        <v>0</v>
      </c>
    </row>
    <row r="12" spans="1:9" x14ac:dyDescent="0.25">
      <c r="A12" s="262" t="s">
        <v>380</v>
      </c>
      <c r="B12" s="262"/>
      <c r="C12" s="262"/>
      <c r="D12" s="262"/>
      <c r="E12" s="262"/>
      <c r="F12" s="262"/>
      <c r="G12" s="11">
        <v>5</v>
      </c>
      <c r="H12" s="107">
        <v>0</v>
      </c>
      <c r="I12" s="107">
        <v>0</v>
      </c>
    </row>
    <row r="13" spans="1:9" ht="24.65" customHeight="1" x14ac:dyDescent="0.25">
      <c r="A13" s="263" t="s">
        <v>381</v>
      </c>
      <c r="B13" s="263"/>
      <c r="C13" s="263"/>
      <c r="D13" s="263"/>
      <c r="E13" s="263"/>
      <c r="F13" s="263"/>
      <c r="G13" s="25">
        <v>6</v>
      </c>
      <c r="H13" s="108">
        <f>SUM(H8:H12)</f>
        <v>0</v>
      </c>
      <c r="I13" s="108">
        <f>SUM(I8:I12)</f>
        <v>0</v>
      </c>
    </row>
    <row r="14" spans="1:9" ht="12.75" customHeight="1" x14ac:dyDescent="0.25">
      <c r="A14" s="262" t="s">
        <v>382</v>
      </c>
      <c r="B14" s="262"/>
      <c r="C14" s="262"/>
      <c r="D14" s="262"/>
      <c r="E14" s="262"/>
      <c r="F14" s="262"/>
      <c r="G14" s="11">
        <v>7</v>
      </c>
      <c r="H14" s="107">
        <v>0</v>
      </c>
      <c r="I14" s="107">
        <v>0</v>
      </c>
    </row>
    <row r="15" spans="1:9" ht="12.75" customHeight="1" x14ac:dyDescent="0.25">
      <c r="A15" s="262" t="s">
        <v>383</v>
      </c>
      <c r="B15" s="262"/>
      <c r="C15" s="262"/>
      <c r="D15" s="262"/>
      <c r="E15" s="262"/>
      <c r="F15" s="262"/>
      <c r="G15" s="11">
        <v>8</v>
      </c>
      <c r="H15" s="107">
        <v>0</v>
      </c>
      <c r="I15" s="107">
        <v>0</v>
      </c>
    </row>
    <row r="16" spans="1:9" ht="12.75" customHeight="1" x14ac:dyDescent="0.25">
      <c r="A16" s="262" t="s">
        <v>384</v>
      </c>
      <c r="B16" s="262"/>
      <c r="C16" s="262"/>
      <c r="D16" s="262"/>
      <c r="E16" s="262"/>
      <c r="F16" s="262"/>
      <c r="G16" s="11">
        <v>9</v>
      </c>
      <c r="H16" s="107">
        <v>0</v>
      </c>
      <c r="I16" s="107">
        <v>0</v>
      </c>
    </row>
    <row r="17" spans="1:9" ht="12.75" customHeight="1" x14ac:dyDescent="0.25">
      <c r="A17" s="262" t="s">
        <v>385</v>
      </c>
      <c r="B17" s="262"/>
      <c r="C17" s="262"/>
      <c r="D17" s="262"/>
      <c r="E17" s="262"/>
      <c r="F17" s="262"/>
      <c r="G17" s="11">
        <v>10</v>
      </c>
      <c r="H17" s="107">
        <v>0</v>
      </c>
      <c r="I17" s="107">
        <v>0</v>
      </c>
    </row>
    <row r="18" spans="1:9" ht="12.75" customHeight="1" x14ac:dyDescent="0.25">
      <c r="A18" s="262" t="s">
        <v>386</v>
      </c>
      <c r="B18" s="262"/>
      <c r="C18" s="262"/>
      <c r="D18" s="262"/>
      <c r="E18" s="262"/>
      <c r="F18" s="262"/>
      <c r="G18" s="11">
        <v>11</v>
      </c>
      <c r="H18" s="107">
        <v>0</v>
      </c>
      <c r="I18" s="107">
        <v>0</v>
      </c>
    </row>
    <row r="19" spans="1:9" ht="12.75" customHeight="1" x14ac:dyDescent="0.25">
      <c r="A19" s="262" t="s">
        <v>387</v>
      </c>
      <c r="B19" s="262"/>
      <c r="C19" s="262"/>
      <c r="D19" s="262"/>
      <c r="E19" s="262"/>
      <c r="F19" s="262"/>
      <c r="G19" s="11">
        <v>12</v>
      </c>
      <c r="H19" s="107">
        <v>0</v>
      </c>
      <c r="I19" s="107">
        <v>0</v>
      </c>
    </row>
    <row r="20" spans="1:9" ht="26.25" customHeight="1" x14ac:dyDescent="0.25">
      <c r="A20" s="263" t="s">
        <v>388</v>
      </c>
      <c r="B20" s="263"/>
      <c r="C20" s="263"/>
      <c r="D20" s="263"/>
      <c r="E20" s="263"/>
      <c r="F20" s="263"/>
      <c r="G20" s="25">
        <v>13</v>
      </c>
      <c r="H20" s="108">
        <f>SUM(H14:H19)</f>
        <v>0</v>
      </c>
      <c r="I20" s="108">
        <f>SUM(I14:I19)</f>
        <v>0</v>
      </c>
    </row>
    <row r="21" spans="1:9" ht="27.65" customHeight="1" x14ac:dyDescent="0.25">
      <c r="A21" s="271" t="s">
        <v>389</v>
      </c>
      <c r="B21" s="271"/>
      <c r="C21" s="271"/>
      <c r="D21" s="271"/>
      <c r="E21" s="271"/>
      <c r="F21" s="271"/>
      <c r="G21" s="26">
        <v>14</v>
      </c>
      <c r="H21" s="109">
        <f>H13+H20</f>
        <v>0</v>
      </c>
      <c r="I21" s="109">
        <f>I13+I20</f>
        <v>0</v>
      </c>
    </row>
    <row r="22" spans="1:9" x14ac:dyDescent="0.25">
      <c r="A22" s="272" t="s">
        <v>188</v>
      </c>
      <c r="B22" s="273"/>
      <c r="C22" s="273"/>
      <c r="D22" s="273"/>
      <c r="E22" s="273"/>
      <c r="F22" s="273"/>
      <c r="G22" s="273"/>
      <c r="H22" s="273"/>
      <c r="I22" s="274"/>
    </row>
    <row r="23" spans="1:9" ht="26.4" customHeight="1" x14ac:dyDescent="0.25">
      <c r="A23" s="275" t="s">
        <v>224</v>
      </c>
      <c r="B23" s="275"/>
      <c r="C23" s="275"/>
      <c r="D23" s="275"/>
      <c r="E23" s="275"/>
      <c r="F23" s="275"/>
      <c r="G23" s="10">
        <v>15</v>
      </c>
      <c r="H23" s="106">
        <v>0</v>
      </c>
      <c r="I23" s="106">
        <v>0</v>
      </c>
    </row>
    <row r="24" spans="1:9" ht="12.75" customHeight="1" x14ac:dyDescent="0.25">
      <c r="A24" s="262" t="s">
        <v>225</v>
      </c>
      <c r="B24" s="262"/>
      <c r="C24" s="262"/>
      <c r="D24" s="262"/>
      <c r="E24" s="262"/>
      <c r="F24" s="262"/>
      <c r="G24" s="10">
        <v>16</v>
      </c>
      <c r="H24" s="107">
        <v>0</v>
      </c>
      <c r="I24" s="107">
        <v>0</v>
      </c>
    </row>
    <row r="25" spans="1:9" ht="12.75" customHeight="1" x14ac:dyDescent="0.25">
      <c r="A25" s="262" t="s">
        <v>226</v>
      </c>
      <c r="B25" s="262"/>
      <c r="C25" s="262"/>
      <c r="D25" s="262"/>
      <c r="E25" s="262"/>
      <c r="F25" s="262"/>
      <c r="G25" s="10">
        <v>17</v>
      </c>
      <c r="H25" s="107">
        <v>0</v>
      </c>
      <c r="I25" s="107">
        <v>0</v>
      </c>
    </row>
    <row r="26" spans="1:9" ht="12.75" customHeight="1" x14ac:dyDescent="0.25">
      <c r="A26" s="262" t="s">
        <v>227</v>
      </c>
      <c r="B26" s="262"/>
      <c r="C26" s="262"/>
      <c r="D26" s="262"/>
      <c r="E26" s="262"/>
      <c r="F26" s="262"/>
      <c r="G26" s="10">
        <v>18</v>
      </c>
      <c r="H26" s="107">
        <v>0</v>
      </c>
      <c r="I26" s="107">
        <v>0</v>
      </c>
    </row>
    <row r="27" spans="1:9" ht="12.75" customHeight="1" x14ac:dyDescent="0.25">
      <c r="A27" s="262" t="s">
        <v>228</v>
      </c>
      <c r="B27" s="262"/>
      <c r="C27" s="262"/>
      <c r="D27" s="262"/>
      <c r="E27" s="262"/>
      <c r="F27" s="262"/>
      <c r="G27" s="10">
        <v>19</v>
      </c>
      <c r="H27" s="107">
        <v>0</v>
      </c>
      <c r="I27" s="107">
        <v>0</v>
      </c>
    </row>
    <row r="28" spans="1:9" ht="12.75" customHeight="1" x14ac:dyDescent="0.25">
      <c r="A28" s="262" t="s">
        <v>229</v>
      </c>
      <c r="B28" s="262"/>
      <c r="C28" s="262"/>
      <c r="D28" s="262"/>
      <c r="E28" s="262"/>
      <c r="F28" s="262"/>
      <c r="G28" s="10">
        <v>20</v>
      </c>
      <c r="H28" s="107">
        <v>0</v>
      </c>
      <c r="I28" s="107">
        <v>0</v>
      </c>
    </row>
    <row r="29" spans="1:9" ht="24" customHeight="1" x14ac:dyDescent="0.25">
      <c r="A29" s="268" t="s">
        <v>390</v>
      </c>
      <c r="B29" s="268"/>
      <c r="C29" s="268"/>
      <c r="D29" s="268"/>
      <c r="E29" s="268"/>
      <c r="F29" s="268"/>
      <c r="G29" s="25">
        <v>21</v>
      </c>
      <c r="H29" s="110">
        <f>SUM(H23:H28)</f>
        <v>0</v>
      </c>
      <c r="I29" s="110">
        <f>SUM(I23:I28)</f>
        <v>0</v>
      </c>
    </row>
    <row r="30" spans="1:9" ht="27" customHeight="1" x14ac:dyDescent="0.25">
      <c r="A30" s="262" t="s">
        <v>230</v>
      </c>
      <c r="B30" s="262"/>
      <c r="C30" s="262"/>
      <c r="D30" s="262"/>
      <c r="E30" s="262"/>
      <c r="F30" s="262"/>
      <c r="G30" s="11">
        <v>22</v>
      </c>
      <c r="H30" s="107">
        <v>0</v>
      </c>
      <c r="I30" s="107">
        <v>0</v>
      </c>
    </row>
    <row r="31" spans="1:9" ht="12.75" customHeight="1" x14ac:dyDescent="0.25">
      <c r="A31" s="262" t="s">
        <v>231</v>
      </c>
      <c r="B31" s="262"/>
      <c r="C31" s="262"/>
      <c r="D31" s="262"/>
      <c r="E31" s="262"/>
      <c r="F31" s="262"/>
      <c r="G31" s="11">
        <v>23</v>
      </c>
      <c r="H31" s="107">
        <v>0</v>
      </c>
      <c r="I31" s="107">
        <v>0</v>
      </c>
    </row>
    <row r="32" spans="1:9" ht="12.75" customHeight="1" x14ac:dyDescent="0.25">
      <c r="A32" s="262" t="s">
        <v>391</v>
      </c>
      <c r="B32" s="262"/>
      <c r="C32" s="262"/>
      <c r="D32" s="262"/>
      <c r="E32" s="262"/>
      <c r="F32" s="262"/>
      <c r="G32" s="11">
        <v>24</v>
      </c>
      <c r="H32" s="107">
        <v>0</v>
      </c>
      <c r="I32" s="107">
        <v>0</v>
      </c>
    </row>
    <row r="33" spans="1:9" ht="12.75" customHeight="1" x14ac:dyDescent="0.25">
      <c r="A33" s="262" t="s">
        <v>232</v>
      </c>
      <c r="B33" s="262"/>
      <c r="C33" s="262"/>
      <c r="D33" s="262"/>
      <c r="E33" s="262"/>
      <c r="F33" s="262"/>
      <c r="G33" s="11">
        <v>25</v>
      </c>
      <c r="H33" s="107">
        <v>0</v>
      </c>
      <c r="I33" s="107">
        <v>0</v>
      </c>
    </row>
    <row r="34" spans="1:9" ht="12.75" customHeight="1" x14ac:dyDescent="0.25">
      <c r="A34" s="262" t="s">
        <v>233</v>
      </c>
      <c r="B34" s="262"/>
      <c r="C34" s="262"/>
      <c r="D34" s="262"/>
      <c r="E34" s="262"/>
      <c r="F34" s="262"/>
      <c r="G34" s="11">
        <v>26</v>
      </c>
      <c r="H34" s="107">
        <v>0</v>
      </c>
      <c r="I34" s="107">
        <v>0</v>
      </c>
    </row>
    <row r="35" spans="1:9" ht="26" customHeight="1" x14ac:dyDescent="0.25">
      <c r="A35" s="268" t="s">
        <v>392</v>
      </c>
      <c r="B35" s="268"/>
      <c r="C35" s="268"/>
      <c r="D35" s="268"/>
      <c r="E35" s="268"/>
      <c r="F35" s="268"/>
      <c r="G35" s="25">
        <v>27</v>
      </c>
      <c r="H35" s="110">
        <f>SUM(H30:H34)</f>
        <v>0</v>
      </c>
      <c r="I35" s="110">
        <f>SUM(I30:I34)</f>
        <v>0</v>
      </c>
    </row>
    <row r="36" spans="1:9" ht="28.25" customHeight="1" x14ac:dyDescent="0.25">
      <c r="A36" s="271" t="s">
        <v>393</v>
      </c>
      <c r="B36" s="271"/>
      <c r="C36" s="271"/>
      <c r="D36" s="271"/>
      <c r="E36" s="271"/>
      <c r="F36" s="271"/>
      <c r="G36" s="26">
        <v>28</v>
      </c>
      <c r="H36" s="111">
        <f>H29+H35</f>
        <v>0</v>
      </c>
      <c r="I36" s="111">
        <f>I29+I35</f>
        <v>0</v>
      </c>
    </row>
    <row r="37" spans="1:9" x14ac:dyDescent="0.25">
      <c r="A37" s="272" t="s">
        <v>203</v>
      </c>
      <c r="B37" s="273"/>
      <c r="C37" s="273"/>
      <c r="D37" s="273"/>
      <c r="E37" s="273"/>
      <c r="F37" s="273"/>
      <c r="G37" s="273">
        <v>0</v>
      </c>
      <c r="H37" s="273"/>
      <c r="I37" s="274"/>
    </row>
    <row r="38" spans="1:9" ht="12.75" customHeight="1" x14ac:dyDescent="0.25">
      <c r="A38" s="276" t="s">
        <v>234</v>
      </c>
      <c r="B38" s="276"/>
      <c r="C38" s="276"/>
      <c r="D38" s="276"/>
      <c r="E38" s="276"/>
      <c r="F38" s="276"/>
      <c r="G38" s="10">
        <v>29</v>
      </c>
      <c r="H38" s="106">
        <v>0</v>
      </c>
      <c r="I38" s="106">
        <v>0</v>
      </c>
    </row>
    <row r="39" spans="1:9" ht="25.25" customHeight="1" x14ac:dyDescent="0.25">
      <c r="A39" s="267" t="s">
        <v>235</v>
      </c>
      <c r="B39" s="267"/>
      <c r="C39" s="267"/>
      <c r="D39" s="267"/>
      <c r="E39" s="267"/>
      <c r="F39" s="267"/>
      <c r="G39" s="11">
        <v>30</v>
      </c>
      <c r="H39" s="107">
        <v>0</v>
      </c>
      <c r="I39" s="107">
        <v>0</v>
      </c>
    </row>
    <row r="40" spans="1:9" ht="12.75" customHeight="1" x14ac:dyDescent="0.25">
      <c r="A40" s="267" t="s">
        <v>236</v>
      </c>
      <c r="B40" s="267"/>
      <c r="C40" s="267"/>
      <c r="D40" s="267"/>
      <c r="E40" s="267"/>
      <c r="F40" s="267"/>
      <c r="G40" s="11">
        <v>31</v>
      </c>
      <c r="H40" s="107">
        <v>0</v>
      </c>
      <c r="I40" s="107">
        <v>0</v>
      </c>
    </row>
    <row r="41" spans="1:9" ht="12.75" customHeight="1" x14ac:dyDescent="0.25">
      <c r="A41" s="267" t="s">
        <v>237</v>
      </c>
      <c r="B41" s="267"/>
      <c r="C41" s="267"/>
      <c r="D41" s="267"/>
      <c r="E41" s="267"/>
      <c r="F41" s="267"/>
      <c r="G41" s="11">
        <v>32</v>
      </c>
      <c r="H41" s="107">
        <v>0</v>
      </c>
      <c r="I41" s="107">
        <v>0</v>
      </c>
    </row>
    <row r="42" spans="1:9" ht="26" customHeight="1" x14ac:dyDescent="0.25">
      <c r="A42" s="268" t="s">
        <v>394</v>
      </c>
      <c r="B42" s="268"/>
      <c r="C42" s="268"/>
      <c r="D42" s="268"/>
      <c r="E42" s="268"/>
      <c r="F42" s="268"/>
      <c r="G42" s="25">
        <v>33</v>
      </c>
      <c r="H42" s="110">
        <f>H41+H40+H39+H38</f>
        <v>0</v>
      </c>
      <c r="I42" s="110">
        <f>I41+I40+I39+I38</f>
        <v>0</v>
      </c>
    </row>
    <row r="43" spans="1:9" ht="24.65" customHeight="1" x14ac:dyDescent="0.25">
      <c r="A43" s="267" t="s">
        <v>238</v>
      </c>
      <c r="B43" s="267"/>
      <c r="C43" s="267"/>
      <c r="D43" s="267"/>
      <c r="E43" s="267"/>
      <c r="F43" s="267"/>
      <c r="G43" s="11">
        <v>34</v>
      </c>
      <c r="H43" s="107">
        <v>0</v>
      </c>
      <c r="I43" s="107">
        <v>0</v>
      </c>
    </row>
    <row r="44" spans="1:9" ht="12.75" customHeight="1" x14ac:dyDescent="0.25">
      <c r="A44" s="267" t="s">
        <v>239</v>
      </c>
      <c r="B44" s="267"/>
      <c r="C44" s="267"/>
      <c r="D44" s="267"/>
      <c r="E44" s="267"/>
      <c r="F44" s="267"/>
      <c r="G44" s="11">
        <v>35</v>
      </c>
      <c r="H44" s="107">
        <v>0</v>
      </c>
      <c r="I44" s="107">
        <v>0</v>
      </c>
    </row>
    <row r="45" spans="1:9" ht="12.75" customHeight="1" x14ac:dyDescent="0.25">
      <c r="A45" s="267" t="s">
        <v>240</v>
      </c>
      <c r="B45" s="267"/>
      <c r="C45" s="267"/>
      <c r="D45" s="267"/>
      <c r="E45" s="267"/>
      <c r="F45" s="267"/>
      <c r="G45" s="11">
        <v>36</v>
      </c>
      <c r="H45" s="107">
        <v>0</v>
      </c>
      <c r="I45" s="107">
        <v>0</v>
      </c>
    </row>
    <row r="46" spans="1:9" ht="21" customHeight="1" x14ac:dyDescent="0.25">
      <c r="A46" s="267" t="s">
        <v>241</v>
      </c>
      <c r="B46" s="267"/>
      <c r="C46" s="267"/>
      <c r="D46" s="267"/>
      <c r="E46" s="267"/>
      <c r="F46" s="267"/>
      <c r="G46" s="11">
        <v>37</v>
      </c>
      <c r="H46" s="107">
        <v>0</v>
      </c>
      <c r="I46" s="107">
        <v>0</v>
      </c>
    </row>
    <row r="47" spans="1:9" ht="12.75" customHeight="1" x14ac:dyDescent="0.25">
      <c r="A47" s="267" t="s">
        <v>242</v>
      </c>
      <c r="B47" s="267"/>
      <c r="C47" s="267"/>
      <c r="D47" s="267"/>
      <c r="E47" s="267"/>
      <c r="F47" s="267"/>
      <c r="G47" s="11">
        <v>38</v>
      </c>
      <c r="H47" s="107">
        <v>0</v>
      </c>
      <c r="I47" s="107">
        <v>0</v>
      </c>
    </row>
    <row r="48" spans="1:9" ht="23" customHeight="1" x14ac:dyDescent="0.25">
      <c r="A48" s="268" t="s">
        <v>395</v>
      </c>
      <c r="B48" s="268"/>
      <c r="C48" s="268"/>
      <c r="D48" s="268"/>
      <c r="E48" s="268"/>
      <c r="F48" s="268"/>
      <c r="G48" s="25">
        <v>39</v>
      </c>
      <c r="H48" s="110">
        <f>H47+H46+H45+H44+H43</f>
        <v>0</v>
      </c>
      <c r="I48" s="110">
        <f>I47+I46+I45+I44+I43</f>
        <v>0</v>
      </c>
    </row>
    <row r="49" spans="1:9" ht="26" customHeight="1" x14ac:dyDescent="0.25">
      <c r="A49" s="269" t="s">
        <v>425</v>
      </c>
      <c r="B49" s="269"/>
      <c r="C49" s="269"/>
      <c r="D49" s="269"/>
      <c r="E49" s="269"/>
      <c r="F49" s="269"/>
      <c r="G49" s="25">
        <v>40</v>
      </c>
      <c r="H49" s="110">
        <f>H48+H42</f>
        <v>0</v>
      </c>
      <c r="I49" s="110">
        <f>I48+I42</f>
        <v>0</v>
      </c>
    </row>
    <row r="50" spans="1:9" ht="12.75" customHeight="1" x14ac:dyDescent="0.25">
      <c r="A50" s="262" t="s">
        <v>243</v>
      </c>
      <c r="B50" s="262"/>
      <c r="C50" s="262"/>
      <c r="D50" s="262"/>
      <c r="E50" s="262"/>
      <c r="F50" s="262"/>
      <c r="G50" s="11">
        <v>41</v>
      </c>
      <c r="H50" s="107">
        <v>0</v>
      </c>
      <c r="I50" s="107">
        <v>0</v>
      </c>
    </row>
    <row r="51" spans="1:9" ht="26" customHeight="1" x14ac:dyDescent="0.25">
      <c r="A51" s="269" t="s">
        <v>396</v>
      </c>
      <c r="B51" s="269"/>
      <c r="C51" s="269"/>
      <c r="D51" s="269"/>
      <c r="E51" s="269"/>
      <c r="F51" s="269"/>
      <c r="G51" s="25">
        <v>42</v>
      </c>
      <c r="H51" s="110">
        <f>H21+H36+H49+H50</f>
        <v>0</v>
      </c>
      <c r="I51" s="110">
        <f>I21+I36+I49+I50</f>
        <v>0</v>
      </c>
    </row>
    <row r="52" spans="1:9" ht="12.75" customHeight="1" x14ac:dyDescent="0.25">
      <c r="A52" s="270" t="s">
        <v>217</v>
      </c>
      <c r="B52" s="270"/>
      <c r="C52" s="270"/>
      <c r="D52" s="270"/>
      <c r="E52" s="270"/>
      <c r="F52" s="270"/>
      <c r="G52" s="11">
        <v>43</v>
      </c>
      <c r="H52" s="107">
        <v>0</v>
      </c>
      <c r="I52" s="107">
        <v>0</v>
      </c>
    </row>
    <row r="53" spans="1:9" ht="32" customHeight="1" x14ac:dyDescent="0.25">
      <c r="A53" s="266" t="s">
        <v>397</v>
      </c>
      <c r="B53" s="266"/>
      <c r="C53" s="266"/>
      <c r="D53" s="266"/>
      <c r="E53" s="266"/>
      <c r="F53" s="266"/>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Normal="100" zoomScaleSheetLayoutView="100" workbookViewId="0">
      <selection activeCell="W40" sqref="W40"/>
    </sheetView>
  </sheetViews>
  <sheetFormatPr defaultRowHeight="12.5" x14ac:dyDescent="0.25"/>
  <cols>
    <col min="1" max="4" width="9.08984375" style="1"/>
    <col min="5" max="5" width="10.08984375" style="1" bestFit="1" customWidth="1"/>
    <col min="6" max="6" width="9.08984375" style="1"/>
    <col min="7" max="7" width="12.453125" style="1" customWidth="1"/>
    <col min="8" max="26" width="13.453125" style="12"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288" t="s">
        <v>244</v>
      </c>
      <c r="B1" s="289"/>
      <c r="C1" s="289"/>
      <c r="D1" s="289"/>
      <c r="E1" s="289"/>
      <c r="F1" s="289"/>
      <c r="G1" s="289"/>
      <c r="H1" s="289"/>
      <c r="I1" s="289"/>
      <c r="J1" s="289"/>
      <c r="K1" s="14"/>
    </row>
    <row r="2" spans="1:26" ht="15.5" x14ac:dyDescent="0.25">
      <c r="A2" s="2"/>
      <c r="B2" s="3"/>
      <c r="C2" s="290" t="s">
        <v>245</v>
      </c>
      <c r="D2" s="290"/>
      <c r="E2" s="5">
        <v>46023</v>
      </c>
      <c r="F2" s="4" t="s">
        <v>0</v>
      </c>
      <c r="G2" s="5">
        <v>46203</v>
      </c>
      <c r="H2" s="15"/>
      <c r="I2" s="15"/>
      <c r="J2" s="15"/>
      <c r="K2" s="14"/>
      <c r="Y2" s="16" t="s">
        <v>440</v>
      </c>
    </row>
    <row r="3" spans="1:26" ht="13.5" customHeight="1" x14ac:dyDescent="0.25">
      <c r="A3" s="291" t="s">
        <v>246</v>
      </c>
      <c r="B3" s="292"/>
      <c r="C3" s="292"/>
      <c r="D3" s="292"/>
      <c r="E3" s="292"/>
      <c r="F3" s="292"/>
      <c r="G3" s="291" t="s">
        <v>3</v>
      </c>
      <c r="H3" s="284" t="s">
        <v>247</v>
      </c>
      <c r="I3" s="284"/>
      <c r="J3" s="284"/>
      <c r="K3" s="284"/>
      <c r="L3" s="284"/>
      <c r="M3" s="284"/>
      <c r="N3" s="284"/>
      <c r="O3" s="284"/>
      <c r="P3" s="284"/>
      <c r="Q3" s="284"/>
      <c r="R3" s="284"/>
      <c r="S3" s="284"/>
      <c r="T3" s="284"/>
      <c r="U3" s="284"/>
      <c r="V3" s="284"/>
      <c r="W3" s="284"/>
      <c r="X3" s="284"/>
      <c r="Y3" s="284" t="s">
        <v>248</v>
      </c>
      <c r="Z3" s="284" t="s">
        <v>249</v>
      </c>
    </row>
    <row r="4" spans="1:26" ht="73.5" x14ac:dyDescent="0.25">
      <c r="A4" s="292"/>
      <c r="B4" s="292"/>
      <c r="C4" s="292"/>
      <c r="D4" s="292"/>
      <c r="E4" s="292"/>
      <c r="F4" s="292"/>
      <c r="G4" s="282"/>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85"/>
      <c r="Z4" s="285"/>
    </row>
    <row r="5" spans="1:26" ht="21" x14ac:dyDescent="0.25">
      <c r="A5" s="286">
        <v>1</v>
      </c>
      <c r="B5" s="286"/>
      <c r="C5" s="286"/>
      <c r="D5" s="286"/>
      <c r="E5" s="286"/>
      <c r="F5" s="286"/>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280" t="s">
        <v>263</v>
      </c>
      <c r="B6" s="280"/>
      <c r="C6" s="280"/>
      <c r="D6" s="280"/>
      <c r="E6" s="280"/>
      <c r="F6" s="280"/>
      <c r="G6" s="280"/>
      <c r="H6" s="280"/>
      <c r="I6" s="280"/>
      <c r="J6" s="280"/>
      <c r="K6" s="280"/>
      <c r="L6" s="280"/>
      <c r="M6" s="280"/>
      <c r="N6" s="287"/>
      <c r="O6" s="287"/>
      <c r="P6" s="287"/>
      <c r="Q6" s="287"/>
      <c r="R6" s="287"/>
      <c r="S6" s="287"/>
      <c r="T6" s="287"/>
      <c r="U6" s="287"/>
      <c r="V6" s="287"/>
      <c r="W6" s="287"/>
      <c r="X6" s="287"/>
      <c r="Y6" s="287"/>
      <c r="Z6" s="281"/>
    </row>
    <row r="7" spans="1:26" x14ac:dyDescent="0.25">
      <c r="A7" s="283" t="s">
        <v>296</v>
      </c>
      <c r="B7" s="283"/>
      <c r="C7" s="283"/>
      <c r="D7" s="283"/>
      <c r="E7" s="283"/>
      <c r="F7" s="283"/>
      <c r="G7" s="117">
        <v>1</v>
      </c>
      <c r="H7" s="120">
        <v>19149234</v>
      </c>
      <c r="I7" s="120">
        <v>3883316.68</v>
      </c>
      <c r="J7" s="120">
        <v>385334.84</v>
      </c>
      <c r="K7" s="120">
        <v>0</v>
      </c>
      <c r="L7" s="120">
        <v>0</v>
      </c>
      <c r="M7" s="120">
        <v>0</v>
      </c>
      <c r="N7" s="120">
        <v>0</v>
      </c>
      <c r="O7" s="120">
        <v>0</v>
      </c>
      <c r="P7" s="120">
        <v>0</v>
      </c>
      <c r="Q7" s="120">
        <v>0</v>
      </c>
      <c r="R7" s="120">
        <v>0</v>
      </c>
      <c r="S7" s="120">
        <v>0</v>
      </c>
      <c r="T7" s="120">
        <v>0</v>
      </c>
      <c r="U7" s="120">
        <v>0</v>
      </c>
      <c r="V7" s="120">
        <v>0</v>
      </c>
      <c r="W7" s="120">
        <v>820552.48</v>
      </c>
      <c r="X7" s="122">
        <f>H7+I7+J7+K7-L7+M7+N7+O7+P7+Q7+R7+V7+W7+S7+T7+U7</f>
        <v>24238438</v>
      </c>
      <c r="Y7" s="120">
        <v>0</v>
      </c>
      <c r="Z7" s="122">
        <f>X7+Y7</f>
        <v>24238438</v>
      </c>
    </row>
    <row r="8" spans="1:26" x14ac:dyDescent="0.25">
      <c r="A8" s="278" t="s">
        <v>264</v>
      </c>
      <c r="B8" s="278"/>
      <c r="C8" s="278"/>
      <c r="D8" s="278"/>
      <c r="E8" s="278"/>
      <c r="F8" s="278"/>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78" t="s">
        <v>265</v>
      </c>
      <c r="B9" s="278"/>
      <c r="C9" s="278"/>
      <c r="D9" s="278"/>
      <c r="E9" s="278"/>
      <c r="F9" s="278"/>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79" t="s">
        <v>297</v>
      </c>
      <c r="B10" s="279"/>
      <c r="C10" s="279"/>
      <c r="D10" s="279"/>
      <c r="E10" s="279"/>
      <c r="F10" s="279"/>
      <c r="G10" s="118">
        <v>4</v>
      </c>
      <c r="H10" s="122">
        <f>H7+H8+H9</f>
        <v>19149234</v>
      </c>
      <c r="I10" s="122">
        <f t="shared" ref="I10:Z10" si="2">I7+I8+I9</f>
        <v>3883316.68</v>
      </c>
      <c r="J10" s="122">
        <f t="shared" si="2"/>
        <v>385334.84</v>
      </c>
      <c r="K10" s="122">
        <f>K7+K8+K9</f>
        <v>0</v>
      </c>
      <c r="L10" s="122">
        <f t="shared" si="2"/>
        <v>0</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0</v>
      </c>
      <c r="W10" s="122">
        <f>W7+W8+W9</f>
        <v>820552.48</v>
      </c>
      <c r="X10" s="122">
        <f>X7+X8+X9</f>
        <v>24238438</v>
      </c>
      <c r="Y10" s="122">
        <f t="shared" si="2"/>
        <v>0</v>
      </c>
      <c r="Z10" s="122">
        <f t="shared" si="2"/>
        <v>24238438</v>
      </c>
    </row>
    <row r="11" spans="1:26" x14ac:dyDescent="0.25">
      <c r="A11" s="278" t="s">
        <v>266</v>
      </c>
      <c r="B11" s="278"/>
      <c r="C11" s="278"/>
      <c r="D11" s="278"/>
      <c r="E11" s="278"/>
      <c r="F11" s="278"/>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105971.66</v>
      </c>
      <c r="X11" s="122">
        <f>H11+I11+J11+K11-L11+M11+N11+O11+P11+Q11+R11+V11+W11+S11+T11+U11</f>
        <v>105971.66</v>
      </c>
      <c r="Y11" s="120">
        <v>0</v>
      </c>
      <c r="Z11" s="122">
        <f t="shared" ref="Z11:Z29" si="3">X11+Y11</f>
        <v>105971.66</v>
      </c>
    </row>
    <row r="12" spans="1:26" x14ac:dyDescent="0.25">
      <c r="A12" s="278" t="s">
        <v>267</v>
      </c>
      <c r="B12" s="278"/>
      <c r="C12" s="278"/>
      <c r="D12" s="278"/>
      <c r="E12" s="278"/>
      <c r="F12" s="278"/>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78" t="s">
        <v>268</v>
      </c>
      <c r="B13" s="278"/>
      <c r="C13" s="278"/>
      <c r="D13" s="278"/>
      <c r="E13" s="278"/>
      <c r="F13" s="278"/>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78" t="s">
        <v>401</v>
      </c>
      <c r="B14" s="278"/>
      <c r="C14" s="278"/>
      <c r="D14" s="278"/>
      <c r="E14" s="278"/>
      <c r="F14" s="278"/>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78" t="s">
        <v>269</v>
      </c>
      <c r="B15" s="278"/>
      <c r="C15" s="278"/>
      <c r="D15" s="278"/>
      <c r="E15" s="278"/>
      <c r="F15" s="278"/>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78" t="s">
        <v>270</v>
      </c>
      <c r="B16" s="278"/>
      <c r="C16" s="278"/>
      <c r="D16" s="278"/>
      <c r="E16" s="278"/>
      <c r="F16" s="278"/>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78" t="s">
        <v>271</v>
      </c>
      <c r="B17" s="278"/>
      <c r="C17" s="278"/>
      <c r="D17" s="278"/>
      <c r="E17" s="278"/>
      <c r="F17" s="278"/>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78" t="s">
        <v>272</v>
      </c>
      <c r="B18" s="278"/>
      <c r="C18" s="278"/>
      <c r="D18" s="278"/>
      <c r="E18" s="278"/>
      <c r="F18" s="278"/>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78" t="s">
        <v>273</v>
      </c>
      <c r="B19" s="278"/>
      <c r="C19" s="278"/>
      <c r="D19" s="278"/>
      <c r="E19" s="278"/>
      <c r="F19" s="278"/>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78" t="s">
        <v>274</v>
      </c>
      <c r="B20" s="278"/>
      <c r="C20" s="278"/>
      <c r="D20" s="278"/>
      <c r="E20" s="278"/>
      <c r="F20" s="278"/>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78" t="s">
        <v>402</v>
      </c>
      <c r="B21" s="278"/>
      <c r="C21" s="278"/>
      <c r="D21" s="278"/>
      <c r="E21" s="278"/>
      <c r="F21" s="278"/>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78" t="s">
        <v>403</v>
      </c>
      <c r="B22" s="278"/>
      <c r="C22" s="278"/>
      <c r="D22" s="278"/>
      <c r="E22" s="278"/>
      <c r="F22" s="278"/>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78" t="s">
        <v>404</v>
      </c>
      <c r="B23" s="278"/>
      <c r="C23" s="278"/>
      <c r="D23" s="278"/>
      <c r="E23" s="278"/>
      <c r="F23" s="278"/>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78" t="s">
        <v>275</v>
      </c>
      <c r="B24" s="278"/>
      <c r="C24" s="278"/>
      <c r="D24" s="278"/>
      <c r="E24" s="278"/>
      <c r="F24" s="278"/>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78" t="s">
        <v>405</v>
      </c>
      <c r="B25" s="278"/>
      <c r="C25" s="278"/>
      <c r="D25" s="278"/>
      <c r="E25" s="278"/>
      <c r="F25" s="278"/>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78" t="s">
        <v>413</v>
      </c>
      <c r="B26" s="278"/>
      <c r="C26" s="278"/>
      <c r="D26" s="278"/>
      <c r="E26" s="278"/>
      <c r="F26" s="278"/>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-73650.899999999994</v>
      </c>
      <c r="X26" s="122">
        <f t="shared" si="4"/>
        <v>-73650.899999999994</v>
      </c>
      <c r="Y26" s="120">
        <v>0</v>
      </c>
      <c r="Z26" s="122">
        <f t="shared" si="3"/>
        <v>-73650.899999999994</v>
      </c>
    </row>
    <row r="27" spans="1:26" ht="12.75" customHeight="1" x14ac:dyDescent="0.25">
      <c r="A27" s="278" t="s">
        <v>406</v>
      </c>
      <c r="B27" s="278"/>
      <c r="C27" s="278"/>
      <c r="D27" s="278"/>
      <c r="E27" s="278"/>
      <c r="F27" s="278"/>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78" t="s">
        <v>407</v>
      </c>
      <c r="B28" s="278"/>
      <c r="C28" s="278"/>
      <c r="D28" s="278"/>
      <c r="E28" s="278"/>
      <c r="F28" s="278"/>
      <c r="G28" s="117">
        <v>22</v>
      </c>
      <c r="H28" s="120">
        <v>0</v>
      </c>
      <c r="I28" s="120">
        <v>0</v>
      </c>
      <c r="J28" s="120">
        <v>572126</v>
      </c>
      <c r="K28" s="120">
        <v>174775.58</v>
      </c>
      <c r="L28" s="120">
        <v>0</v>
      </c>
      <c r="M28" s="120">
        <v>0</v>
      </c>
      <c r="N28" s="120">
        <v>0</v>
      </c>
      <c r="O28" s="120">
        <v>0</v>
      </c>
      <c r="P28" s="120">
        <v>0</v>
      </c>
      <c r="Q28" s="120">
        <v>0</v>
      </c>
      <c r="R28" s="120">
        <v>0</v>
      </c>
      <c r="S28" s="120">
        <v>0</v>
      </c>
      <c r="T28" s="120">
        <v>0</v>
      </c>
      <c r="U28" s="120">
        <v>0</v>
      </c>
      <c r="V28" s="120">
        <v>0</v>
      </c>
      <c r="W28" s="120">
        <f>-W7-W26</f>
        <v>-746901.58</v>
      </c>
      <c r="X28" s="122">
        <f t="shared" si="4"/>
        <v>0</v>
      </c>
      <c r="Y28" s="120">
        <v>0</v>
      </c>
      <c r="Z28" s="122">
        <f t="shared" si="3"/>
        <v>0</v>
      </c>
    </row>
    <row r="29" spans="1:26" ht="12.75" customHeight="1" x14ac:dyDescent="0.25">
      <c r="A29" s="278" t="s">
        <v>408</v>
      </c>
      <c r="B29" s="278"/>
      <c r="C29" s="278"/>
      <c r="D29" s="278"/>
      <c r="E29" s="278"/>
      <c r="F29" s="278"/>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79" t="s">
        <v>409</v>
      </c>
      <c r="B30" s="279"/>
      <c r="C30" s="279"/>
      <c r="D30" s="279"/>
      <c r="E30" s="279"/>
      <c r="F30" s="279"/>
      <c r="G30" s="118">
        <v>24</v>
      </c>
      <c r="H30" s="122">
        <f>SUM(H10:H29)</f>
        <v>19149234</v>
      </c>
      <c r="I30" s="122">
        <f t="shared" ref="I30:Z30" si="5">SUM(I10:I29)</f>
        <v>3883316.68</v>
      </c>
      <c r="J30" s="122">
        <f t="shared" si="5"/>
        <v>957460.84</v>
      </c>
      <c r="K30" s="122">
        <f t="shared" si="5"/>
        <v>174775.58</v>
      </c>
      <c r="L30" s="122">
        <f t="shared" si="5"/>
        <v>0</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0</v>
      </c>
      <c r="W30" s="122">
        <f t="shared" si="5"/>
        <v>105971.66</v>
      </c>
      <c r="X30" s="122">
        <f>SUM(X10:X29)</f>
        <v>24270758.760000002</v>
      </c>
      <c r="Y30" s="122">
        <f t="shared" si="5"/>
        <v>0</v>
      </c>
      <c r="Z30" s="122">
        <f t="shared" si="5"/>
        <v>24270758.760000002</v>
      </c>
    </row>
    <row r="31" spans="1:26" x14ac:dyDescent="0.25">
      <c r="A31" s="280" t="s">
        <v>276</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row>
    <row r="32" spans="1:26" ht="36.75" customHeight="1" x14ac:dyDescent="0.25">
      <c r="A32" s="277" t="s">
        <v>277</v>
      </c>
      <c r="B32" s="277"/>
      <c r="C32" s="277"/>
      <c r="D32" s="277"/>
      <c r="E32" s="277"/>
      <c r="F32" s="27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77" t="s">
        <v>410</v>
      </c>
      <c r="B33" s="277"/>
      <c r="C33" s="277"/>
      <c r="D33" s="277"/>
      <c r="E33" s="277"/>
      <c r="F33" s="27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105971.66</v>
      </c>
      <c r="X33" s="122">
        <f>X11+X32</f>
        <v>105971.66</v>
      </c>
      <c r="Y33" s="122">
        <f t="shared" si="9"/>
        <v>0</v>
      </c>
      <c r="Z33" s="122">
        <f t="shared" si="9"/>
        <v>105971.66</v>
      </c>
    </row>
    <row r="34" spans="1:26" ht="30.75" customHeight="1" x14ac:dyDescent="0.25">
      <c r="A34" s="277" t="s">
        <v>411</v>
      </c>
      <c r="B34" s="277"/>
      <c r="C34" s="277"/>
      <c r="D34" s="277"/>
      <c r="E34" s="277"/>
      <c r="F34" s="277"/>
      <c r="G34" s="118">
        <v>27</v>
      </c>
      <c r="H34" s="122">
        <f>SUM(H21:H29)</f>
        <v>0</v>
      </c>
      <c r="I34" s="122">
        <f t="shared" ref="I34:Z34" si="12">SUM(I21:I29)</f>
        <v>0</v>
      </c>
      <c r="J34" s="122">
        <f t="shared" si="12"/>
        <v>572126</v>
      </c>
      <c r="K34" s="122">
        <f t="shared" si="12"/>
        <v>174775.58</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-820552.48</v>
      </c>
      <c r="X34" s="122">
        <f>SUM(X21:X29)</f>
        <v>-73650.899999999994</v>
      </c>
      <c r="Y34" s="122">
        <f t="shared" si="12"/>
        <v>0</v>
      </c>
      <c r="Z34" s="122">
        <f t="shared" si="12"/>
        <v>-73650.899999999994</v>
      </c>
    </row>
    <row r="35" spans="1:26" x14ac:dyDescent="0.25">
      <c r="A35" s="280" t="s">
        <v>278</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row>
    <row r="36" spans="1:26" ht="12.75" customHeight="1" x14ac:dyDescent="0.25">
      <c r="A36" s="283" t="s">
        <v>298</v>
      </c>
      <c r="B36" s="283"/>
      <c r="C36" s="283"/>
      <c r="D36" s="283"/>
      <c r="E36" s="283"/>
      <c r="F36" s="283"/>
      <c r="G36" s="117">
        <v>28</v>
      </c>
      <c r="H36" s="120">
        <f>+H30</f>
        <v>19149234</v>
      </c>
      <c r="I36" s="120">
        <f>+I30</f>
        <v>3883316.68</v>
      </c>
      <c r="J36" s="120">
        <f>+J30</f>
        <v>957460.84</v>
      </c>
      <c r="K36" s="120">
        <f>+K30</f>
        <v>174775.58</v>
      </c>
      <c r="L36" s="120">
        <v>0</v>
      </c>
      <c r="M36" s="120">
        <v>0</v>
      </c>
      <c r="N36" s="120">
        <v>0</v>
      </c>
      <c r="O36" s="120">
        <v>0</v>
      </c>
      <c r="P36" s="120">
        <v>0</v>
      </c>
      <c r="Q36" s="120">
        <v>0</v>
      </c>
      <c r="R36" s="120">
        <v>0</v>
      </c>
      <c r="S36" s="120">
        <v>0</v>
      </c>
      <c r="T36" s="120">
        <v>0</v>
      </c>
      <c r="U36" s="120">
        <v>0</v>
      </c>
      <c r="V36" s="120">
        <v>0</v>
      </c>
      <c r="W36" s="120">
        <f>+W30</f>
        <v>105971.66</v>
      </c>
      <c r="X36" s="121">
        <f>H36+I36+J36+K36-L36+M36+N36+O36+P36+Q36+R36+V36+W36+S36+T36+U36</f>
        <v>24270758.760000002</v>
      </c>
      <c r="Y36" s="120">
        <v>0</v>
      </c>
      <c r="Z36" s="121">
        <f t="shared" ref="Z36:Z38" si="15">X36+Y36</f>
        <v>24270758.760000002</v>
      </c>
    </row>
    <row r="37" spans="1:26" ht="12.75" customHeight="1" x14ac:dyDescent="0.25">
      <c r="A37" s="278" t="s">
        <v>264</v>
      </c>
      <c r="B37" s="278"/>
      <c r="C37" s="278"/>
      <c r="D37" s="278"/>
      <c r="E37" s="278"/>
      <c r="F37" s="278"/>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78" t="s">
        <v>265</v>
      </c>
      <c r="B38" s="278"/>
      <c r="C38" s="278"/>
      <c r="D38" s="278"/>
      <c r="E38" s="278"/>
      <c r="F38" s="278"/>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79" t="s">
        <v>412</v>
      </c>
      <c r="B39" s="279"/>
      <c r="C39" s="279"/>
      <c r="D39" s="279"/>
      <c r="E39" s="279"/>
      <c r="F39" s="279"/>
      <c r="G39" s="118">
        <v>31</v>
      </c>
      <c r="H39" s="122">
        <f>H36+H37+H38</f>
        <v>19149234</v>
      </c>
      <c r="I39" s="122">
        <f t="shared" ref="I39:Z39" si="17">I36+I37+I38</f>
        <v>3883316.68</v>
      </c>
      <c r="J39" s="122">
        <f t="shared" si="17"/>
        <v>957460.84</v>
      </c>
      <c r="K39" s="122">
        <f t="shared" si="17"/>
        <v>174775.58</v>
      </c>
      <c r="L39" s="122">
        <f t="shared" si="17"/>
        <v>0</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0</v>
      </c>
      <c r="W39" s="122">
        <f t="shared" si="17"/>
        <v>105971.66</v>
      </c>
      <c r="X39" s="122">
        <f>X36+X37+X38</f>
        <v>24270758.760000002</v>
      </c>
      <c r="Y39" s="122">
        <f t="shared" si="17"/>
        <v>0</v>
      </c>
      <c r="Z39" s="122">
        <f t="shared" si="17"/>
        <v>24270758.760000002</v>
      </c>
    </row>
    <row r="40" spans="1:26" ht="12.75" customHeight="1" x14ac:dyDescent="0.25">
      <c r="A40" s="278" t="s">
        <v>266</v>
      </c>
      <c r="B40" s="278"/>
      <c r="C40" s="278"/>
      <c r="D40" s="278"/>
      <c r="E40" s="278"/>
      <c r="F40" s="278"/>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-141758.97</v>
      </c>
      <c r="X40" s="121">
        <f>H40+I40+J40+K40-L40+M40+N40+O40+P40+Q40+R40+V40+W40+S40+T40+U40</f>
        <v>-141758.97</v>
      </c>
      <c r="Y40" s="120">
        <v>0</v>
      </c>
      <c r="Z40" s="121">
        <f t="shared" ref="Z40:Z58" si="18">X40+Y40</f>
        <v>-141758.97</v>
      </c>
    </row>
    <row r="41" spans="1:26" ht="12.75" customHeight="1" x14ac:dyDescent="0.25">
      <c r="A41" s="278" t="s">
        <v>267</v>
      </c>
      <c r="B41" s="278"/>
      <c r="C41" s="278"/>
      <c r="D41" s="278"/>
      <c r="E41" s="278"/>
      <c r="F41" s="278"/>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78" t="s">
        <v>279</v>
      </c>
      <c r="B42" s="278"/>
      <c r="C42" s="278"/>
      <c r="D42" s="278"/>
      <c r="E42" s="278"/>
      <c r="F42" s="278"/>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78" t="s">
        <v>401</v>
      </c>
      <c r="B43" s="278"/>
      <c r="C43" s="278"/>
      <c r="D43" s="278"/>
      <c r="E43" s="278"/>
      <c r="F43" s="278"/>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78" t="s">
        <v>269</v>
      </c>
      <c r="B44" s="278"/>
      <c r="C44" s="278"/>
      <c r="D44" s="278"/>
      <c r="E44" s="278"/>
      <c r="F44" s="278"/>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78" t="s">
        <v>270</v>
      </c>
      <c r="B45" s="278"/>
      <c r="C45" s="278"/>
      <c r="D45" s="278"/>
      <c r="E45" s="278"/>
      <c r="F45" s="278"/>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78" t="s">
        <v>280</v>
      </c>
      <c r="B46" s="278"/>
      <c r="C46" s="278"/>
      <c r="D46" s="278"/>
      <c r="E46" s="278"/>
      <c r="F46" s="278"/>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78" t="s">
        <v>272</v>
      </c>
      <c r="B47" s="278"/>
      <c r="C47" s="278"/>
      <c r="D47" s="278"/>
      <c r="E47" s="278"/>
      <c r="F47" s="278"/>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78" t="s">
        <v>273</v>
      </c>
      <c r="B48" s="278"/>
      <c r="C48" s="278"/>
      <c r="D48" s="278"/>
      <c r="E48" s="278"/>
      <c r="F48" s="278"/>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78" t="s">
        <v>274</v>
      </c>
      <c r="B49" s="278"/>
      <c r="C49" s="278"/>
      <c r="D49" s="278"/>
      <c r="E49" s="278"/>
      <c r="F49" s="278"/>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78" t="s">
        <v>402</v>
      </c>
      <c r="B50" s="278"/>
      <c r="C50" s="278"/>
      <c r="D50" s="278"/>
      <c r="E50" s="278"/>
      <c r="F50" s="278"/>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78" t="s">
        <v>403</v>
      </c>
      <c r="B51" s="278"/>
      <c r="C51" s="278"/>
      <c r="D51" s="278"/>
      <c r="E51" s="278"/>
      <c r="F51" s="278"/>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78" t="s">
        <v>404</v>
      </c>
      <c r="B52" s="278"/>
      <c r="C52" s="278"/>
      <c r="D52" s="278"/>
      <c r="E52" s="278"/>
      <c r="F52" s="278"/>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78" t="s">
        <v>275</v>
      </c>
      <c r="B53" s="278"/>
      <c r="C53" s="278"/>
      <c r="D53" s="278"/>
      <c r="E53" s="278"/>
      <c r="F53" s="278"/>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78" t="s">
        <v>405</v>
      </c>
      <c r="B54" s="278"/>
      <c r="C54" s="278"/>
      <c r="D54" s="278"/>
      <c r="E54" s="278"/>
      <c r="F54" s="278"/>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78" t="s">
        <v>413</v>
      </c>
      <c r="B55" s="278"/>
      <c r="C55" s="278"/>
      <c r="D55" s="278"/>
      <c r="E55" s="278"/>
      <c r="F55" s="278"/>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78" t="s">
        <v>406</v>
      </c>
      <c r="B56" s="278"/>
      <c r="C56" s="278"/>
      <c r="D56" s="278"/>
      <c r="E56" s="278"/>
      <c r="F56" s="278"/>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78" t="s">
        <v>414</v>
      </c>
      <c r="B57" s="278"/>
      <c r="C57" s="278"/>
      <c r="D57" s="278"/>
      <c r="E57" s="278"/>
      <c r="F57" s="278"/>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f>-W57</f>
        <v>105971.66</v>
      </c>
      <c r="W57" s="120">
        <f>-W36</f>
        <v>-105971.66</v>
      </c>
      <c r="X57" s="121">
        <f t="shared" si="19"/>
        <v>0</v>
      </c>
      <c r="Y57" s="120">
        <v>0</v>
      </c>
      <c r="Z57" s="121">
        <f t="shared" si="18"/>
        <v>0</v>
      </c>
    </row>
    <row r="58" spans="1:26" ht="12.75" customHeight="1" x14ac:dyDescent="0.25">
      <c r="A58" s="278" t="s">
        <v>408</v>
      </c>
      <c r="B58" s="278"/>
      <c r="C58" s="278"/>
      <c r="D58" s="278"/>
      <c r="E58" s="278"/>
      <c r="F58" s="278"/>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79" t="s">
        <v>415</v>
      </c>
      <c r="B59" s="279"/>
      <c r="C59" s="279"/>
      <c r="D59" s="279"/>
      <c r="E59" s="279"/>
      <c r="F59" s="279"/>
      <c r="G59" s="118">
        <v>51</v>
      </c>
      <c r="H59" s="122">
        <f>SUM(H39:H58)</f>
        <v>19149234</v>
      </c>
      <c r="I59" s="122">
        <f t="shared" ref="I59:Z59" si="20">SUM(I39:I58)</f>
        <v>3883316.68</v>
      </c>
      <c r="J59" s="122">
        <f t="shared" si="20"/>
        <v>957460.84</v>
      </c>
      <c r="K59" s="122">
        <f t="shared" si="20"/>
        <v>174775.58</v>
      </c>
      <c r="L59" s="122">
        <f t="shared" si="20"/>
        <v>0</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105971.66</v>
      </c>
      <c r="W59" s="122">
        <f t="shared" si="20"/>
        <v>-141758.97</v>
      </c>
      <c r="X59" s="122">
        <f>SUM(X39:X58)</f>
        <v>24128999.789999999</v>
      </c>
      <c r="Y59" s="122">
        <f t="shared" si="20"/>
        <v>0</v>
      </c>
      <c r="Z59" s="122">
        <f t="shared" si="20"/>
        <v>24128999.789999999</v>
      </c>
    </row>
    <row r="60" spans="1:26" x14ac:dyDescent="0.25">
      <c r="A60" s="280" t="s">
        <v>276</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c r="Z60" s="281"/>
    </row>
    <row r="61" spans="1:26" ht="31.5" customHeight="1" x14ac:dyDescent="0.25">
      <c r="A61" s="277" t="s">
        <v>416</v>
      </c>
      <c r="B61" s="277"/>
      <c r="C61" s="277"/>
      <c r="D61" s="277"/>
      <c r="E61" s="277"/>
      <c r="F61" s="27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77" t="s">
        <v>417</v>
      </c>
      <c r="B62" s="277"/>
      <c r="C62" s="277"/>
      <c r="D62" s="277"/>
      <c r="E62" s="277"/>
      <c r="F62" s="27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-141758.97</v>
      </c>
      <c r="X62" s="121">
        <f>X40+X61</f>
        <v>-141758.97</v>
      </c>
      <c r="Y62" s="121">
        <f t="shared" si="24"/>
        <v>0</v>
      </c>
      <c r="Z62" s="121">
        <f t="shared" si="24"/>
        <v>-141758.97</v>
      </c>
    </row>
    <row r="63" spans="1:26" ht="29.25" customHeight="1" x14ac:dyDescent="0.25">
      <c r="A63" s="277" t="s">
        <v>418</v>
      </c>
      <c r="B63" s="277"/>
      <c r="C63" s="277"/>
      <c r="D63" s="277"/>
      <c r="E63" s="277"/>
      <c r="F63" s="277"/>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105971.66</v>
      </c>
      <c r="W63" s="121">
        <f t="shared" si="27"/>
        <v>-105971.66</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43"/>
  <sheetViews>
    <sheetView view="pageBreakPreview" zoomScale="73" zoomScaleNormal="66" workbookViewId="0">
      <selection activeCell="A14" sqref="A14"/>
    </sheetView>
  </sheetViews>
  <sheetFormatPr defaultRowHeight="12.5" x14ac:dyDescent="0.25"/>
  <cols>
    <col min="1" max="1" width="44.54296875" bestFit="1" customWidth="1"/>
    <col min="2" max="2" width="94.08984375" customWidth="1"/>
    <col min="3" max="3" width="13.90625" customWidth="1"/>
    <col min="4" max="4" width="20.08984375" bestFit="1" customWidth="1"/>
    <col min="5" max="6" width="18" bestFit="1" customWidth="1"/>
    <col min="8" max="8" width="10.36328125" bestFit="1" customWidth="1"/>
    <col min="9" max="9" width="12.6328125" customWidth="1"/>
    <col min="11" max="11" width="12.453125" customWidth="1"/>
    <col min="13" max="13" width="15.453125" customWidth="1"/>
    <col min="15" max="15" width="14.36328125" customWidth="1"/>
  </cols>
  <sheetData>
    <row r="1" spans="1:8" ht="14.5" x14ac:dyDescent="0.35">
      <c r="A1" s="128" t="s">
        <v>469</v>
      </c>
      <c r="B1" t="s">
        <v>457</v>
      </c>
    </row>
    <row r="2" spans="1:8" ht="14.5" x14ac:dyDescent="0.35">
      <c r="A2" s="128" t="s">
        <v>470</v>
      </c>
      <c r="B2" t="s">
        <v>454</v>
      </c>
    </row>
    <row r="3" spans="1:8" ht="14.5" x14ac:dyDescent="0.35">
      <c r="A3" s="128" t="s">
        <v>471</v>
      </c>
      <c r="B3" s="129" t="s">
        <v>517</v>
      </c>
    </row>
    <row r="5" spans="1:8" ht="14.5" x14ac:dyDescent="0.35">
      <c r="A5" s="128" t="s">
        <v>472</v>
      </c>
      <c r="B5" s="129" t="s">
        <v>473</v>
      </c>
    </row>
    <row r="6" spans="1:8" ht="14.5" x14ac:dyDescent="0.35">
      <c r="A6" s="128"/>
    </row>
    <row r="7" spans="1:8" ht="59.5" customHeight="1" x14ac:dyDescent="0.25">
      <c r="A7" s="130" t="s">
        <v>474</v>
      </c>
      <c r="B7" s="131" t="s">
        <v>475</v>
      </c>
    </row>
    <row r="8" spans="1:8" ht="14.5" x14ac:dyDescent="0.35">
      <c r="A8" s="128"/>
      <c r="B8" s="129"/>
    </row>
    <row r="9" spans="1:8" ht="14.5" x14ac:dyDescent="0.35">
      <c r="A9" s="128" t="s">
        <v>476</v>
      </c>
      <c r="B9" s="129" t="s">
        <v>477</v>
      </c>
    </row>
    <row r="10" spans="1:8" ht="14.5" x14ac:dyDescent="0.35">
      <c r="A10" s="128"/>
      <c r="B10" s="129" t="s">
        <v>478</v>
      </c>
    </row>
    <row r="11" spans="1:8" ht="14.5" x14ac:dyDescent="0.35">
      <c r="A11" s="128"/>
      <c r="B11" s="129" t="s">
        <v>518</v>
      </c>
    </row>
    <row r="12" spans="1:8" ht="14.5" x14ac:dyDescent="0.35">
      <c r="A12" s="128"/>
      <c r="B12" s="129" t="s">
        <v>519</v>
      </c>
    </row>
    <row r="13" spans="1:8" ht="14.5" x14ac:dyDescent="0.35">
      <c r="A13" s="128"/>
      <c r="B13" s="129"/>
    </row>
    <row r="14" spans="1:8" ht="14.5" x14ac:dyDescent="0.35">
      <c r="A14" s="128" t="s">
        <v>479</v>
      </c>
      <c r="B14" s="132">
        <v>10</v>
      </c>
    </row>
    <row r="16" spans="1:8" ht="14.5" x14ac:dyDescent="0.35">
      <c r="A16" s="128" t="s">
        <v>480</v>
      </c>
      <c r="C16" s="133" t="s">
        <v>481</v>
      </c>
      <c r="H16" s="133" t="s">
        <v>482</v>
      </c>
    </row>
    <row r="17" spans="1:19" x14ac:dyDescent="0.25">
      <c r="B17" t="s">
        <v>483</v>
      </c>
      <c r="C17" s="129" t="s">
        <v>484</v>
      </c>
      <c r="H17" s="134">
        <v>90019408</v>
      </c>
    </row>
    <row r="18" spans="1:19" x14ac:dyDescent="0.25">
      <c r="B18" s="129" t="s">
        <v>485</v>
      </c>
      <c r="C18" t="s">
        <v>486</v>
      </c>
      <c r="H18" s="134" t="s">
        <v>487</v>
      </c>
    </row>
    <row r="19" spans="1:19" ht="14.5" x14ac:dyDescent="0.35">
      <c r="B19" s="129" t="s">
        <v>488</v>
      </c>
      <c r="C19" s="129" t="s">
        <v>484</v>
      </c>
      <c r="E19" s="128"/>
      <c r="F19" s="128"/>
      <c r="G19" s="128"/>
      <c r="H19" s="135" t="s">
        <v>489</v>
      </c>
      <c r="I19" s="136"/>
      <c r="J19" s="136"/>
      <c r="K19" s="136"/>
      <c r="L19" s="136"/>
      <c r="M19" s="136"/>
      <c r="N19" s="136"/>
      <c r="O19" s="136"/>
      <c r="P19" s="136"/>
      <c r="Q19" s="136"/>
      <c r="R19" s="136"/>
      <c r="S19" s="136"/>
    </row>
    <row r="20" spans="1:19" ht="14.5" x14ac:dyDescent="0.35">
      <c r="B20" s="129" t="s">
        <v>490</v>
      </c>
      <c r="C20" t="s">
        <v>486</v>
      </c>
      <c r="E20" s="128"/>
      <c r="F20" s="128"/>
      <c r="G20" s="128"/>
      <c r="H20" s="135" t="s">
        <v>491</v>
      </c>
      <c r="I20" s="136"/>
      <c r="J20" s="136"/>
      <c r="K20" s="136"/>
      <c r="L20" s="136"/>
      <c r="M20" s="136"/>
      <c r="N20" s="136"/>
      <c r="O20" s="136"/>
      <c r="P20" s="136"/>
      <c r="Q20" s="136"/>
      <c r="R20" s="136"/>
      <c r="S20" s="136"/>
    </row>
    <row r="21" spans="1:19" ht="14.5" x14ac:dyDescent="0.35">
      <c r="B21" s="129" t="s">
        <v>492</v>
      </c>
      <c r="C21" s="129" t="s">
        <v>493</v>
      </c>
      <c r="H21" s="137" t="s">
        <v>494</v>
      </c>
    </row>
    <row r="22" spans="1:19" ht="14.5" x14ac:dyDescent="0.35">
      <c r="B22" s="129" t="s">
        <v>495</v>
      </c>
      <c r="C22" s="129" t="s">
        <v>496</v>
      </c>
      <c r="H22" s="137" t="s">
        <v>497</v>
      </c>
      <c r="I22" s="129"/>
    </row>
    <row r="23" spans="1:19" ht="14.5" x14ac:dyDescent="0.35">
      <c r="B23" s="129" t="s">
        <v>498</v>
      </c>
      <c r="C23" s="129" t="s">
        <v>499</v>
      </c>
      <c r="H23" s="137" t="s">
        <v>500</v>
      </c>
      <c r="I23" s="129"/>
    </row>
    <row r="24" spans="1:19" ht="14.5" x14ac:dyDescent="0.35">
      <c r="E24" s="128"/>
    </row>
    <row r="25" spans="1:19" x14ac:dyDescent="0.25">
      <c r="B25" s="129" t="s">
        <v>520</v>
      </c>
    </row>
    <row r="26" spans="1:19" ht="14.5" x14ac:dyDescent="0.35">
      <c r="A26" s="128" t="s">
        <v>501</v>
      </c>
      <c r="B26" s="129"/>
    </row>
    <row r="27" spans="1:19" ht="13" x14ac:dyDescent="0.3">
      <c r="B27" s="129" t="s">
        <v>502</v>
      </c>
      <c r="C27" s="138"/>
      <c r="D27" s="138"/>
      <c r="E27" s="138"/>
      <c r="G27" s="138"/>
    </row>
    <row r="28" spans="1:19" ht="13" x14ac:dyDescent="0.3">
      <c r="B28" s="129" t="s">
        <v>503</v>
      </c>
      <c r="C28" s="138"/>
      <c r="D28" s="138"/>
      <c r="E28" s="138"/>
      <c r="G28" s="138"/>
    </row>
    <row r="29" spans="1:19" ht="13" x14ac:dyDescent="0.3">
      <c r="B29" s="129" t="s">
        <v>504</v>
      </c>
      <c r="C29" s="138"/>
      <c r="D29" s="138"/>
      <c r="E29" s="138"/>
      <c r="G29" s="138"/>
    </row>
    <row r="30" spans="1:19" ht="13" x14ac:dyDescent="0.3">
      <c r="B30" s="129" t="s">
        <v>505</v>
      </c>
      <c r="C30" s="138"/>
      <c r="D30" s="138"/>
      <c r="E30" s="138"/>
      <c r="G30" s="138"/>
    </row>
    <row r="31" spans="1:19" ht="13" x14ac:dyDescent="0.3">
      <c r="B31" s="129"/>
      <c r="C31" s="138"/>
      <c r="D31" s="138"/>
      <c r="E31" s="138"/>
      <c r="G31" s="138"/>
    </row>
    <row r="32" spans="1:19" ht="13" x14ac:dyDescent="0.3">
      <c r="B32" s="129" t="s">
        <v>506</v>
      </c>
      <c r="C32" s="138"/>
      <c r="D32" s="138"/>
      <c r="E32" s="138"/>
      <c r="G32" s="138"/>
    </row>
    <row r="33" spans="1:7" ht="13" x14ac:dyDescent="0.3">
      <c r="B33" s="129" t="s">
        <v>507</v>
      </c>
      <c r="C33" s="138"/>
      <c r="D33" s="138"/>
      <c r="E33" s="138"/>
      <c r="G33" s="138"/>
    </row>
    <row r="34" spans="1:7" x14ac:dyDescent="0.25">
      <c r="B34" s="129" t="s">
        <v>508</v>
      </c>
    </row>
    <row r="35" spans="1:7" x14ac:dyDescent="0.25">
      <c r="B35" s="129" t="s">
        <v>509</v>
      </c>
    </row>
    <row r="36" spans="1:7" x14ac:dyDescent="0.25">
      <c r="B36" s="129" t="s">
        <v>510</v>
      </c>
    </row>
    <row r="37" spans="1:7" x14ac:dyDescent="0.25">
      <c r="B37" s="129"/>
    </row>
    <row r="38" spans="1:7" ht="13" x14ac:dyDescent="0.3">
      <c r="B38" s="129" t="s">
        <v>511</v>
      </c>
      <c r="C38" s="138"/>
    </row>
    <row r="39" spans="1:7" ht="13" x14ac:dyDescent="0.3">
      <c r="B39" s="129"/>
      <c r="C39" s="138"/>
    </row>
    <row r="40" spans="1:7" ht="13" x14ac:dyDescent="0.3">
      <c r="A40" s="129"/>
      <c r="B40" s="129"/>
      <c r="C40" s="138"/>
    </row>
    <row r="41" spans="1:7" ht="14.5" x14ac:dyDescent="0.35">
      <c r="A41" s="128" t="s">
        <v>512</v>
      </c>
      <c r="B41" s="129" t="s">
        <v>513</v>
      </c>
      <c r="C41" s="138"/>
    </row>
    <row r="42" spans="1:7" ht="13" x14ac:dyDescent="0.3">
      <c r="C42" s="138"/>
    </row>
    <row r="43" spans="1:7" ht="14.5" x14ac:dyDescent="0.35">
      <c r="A43" s="128"/>
    </row>
  </sheetData>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Mario Jurić</cp:lastModifiedBy>
  <cp:lastPrinted>2026-04-21T05:31:03Z</cp:lastPrinted>
  <dcterms:created xsi:type="dcterms:W3CDTF">2008-10-17T11:51:54Z</dcterms:created>
  <dcterms:modified xsi:type="dcterms:W3CDTF">2026-07-29T14:20:37Z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