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aveExternalLinkValues="0" codeName="ThisWorkbook" defaultThemeVersion="124226"/>
  <mc:AlternateContent xmlns:mc="http://schemas.openxmlformats.org/markup-compatibility/2006">
    <mc:Choice Requires="x15">
      <x15ac:absPath xmlns:x15ac="http://schemas.microsoft.com/office/spreadsheetml/2010/11/ac" url="https://spanzg.sharepoint.com/sites/Reporting/Zajednicki dokumenti/General/2026/9-2026/TFI/"/>
    </mc:Choice>
  </mc:AlternateContent>
  <xr:revisionPtr revIDLastSave="331" documentId="13_ncr:1_{0F7DA94B-60F6-43C6-833B-68023BFB874F}" xr6:coauthVersionLast="47" xr6:coauthVersionMax="47" xr10:uidLastSave="{F6C0AFCB-48C1-47B3-B3A1-DDB0B803F5EC}"/>
  <bookViews>
    <workbookView xWindow="-110" yWindow="-110" windowWidth="25820" windowHeight="13900" activeTab="6"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H57" i="20" s="1"/>
  <c r="H59" i="20" s="1"/>
  <c r="I118" i="18"/>
  <c r="I106" i="18"/>
  <c r="I99" i="18"/>
  <c r="I95" i="18"/>
  <c r="I92" i="18"/>
  <c r="I60" i="18"/>
  <c r="I53" i="18"/>
  <c r="I45" i="18"/>
  <c r="I38" i="18"/>
  <c r="I27" i="18"/>
  <c r="I17" i="18"/>
  <c r="I10" i="18"/>
  <c r="I24" i="20" l="1"/>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<sst xmlns="http://schemas.openxmlformats.org/spreadsheetml/2006/main" count="534" uniqueCount="467">
  <si>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</si>
  <si>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</si>
  <si>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</si>
  <si>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</si>
  <si>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</si>
  <si>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</si>
  <si>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</si>
  <si>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</si>
  <si>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</si>
  <si>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</si>
  <si>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</si>
  <si>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</si>
  <si>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</si>
  <si>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</si>
  <si>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</si>
  <si>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</si>
  <si>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</si>
  <si>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</si>
  <si>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</si>
  <si>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</si>
  <si>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</si>
  <si>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</si>
  <si>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</si>
  <si>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</si>
  <si>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</si>
  <si>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</si>
  <si>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</si>
  <si>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</si>
  <si>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</si>
  <si>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</si>
  <si>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</si>
  <si>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</si>
  <si>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</si>
  <si>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</si>
  <si>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</si>
  <si>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</si>
  <si>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</si>
  <si>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</si>
  <si>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</si>
  <si>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</si>
  <si>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</si>
  <si>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</si>
  <si>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</si>
  <si>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</si>
  <si>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</si>
  <si>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</si>
  <si>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</si>
  <si>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</si>
  <si>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</si>
  <si>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</si>
  <si>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</si>
  <si>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</si>
  <si>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</si>
  <si>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</si>
  <si>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</si>
  <si>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</si>
  <si>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</si>
  <si>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</si>
  <si>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</si>
  <si>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</si>
  <si>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</si>
  <si>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</si>
  <si>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</si>
  <si>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</si>
  <si>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</si>
  <si>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</si>
  <si>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</si>
  <si>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</si>
  <si>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</si>
  <si>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</si>
  <si>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</si>
  <si>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</si>
  <si>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</si>
  <si>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</si>
  <si>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</si>
  <si>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</si>
  <si>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</si>
  <si>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</si>
  <si>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</si>
  <si>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</si>
  <si>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</si>
  <si>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</si>
  <si>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</si>
  <si>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</si>
  <si>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</si>
  <si>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</si>
  <si>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</si>
  <si>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</si>
  <si>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</si>
  <si>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</si>
  <si>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</si>
  <si>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</si>
  <si>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</si>
  <si>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</si>
  <si>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</si>
  <si>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</si>
  <si>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</si>
  <si>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</si>
  <si>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</si>
  <si>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</si>
  <si>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</si>
  <si>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</si>
  <si>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</si>
  <si>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</si>
  <si>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</si>
  <si>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</si>
  <si>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</si>
  <si>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</si>
  <si>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</si>
  <si>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</si>
  <si>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</si>
  <si>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</si>
  <si>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</si>
  <si>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</si>
  <si>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</si>
  <si>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</si>
  <si>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</si>
  <si>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</si>
  <si>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</si>
  <si>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</si>
  <si>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</si>
  <si>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</si>
  <si>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</si>
  <si>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</si>
  <si>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</si>
  <si>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</si>
  <si>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</si>
  <si>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</si>
  <si>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</si>
  <si>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</si>
  <si>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</si>
  <si>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</si>
  <si>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</si>
  <si>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</si>
  <si>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</si>
  <si>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</si>
  <si>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</si>
  <si>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</si>
  <si>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</si>
  <si>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</si>
  <si>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</si>
  <si>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</si>
  <si>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</si>
  <si>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</si>
  <si>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</si>
  <si>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</si>
  <si>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</si>
  <si>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</si>
  <si>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</si>
  <si>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</si>
  <si>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</si>
  <si>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</si>
  <si>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</si>
  <si>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</si>
  <si>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</si>
  <si>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</si>
  <si>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</si>
  <si>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</si>
  <si>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</si>
  <si>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</si>
  <si>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</si>
  <si>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</si>
  <si>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</si>
  <si>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</si>
  <si>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</si>
  <si>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</si>
  <si>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</si>
  <si>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</si>
  <si>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</si>
  <si>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</si>
  <si>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</si>
  <si>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</si>
  <si>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</si>
  <si>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</si>
  <si>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</si>
  <si>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</si>
  <si>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</si>
  <si>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</si>
  <si>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</si>
  <si>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</si>
  <si>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</si>
  <si>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</si>
  <si>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</si>
  <si>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</si>
  <si>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</si>
  <si>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</si>
  <si>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</si>
  <si>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</si>
  <si>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</si>
  <si>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</si>
  <si>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</si>
  <si>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</si>
  <si>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</si>
  <si>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</si>
  <si>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</si>
  <si>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</si>
  <si>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</si>
  <si>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</si>
  <si>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</si>
  <si>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</si>
  <si>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</si>
  <si>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</si>
  <si>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</si>
  <si>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</si>
  <si>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</si>
  <si>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</si>
  <si>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</si>
  <si>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</si>
  <si>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</si>
  <si>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</si>
  <si>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</si>
  <si>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</si>
  <si>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</si>
  <si>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</si>
  <si>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</si>
  <si>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</si>
  <si>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</si>
  <si>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</si>
  <si>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</si>
  <si>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</si>
  <si>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</si>
  <si>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</si>
  <si>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</si>
  <si>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</si>
  <si>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</si>
  <si>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</si>
  <si>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</si>
  <si>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</si>
  <si>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</si>
  <si>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</si>
  <si>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</si>
  <si>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</si>
  <si>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</si>
  <si>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</si>
  <si>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</si>
  <si>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</si>
  <si>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</si>
  <si>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</si>
  <si>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</si>
  <si>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</si>
  <si>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</si>
  <si>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</si>
  <si>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</si>
  <si>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</si>
  <si>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</si>
  <si>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</si>
  <si>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</si>
  <si>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</si>
  <si>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</si>
  <si>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</si>
  <si>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</si>
  <si>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</si>
  <si>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</si>
  <si>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</si>
  <si>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</si>
  <si>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</si>
  <si>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</si>
  <si>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</si>
  <si>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</si>
  <si>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</si>
  <si>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</si>
  <si>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</si>
  <si>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</si>
  <si>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</si>
  <si>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</si>
  <si>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</si>
  <si>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</si>
  <si>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</si>
  <si>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</si>
  <si>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</si>
  <si>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</si>
  <si>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</si>
  <si>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</si>
  <si>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</si>
  <si>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</si>
  <si>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</si>
  <si>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</si>
  <si>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</si>
  <si>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</si>
  <si>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</si>
  <si>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</si>
  <si>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</si>
  <si>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</si>
  <si>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</si>
  <si>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</si>
  <si>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</si>
  <si>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</si>
  <si>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</si>
  <si>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</si>
  <si>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</si>
  <si>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</si>
  <si>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</si>
  <si>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</si>
  <si>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</si>
  <si>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</si>
  <si>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</si>
  <si>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</si>
  <si>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</si>
  <si>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</si>
  <si>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</si>
  <si>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</si>
  <si>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</si>
  <si>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</si>
  <si>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</si>
  <si>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</si>
  <si>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</si>
  <si>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</si>
  <si>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</si>
  <si>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</si>
  <si>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</si>
  <si>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</si>
  <si>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</si>
  <si>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</si>
  <si>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</si>
  <si>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</si>
  <si>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</si>
  <si>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</si>
  <si>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</si>
  <si>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</si>
  <si>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</si>
  <si>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</si>
  <si>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</si>
  <si>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</si>
  <si>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</si>
  <si>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</si>
  <si>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</si>
  <si>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</si>
  <si>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</si>
  <si>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</si>
  <si>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</si>
  <si>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</si>
  <si>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</si>
  <si>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</si>
  <si>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</si>
  <si>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</si>
  <si>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</si>
  <si>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</si>
  <si>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</si>
  <si>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</si>
  <si>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</si>
  <si>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</si>
  <si>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</si>
  <si>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</si>
  <si>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</si>
  <si>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</si>
  <si>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</si>
  <si>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</si>
  <si>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</si>
  <si>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</si>
  <si>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</si>
  <si>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</si>
  <si>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</si>
  <si>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</si>
  <si>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</si>
  <si>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</si>
  <si>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</si>
  <si>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</si>
  <si>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</si>
  <si>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</si>
  <si>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</si>
  <si>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</si>
  <si>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</si>
  <si>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</si>
  <si>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</si>
  <si>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</si>
  <si>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</si>
  <si>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</si>
  <si>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</si>
  <si>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</si>
  <si>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</si>
  <si>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</si>
  <si>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</si>
  <si>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</si>
  <si>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</si>
  <si>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</si>
  <si>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</si>
  <si>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</si>
  <si>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</si>
  <si>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</si>
  <si>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</si>
  <si>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</si>
  <si>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</si>
  <si>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</si>
  <si>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</si>
  <si>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</si>
  <si>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</si>
  <si>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</si>
  <si>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</si>
  <si>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</si>
  <si>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</si>
  <si>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</si>
  <si>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</si>
  <si>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</si>
  <si>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</si>
  <si>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</si>
  <si>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</si>
  <si>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</si>
  <si>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</si>
  <si>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</si>
  <si>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</si>
  <si>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</si>
  <si>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</si>
  <si>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</si>
  <si>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</si>
  <si>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</si>
  <si>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</si>
  <si>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</si>
  <si>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</si>
  <si>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</si>
  <si>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</si>
  <si>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</si>
  <si>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</si>
  <si>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</si>
  <si>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</si>
  <si>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</si>
  <si>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</si>
  <si>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</si>
  <si>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</si>
  <si>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</si>
  <si>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</si>
  <si>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</si>
  <si>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</si>
  <si>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</si>
  <si>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</si>
  <si>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</si>
  <si>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</si>
  <si>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</si>
  <si>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</si>
  <si>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</si>
  <si>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</si>
  <si>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</si>
  <si>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</si>
  <si>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</si>
  <si>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</si>
  <si>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</si>
  <si>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</si>
  <si>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</si>
  <si>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</si>
  <si>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</si>
  <si>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</si>
  <si>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</si>
  <si>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</si>
  <si>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</si>
  <si>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</si>
  <si>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</si>
  <si>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</si>
  <si>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</si>
  <si>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</si>
  <si>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</si>
  <si>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00313017</t>
  </si>
  <si>
    <t>HR</t>
  </si>
  <si>
    <t>080192242</t>
  </si>
  <si>
    <t>19680551758</t>
  </si>
  <si>
    <t>90298</t>
  </si>
  <si>
    <t xml:space="preserve">747800L0D5F39CX8NA43 </t>
  </si>
  <si>
    <t>Span d.d.</t>
  </si>
  <si>
    <t>Zagreb</t>
  </si>
  <si>
    <t>Koturaška cesta 47</t>
  </si>
  <si>
    <t>info@span.eu</t>
  </si>
  <si>
    <t>www.span.eu</t>
  </si>
  <si>
    <t>Vid Rakić</t>
  </si>
  <si>
    <t>vid.rakic@span.eu</t>
  </si>
  <si>
    <t>stanje na dan 30.09.2026</t>
  </si>
  <si>
    <t>Obveznik: Span d.d.</t>
  </si>
  <si>
    <t>u razdoblju 01.01.2026 do 30.09.2026</t>
  </si>
  <si>
    <t>u razdoblju 01.01.2026. do 30.09.2026.</t>
  </si>
  <si>
    <r>
      <t>BILJEŠKE UZ FINANCIJSKE IZVJEŠTAJE - TFI
(koji se sastavljaju za tromjesečna razdoblja)
Naziv izdavatelja: Span d.d.
Sjedište: Koturaška cesta 47, 10000 Zagreb, Hrvatska
OIB: 19680551758
MBS: 080192242
Izvještajno razdoblje: 01.01.2026. do 30.09.2026.
Bilješke uz financijske izvještaje za tromjesečna razdoblja priložene su u Nerevidiranim rezultatima poslovanja Span Grupe i društva Span d.d. za prvih devet mjeseci 2026. godine koji je dostupan na internetskim stranicama Zagrebačke burze.
Godišnji izvještaj Span Grupe i društva Span d.d. za 2025. godinu dostupan je na internetskim stranicama tvrtke Span d.d.
Računovodstvene politike koje se primjenjuju prilikom sastavljanja financijskih izvještaja za izvještajno razdoblje iste su kao i u posljednjim godišnjim financijskim izvještajima.
Span Grupa je izdala korporativne garancije u iznosu 12.862 tisuća eura (od toga za Span d.d. 4.548 tisuća eura).
Prosječan broj zaposlenih Span Grupe u razdoblju od 1.1.2026. do 30.09.2026. godine bio je 966. Prosječan broj zaposlenih društva Span d.d. u razdoblju od 1.1.2026. do 30.09.2026. godine bio je 837.
U promatranom razdoblju društvo Span d.d. kapitaliziralo je trošak rada koji se odnosi na nastavak razvoja interno generirane nematerijalne imovine. Ukupan iznos troška zaposlenih tijekom razdoblja iznosi 30.543 tisuća eura od čega iznos od 30.243 tisuća eura direktno tereti troškove razdoblja, dok je 300 tisuća eura kapitalizirano. Kapitalizirani trošak raščlanjen je na neto plaće (180 tisuća eura), poreze i doprinose iz plaća (90 tisuća eura) te doprinose na plaće (30 tisuća eura). U promatranom razdoblju Span Grupa kapitalizirala je trošak rada koji se odnosi na nastavak razvoja interno generirane nematerijalne imovine. Ukupan iznos troška zaposlenih tijekom razdoblja iznosi 37.295 tisuća eura od čega iznos od 36.995 tisuća eura direktno tereti troškove razdoblja, dok je 300 tisuća eura kapitalizirano. Kapitalizirani trošak raščlanjen je na neto plaće (180 tisuća eura), poreze i doprinose iz plaća (90 tisuća eura) te doprinose na plaće (30 tisuća eura).
Odgođena porezna imovina Span Grupe na dan 31.12.2025. iznosi 631 tisuća eura, a društva Span d.d. 623 tisuća eura. U Span Grupi je u izvještajnom razdoblju smanjena odgođena porezna imovina za 218 tisuće eura, a u društvu Span d.d. odgođena porezna imovina smanjena je za 218 tisuća eura. Smanjenje odgođene porezne imovine odnosi se na obvezu poreza na dobit koja je utvrđena na ostvareni rezultat u izvještanom razdoblju. 
Span d.d. od 2025. godine drži većinski udjel u kapitalu u društvima Span Kazahstan Ltd, Astana i Span Hellas SA, Atena. Iznos kapitala koji društvo Span d.d. drži u poduzeću Span Kazahstan Ltd iznosi 75%, odnosno 150 tisuća eura. Iznos kapitala koji društvo Span d.d. drži u poduzeću Span Hellas SA iznosi 90%, odnosno 450 tisuća eura.
Poduzetnici gdje Span d.d. ima neograničenu odgovornost su: Span d.o.o. Ljubljana, Span IT Ltd. London, Span USA Inc. Chicago, Span LLC Baku, Span GmbH Munich, LLC Span Kiev, SPAN-IT SRL Kišinjev, Inkubator kibernetičke sigurnosti d.o.o. Zagreb, Span Estonia OU Tallinn, Span LLC Tbilisi, Ustanova Span Centar kibernetičke sigurnosti Zagreb, Span BV Amsterdam,</t>
    </r>
    <r>
      <rPr>
        <sz val="10"/>
        <color rgb="FFFF0000"/>
        <rFont val="Arial"/>
        <family val="2"/>
        <charset val="238"/>
      </rPr>
      <t xml:space="preserve"> </t>
    </r>
    <r>
      <rPr>
        <sz val="10"/>
        <rFont val="Arial"/>
        <family val="2"/>
        <charset val="238"/>
      </rPr>
      <t>SPAN IT s.r.o. Prag, SPAN POLSKA SPÓŁKA Z OGRANICZONĄ ODPOWIEDZIALNOŚCIĄ Varšava,  Span Romania S.R.L. Bukurešt, Span Albania SHPK Tirana.
Osnovna i razrijeđena zarada po dionici za dobit pripisivu dioničarima Društva tijekom razdoblja od devet mjeseci iznosila je 1,78 eura (3,06 eura za isto razdoblje prethodne godine), dok je za tromjesečno razdoblje iznosila 0,39 eura (0,56 eura za isto razdoblje prethodne godine).
Osnovna i razrijeđena zarada po dionici za dobit pripisivu dioničarima Grupe tijekom razdoblja od devet mjeseci iznosila je 0,95 eura (3,08 eura za isto razdoblje prethodne godine), dok je za tromjesečno razdoblje iznosila 0,06 eura (0,72 eura za isto razdoblje prethodne godine).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</si>
</sst>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7">
    <numFmt numFmtId="43" formatCode="_-* #,##0.00_-;\-* #,##0.00_-;_-* &quot;-&quot;??_-;_-@_-"/>
    <numFmt numFmtId="164" formatCode="000"/>
    <numFmt numFmtId="165" formatCode="00"/>
    <numFmt numFmtId="166" formatCode="_-* #,##0.00\ _k_n_-;\-* #,##0.00\ _k_n_-;_-* &quot;-&quot;??\ _k_n_-;_-@_-"/>
    <numFmt numFmtId="167" formatCode="#,##0.0"/>
    <numFmt numFmtId="168" formatCode="_-* #,##0_-;\-* #,##0_-;_-* &quot;-&quot;??_-;_-@_-"/>
    <numFmt numFmtId="169" formatCode="_-* #,##0.00_-;\-* #,##0.00_-;_-* \-??_-;_-@_-"/>
    <numFmt numFmtId="170" formatCode="_ * #,##0.00_ ;_ * \-#,##0.00_ ;_ * &quot;-&quot;??_ ;_ @_ "/>
    <numFmt numFmtId="171" formatCode="_(* #,##0_);_(* \(#,##0\);_(* &quot;-&quot;??_);_(@_)"/>
    <numFmt numFmtId="172" formatCode="_(* #,##0.0_);_(* \(#,##0.00\);_(* &quot;-&quot;??_);_(@_)"/>
    <numFmt numFmtId="173" formatCode="General_)"/>
    <numFmt numFmtId="174" formatCode="0.000"/>
    <numFmt numFmtId="175" formatCode="&quot;fl&quot;#,##0_);\(&quot;fl&quot;#,##0\)"/>
    <numFmt numFmtId="176" formatCode="&quot;fl&quot;#,##0_);[Red]\(&quot;fl&quot;#,##0\)"/>
    <numFmt numFmtId="177" formatCode="&quot;fl&quot;#,##0.00_);\(&quot;fl&quot;#,##0.00\)"/>
    <numFmt numFmtId="178" formatCode="[$-409]mmm\-yy;@"/>
    <numFmt numFmtId="179" formatCode="_-* #,##0.00\ _L_a_r_i_-;\-* #,##0.00\ _L_a_r_i_-;_-* &quot;-&quot;??\ _L_a_r_i_-;_-@_-"/>
    <numFmt numFmtId="180" formatCode="_(&quot;$&quot;* #,##0.00_);_(&quot;$&quot;* \(#,##0.00\);_(&quot;$&quot;* &quot;-&quot;??_);_(@_)"/>
    <numFmt numFmtId="181" formatCode="0.0%;[Red]\(0.0%\)"/>
    <numFmt numFmtId="182" formatCode="mm/dd/yy"/>
    <numFmt numFmtId="183" formatCode="0_);[Red]\(0\)"/>
    <numFmt numFmtId="184" formatCode="_-* #,##0_ð_._-;\-* #,##0_ð_._-;_-* &quot;-&quot;_ð_._-;_-@_-"/>
    <numFmt numFmtId="185" formatCode="_-* #,##0.00_ð_._-;\-* #,##0.00_ð_._-;_-* &quot;-&quot;??_ð_._-;_-@_-"/>
    <numFmt numFmtId="186" formatCode="\60\4\7\:"/>
    <numFmt numFmtId="187" formatCode="#\ ###\ ##0_);\(#\ ###\ ##0\)"/>
    <numFmt numFmtId="188" formatCode="&quot;fl&quot;#,##0.00_);[Red]\(&quot;fl&quot;#,##0.00\)"/>
    <numFmt numFmtId="189" formatCode="_(&quot;fl&quot;* #,##0_);_(&quot;fl&quot;* \(#,##0\);_(&quot;fl&quot;* &quot;-&quot;_);_(@_)"/>
  </numFmts>
  <fonts count="130">
    <font>
      <sz val="10"/>
      <name val="Arial"/>
      <charset val="238"/>
    </font>
    <font>
      <sz val="11"/>
      <color theme="1"/>
      <name val="Work Sans"/>
      <family val="2"/>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1"/>
      <color rgb="FF006100"/>
      <name val="Work Sans"/>
      <family val="2"/>
      <charset val="238"/>
    </font>
    <font>
      <sz val="11"/>
      <color rgb="FF3F3F76"/>
      <name val="Work Sans"/>
      <family val="2"/>
      <charset val="238"/>
    </font>
    <font>
      <sz val="11"/>
      <color theme="1"/>
      <name val="Calibri"/>
      <family val="2"/>
      <scheme val="minor"/>
    </font>
    <font>
      <sz val="9"/>
      <color theme="1"/>
      <name val="Arial"/>
      <family val="2"/>
    </font>
    <font>
      <b/>
      <sz val="12"/>
      <name val="Arial"/>
      <family val="2"/>
    </font>
    <font>
      <sz val="11"/>
      <color rgb="FF3F3F76"/>
      <name val="Calibri"/>
      <family val="2"/>
      <charset val="238"/>
      <scheme val="minor"/>
    </font>
    <font>
      <sz val="8"/>
      <name val="Arial"/>
      <family val="2"/>
    </font>
    <font>
      <sz val="8"/>
      <color theme="1"/>
      <name val="Arial"/>
      <family val="2"/>
      <charset val="238"/>
    </font>
    <font>
      <sz val="11"/>
      <name val="Calibri"/>
      <family val="2"/>
      <scheme val="minor"/>
    </font>
    <font>
      <sz val="10"/>
      <name val="Arial"/>
      <family val="2"/>
    </font>
    <font>
      <sz val="10"/>
      <color rgb="FF000000"/>
      <name val="Arial"/>
      <family val="2"/>
      <charset val="238"/>
    </font>
    <font>
      <sz val="11"/>
      <color rgb="FF000000"/>
      <name val="Calibri"/>
      <family val="2"/>
      <scheme val="minor"/>
    </font>
    <font>
      <sz val="12"/>
      <name val="Arial"/>
      <family val="2"/>
      <charset val="238"/>
    </font>
    <font>
      <sz val="12"/>
      <color theme="1"/>
      <name val="Arial"/>
      <family val="2"/>
      <charset val="238"/>
    </font>
    <font>
      <b/>
      <sz val="18"/>
      <color theme="3"/>
      <name val="Cambria"/>
      <family val="2"/>
      <charset val="238"/>
      <scheme val="major"/>
    </font>
    <font>
      <b/>
      <sz val="15"/>
      <color theme="3"/>
      <name val="Arial"/>
      <family val="2"/>
      <charset val="238"/>
    </font>
    <font>
      <b/>
      <sz val="13"/>
      <color theme="3"/>
      <name val="Arial"/>
      <family val="2"/>
      <charset val="238"/>
    </font>
    <font>
      <b/>
      <sz val="11"/>
      <color theme="3"/>
      <name val="Arial"/>
      <family val="2"/>
      <charset val="238"/>
    </font>
    <font>
      <sz val="12"/>
      <color rgb="FF006100"/>
      <name val="Arial"/>
      <family val="2"/>
      <charset val="238"/>
    </font>
    <font>
      <sz val="12"/>
      <color rgb="FF9C0006"/>
      <name val="Arial"/>
      <family val="2"/>
      <charset val="238"/>
    </font>
    <font>
      <sz val="12"/>
      <color rgb="FF9C6500"/>
      <name val="Arial"/>
      <family val="2"/>
      <charset val="238"/>
    </font>
    <font>
      <sz val="12"/>
      <color rgb="FF3F3F76"/>
      <name val="Arial"/>
      <family val="2"/>
      <charset val="238"/>
    </font>
    <font>
      <b/>
      <sz val="12"/>
      <color rgb="FF3F3F3F"/>
      <name val="Arial"/>
      <family val="2"/>
      <charset val="238"/>
    </font>
    <font>
      <b/>
      <sz val="12"/>
      <color rgb="FFFA7D00"/>
      <name val="Arial"/>
      <family val="2"/>
      <charset val="238"/>
    </font>
    <font>
      <sz val="12"/>
      <color rgb="FFFA7D00"/>
      <name val="Arial"/>
      <family val="2"/>
      <charset val="238"/>
    </font>
    <font>
      <b/>
      <sz val="12"/>
      <color theme="0"/>
      <name val="Arial"/>
      <family val="2"/>
      <charset val="238"/>
    </font>
    <font>
      <sz val="12"/>
      <color rgb="FFFF0000"/>
      <name val="Arial"/>
      <family val="2"/>
      <charset val="238"/>
    </font>
    <font>
      <i/>
      <sz val="12"/>
      <color rgb="FF7F7F7F"/>
      <name val="Arial"/>
      <family val="2"/>
      <charset val="238"/>
    </font>
    <font>
      <sz val="12"/>
      <color theme="0"/>
      <name val="Arial"/>
      <family val="2"/>
      <charset val="238"/>
    </font>
    <font>
      <sz val="11"/>
      <color indexed="8"/>
      <name val="Calibri"/>
      <family val="2"/>
      <scheme val="minor"/>
    </font>
    <font>
      <sz val="11"/>
      <color theme="1"/>
      <name val="Calibri"/>
      <family val="2"/>
      <charset val="238"/>
    </font>
    <font>
      <b/>
      <sz val="11"/>
      <color rgb="FFFA7D00"/>
      <name val="Calibri"/>
      <family val="2"/>
      <charset val="238"/>
    </font>
    <font>
      <sz val="10"/>
      <name val="Times New Roman"/>
      <family val="1"/>
      <charset val="204"/>
    </font>
    <font>
      <b/>
      <sz val="10"/>
      <name val="Arial"/>
      <family val="2"/>
      <charset val="204"/>
    </font>
    <font>
      <b/>
      <sz val="12"/>
      <name val="Arial"/>
      <family val="2"/>
      <charset val="204"/>
    </font>
    <font>
      <sz val="10"/>
      <color indexed="10"/>
      <name val="Arial"/>
      <family val="2"/>
    </font>
    <font>
      <sz val="11"/>
      <color rgb="FF3F3F76"/>
      <name val="Calibri"/>
      <family val="2"/>
      <scheme val="minor"/>
    </font>
    <font>
      <sz val="12"/>
      <color theme="1"/>
      <name val="Calibri"/>
      <family val="2"/>
      <scheme val="minor"/>
    </font>
    <font>
      <u/>
      <sz val="10"/>
      <color theme="10"/>
      <name val="Arial"/>
      <family val="2"/>
      <charset val="238"/>
    </font>
    <font>
      <sz val="10"/>
      <color theme="1"/>
      <name val="Arial"/>
      <family val="2"/>
    </font>
    <font>
      <sz val="10"/>
      <name val="Arial"/>
      <family val="2"/>
      <charset val="1"/>
    </font>
    <font>
      <sz val="11"/>
      <color rgb="FF000000"/>
      <name val="Calibri"/>
      <family val="2"/>
      <charset val="1"/>
    </font>
    <font>
      <sz val="11"/>
      <color indexed="8"/>
      <name val="Calibri"/>
      <family val="2"/>
      <charset val="1"/>
    </font>
    <font>
      <sz val="11"/>
      <color rgb="FF9C6500"/>
      <name val="Calibri"/>
      <family val="2"/>
      <charset val="238"/>
      <scheme val="minor"/>
    </font>
    <font>
      <sz val="11"/>
      <color rgb="FF006100"/>
      <name val="Calibri"/>
      <family val="2"/>
      <charset val="238"/>
      <scheme val="minor"/>
    </font>
    <font>
      <sz val="11"/>
      <color rgb="FF9C0006"/>
      <name val="Calibri"/>
      <family val="2"/>
      <charset val="238"/>
      <scheme val="minor"/>
    </font>
    <font>
      <sz val="11"/>
      <color theme="1"/>
      <name val="Calibri"/>
      <family val="2"/>
      <charset val="186"/>
      <scheme val="minor"/>
    </font>
    <font>
      <b/>
      <sz val="10"/>
      <name val="Arial"/>
      <family val="2"/>
    </font>
    <font>
      <sz val="11"/>
      <color indexed="8"/>
      <name val="Calibri"/>
      <family val="2"/>
    </font>
    <font>
      <sz val="11"/>
      <color indexed="9"/>
      <name val="Calibri"/>
      <family val="2"/>
    </font>
    <font>
      <sz val="9"/>
      <name val="Times New Roman"/>
      <family val="1"/>
    </font>
    <font>
      <sz val="10"/>
      <name val="Arial"/>
      <family val="2"/>
      <charset val="204"/>
    </font>
    <font>
      <sz val="10"/>
      <name val="Baltica"/>
    </font>
    <font>
      <sz val="10"/>
      <color indexed="8"/>
      <name val="Arial"/>
      <family val="2"/>
    </font>
    <font>
      <sz val="10"/>
      <name val="MS Sans Serif"/>
      <family val="2"/>
      <charset val="204"/>
    </font>
    <font>
      <b/>
      <sz val="14"/>
      <name val="Arial"/>
      <family val="2"/>
      <charset val="204"/>
    </font>
    <font>
      <i/>
      <sz val="12"/>
      <name val="Arial"/>
      <family val="2"/>
      <charset val="204"/>
    </font>
    <font>
      <sz val="12"/>
      <name val="Arial"/>
      <family val="2"/>
      <charset val="204"/>
    </font>
    <font>
      <i/>
      <sz val="10"/>
      <name val="Arial"/>
      <family val="2"/>
      <charset val="204"/>
    </font>
    <font>
      <u/>
      <sz val="11"/>
      <color theme="10"/>
      <name val="Calibri"/>
      <family val="2"/>
      <scheme val="minor"/>
    </font>
    <font>
      <sz val="10"/>
      <name val="Arial Cyr"/>
      <charset val="204"/>
    </font>
    <font>
      <sz val="11"/>
      <color theme="1"/>
      <name val="Calibri"/>
      <family val="2"/>
      <charset val="204"/>
      <scheme val="minor"/>
    </font>
    <font>
      <b/>
      <i/>
      <sz val="10"/>
      <name val="Arial"/>
      <family val="2"/>
      <charset val="204"/>
    </font>
    <font>
      <b/>
      <sz val="10"/>
      <name val="Helvetica CE"/>
    </font>
    <font>
      <i/>
      <sz val="10"/>
      <name val="Helvetica CE"/>
    </font>
    <font>
      <sz val="11"/>
      <color indexed="62"/>
      <name val="Calibri"/>
      <family val="2"/>
    </font>
    <font>
      <b/>
      <sz val="11"/>
      <color indexed="63"/>
      <name val="Calibri"/>
      <family val="2"/>
    </font>
    <font>
      <b/>
      <sz val="11"/>
      <color indexed="52"/>
      <name val="Calibri"/>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9"/>
      <name val="Calibri"/>
      <family val="2"/>
    </font>
    <font>
      <b/>
      <sz val="18"/>
      <color indexed="56"/>
      <name val="Cambria"/>
      <family val="2"/>
    </font>
    <font>
      <sz val="11"/>
      <color indexed="60"/>
      <name val="Calibri"/>
      <family val="2"/>
    </font>
    <font>
      <sz val="11"/>
      <color indexed="20"/>
      <name val="Calibri"/>
      <family val="2"/>
    </font>
    <font>
      <i/>
      <sz val="11"/>
      <color indexed="23"/>
      <name val="Calibri"/>
      <family val="2"/>
    </font>
    <font>
      <sz val="11"/>
      <color indexed="52"/>
      <name val="Calibri"/>
      <family val="2"/>
    </font>
    <font>
      <sz val="11"/>
      <color indexed="10"/>
      <name val="Calibri"/>
      <family val="2"/>
    </font>
    <font>
      <sz val="11"/>
      <color indexed="17"/>
      <name val="Calibri"/>
      <family val="2"/>
    </font>
    <font>
      <sz val="10"/>
      <color theme="1"/>
      <name val="Arial"/>
      <family val="2"/>
      <charset val="204"/>
    </font>
    <font>
      <sz val="10"/>
      <name val="Arial CE"/>
      <charset val="238"/>
    </font>
    <font>
      <sz val="10"/>
      <color rgb="FF000000"/>
      <name val="Times New Roman"/>
      <family val="1"/>
    </font>
    <font>
      <sz val="11"/>
      <color theme="0"/>
      <name val="Calibri"/>
      <family val="2"/>
      <scheme val="minor"/>
    </font>
    <font>
      <sz val="11"/>
      <color rgb="FF006100"/>
      <name val="Calibri"/>
      <family val="2"/>
      <scheme val="minor"/>
    </font>
    <font>
      <sz val="11"/>
      <color rgb="FF9C6500"/>
      <name val="Calibri"/>
      <family val="2"/>
      <scheme val="minor"/>
    </font>
    <font>
      <b/>
      <sz val="11"/>
      <color rgb="FFFA7D00"/>
      <name val="Calibri"/>
      <family val="2"/>
      <scheme val="minor"/>
    </font>
    <font>
      <b/>
      <sz val="11"/>
      <color theme="0"/>
      <name val="Calibri"/>
      <family val="2"/>
      <scheme val="minor"/>
    </font>
    <font>
      <sz val="11"/>
      <color rgb="FF9C0006"/>
      <name val="Calibri"/>
      <family val="2"/>
      <scheme val="minor"/>
    </font>
    <font>
      <sz val="11"/>
      <color rgb="FF000000"/>
      <name val="Calibri"/>
      <family val="2"/>
      <charset val="204"/>
    </font>
    <font>
      <sz val="11"/>
      <color rgb="FF000000"/>
      <name val="Calibri"/>
      <family val="2"/>
      <charset val="238"/>
    </font>
    <font>
      <sz val="10"/>
      <color rgb="FF000000"/>
      <name val="Arial"/>
      <family val="2"/>
      <charset val="204"/>
    </font>
    <font>
      <sz val="12"/>
      <name val="Arial"/>
      <family val="2"/>
    </font>
    <font>
      <sz val="10"/>
      <color rgb="FFFF0000"/>
      <name val="Arial"/>
      <family val="2"/>
      <charset val="238"/>
    </font>
  </fonts>
  <fills count="72">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7"/>
        <bgColor indexed="64"/>
      </patternFill>
    </fill>
    <fill>
      <patternFill patternType="solid">
        <fgColor indexed="42"/>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CC99"/>
        <bgColor rgb="FFFFC9C9"/>
      </patternFill>
    </fill>
  </fills>
  <borders count="57">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right/>
      <top style="medium">
        <color indexed="64"/>
      </top>
      <bottom style="double">
        <color indexed="64"/>
      </bottom>
      <diagonal/>
    </border>
    <border>
      <left/>
      <right/>
      <top/>
      <bottom style="thin">
        <color auto="1"/>
      </bottom>
      <diagonal/>
    </border>
    <border>
      <left/>
      <right/>
      <top style="thin">
        <color theme="0" tint="-0.14996795556505021"/>
      </top>
      <bottom style="thin">
        <color theme="0" tint="-0.14996795556505021"/>
      </bottom>
      <diagonal/>
    </border>
    <border>
      <left/>
      <right/>
      <top style="double">
        <color indexed="64"/>
      </top>
      <bottom style="double">
        <color indexed="64"/>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right/>
      <top style="double">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s>
  <cellStyleXfs count="1253">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9" fontId="2" fillId="0" borderId="0" applyFont="0" applyFill="0" applyBorder="0" applyAlignment="0" applyProtection="0"/>
    <xf numFmtId="0" fontId="38" fillId="0" borderId="0"/>
    <xf numFmtId="0" fontId="2" fillId="0" borderId="0"/>
    <xf numFmtId="0" fontId="2" fillId="0" borderId="0"/>
    <xf numFmtId="43" fontId="2" fillId="0" borderId="0" applyFont="0" applyFill="0" applyBorder="0" applyAlignment="0" applyProtection="0"/>
    <xf numFmtId="0" fontId="41" fillId="19" borderId="21" applyNumberFormat="0" applyAlignment="0" applyProtection="0"/>
    <xf numFmtId="167" fontId="43" fillId="0" borderId="29" applyNumberFormat="0" applyFont="0" applyFill="0" applyAlignment="0" applyProtection="0"/>
    <xf numFmtId="0" fontId="44" fillId="0" borderId="0"/>
    <xf numFmtId="0" fontId="3"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2" fillId="0" borderId="0"/>
    <xf numFmtId="0" fontId="46" fillId="0" borderId="0"/>
    <xf numFmtId="0" fontId="47" fillId="0" borderId="0"/>
    <xf numFmtId="0" fontId="48" fillId="0" borderId="0"/>
    <xf numFmtId="0" fontId="48" fillId="0" borderId="0"/>
    <xf numFmtId="0" fontId="48" fillId="0" borderId="0"/>
    <xf numFmtId="0" fontId="50" fillId="0" borderId="0" applyNumberFormat="0" applyFill="0" applyBorder="0" applyAlignment="0" applyProtection="0"/>
    <xf numFmtId="0" fontId="51" fillId="0" borderId="18" applyNumberFormat="0" applyFill="0" applyAlignment="0" applyProtection="0"/>
    <xf numFmtId="0" fontId="52" fillId="0" borderId="19" applyNumberFormat="0" applyFill="0" applyAlignment="0" applyProtection="0"/>
    <xf numFmtId="0" fontId="53" fillId="0" borderId="20" applyNumberFormat="0" applyFill="0" applyAlignment="0" applyProtection="0"/>
    <xf numFmtId="0" fontId="53" fillId="0" borderId="0" applyNumberFormat="0" applyFill="0" applyBorder="0" applyAlignment="0" applyProtection="0"/>
    <xf numFmtId="0" fontId="54" fillId="16" borderId="0" applyNumberFormat="0" applyBorder="0" applyAlignment="0" applyProtection="0"/>
    <xf numFmtId="0" fontId="55" fillId="17" borderId="0" applyNumberFormat="0" applyBorder="0" applyAlignment="0" applyProtection="0"/>
    <xf numFmtId="0" fontId="56" fillId="18" borderId="0" applyNumberFormat="0" applyBorder="0" applyAlignment="0" applyProtection="0"/>
    <xf numFmtId="0" fontId="57" fillId="19" borderId="21" applyNumberFormat="0" applyAlignment="0" applyProtection="0"/>
    <xf numFmtId="0" fontId="58" fillId="20" borderId="22" applyNumberFormat="0" applyAlignment="0" applyProtection="0"/>
    <xf numFmtId="0" fontId="59" fillId="20" borderId="21" applyNumberFormat="0" applyAlignment="0" applyProtection="0"/>
    <xf numFmtId="0" fontId="60" fillId="0" borderId="23" applyNumberFormat="0" applyFill="0" applyAlignment="0" applyProtection="0"/>
    <xf numFmtId="0" fontId="61" fillId="21" borderId="24" applyNumberFormat="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26" fillId="0" borderId="26" applyNumberFormat="0" applyFill="0" applyAlignment="0" applyProtection="0"/>
    <xf numFmtId="0" fontId="64"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64" fillId="26" borderId="0" applyNumberFormat="0" applyBorder="0" applyAlignment="0" applyProtection="0"/>
    <xf numFmtId="0" fontId="64" fillId="27" borderId="0" applyNumberFormat="0" applyBorder="0" applyAlignment="0" applyProtection="0"/>
    <xf numFmtId="0" fontId="49" fillId="28" borderId="0" applyNumberFormat="0" applyBorder="0" applyAlignment="0" applyProtection="0"/>
    <xf numFmtId="0" fontId="49" fillId="29" borderId="0" applyNumberFormat="0" applyBorder="0" applyAlignment="0" applyProtection="0"/>
    <xf numFmtId="0" fontId="64" fillId="30" borderId="0" applyNumberFormat="0" applyBorder="0" applyAlignment="0" applyProtection="0"/>
    <xf numFmtId="0" fontId="64" fillId="31" borderId="0" applyNumberFormat="0" applyBorder="0" applyAlignment="0" applyProtection="0"/>
    <xf numFmtId="0" fontId="49" fillId="32" borderId="0" applyNumberFormat="0" applyBorder="0" applyAlignment="0" applyProtection="0"/>
    <xf numFmtId="0" fontId="49"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49" fillId="40" borderId="0" applyNumberFormat="0" applyBorder="0" applyAlignment="0" applyProtection="0"/>
    <xf numFmtId="0" fontId="49" fillId="41" borderId="0" applyNumberFormat="0" applyBorder="0" applyAlignment="0" applyProtection="0"/>
    <xf numFmtId="0" fontId="64" fillId="42" borderId="0" applyNumberFormat="0" applyBorder="0" applyAlignment="0" applyProtection="0"/>
    <xf numFmtId="0" fontId="64" fillId="43" borderId="0" applyNumberFormat="0" applyBorder="0" applyAlignment="0" applyProtection="0"/>
    <xf numFmtId="0" fontId="49" fillId="44" borderId="0" applyNumberFormat="0" applyBorder="0" applyAlignment="0" applyProtection="0"/>
    <xf numFmtId="0" fontId="49" fillId="45" borderId="0" applyNumberFormat="0" applyBorder="0" applyAlignment="0" applyProtection="0"/>
    <xf numFmtId="0" fontId="64" fillId="46" borderId="0" applyNumberFormat="0" applyBorder="0" applyAlignment="0" applyProtection="0"/>
    <xf numFmtId="0" fontId="49" fillId="0" borderId="0"/>
    <xf numFmtId="0" fontId="49" fillId="22" borderId="25" applyNumberFormat="0" applyFont="0" applyAlignment="0" applyProtection="0"/>
    <xf numFmtId="0" fontId="49" fillId="0" borderId="0"/>
    <xf numFmtId="0" fontId="49" fillId="22" borderId="25" applyNumberFormat="0" applyFont="0" applyAlignment="0" applyProtection="0"/>
    <xf numFmtId="0" fontId="49" fillId="24" borderId="0" applyNumberFormat="0" applyBorder="0" applyAlignment="0" applyProtection="0"/>
    <xf numFmtId="0" fontId="49" fillId="25" borderId="0" applyNumberFormat="0" applyBorder="0" applyAlignment="0" applyProtection="0"/>
    <xf numFmtId="0" fontId="49" fillId="28" borderId="0" applyNumberFormat="0" applyBorder="0" applyAlignment="0" applyProtection="0"/>
    <xf numFmtId="0" fontId="49" fillId="29" borderId="0" applyNumberFormat="0" applyBorder="0" applyAlignment="0" applyProtection="0"/>
    <xf numFmtId="0" fontId="49" fillId="32" borderId="0" applyNumberFormat="0" applyBorder="0" applyAlignment="0" applyProtection="0"/>
    <xf numFmtId="0" fontId="49" fillId="33"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40" borderId="0" applyNumberFormat="0" applyBorder="0" applyAlignment="0" applyProtection="0"/>
    <xf numFmtId="0" fontId="49" fillId="41" borderId="0" applyNumberFormat="0" applyBorder="0" applyAlignment="0" applyProtection="0"/>
    <xf numFmtId="0" fontId="49" fillId="44" borderId="0" applyNumberFormat="0" applyBorder="0" applyAlignment="0" applyProtection="0"/>
    <xf numFmtId="0" fontId="49" fillId="45" borderId="0" applyNumberFormat="0" applyBorder="0" applyAlignment="0" applyProtection="0"/>
    <xf numFmtId="43" fontId="38" fillId="0" borderId="0" applyFont="0" applyFill="0" applyBorder="0" applyAlignment="0" applyProtection="0"/>
    <xf numFmtId="0" fontId="3" fillId="0" borderId="0"/>
    <xf numFmtId="0" fontId="65" fillId="0" borderId="0"/>
    <xf numFmtId="0" fontId="66" fillId="0" borderId="0"/>
    <xf numFmtId="9" fontId="66" fillId="0" borderId="0" applyFont="0" applyFill="0" applyBorder="0" applyAlignment="0" applyProtection="0"/>
    <xf numFmtId="0" fontId="67" fillId="20" borderId="21" applyNumberFormat="0" applyAlignment="0" applyProtection="0"/>
    <xf numFmtId="166" fontId="66" fillId="0" borderId="0" applyFont="0" applyFill="0" applyBorder="0" applyAlignment="0" applyProtection="0"/>
    <xf numFmtId="0" fontId="44" fillId="0" borderId="0"/>
    <xf numFmtId="0" fontId="68"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66" fillId="0" borderId="0" applyFont="0" applyFill="0" applyBorder="0" applyAlignment="0" applyProtection="0"/>
    <xf numFmtId="0" fontId="3" fillId="0" borderId="0"/>
    <xf numFmtId="0" fontId="38" fillId="0" borderId="0"/>
    <xf numFmtId="0" fontId="44" fillId="0" borderId="0"/>
    <xf numFmtId="43" fontId="38" fillId="0" borderId="0" applyFont="0" applyFill="0" applyBorder="0" applyAlignment="0" applyProtection="0"/>
    <xf numFmtId="9" fontId="38" fillId="0" borderId="0" applyFont="0" applyFill="0" applyBorder="0" applyAlignment="0" applyProtection="0"/>
    <xf numFmtId="0" fontId="44" fillId="0" borderId="0"/>
    <xf numFmtId="43" fontId="2" fillId="0" borderId="0" applyFont="0" applyFill="0" applyBorder="0" applyAlignment="0" applyProtection="0"/>
    <xf numFmtId="0" fontId="45" fillId="0" borderId="0"/>
    <xf numFmtId="0" fontId="48" fillId="0" borderId="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8" fillId="0" borderId="0" applyFont="0" applyFill="0" applyBorder="0" applyAlignment="0" applyProtection="0"/>
    <xf numFmtId="43" fontId="2" fillId="0" borderId="0" applyFont="0" applyFill="0" applyBorder="0" applyAlignment="0" applyProtection="0"/>
    <xf numFmtId="43" fontId="3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3" fillId="0" borderId="0"/>
    <xf numFmtId="167" fontId="43" fillId="0" borderId="2" applyNumberFormat="0" applyFont="0" applyFill="0" applyAlignment="0" applyProtection="0"/>
    <xf numFmtId="43" fontId="38" fillId="0" borderId="0" applyFont="0" applyFill="0" applyBorder="0" applyAlignment="0" applyProtection="0"/>
    <xf numFmtId="0" fontId="72" fillId="19" borderId="21" applyNumberFormat="0" applyAlignment="0" applyProtection="0"/>
    <xf numFmtId="0" fontId="3" fillId="0" borderId="0" applyNumberFormat="0" applyFont="0" applyFill="0" applyBorder="0" applyAlignment="0" applyProtection="0"/>
    <xf numFmtId="0" fontId="8" fillId="0" borderId="0"/>
    <xf numFmtId="43" fontId="2" fillId="0" borderId="0" applyFont="0" applyFill="0" applyBorder="0" applyAlignment="0" applyProtection="0"/>
    <xf numFmtId="0" fontId="73" fillId="0" borderId="0"/>
    <xf numFmtId="0" fontId="39" fillId="0" borderId="30" applyNumberFormat="0" applyAlignment="0">
      <alignment horizontal="left" indent="3"/>
    </xf>
    <xf numFmtId="0" fontId="3" fillId="0" borderId="0"/>
    <xf numFmtId="0" fontId="74" fillId="0" borderId="0" applyNumberFormat="0" applyFill="0" applyBorder="0" applyAlignment="0" applyProtection="0"/>
    <xf numFmtId="0" fontId="8" fillId="0" borderId="0"/>
    <xf numFmtId="0" fontId="75" fillId="0" borderId="0">
      <alignment vertical="center"/>
    </xf>
    <xf numFmtId="169" fontId="76" fillId="0" borderId="0" applyBorder="0" applyProtection="0"/>
    <xf numFmtId="169" fontId="77" fillId="0" borderId="0" applyBorder="0" applyProtection="0"/>
    <xf numFmtId="43" fontId="38" fillId="0" borderId="0" applyFont="0" applyFill="0" applyBorder="0" applyAlignment="0" applyProtection="0"/>
    <xf numFmtId="43" fontId="38" fillId="0" borderId="0" applyFont="0" applyFill="0" applyBorder="0" applyAlignment="0" applyProtection="0"/>
    <xf numFmtId="169" fontId="77" fillId="0" borderId="0" applyBorder="0" applyProtection="0"/>
    <xf numFmtId="170" fontId="38" fillId="0" borderId="0" applyFont="0" applyFill="0" applyBorder="0" applyAlignment="0" applyProtection="0"/>
    <xf numFmtId="43" fontId="65" fillId="0" borderId="0" applyFont="0" applyFill="0" applyBorder="0" applyAlignment="0" applyProtection="0"/>
    <xf numFmtId="170" fontId="38" fillId="0" borderId="0" applyFont="0" applyFill="0" applyBorder="0" applyAlignment="0" applyProtection="0"/>
    <xf numFmtId="0" fontId="78" fillId="0" borderId="0"/>
    <xf numFmtId="0" fontId="77" fillId="0" borderId="0"/>
    <xf numFmtId="0" fontId="45" fillId="0" borderId="0"/>
    <xf numFmtId="0" fontId="76" fillId="0" borderId="0"/>
    <xf numFmtId="0" fontId="38" fillId="0" borderId="0"/>
    <xf numFmtId="0" fontId="38" fillId="0" borderId="0"/>
    <xf numFmtId="0" fontId="38" fillId="0" borderId="0"/>
    <xf numFmtId="0" fontId="38" fillId="0" borderId="0"/>
    <xf numFmtId="0" fontId="38" fillId="0" borderId="0"/>
    <xf numFmtId="0" fontId="65" fillId="0" borderId="0"/>
    <xf numFmtId="0" fontId="38" fillId="0" borderId="0"/>
    <xf numFmtId="0" fontId="38" fillId="0" borderId="0"/>
    <xf numFmtId="0" fontId="79" fillId="18" borderId="0" applyNumberFormat="0" applyBorder="0" applyAlignment="0" applyProtection="0"/>
    <xf numFmtId="0" fontId="80" fillId="16" borderId="0" applyNumberFormat="0" applyBorder="0" applyAlignment="0" applyProtection="0"/>
    <xf numFmtId="0" fontId="8" fillId="0" borderId="0"/>
    <xf numFmtId="0" fontId="81" fillId="17"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47" fillId="0" borderId="0"/>
    <xf numFmtId="0" fontId="2" fillId="0" borderId="0"/>
    <xf numFmtId="0" fontId="3" fillId="0" borderId="0" applyNumberFormat="0" applyFont="0" applyFill="0" applyBorder="0" applyAlignment="0" applyProtection="0"/>
    <xf numFmtId="0" fontId="3" fillId="0" borderId="0"/>
    <xf numFmtId="0" fontId="2" fillId="0" borderId="0"/>
    <xf numFmtId="0" fontId="82" fillId="0" borderId="0"/>
    <xf numFmtId="0" fontId="42" fillId="0" borderId="0"/>
    <xf numFmtId="0" fontId="75" fillId="0" borderId="0"/>
    <xf numFmtId="0" fontId="82" fillId="0" borderId="0"/>
    <xf numFmtId="43" fontId="38" fillId="0" borderId="0" applyFont="0" applyFill="0" applyBorder="0" applyAlignment="0" applyProtection="0"/>
    <xf numFmtId="0" fontId="2" fillId="0" borderId="0"/>
    <xf numFmtId="0" fontId="84" fillId="47" borderId="0" applyNumberFormat="0" applyBorder="0" applyAlignment="0" applyProtection="0"/>
    <xf numFmtId="0" fontId="84" fillId="48" borderId="0" applyNumberFormat="0" applyBorder="0" applyAlignment="0" applyProtection="0"/>
    <xf numFmtId="0" fontId="84" fillId="49" borderId="0" applyNumberFormat="0" applyBorder="0" applyAlignment="0" applyProtection="0"/>
    <xf numFmtId="0" fontId="84" fillId="50" borderId="0" applyNumberFormat="0" applyBorder="0" applyAlignment="0" applyProtection="0"/>
    <xf numFmtId="0" fontId="84" fillId="51" borderId="0" applyNumberFormat="0" applyBorder="0" applyAlignment="0" applyProtection="0"/>
    <xf numFmtId="0" fontId="84" fillId="52" borderId="0" applyNumberFormat="0" applyBorder="0" applyAlignment="0" applyProtection="0"/>
    <xf numFmtId="0" fontId="84" fillId="53" borderId="0" applyNumberFormat="0" applyBorder="0" applyAlignment="0" applyProtection="0"/>
    <xf numFmtId="0" fontId="84" fillId="54" borderId="0" applyNumberFormat="0" applyBorder="0" applyAlignment="0" applyProtection="0"/>
    <xf numFmtId="0" fontId="84" fillId="55" borderId="0" applyNumberFormat="0" applyBorder="0" applyAlignment="0" applyProtection="0"/>
    <xf numFmtId="0" fontId="84" fillId="50" borderId="0" applyNumberFormat="0" applyBorder="0" applyAlignment="0" applyProtection="0"/>
    <xf numFmtId="0" fontId="84" fillId="53" borderId="0" applyNumberFormat="0" applyBorder="0" applyAlignment="0" applyProtection="0"/>
    <xf numFmtId="0" fontId="84" fillId="56" borderId="0" applyNumberFormat="0" applyBorder="0" applyAlignment="0" applyProtection="0"/>
    <xf numFmtId="0" fontId="85" fillId="57" borderId="0" applyNumberFormat="0" applyBorder="0" applyAlignment="0" applyProtection="0"/>
    <xf numFmtId="0" fontId="85" fillId="54" borderId="0" applyNumberFormat="0" applyBorder="0" applyAlignment="0" applyProtection="0"/>
    <xf numFmtId="0" fontId="85" fillId="55" borderId="0" applyNumberFormat="0" applyBorder="0" applyAlignment="0" applyProtection="0"/>
    <xf numFmtId="0" fontId="85" fillId="58" borderId="0" applyNumberFormat="0" applyBorder="0" applyAlignment="0" applyProtection="0"/>
    <xf numFmtId="0" fontId="85" fillId="59" borderId="0" applyNumberFormat="0" applyBorder="0" applyAlignment="0" applyProtection="0"/>
    <xf numFmtId="0" fontId="85" fillId="60" borderId="0" applyNumberFormat="0" applyBorder="0" applyAlignment="0" applyProtection="0"/>
    <xf numFmtId="172" fontId="86" fillId="0" borderId="0" applyFill="0" applyBorder="0" applyAlignment="0"/>
    <xf numFmtId="173" fontId="86" fillId="0" borderId="0" applyFill="0" applyBorder="0" applyAlignment="0"/>
    <xf numFmtId="174" fontId="86" fillId="0" borderId="0" applyFill="0" applyBorder="0" applyAlignment="0"/>
    <xf numFmtId="175" fontId="86" fillId="0" borderId="0" applyFill="0" applyBorder="0" applyAlignment="0"/>
    <xf numFmtId="176" fontId="86" fillId="0" borderId="0" applyFill="0" applyBorder="0" applyAlignment="0"/>
    <xf numFmtId="172" fontId="86" fillId="0" borderId="0" applyFill="0" applyBorder="0" applyAlignment="0"/>
    <xf numFmtId="177" fontId="86" fillId="0" borderId="0" applyFill="0" applyBorder="0" applyAlignment="0"/>
    <xf numFmtId="173" fontId="86" fillId="0" borderId="0" applyFill="0" applyBorder="0" applyAlignment="0"/>
    <xf numFmtId="0" fontId="69" fillId="61" borderId="33">
      <alignment horizontal="center" wrapText="1"/>
    </xf>
    <xf numFmtId="172" fontId="86"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78" fontId="87" fillId="0" borderId="0" applyFont="0" applyFill="0" applyBorder="0" applyAlignment="0" applyProtection="0"/>
    <xf numFmtId="0" fontId="87" fillId="0" borderId="0" applyFont="0" applyFill="0" applyBorder="0" applyAlignment="0" applyProtection="0"/>
    <xf numFmtId="171"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168" fontId="87" fillId="0" borderId="0" applyFont="0" applyFill="0" applyBorder="0" applyAlignment="0" applyProtection="0"/>
    <xf numFmtId="43" fontId="2" fillId="0" borderId="0" applyFont="0" applyFill="0" applyBorder="0" applyAlignment="0" applyProtection="0"/>
    <xf numFmtId="43" fontId="87"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179" fontId="38" fillId="0" borderId="0" applyFont="0" applyFill="0" applyBorder="0" applyAlignment="0" applyProtection="0"/>
    <xf numFmtId="43" fontId="38" fillId="0" borderId="0" applyFont="0" applyFill="0" applyBorder="0" applyAlignment="0" applyProtection="0"/>
    <xf numFmtId="173" fontId="86" fillId="0" borderId="0" applyFont="0" applyFill="0" applyBorder="0" applyAlignment="0" applyProtection="0"/>
    <xf numFmtId="180" fontId="88" fillId="0" borderId="0" applyFont="0" applyFill="0" applyBorder="0" applyAlignment="0" applyProtection="0"/>
    <xf numFmtId="38" fontId="71" fillId="15" borderId="33">
      <alignment horizontal="center" vertical="center" wrapText="1"/>
      <protection locked="0"/>
    </xf>
    <xf numFmtId="181" fontId="71" fillId="15" borderId="33">
      <alignment horizontal="center"/>
      <protection locked="0"/>
    </xf>
    <xf numFmtId="182" fontId="45" fillId="0" borderId="0" applyFont="0" applyFill="0" applyBorder="0" applyAlignment="0" applyProtection="0"/>
    <xf numFmtId="14" fontId="89" fillId="0" borderId="0" applyFill="0" applyBorder="0" applyAlignment="0"/>
    <xf numFmtId="38" fontId="90" fillId="0" borderId="31">
      <alignment vertical="center"/>
    </xf>
    <xf numFmtId="172" fontId="86" fillId="0" borderId="0" applyFill="0" applyBorder="0" applyAlignment="0"/>
    <xf numFmtId="173" fontId="86" fillId="0" borderId="0" applyFill="0" applyBorder="0" applyAlignment="0"/>
    <xf numFmtId="172" fontId="86" fillId="0" borderId="0" applyFill="0" applyBorder="0" applyAlignment="0"/>
    <xf numFmtId="177" fontId="86" fillId="0" borderId="0" applyFill="0" applyBorder="0" applyAlignment="0"/>
    <xf numFmtId="173" fontId="86" fillId="0" borderId="0" applyFill="0" applyBorder="0" applyAlignment="0"/>
    <xf numFmtId="183" fontId="45" fillId="0" borderId="0" applyFont="0" applyFill="0" applyBorder="0" applyAlignment="0" applyProtection="0"/>
    <xf numFmtId="0" fontId="87" fillId="0" borderId="0"/>
    <xf numFmtId="0" fontId="40" fillId="0" borderId="27" applyNumberFormat="0" applyAlignment="0" applyProtection="0">
      <alignment horizontal="left" vertical="center"/>
    </xf>
    <xf numFmtId="0" fontId="40" fillId="0" borderId="5">
      <alignment horizontal="left" vertical="center"/>
    </xf>
    <xf numFmtId="0" fontId="91" fillId="0" borderId="0"/>
    <xf numFmtId="0" fontId="70" fillId="0" borderId="0"/>
    <xf numFmtId="0" fontId="92" fillId="0" borderId="0"/>
    <xf numFmtId="0" fontId="93" fillId="0" borderId="0"/>
    <xf numFmtId="0" fontId="69" fillId="0" borderId="0"/>
    <xf numFmtId="0" fontId="94" fillId="0" borderId="0"/>
    <xf numFmtId="0" fontId="87" fillId="0" borderId="0">
      <alignment horizontal="center"/>
    </xf>
    <xf numFmtId="0" fontId="95" fillId="0" borderId="0" applyNumberFormat="0" applyFill="0" applyBorder="0" applyAlignment="0" applyProtection="0"/>
    <xf numFmtId="0" fontId="96" fillId="0" borderId="0"/>
    <xf numFmtId="38" fontId="87" fillId="62" borderId="16">
      <alignment horizontal="center" vertical="center" wrapText="1"/>
    </xf>
    <xf numFmtId="172" fontId="86" fillId="0" borderId="0" applyFill="0" applyBorder="0" applyAlignment="0"/>
    <xf numFmtId="173" fontId="86" fillId="0" borderId="0" applyFill="0" applyBorder="0" applyAlignment="0"/>
    <xf numFmtId="172" fontId="86" fillId="0" borderId="0" applyFill="0" applyBorder="0" applyAlignment="0"/>
    <xf numFmtId="177" fontId="86" fillId="0" borderId="0" applyFill="0" applyBorder="0" applyAlignment="0"/>
    <xf numFmtId="173" fontId="86" fillId="0" borderId="0" applyFill="0" applyBorder="0" applyAlignment="0"/>
    <xf numFmtId="0" fontId="87" fillId="0" borderId="0">
      <alignment horizontal="center"/>
    </xf>
    <xf numFmtId="4" fontId="90" fillId="0" borderId="0" applyFont="0" applyFill="0" applyBorder="0" applyAlignment="0" applyProtection="0"/>
    <xf numFmtId="0" fontId="45" fillId="0" borderId="0"/>
    <xf numFmtId="0" fontId="38" fillId="0" borderId="0"/>
    <xf numFmtId="0" fontId="45" fillId="0" borderId="0"/>
    <xf numFmtId="0" fontId="45" fillId="0" borderId="0"/>
    <xf numFmtId="0" fontId="45" fillId="0" borderId="0"/>
    <xf numFmtId="0" fontId="38" fillId="0" borderId="0"/>
    <xf numFmtId="0" fontId="97" fillId="0" borderId="0"/>
    <xf numFmtId="0" fontId="2" fillId="0" borderId="0"/>
    <xf numFmtId="0" fontId="38" fillId="0" borderId="0"/>
    <xf numFmtId="0" fontId="2" fillId="0" borderId="0"/>
    <xf numFmtId="0" fontId="87" fillId="0" borderId="0"/>
    <xf numFmtId="0" fontId="88" fillId="0" borderId="0"/>
    <xf numFmtId="0" fontId="87" fillId="0" borderId="0"/>
    <xf numFmtId="0" fontId="87" fillId="0" borderId="0"/>
    <xf numFmtId="0" fontId="87" fillId="0" borderId="0"/>
    <xf numFmtId="0" fontId="87" fillId="0" borderId="0"/>
    <xf numFmtId="0" fontId="87" fillId="0" borderId="0"/>
    <xf numFmtId="0" fontId="87" fillId="0" borderId="0"/>
    <xf numFmtId="0" fontId="45" fillId="0" borderId="0"/>
    <xf numFmtId="0" fontId="45" fillId="0" borderId="0"/>
    <xf numFmtId="184" fontId="87" fillId="0" borderId="0" applyFont="0" applyFill="0" applyBorder="0" applyAlignment="0" applyProtection="0"/>
    <xf numFmtId="185" fontId="87" fillId="0" borderId="0" applyFont="0" applyFill="0" applyBorder="0" applyAlignment="0" applyProtection="0"/>
    <xf numFmtId="0" fontId="87" fillId="0" borderId="0"/>
    <xf numFmtId="0" fontId="98" fillId="0" borderId="0"/>
    <xf numFmtId="176" fontId="86" fillId="0" borderId="0" applyFont="0" applyFill="0" applyBorder="0" applyAlignment="0" applyProtection="0"/>
    <xf numFmtId="186" fontId="86" fillId="0" borderId="0" applyFont="0" applyFill="0" applyBorder="0" applyAlignment="0" applyProtection="0"/>
    <xf numFmtId="9" fontId="87"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172" fontId="86" fillId="0" borderId="0" applyFill="0" applyBorder="0" applyAlignment="0"/>
    <xf numFmtId="173" fontId="86" fillId="0" borderId="0" applyFill="0" applyBorder="0" applyAlignment="0"/>
    <xf numFmtId="172" fontId="86" fillId="0" borderId="0" applyFill="0" applyBorder="0" applyAlignment="0"/>
    <xf numFmtId="177" fontId="86" fillId="0" borderId="0" applyFill="0" applyBorder="0" applyAlignment="0"/>
    <xf numFmtId="173" fontId="86" fillId="0" borderId="0" applyFill="0" applyBorder="0" applyAlignment="0"/>
    <xf numFmtId="0" fontId="87" fillId="0" borderId="0"/>
    <xf numFmtId="38" fontId="45" fillId="62" borderId="16" applyBorder="0">
      <alignment horizontal="center" vertical="center" wrapText="1"/>
    </xf>
    <xf numFmtId="181" fontId="45" fillId="62" borderId="16">
      <alignment horizontal="center" vertical="center" wrapText="1"/>
    </xf>
    <xf numFmtId="0" fontId="45" fillId="62" borderId="16" applyBorder="0">
      <alignment horizontal="left" vertical="center" wrapText="1"/>
    </xf>
    <xf numFmtId="187" fontId="99" fillId="0" borderId="28"/>
    <xf numFmtId="49" fontId="87" fillId="0" borderId="0" applyFont="0" applyFill="0" applyBorder="0" applyAlignment="0" applyProtection="0"/>
    <xf numFmtId="49" fontId="89" fillId="0" borderId="0" applyFill="0" applyBorder="0" applyAlignment="0"/>
    <xf numFmtId="188" fontId="86" fillId="0" borderId="0" applyFill="0" applyBorder="0" applyAlignment="0"/>
    <xf numFmtId="189" fontId="86" fillId="0" borderId="0" applyFill="0" applyBorder="0" applyAlignment="0"/>
    <xf numFmtId="38" fontId="83" fillId="62" borderId="33" applyBorder="0">
      <alignment horizontal="center" vertical="center" wrapText="1"/>
    </xf>
    <xf numFmtId="181" fontId="83" fillId="62" borderId="33">
      <alignment horizontal="center" vertical="center" wrapText="1"/>
    </xf>
    <xf numFmtId="0" fontId="83" fillId="62" borderId="33">
      <alignment horizontal="left" vertical="center" wrapText="1"/>
    </xf>
    <xf numFmtId="0" fontId="87" fillId="0" borderId="0"/>
    <xf numFmtId="0" fontId="87" fillId="0" borderId="0">
      <alignment horizontal="center" textRotation="90"/>
    </xf>
    <xf numFmtId="1" fontId="100" fillId="0" borderId="34">
      <alignment horizontal="center"/>
    </xf>
    <xf numFmtId="0" fontId="85" fillId="63" borderId="0" applyNumberFormat="0" applyBorder="0" applyAlignment="0" applyProtection="0"/>
    <xf numFmtId="0" fontId="85" fillId="64" borderId="0" applyNumberFormat="0" applyBorder="0" applyAlignment="0" applyProtection="0"/>
    <xf numFmtId="0" fontId="85" fillId="65" borderId="0" applyNumberFormat="0" applyBorder="0" applyAlignment="0" applyProtection="0"/>
    <xf numFmtId="0" fontId="85" fillId="58" borderId="0" applyNumberFormat="0" applyBorder="0" applyAlignment="0" applyProtection="0"/>
    <xf numFmtId="0" fontId="85" fillId="59" borderId="0" applyNumberFormat="0" applyBorder="0" applyAlignment="0" applyProtection="0"/>
    <xf numFmtId="0" fontId="85" fillId="66" borderId="0" applyNumberFormat="0" applyBorder="0" applyAlignment="0" applyProtection="0"/>
    <xf numFmtId="0" fontId="101" fillId="52" borderId="35" applyNumberFormat="0" applyAlignment="0" applyProtection="0"/>
    <xf numFmtId="0" fontId="102" fillId="67" borderId="36" applyNumberFormat="0" applyAlignment="0" applyProtection="0"/>
    <xf numFmtId="0" fontId="103" fillId="67" borderId="35" applyNumberFormat="0" applyAlignment="0" applyProtection="0"/>
    <xf numFmtId="0" fontId="104" fillId="0" borderId="37" applyNumberFormat="0" applyFill="0" applyAlignment="0" applyProtection="0"/>
    <xf numFmtId="0" fontId="105" fillId="0" borderId="38" applyNumberFormat="0" applyFill="0" applyAlignment="0" applyProtection="0"/>
    <xf numFmtId="0" fontId="106" fillId="0" borderId="39" applyNumberFormat="0" applyFill="0" applyAlignment="0" applyProtection="0"/>
    <xf numFmtId="0" fontId="106" fillId="0" borderId="0" applyNumberFormat="0" applyFill="0" applyBorder="0" applyAlignment="0" applyProtection="0"/>
    <xf numFmtId="0" fontId="107" fillId="0" borderId="40" applyNumberFormat="0" applyFill="0" applyAlignment="0" applyProtection="0"/>
    <xf numFmtId="0" fontId="108" fillId="68" borderId="41" applyNumberFormat="0" applyAlignment="0" applyProtection="0"/>
    <xf numFmtId="0" fontId="109" fillId="0" borderId="0" applyNumberFormat="0" applyFill="0" applyBorder="0" applyAlignment="0" applyProtection="0"/>
    <xf numFmtId="0" fontId="110" fillId="69" borderId="0" applyNumberFormat="0" applyBorder="0" applyAlignment="0" applyProtection="0"/>
    <xf numFmtId="0" fontId="96" fillId="0" borderId="0"/>
    <xf numFmtId="0" fontId="111" fillId="48" borderId="0" applyNumberFormat="0" applyBorder="0" applyAlignment="0" applyProtection="0"/>
    <xf numFmtId="0" fontId="112" fillId="0" borderId="0" applyNumberFormat="0" applyFill="0" applyBorder="0" applyAlignment="0" applyProtection="0"/>
    <xf numFmtId="0" fontId="87" fillId="70" borderId="32" applyNumberFormat="0" applyFont="0" applyAlignment="0" applyProtection="0"/>
    <xf numFmtId="0" fontId="113" fillId="0" borderId="42" applyNumberFormat="0" applyFill="0" applyAlignment="0" applyProtection="0"/>
    <xf numFmtId="0" fontId="114" fillId="0" borderId="0" applyNumberFormat="0" applyFill="0" applyBorder="0" applyAlignment="0" applyProtection="0"/>
    <xf numFmtId="0" fontId="115" fillId="49" borderId="0" applyNumberFormat="0" applyBorder="0" applyAlignment="0" applyProtection="0"/>
    <xf numFmtId="0" fontId="45" fillId="0" borderId="0"/>
    <xf numFmtId="0" fontId="69" fillId="61" borderId="33">
      <alignment horizontal="center" wrapText="1"/>
    </xf>
    <xf numFmtId="43" fontId="38" fillId="0" borderId="0" applyFont="0" applyFill="0" applyBorder="0" applyAlignment="0" applyProtection="0"/>
    <xf numFmtId="38" fontId="71" fillId="15" borderId="33">
      <alignment horizontal="center" vertical="center" wrapText="1"/>
      <protection locked="0"/>
    </xf>
    <xf numFmtId="181" fontId="71" fillId="15" borderId="33">
      <alignment horizontal="center"/>
      <protection locked="0"/>
    </xf>
    <xf numFmtId="9" fontId="38" fillId="0" borderId="0" applyFont="0" applyFill="0" applyBorder="0" applyAlignment="0" applyProtection="0"/>
    <xf numFmtId="38" fontId="83" fillId="62" borderId="33" applyBorder="0">
      <alignment horizontal="center" vertical="center" wrapText="1"/>
    </xf>
    <xf numFmtId="181" fontId="83" fillId="62" borderId="33">
      <alignment horizontal="center" vertical="center" wrapText="1"/>
    </xf>
    <xf numFmtId="0" fontId="83" fillId="62" borderId="33">
      <alignment horizontal="left" vertical="center" wrapText="1"/>
    </xf>
    <xf numFmtId="0" fontId="87" fillId="70" borderId="32" applyNumberFormat="0" applyFont="0" applyAlignment="0" applyProtection="0"/>
    <xf numFmtId="43" fontId="38" fillId="0" borderId="0" applyFont="0" applyFill="0" applyBorder="0" applyAlignment="0" applyProtection="0"/>
    <xf numFmtId="0" fontId="40" fillId="0" borderId="5">
      <alignment horizontal="left" vertical="center"/>
    </xf>
    <xf numFmtId="9" fontId="38" fillId="0" borderId="0" applyFont="0" applyFill="0" applyBorder="0" applyAlignment="0" applyProtection="0"/>
    <xf numFmtId="0" fontId="101" fillId="52" borderId="35" applyNumberFormat="0" applyAlignment="0" applyProtection="0"/>
    <xf numFmtId="0" fontId="102" fillId="67" borderId="36" applyNumberFormat="0" applyAlignment="0" applyProtection="0"/>
    <xf numFmtId="0" fontId="103" fillId="67" borderId="35" applyNumberFormat="0" applyAlignment="0" applyProtection="0"/>
    <xf numFmtId="0" fontId="107" fillId="0" borderId="40" applyNumberFormat="0" applyFill="0" applyAlignment="0" applyProtection="0"/>
    <xf numFmtId="0" fontId="69" fillId="61" borderId="33">
      <alignment horizontal="center" wrapText="1"/>
    </xf>
    <xf numFmtId="43" fontId="38" fillId="0" borderId="0" applyFont="0" applyFill="0" applyBorder="0" applyAlignment="0" applyProtection="0"/>
    <xf numFmtId="38" fontId="71" fillId="15" borderId="33">
      <alignment horizontal="center" vertical="center" wrapText="1"/>
      <protection locked="0"/>
    </xf>
    <xf numFmtId="181" fontId="71" fillId="15" borderId="33">
      <alignment horizontal="center"/>
      <protection locked="0"/>
    </xf>
    <xf numFmtId="0" fontId="40" fillId="0" borderId="43">
      <alignment horizontal="left" vertical="center"/>
    </xf>
    <xf numFmtId="9" fontId="38" fillId="0" borderId="0" applyFont="0" applyFill="0" applyBorder="0" applyAlignment="0" applyProtection="0"/>
    <xf numFmtId="38" fontId="83" fillId="62" borderId="33" applyBorder="0">
      <alignment horizontal="center" vertical="center" wrapText="1"/>
    </xf>
    <xf numFmtId="181" fontId="83" fillId="62" borderId="33">
      <alignment horizontal="center" vertical="center" wrapText="1"/>
    </xf>
    <xf numFmtId="0" fontId="83" fillId="62" borderId="33">
      <alignment horizontal="left" vertical="center" wrapText="1"/>
    </xf>
    <xf numFmtId="0" fontId="101" fillId="52" borderId="35" applyNumberFormat="0" applyAlignment="0" applyProtection="0"/>
    <xf numFmtId="0" fontId="102" fillId="67" borderId="36" applyNumberFormat="0" applyAlignment="0" applyProtection="0"/>
    <xf numFmtId="0" fontId="103" fillId="67" borderId="35" applyNumberFormat="0" applyAlignment="0" applyProtection="0"/>
    <xf numFmtId="0" fontId="107" fillId="0" borderId="40" applyNumberFormat="0" applyFill="0" applyAlignment="0" applyProtection="0"/>
    <xf numFmtId="0" fontId="87" fillId="70" borderId="44" applyNumberFormat="0" applyFont="0" applyAlignment="0" applyProtection="0"/>
    <xf numFmtId="0" fontId="69" fillId="61" borderId="45">
      <alignment horizontal="center" wrapText="1"/>
    </xf>
    <xf numFmtId="43" fontId="38" fillId="0" borderId="0" applyFont="0" applyFill="0" applyBorder="0" applyAlignment="0" applyProtection="0"/>
    <xf numFmtId="38" fontId="71" fillId="15" borderId="45">
      <alignment horizontal="center" vertical="center" wrapText="1"/>
      <protection locked="0"/>
    </xf>
    <xf numFmtId="181" fontId="71" fillId="15" borderId="45">
      <alignment horizontal="center"/>
      <protection locked="0"/>
    </xf>
    <xf numFmtId="0" fontId="40" fillId="0" borderId="46">
      <alignment horizontal="left" vertical="center"/>
    </xf>
    <xf numFmtId="9" fontId="38" fillId="0" borderId="0" applyFont="0" applyFill="0" applyBorder="0" applyAlignment="0" applyProtection="0"/>
    <xf numFmtId="38" fontId="83" fillId="62" borderId="45" applyBorder="0">
      <alignment horizontal="center" vertical="center" wrapText="1"/>
    </xf>
    <xf numFmtId="181" fontId="83" fillId="62" borderId="45">
      <alignment horizontal="center" vertical="center" wrapText="1"/>
    </xf>
    <xf numFmtId="0" fontId="83" fillId="62" borderId="45">
      <alignment horizontal="left" vertical="center" wrapText="1"/>
    </xf>
    <xf numFmtId="0" fontId="101" fillId="52" borderId="35" applyNumberFormat="0" applyAlignment="0" applyProtection="0"/>
    <xf numFmtId="0" fontId="102" fillId="67" borderId="36" applyNumberFormat="0" applyAlignment="0" applyProtection="0"/>
    <xf numFmtId="0" fontId="103" fillId="67" borderId="35" applyNumberFormat="0" applyAlignment="0" applyProtection="0"/>
    <xf numFmtId="0" fontId="107" fillId="0" borderId="40" applyNumberFormat="0" applyFill="0" applyAlignment="0" applyProtection="0"/>
    <xf numFmtId="0" fontId="87" fillId="70" borderId="44" applyNumberFormat="0" applyFont="0" applyAlignment="0" applyProtection="0"/>
    <xf numFmtId="0" fontId="69" fillId="61" borderId="45">
      <alignment horizontal="center" wrapText="1"/>
    </xf>
    <xf numFmtId="43" fontId="38" fillId="0" borderId="0" applyFont="0" applyFill="0" applyBorder="0" applyAlignment="0" applyProtection="0"/>
    <xf numFmtId="38" fontId="71" fillId="15" borderId="45">
      <alignment horizontal="center" vertical="center" wrapText="1"/>
      <protection locked="0"/>
    </xf>
    <xf numFmtId="181" fontId="71" fillId="15" borderId="45">
      <alignment horizontal="center"/>
      <protection locked="0"/>
    </xf>
    <xf numFmtId="0" fontId="40" fillId="0" borderId="46">
      <alignment horizontal="left" vertical="center"/>
    </xf>
    <xf numFmtId="9" fontId="38" fillId="0" borderId="0" applyFont="0" applyFill="0" applyBorder="0" applyAlignment="0" applyProtection="0"/>
    <xf numFmtId="38" fontId="83" fillId="62" borderId="45" applyBorder="0">
      <alignment horizontal="center" vertical="center" wrapText="1"/>
    </xf>
    <xf numFmtId="181" fontId="83" fillId="62" borderId="45">
      <alignment horizontal="center" vertical="center" wrapText="1"/>
    </xf>
    <xf numFmtId="0" fontId="83" fillId="62" borderId="45">
      <alignment horizontal="left" vertical="center" wrapText="1"/>
    </xf>
    <xf numFmtId="0" fontId="101" fillId="52" borderId="35" applyNumberFormat="0" applyAlignment="0" applyProtection="0"/>
    <xf numFmtId="0" fontId="102" fillId="67" borderId="36" applyNumberFormat="0" applyAlignment="0" applyProtection="0"/>
    <xf numFmtId="0" fontId="103" fillId="67" borderId="35" applyNumberFormat="0" applyAlignment="0" applyProtection="0"/>
    <xf numFmtId="0" fontId="107" fillId="0" borderId="40" applyNumberFormat="0" applyFill="0" applyAlignment="0" applyProtection="0"/>
    <xf numFmtId="0" fontId="87" fillId="70" borderId="44" applyNumberFormat="0" applyFont="0" applyAlignment="0" applyProtection="0"/>
    <xf numFmtId="0" fontId="69" fillId="61" borderId="45">
      <alignment horizontal="center" wrapText="1"/>
    </xf>
    <xf numFmtId="43" fontId="38" fillId="0" borderId="0" applyFont="0" applyFill="0" applyBorder="0" applyAlignment="0" applyProtection="0"/>
    <xf numFmtId="38" fontId="71" fillId="15" borderId="45">
      <alignment horizontal="center" vertical="center" wrapText="1"/>
      <protection locked="0"/>
    </xf>
    <xf numFmtId="181" fontId="71" fillId="15" borderId="45">
      <alignment horizontal="center"/>
      <protection locked="0"/>
    </xf>
    <xf numFmtId="0" fontId="40" fillId="0" borderId="46">
      <alignment horizontal="left" vertical="center"/>
    </xf>
    <xf numFmtId="9" fontId="38" fillId="0" borderId="0" applyFont="0" applyFill="0" applyBorder="0" applyAlignment="0" applyProtection="0"/>
    <xf numFmtId="38" fontId="83" fillId="62" borderId="45" applyBorder="0">
      <alignment horizontal="center" vertical="center" wrapText="1"/>
    </xf>
    <xf numFmtId="181" fontId="83" fillId="62" borderId="45">
      <alignment horizontal="center" vertical="center" wrapText="1"/>
    </xf>
    <xf numFmtId="0" fontId="83" fillId="62" borderId="45">
      <alignment horizontal="left" vertical="center" wrapText="1"/>
    </xf>
    <xf numFmtId="0" fontId="101" fillId="52" borderId="35" applyNumberFormat="0" applyAlignment="0" applyProtection="0"/>
    <xf numFmtId="0" fontId="102" fillId="67" borderId="36" applyNumberFormat="0" applyAlignment="0" applyProtection="0"/>
    <xf numFmtId="0" fontId="103" fillId="67" borderId="35" applyNumberFormat="0" applyAlignment="0" applyProtection="0"/>
    <xf numFmtId="0" fontId="107" fillId="0" borderId="40" applyNumberFormat="0" applyFill="0" applyAlignment="0" applyProtection="0"/>
    <xf numFmtId="0" fontId="87" fillId="70" borderId="44" applyNumberFormat="0" applyFont="0" applyAlignment="0" applyProtection="0"/>
    <xf numFmtId="0" fontId="69" fillId="61" borderId="45">
      <alignment horizontal="center" wrapText="1"/>
    </xf>
    <xf numFmtId="43" fontId="38" fillId="0" borderId="0" applyFont="0" applyFill="0" applyBorder="0" applyAlignment="0" applyProtection="0"/>
    <xf numFmtId="38" fontId="71" fillId="15" borderId="45">
      <alignment horizontal="center" vertical="center" wrapText="1"/>
      <protection locked="0"/>
    </xf>
    <xf numFmtId="181" fontId="71" fillId="15" borderId="45">
      <alignment horizontal="center"/>
      <protection locked="0"/>
    </xf>
    <xf numFmtId="0" fontId="40" fillId="0" borderId="46">
      <alignment horizontal="left" vertical="center"/>
    </xf>
    <xf numFmtId="9" fontId="38" fillId="0" borderId="0" applyFont="0" applyFill="0" applyBorder="0" applyAlignment="0" applyProtection="0"/>
    <xf numFmtId="38" fontId="83" fillId="62" borderId="45" applyBorder="0">
      <alignment horizontal="center" vertical="center" wrapText="1"/>
    </xf>
    <xf numFmtId="181" fontId="83" fillId="62" borderId="45">
      <alignment horizontal="center" vertical="center" wrapText="1"/>
    </xf>
    <xf numFmtId="0" fontId="83" fillId="62" borderId="45">
      <alignment horizontal="left" vertical="center" wrapText="1"/>
    </xf>
    <xf numFmtId="0" fontId="101" fillId="52" borderId="35" applyNumberFormat="0" applyAlignment="0" applyProtection="0"/>
    <xf numFmtId="0" fontId="102" fillId="67" borderId="36" applyNumberFormat="0" applyAlignment="0" applyProtection="0"/>
    <xf numFmtId="0" fontId="103" fillId="67" borderId="35" applyNumberFormat="0" applyAlignment="0" applyProtection="0"/>
    <xf numFmtId="0" fontId="107" fillId="0" borderId="40" applyNumberFormat="0" applyFill="0" applyAlignment="0" applyProtection="0"/>
    <xf numFmtId="0" fontId="87" fillId="70" borderId="44" applyNumberFormat="0" applyFont="0" applyAlignment="0" applyProtection="0"/>
    <xf numFmtId="0" fontId="69" fillId="61" borderId="45">
      <alignment horizontal="center" wrapText="1"/>
    </xf>
    <xf numFmtId="43" fontId="38" fillId="0" borderId="0" applyFont="0" applyFill="0" applyBorder="0" applyAlignment="0" applyProtection="0"/>
    <xf numFmtId="38" fontId="71" fillId="15" borderId="45">
      <alignment horizontal="center" vertical="center" wrapText="1"/>
      <protection locked="0"/>
    </xf>
    <xf numFmtId="181" fontId="71" fillId="15" borderId="45">
      <alignment horizontal="center"/>
      <protection locked="0"/>
    </xf>
    <xf numFmtId="0" fontId="40" fillId="0" borderId="46">
      <alignment horizontal="left" vertical="center"/>
    </xf>
    <xf numFmtId="9" fontId="38" fillId="0" borderId="0" applyFont="0" applyFill="0" applyBorder="0" applyAlignment="0" applyProtection="0"/>
    <xf numFmtId="38" fontId="83" fillId="62" borderId="45" applyBorder="0">
      <alignment horizontal="center" vertical="center" wrapText="1"/>
    </xf>
    <xf numFmtId="181" fontId="83" fillId="62" borderId="45">
      <alignment horizontal="center" vertical="center" wrapText="1"/>
    </xf>
    <xf numFmtId="0" fontId="83" fillId="62" borderId="45">
      <alignment horizontal="left" vertical="center" wrapText="1"/>
    </xf>
    <xf numFmtId="0" fontId="101" fillId="52" borderId="35" applyNumberFormat="0" applyAlignment="0" applyProtection="0"/>
    <xf numFmtId="0" fontId="102" fillId="67" borderId="36" applyNumberFormat="0" applyAlignment="0" applyProtection="0"/>
    <xf numFmtId="0" fontId="103" fillId="67" borderId="35" applyNumberFormat="0" applyAlignment="0" applyProtection="0"/>
    <xf numFmtId="0" fontId="107" fillId="0" borderId="40" applyNumberFormat="0" applyFill="0" applyAlignment="0" applyProtection="0"/>
    <xf numFmtId="0" fontId="87" fillId="70" borderId="44" applyNumberFormat="0" applyFont="0" applyAlignment="0" applyProtection="0"/>
    <xf numFmtId="0" fontId="69" fillId="61" borderId="45">
      <alignment horizontal="center" wrapText="1"/>
    </xf>
    <xf numFmtId="43" fontId="38" fillId="0" borderId="0" applyFont="0" applyFill="0" applyBorder="0" applyAlignment="0" applyProtection="0"/>
    <xf numFmtId="38" fontId="71" fillId="15" borderId="45">
      <alignment horizontal="center" vertical="center" wrapText="1"/>
      <protection locked="0"/>
    </xf>
    <xf numFmtId="181" fontId="71" fillId="15" borderId="45">
      <alignment horizontal="center"/>
      <protection locked="0"/>
    </xf>
    <xf numFmtId="0" fontId="40" fillId="0" borderId="46">
      <alignment horizontal="left" vertical="center"/>
    </xf>
    <xf numFmtId="9" fontId="38" fillId="0" borderId="0" applyFont="0" applyFill="0" applyBorder="0" applyAlignment="0" applyProtection="0"/>
    <xf numFmtId="38" fontId="83" fillId="62" borderId="45" applyBorder="0">
      <alignment horizontal="center" vertical="center" wrapText="1"/>
    </xf>
    <xf numFmtId="181" fontId="83" fillId="62" borderId="45">
      <alignment horizontal="center" vertical="center" wrapText="1"/>
    </xf>
    <xf numFmtId="0" fontId="83" fillId="62" borderId="45">
      <alignment horizontal="left" vertical="center" wrapText="1"/>
    </xf>
    <xf numFmtId="0" fontId="101" fillId="52" borderId="35" applyNumberFormat="0" applyAlignment="0" applyProtection="0"/>
    <xf numFmtId="0" fontId="102" fillId="67" borderId="36" applyNumberFormat="0" applyAlignment="0" applyProtection="0"/>
    <xf numFmtId="0" fontId="103" fillId="67" borderId="35" applyNumberFormat="0" applyAlignment="0" applyProtection="0"/>
    <xf numFmtId="0" fontId="107" fillId="0" borderId="40" applyNumberFormat="0" applyFill="0" applyAlignment="0" applyProtection="0"/>
    <xf numFmtId="0" fontId="87" fillId="70" borderId="44" applyNumberFormat="0" applyFont="0" applyAlignment="0" applyProtection="0"/>
    <xf numFmtId="0" fontId="69" fillId="61" borderId="45">
      <alignment horizontal="center" wrapText="1"/>
    </xf>
    <xf numFmtId="43" fontId="38" fillId="0" borderId="0" applyFont="0" applyFill="0" applyBorder="0" applyAlignment="0" applyProtection="0"/>
    <xf numFmtId="38" fontId="71" fillId="15" borderId="45">
      <alignment horizontal="center" vertical="center" wrapText="1"/>
      <protection locked="0"/>
    </xf>
    <xf numFmtId="181" fontId="71" fillId="15" borderId="45">
      <alignment horizontal="center"/>
      <protection locked="0"/>
    </xf>
    <xf numFmtId="0" fontId="40" fillId="0" borderId="46">
      <alignment horizontal="left" vertical="center"/>
    </xf>
    <xf numFmtId="9" fontId="38" fillId="0" borderId="0" applyFont="0" applyFill="0" applyBorder="0" applyAlignment="0" applyProtection="0"/>
    <xf numFmtId="38" fontId="83" fillId="62" borderId="45" applyBorder="0">
      <alignment horizontal="center" vertical="center" wrapText="1"/>
    </xf>
    <xf numFmtId="181" fontId="83" fillId="62" borderId="45">
      <alignment horizontal="center" vertical="center" wrapText="1"/>
    </xf>
    <xf numFmtId="0" fontId="83" fillId="62" borderId="45">
      <alignment horizontal="left" vertical="center" wrapText="1"/>
    </xf>
    <xf numFmtId="0" fontId="101" fillId="52" borderId="35" applyNumberFormat="0" applyAlignment="0" applyProtection="0"/>
    <xf numFmtId="0" fontId="102" fillId="67" borderId="36" applyNumberFormat="0" applyAlignment="0" applyProtection="0"/>
    <xf numFmtId="0" fontId="103" fillId="67" borderId="35" applyNumberFormat="0" applyAlignment="0" applyProtection="0"/>
    <xf numFmtId="0" fontId="107" fillId="0" borderId="40" applyNumberFormat="0" applyFill="0" applyAlignment="0" applyProtection="0"/>
    <xf numFmtId="0" fontId="87" fillId="70" borderId="44" applyNumberFormat="0" applyFont="0" applyAlignment="0" applyProtection="0"/>
    <xf numFmtId="0" fontId="69" fillId="61" borderId="45">
      <alignment horizontal="center" wrapText="1"/>
    </xf>
    <xf numFmtId="43" fontId="38" fillId="0" borderId="0" applyFont="0" applyFill="0" applyBorder="0" applyAlignment="0" applyProtection="0"/>
    <xf numFmtId="38" fontId="71" fillId="15" borderId="45">
      <alignment horizontal="center" vertical="center" wrapText="1"/>
      <protection locked="0"/>
    </xf>
    <xf numFmtId="181" fontId="71" fillId="15" borderId="45">
      <alignment horizontal="center"/>
      <protection locked="0"/>
    </xf>
    <xf numFmtId="0" fontId="40" fillId="0" borderId="46">
      <alignment horizontal="left" vertical="center"/>
    </xf>
    <xf numFmtId="9" fontId="38" fillId="0" borderId="0" applyFont="0" applyFill="0" applyBorder="0" applyAlignment="0" applyProtection="0"/>
    <xf numFmtId="38" fontId="83" fillId="62" borderId="45" applyBorder="0">
      <alignment horizontal="center" vertical="center" wrapText="1"/>
    </xf>
    <xf numFmtId="181" fontId="83" fillId="62" borderId="45">
      <alignment horizontal="center" vertical="center" wrapText="1"/>
    </xf>
    <xf numFmtId="0" fontId="83" fillId="62" borderId="45">
      <alignment horizontal="left" vertical="center" wrapText="1"/>
    </xf>
    <xf numFmtId="0" fontId="101" fillId="52" borderId="35" applyNumberFormat="0" applyAlignment="0" applyProtection="0"/>
    <xf numFmtId="0" fontId="102" fillId="67" borderId="36" applyNumberFormat="0" applyAlignment="0" applyProtection="0"/>
    <xf numFmtId="0" fontId="103" fillId="67" borderId="35" applyNumberFormat="0" applyAlignment="0" applyProtection="0"/>
    <xf numFmtId="0" fontId="107" fillId="0" borderId="40" applyNumberFormat="0" applyFill="0" applyAlignment="0" applyProtection="0"/>
    <xf numFmtId="0" fontId="87" fillId="70" borderId="44" applyNumberFormat="0" applyFont="0" applyAlignment="0" applyProtection="0"/>
    <xf numFmtId="43" fontId="38" fillId="0" borderId="0" applyFont="0" applyFill="0" applyBorder="0" applyAlignment="0" applyProtection="0"/>
    <xf numFmtId="9" fontId="38" fillId="0" borderId="0" applyFont="0" applyFill="0" applyBorder="0" applyAlignment="0" applyProtection="0"/>
    <xf numFmtId="43" fontId="2" fillId="0" borderId="0" applyFont="0" applyFill="0" applyBorder="0" applyAlignment="0" applyProtection="0"/>
    <xf numFmtId="43" fontId="38" fillId="0" borderId="0" applyFont="0" applyFill="0" applyBorder="0" applyAlignment="0" applyProtection="0"/>
    <xf numFmtId="9"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38" fillId="0" borderId="0" applyFont="0" applyFill="0" applyBorder="0" applyAlignment="0" applyProtection="0"/>
    <xf numFmtId="0" fontId="116" fillId="0" borderId="0"/>
    <xf numFmtId="0" fontId="44" fillId="0" borderId="0"/>
    <xf numFmtId="0" fontId="47" fillId="0" borderId="0"/>
    <xf numFmtId="43"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43" fontId="38" fillId="0" borderId="0" applyFont="0" applyFill="0" applyBorder="0" applyAlignment="0" applyProtection="0"/>
    <xf numFmtId="9" fontId="38" fillId="0" borderId="0" applyFont="0" applyFill="0" applyBorder="0" applyAlignment="0" applyProtection="0"/>
    <xf numFmtId="43" fontId="2" fillId="0" borderId="0" applyFont="0" applyFill="0" applyBorder="0" applyAlignment="0" applyProtection="0"/>
    <xf numFmtId="9"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9" fontId="38" fillId="0" borderId="0" applyFont="0" applyFill="0" applyBorder="0" applyAlignment="0" applyProtection="0"/>
    <xf numFmtId="43"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43" fontId="38" fillId="0" borderId="0" applyFont="0" applyFill="0" applyBorder="0" applyAlignment="0" applyProtection="0"/>
    <xf numFmtId="9" fontId="38" fillId="0" borderId="0" applyFont="0" applyFill="0" applyBorder="0" applyAlignment="0" applyProtection="0"/>
    <xf numFmtId="43" fontId="38" fillId="0" borderId="0" applyFont="0" applyFill="0" applyBorder="0" applyAlignment="0" applyProtection="0"/>
    <xf numFmtId="9" fontId="38" fillId="0" borderId="0" applyFont="0" applyFill="0" applyBorder="0" applyAlignment="0" applyProtection="0"/>
    <xf numFmtId="43" fontId="2" fillId="0" borderId="0" applyFont="0" applyFill="0" applyBorder="0" applyAlignment="0" applyProtection="0"/>
    <xf numFmtId="43" fontId="38" fillId="0" borderId="0" applyFont="0" applyFill="0" applyBorder="0" applyAlignment="0" applyProtection="0"/>
    <xf numFmtId="0" fontId="69" fillId="61" borderId="48">
      <alignment horizontal="center" wrapText="1"/>
    </xf>
    <xf numFmtId="43" fontId="87"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38" fontId="71" fillId="15" borderId="48">
      <alignment horizontal="center" vertical="center" wrapText="1"/>
      <protection locked="0"/>
    </xf>
    <xf numFmtId="181" fontId="71" fillId="15" borderId="48">
      <alignment horizontal="center"/>
      <protection locked="0"/>
    </xf>
    <xf numFmtId="0" fontId="40" fillId="0" borderId="49">
      <alignment horizontal="left" vertical="center"/>
    </xf>
    <xf numFmtId="38" fontId="87" fillId="62" borderId="16">
      <alignment horizontal="center" vertical="center" wrapText="1"/>
    </xf>
    <xf numFmtId="38" fontId="45" fillId="62" borderId="16" applyBorder="0">
      <alignment horizontal="center" vertical="center" wrapText="1"/>
    </xf>
    <xf numFmtId="181" fontId="45" fillId="62" borderId="16">
      <alignment horizontal="center" vertical="center" wrapText="1"/>
    </xf>
    <xf numFmtId="0" fontId="45" fillId="62" borderId="16" applyBorder="0">
      <alignment horizontal="left" vertical="center" wrapText="1"/>
    </xf>
    <xf numFmtId="38" fontId="83" fillId="62" borderId="48" applyBorder="0">
      <alignment horizontal="center" vertical="center" wrapText="1"/>
    </xf>
    <xf numFmtId="181" fontId="83" fillId="62" borderId="48">
      <alignment horizontal="center" vertical="center" wrapText="1"/>
    </xf>
    <xf numFmtId="0" fontId="83" fillId="62" borderId="48">
      <alignment horizontal="left" vertical="center" wrapText="1"/>
    </xf>
    <xf numFmtId="0" fontId="101" fillId="52" borderId="50" applyNumberFormat="0" applyAlignment="0" applyProtection="0"/>
    <xf numFmtId="0" fontId="102" fillId="67" borderId="51" applyNumberFormat="0" applyAlignment="0" applyProtection="0"/>
    <xf numFmtId="0" fontId="103" fillId="67" borderId="50" applyNumberFormat="0" applyAlignment="0" applyProtection="0"/>
    <xf numFmtId="0" fontId="107" fillId="0" borderId="52" applyNumberFormat="0" applyFill="0" applyAlignment="0" applyProtection="0"/>
    <xf numFmtId="0" fontId="87" fillId="70" borderId="47" applyNumberFormat="0" applyFont="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0" fontId="3" fillId="0" borderId="0"/>
    <xf numFmtId="0" fontId="117" fillId="0" borderId="0"/>
    <xf numFmtId="43" fontId="38" fillId="0" borderId="0" applyFont="0" applyFill="0" applyBorder="0" applyAlignment="0" applyProtection="0"/>
    <xf numFmtId="9" fontId="38" fillId="0" borderId="0" applyFont="0" applyFill="0" applyBorder="0" applyAlignment="0" applyProtection="0"/>
    <xf numFmtId="43" fontId="2" fillId="0" borderId="0" applyFont="0" applyFill="0" applyBorder="0" applyAlignment="0" applyProtection="0"/>
    <xf numFmtId="43" fontId="38" fillId="0" borderId="0" applyFont="0" applyFill="0" applyBorder="0" applyAlignment="0" applyProtection="0"/>
    <xf numFmtId="9" fontId="38" fillId="0" borderId="0" applyFont="0" applyFill="0" applyBorder="0" applyAlignment="0" applyProtection="0"/>
    <xf numFmtId="43" fontId="38" fillId="0" borderId="0" applyFont="0" applyFill="0" applyBorder="0" applyAlignment="0" applyProtection="0"/>
    <xf numFmtId="9" fontId="38" fillId="0" borderId="0" applyFont="0" applyFill="0" applyBorder="0" applyAlignment="0" applyProtection="0"/>
    <xf numFmtId="0" fontId="42" fillId="0" borderId="0"/>
    <xf numFmtId="43" fontId="38" fillId="0" borderId="0" applyFont="0" applyFill="0" applyBorder="0" applyAlignment="0" applyProtection="0"/>
    <xf numFmtId="43"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43" fontId="38" fillId="0" borderId="0" applyFont="0" applyFill="0" applyBorder="0" applyAlignment="0" applyProtection="0"/>
    <xf numFmtId="9" fontId="38" fillId="0" borderId="0" applyFont="0" applyFill="0" applyBorder="0" applyAlignment="0" applyProtection="0"/>
    <xf numFmtId="43" fontId="38" fillId="0" borderId="0" applyFont="0" applyFill="0" applyBorder="0" applyAlignment="0" applyProtection="0"/>
    <xf numFmtId="9" fontId="38" fillId="0" borderId="0" applyFont="0" applyFill="0" applyBorder="0" applyAlignment="0" applyProtection="0"/>
    <xf numFmtId="169" fontId="76" fillId="0" borderId="0" applyBorder="0" applyProtection="0"/>
    <xf numFmtId="169" fontId="76" fillId="0" borderId="0" applyBorder="0" applyProtection="0"/>
    <xf numFmtId="169" fontId="76" fillId="0" borderId="0" applyBorder="0" applyProtection="0"/>
    <xf numFmtId="169" fontId="76" fillId="0" borderId="0" applyBorder="0" applyProtection="0"/>
    <xf numFmtId="43" fontId="65" fillId="0" borderId="0" applyFont="0" applyFill="0" applyBorder="0" applyAlignment="0" applyProtection="0"/>
    <xf numFmtId="43" fontId="38" fillId="0" borderId="0" applyFont="0" applyFill="0" applyBorder="0" applyAlignment="0" applyProtection="0"/>
    <xf numFmtId="0" fontId="118" fillId="0" borderId="0"/>
    <xf numFmtId="0" fontId="69" fillId="61" borderId="48">
      <alignment horizontal="center" wrapText="1"/>
    </xf>
    <xf numFmtId="0" fontId="69" fillId="61" borderId="48">
      <alignment horizontal="center" wrapText="1"/>
    </xf>
    <xf numFmtId="0" fontId="69" fillId="61" borderId="48">
      <alignment horizontal="center" wrapText="1"/>
    </xf>
    <xf numFmtId="0" fontId="69" fillId="61" borderId="48">
      <alignment horizontal="center" wrapText="1"/>
    </xf>
    <xf numFmtId="0" fontId="69" fillId="61" borderId="48">
      <alignment horizontal="center" wrapText="1"/>
    </xf>
    <xf numFmtId="0" fontId="69" fillId="61" borderId="48">
      <alignment horizontal="center" wrapText="1"/>
    </xf>
    <xf numFmtId="0" fontId="69" fillId="61" borderId="48">
      <alignment horizontal="center" wrapText="1"/>
    </xf>
    <xf numFmtId="0" fontId="69" fillId="61" borderId="48">
      <alignment horizontal="center" wrapText="1"/>
    </xf>
    <xf numFmtId="0" fontId="69" fillId="61" borderId="48">
      <alignment horizontal="center" wrapText="1"/>
    </xf>
    <xf numFmtId="0" fontId="69" fillId="61" borderId="48">
      <alignment horizontal="center" wrapText="1"/>
    </xf>
    <xf numFmtId="0" fontId="69" fillId="61" borderId="48">
      <alignment horizontal="center" wrapText="1"/>
    </xf>
    <xf numFmtId="0" fontId="69" fillId="61" borderId="48">
      <alignment horizontal="center" wrapText="1"/>
    </xf>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7" fillId="0" borderId="0" applyFont="0" applyFill="0" applyBorder="0" applyAlignment="0" applyProtection="0"/>
    <xf numFmtId="43" fontId="38" fillId="0" borderId="0" applyFont="0" applyFill="0" applyBorder="0" applyAlignment="0" applyProtection="0"/>
    <xf numFmtId="43" fontId="87" fillId="0" borderId="0" applyFont="0" applyFill="0" applyBorder="0" applyAlignment="0" applyProtection="0"/>
    <xf numFmtId="43" fontId="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2" fillId="0" borderId="0" applyFont="0" applyFill="0" applyBorder="0" applyAlignment="0" applyProtection="0"/>
    <xf numFmtId="43" fontId="6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65" fillId="0" borderId="0" applyFont="0" applyFill="0" applyBorder="0" applyAlignment="0" applyProtection="0"/>
    <xf numFmtId="43" fontId="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38" fillId="0" borderId="0" applyFont="0" applyFill="0" applyBorder="0" applyAlignment="0" applyProtection="0"/>
    <xf numFmtId="43" fontId="2"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2"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0" fontId="40" fillId="0" borderId="49">
      <alignment horizontal="left" vertical="center"/>
    </xf>
    <xf numFmtId="0" fontId="40" fillId="0" borderId="49">
      <alignment horizontal="left" vertical="center"/>
    </xf>
    <xf numFmtId="0" fontId="40" fillId="0" borderId="49">
      <alignment horizontal="left" vertical="center"/>
    </xf>
    <xf numFmtId="0" fontId="40" fillId="0" borderId="49">
      <alignment horizontal="left" vertical="center"/>
    </xf>
    <xf numFmtId="0" fontId="40" fillId="0" borderId="49">
      <alignment horizontal="left" vertical="center"/>
    </xf>
    <xf numFmtId="0" fontId="40" fillId="0" borderId="49">
      <alignment horizontal="left" vertical="center"/>
    </xf>
    <xf numFmtId="0" fontId="40" fillId="0" borderId="49">
      <alignment horizontal="left" vertical="center"/>
    </xf>
    <xf numFmtId="0" fontId="40" fillId="0" borderId="49">
      <alignment horizontal="left" vertical="center"/>
    </xf>
    <xf numFmtId="0" fontId="40" fillId="0" borderId="49">
      <alignment horizontal="left" vertical="center"/>
    </xf>
    <xf numFmtId="0" fontId="40" fillId="0" borderId="49">
      <alignment horizontal="left" vertical="center"/>
    </xf>
    <xf numFmtId="0" fontId="40" fillId="0" borderId="49">
      <alignment horizontal="left" vertical="center"/>
    </xf>
    <xf numFmtId="0" fontId="40" fillId="0" borderId="49">
      <alignment horizontal="left" vertical="center"/>
    </xf>
    <xf numFmtId="38" fontId="87" fillId="62" borderId="16">
      <alignment horizontal="center" vertical="center" wrapText="1"/>
    </xf>
    <xf numFmtId="38" fontId="87" fillId="62" borderId="16">
      <alignment horizontal="center" vertical="center" wrapText="1"/>
    </xf>
    <xf numFmtId="0" fontId="3" fillId="0" borderId="0"/>
    <xf numFmtId="0" fontId="8" fillId="0" borderId="0"/>
    <xf numFmtId="0" fontId="8" fillId="0" borderId="0"/>
    <xf numFmtId="0" fontId="3" fillId="0" borderId="0"/>
    <xf numFmtId="38" fontId="45" fillId="62" borderId="16" applyBorder="0">
      <alignment horizontal="center" vertical="center" wrapText="1"/>
    </xf>
    <xf numFmtId="38" fontId="45" fillId="62" borderId="16" applyBorder="0">
      <alignment horizontal="center" vertical="center" wrapText="1"/>
    </xf>
    <xf numFmtId="181" fontId="45" fillId="62" borderId="16">
      <alignment horizontal="center" vertical="center" wrapText="1"/>
    </xf>
    <xf numFmtId="181" fontId="45" fillId="62" borderId="16">
      <alignment horizontal="center" vertical="center" wrapText="1"/>
    </xf>
    <xf numFmtId="0" fontId="45" fillId="62" borderId="16" applyBorder="0">
      <alignment horizontal="left" vertical="center" wrapText="1"/>
    </xf>
    <xf numFmtId="0" fontId="45" fillId="62" borderId="16" applyBorder="0">
      <alignment horizontal="left" vertical="center" wrapText="1"/>
    </xf>
    <xf numFmtId="167" fontId="43" fillId="0" borderId="2" applyNumberFormat="0" applyFont="0" applyFill="0" applyAlignment="0" applyProtection="0"/>
    <xf numFmtId="167" fontId="43" fillId="0" borderId="2" applyNumberFormat="0" applyFont="0" applyFill="0" applyAlignment="0" applyProtection="0"/>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6" fillId="0" borderId="39"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69" fillId="61" borderId="48">
      <alignment horizontal="center" wrapText="1"/>
    </xf>
    <xf numFmtId="0" fontId="69" fillId="61" borderId="48">
      <alignment horizontal="center" wrapText="1"/>
    </xf>
    <xf numFmtId="0" fontId="69" fillId="61" borderId="48">
      <alignment horizontal="center" wrapText="1"/>
    </xf>
    <xf numFmtId="0" fontId="69" fillId="61" borderId="48">
      <alignment horizontal="center" wrapText="1"/>
    </xf>
    <xf numFmtId="0" fontId="69" fillId="61" borderId="48">
      <alignment horizontal="center" wrapText="1"/>
    </xf>
    <xf numFmtId="0" fontId="69" fillId="61" borderId="48">
      <alignment horizontal="center" wrapText="1"/>
    </xf>
    <xf numFmtId="0" fontId="69" fillId="61" borderId="48">
      <alignment horizontal="center" wrapText="1"/>
    </xf>
    <xf numFmtId="0" fontId="69" fillId="61" borderId="48">
      <alignment horizontal="center" wrapText="1"/>
    </xf>
    <xf numFmtId="0" fontId="69" fillId="61" borderId="48">
      <alignment horizontal="center" wrapText="1"/>
    </xf>
    <xf numFmtId="0" fontId="69" fillId="61" borderId="48">
      <alignment horizontal="center" wrapText="1"/>
    </xf>
    <xf numFmtId="0" fontId="69" fillId="61" borderId="48">
      <alignment horizontal="center" wrapText="1"/>
    </xf>
    <xf numFmtId="0" fontId="69" fillId="61" borderId="48">
      <alignment horizontal="center" wrapText="1"/>
    </xf>
    <xf numFmtId="43" fontId="2" fillId="0" borderId="0" applyFont="0" applyFill="0" applyBorder="0" applyAlignment="0" applyProtection="0"/>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0" fontId="40" fillId="0" borderId="49">
      <alignment horizontal="left" vertical="center"/>
    </xf>
    <xf numFmtId="0" fontId="40" fillId="0" borderId="49">
      <alignment horizontal="left" vertical="center"/>
    </xf>
    <xf numFmtId="0" fontId="40" fillId="0" borderId="49">
      <alignment horizontal="left" vertical="center"/>
    </xf>
    <xf numFmtId="0" fontId="40" fillId="0" borderId="49">
      <alignment horizontal="left" vertical="center"/>
    </xf>
    <xf numFmtId="0" fontId="40" fillId="0" borderId="49">
      <alignment horizontal="left" vertical="center"/>
    </xf>
    <xf numFmtId="0" fontId="40" fillId="0" borderId="49">
      <alignment horizontal="left" vertical="center"/>
    </xf>
    <xf numFmtId="0" fontId="40" fillId="0" borderId="49">
      <alignment horizontal="left" vertical="center"/>
    </xf>
    <xf numFmtId="0" fontId="40" fillId="0" borderId="49">
      <alignment horizontal="left" vertical="center"/>
    </xf>
    <xf numFmtId="0" fontId="40" fillId="0" borderId="49">
      <alignment horizontal="left" vertical="center"/>
    </xf>
    <xf numFmtId="0" fontId="40" fillId="0" borderId="49">
      <alignment horizontal="left" vertical="center"/>
    </xf>
    <xf numFmtId="0" fontId="40" fillId="0" borderId="49">
      <alignment horizontal="left" vertical="center"/>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69" fillId="61" borderId="48">
      <alignment horizontal="center" wrapText="1"/>
    </xf>
    <xf numFmtId="0" fontId="69" fillId="61" borderId="48">
      <alignment horizontal="center" wrapText="1"/>
    </xf>
    <xf numFmtId="0" fontId="69" fillId="61" borderId="48">
      <alignment horizontal="center" wrapText="1"/>
    </xf>
    <xf numFmtId="0" fontId="69" fillId="61" borderId="48">
      <alignment horizontal="center" wrapText="1"/>
    </xf>
    <xf numFmtId="0" fontId="69" fillId="61" borderId="48">
      <alignment horizontal="center" wrapText="1"/>
    </xf>
    <xf numFmtId="0" fontId="69" fillId="61" borderId="48">
      <alignment horizontal="center" wrapText="1"/>
    </xf>
    <xf numFmtId="0" fontId="69" fillId="61" borderId="48">
      <alignment horizontal="center" wrapText="1"/>
    </xf>
    <xf numFmtId="0" fontId="69" fillId="61" borderId="48">
      <alignment horizontal="center" wrapText="1"/>
    </xf>
    <xf numFmtId="0" fontId="69" fillId="61" borderId="48">
      <alignment horizontal="center" wrapText="1"/>
    </xf>
    <xf numFmtId="0" fontId="69" fillId="61" borderId="48">
      <alignment horizontal="center" wrapText="1"/>
    </xf>
    <xf numFmtId="0" fontId="69" fillId="61" borderId="48">
      <alignment horizontal="center" wrapText="1"/>
    </xf>
    <xf numFmtId="0" fontId="69" fillId="61" borderId="48">
      <alignment horizontal="center" wrapText="1"/>
    </xf>
    <xf numFmtId="43" fontId="2" fillId="0" borderId="0" applyFont="0" applyFill="0" applyBorder="0" applyAlignment="0" applyProtection="0"/>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38" fontId="71" fillId="15" borderId="48">
      <alignment horizontal="center" vertical="center" wrapText="1"/>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181" fontId="71" fillId="15" borderId="48">
      <alignment horizontal="center"/>
      <protection locked="0"/>
    </xf>
    <xf numFmtId="0" fontId="40" fillId="0" borderId="49">
      <alignment horizontal="left" vertical="center"/>
    </xf>
    <xf numFmtId="0" fontId="40" fillId="0" borderId="49">
      <alignment horizontal="left" vertical="center"/>
    </xf>
    <xf numFmtId="0" fontId="40" fillId="0" borderId="49">
      <alignment horizontal="left" vertical="center"/>
    </xf>
    <xf numFmtId="0" fontId="40" fillId="0" borderId="49">
      <alignment horizontal="left" vertical="center"/>
    </xf>
    <xf numFmtId="0" fontId="40" fillId="0" borderId="49">
      <alignment horizontal="left" vertical="center"/>
    </xf>
    <xf numFmtId="0" fontId="40" fillId="0" borderId="49">
      <alignment horizontal="left" vertical="center"/>
    </xf>
    <xf numFmtId="0" fontId="40" fillId="0" borderId="49">
      <alignment horizontal="left" vertical="center"/>
    </xf>
    <xf numFmtId="0" fontId="40" fillId="0" borderId="49">
      <alignment horizontal="left" vertical="center"/>
    </xf>
    <xf numFmtId="0" fontId="40" fillId="0" borderId="49">
      <alignment horizontal="left" vertical="center"/>
    </xf>
    <xf numFmtId="0" fontId="40" fillId="0" borderId="49">
      <alignment horizontal="left" vertical="center"/>
    </xf>
    <xf numFmtId="0" fontId="40" fillId="0" borderId="49">
      <alignment horizontal="left" vertical="center"/>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38" fontId="83" fillId="62" borderId="48" applyBorder="0">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181" fontId="83" fillId="62" borderId="48">
      <alignment horizontal="center"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83" fillId="62" borderId="48">
      <alignment horizontal="left" vertical="center" wrapText="1"/>
    </xf>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1" fillId="52" borderId="53"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2" fillId="67" borderId="54"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3" fillId="67" borderId="53" applyNumberFormat="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107" fillId="0" borderId="55" applyNumberFormat="0" applyFill="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0" fontId="87" fillId="70" borderId="47" applyNumberFormat="0" applyFont="0" applyAlignment="0" applyProtection="0"/>
    <xf numFmtId="169" fontId="76" fillId="0" borderId="0" applyBorder="0" applyProtection="0"/>
    <xf numFmtId="43" fontId="65" fillId="0" borderId="0" applyFont="0" applyFill="0" applyBorder="0" applyAlignment="0" applyProtection="0"/>
    <xf numFmtId="169" fontId="76" fillId="0" borderId="0" applyBorder="0" applyProtection="0"/>
    <xf numFmtId="43" fontId="38" fillId="0" borderId="0" applyFont="0" applyFill="0" applyBorder="0" applyAlignment="0" applyProtection="0"/>
    <xf numFmtId="43" fontId="38" fillId="0" borderId="0" applyFont="0" applyFill="0" applyBorder="0" applyAlignment="0" applyProtection="0"/>
    <xf numFmtId="9" fontId="38" fillId="0" borderId="0" applyFont="0" applyFill="0" applyBorder="0" applyAlignment="0" applyProtection="0"/>
    <xf numFmtId="43" fontId="2" fillId="0" borderId="0" applyFont="0" applyFill="0" applyBorder="0" applyAlignment="0" applyProtection="0"/>
    <xf numFmtId="9" fontId="38" fillId="0" borderId="0" applyFont="0" applyFill="0" applyBorder="0" applyAlignment="0" applyProtection="0"/>
    <xf numFmtId="43" fontId="38" fillId="0" borderId="0" applyFont="0" applyFill="0" applyBorder="0" applyAlignment="0" applyProtection="0"/>
    <xf numFmtId="43" fontId="2" fillId="0" borderId="0" applyFont="0" applyFill="0" applyBorder="0" applyAlignment="0" applyProtection="0"/>
    <xf numFmtId="43" fontId="38" fillId="0" borderId="0" applyFont="0" applyFill="0" applyBorder="0" applyAlignment="0" applyProtection="0"/>
    <xf numFmtId="0" fontId="8" fillId="0" borderId="0"/>
    <xf numFmtId="170" fontId="38" fillId="0" borderId="0" applyFont="0" applyFill="0" applyBorder="0" applyAlignment="0" applyProtection="0"/>
    <xf numFmtId="0" fontId="46" fillId="0" borderId="0"/>
    <xf numFmtId="0" fontId="120" fillId="16" borderId="0" applyNumberFormat="0" applyBorder="0" applyAlignment="0" applyProtection="0"/>
    <xf numFmtId="0" fontId="121" fillId="18" borderId="0" applyNumberFormat="0" applyBorder="0" applyAlignment="0" applyProtection="0"/>
    <xf numFmtId="0" fontId="122" fillId="20" borderId="21" applyNumberFormat="0" applyAlignment="0" applyProtection="0"/>
    <xf numFmtId="0" fontId="124" fillId="17" borderId="0" applyNumberFormat="0" applyBorder="0" applyAlignment="0" applyProtection="0"/>
    <xf numFmtId="0" fontId="119" fillId="43" borderId="0" applyNumberFormat="0" applyBorder="0" applyAlignment="0" applyProtection="0"/>
    <xf numFmtId="0" fontId="123" fillId="21" borderId="24" applyNumberFormat="0" applyAlignment="0" applyProtection="0"/>
    <xf numFmtId="43" fontId="2" fillId="0" borderId="0" applyFont="0" applyFill="0" applyBorder="0" applyAlignment="0" applyProtection="0"/>
    <xf numFmtId="0" fontId="47" fillId="0" borderId="0"/>
    <xf numFmtId="43" fontId="38" fillId="0" borderId="0" applyFont="0" applyFill="0" applyBorder="0" applyAlignment="0" applyProtection="0"/>
    <xf numFmtId="9" fontId="38" fillId="0" borderId="0" applyFont="0" applyFill="0" applyBorder="0" applyAlignment="0" applyProtection="0"/>
    <xf numFmtId="43" fontId="2" fillId="0" borderId="0" applyFont="0" applyFill="0" applyBorder="0" applyAlignment="0" applyProtection="0"/>
    <xf numFmtId="43" fontId="38" fillId="0" borderId="0" applyFont="0" applyFill="0" applyBorder="0" applyAlignment="0" applyProtection="0"/>
    <xf numFmtId="0" fontId="69" fillId="61" borderId="12">
      <alignment horizontal="center" wrapText="1"/>
    </xf>
    <xf numFmtId="43" fontId="87"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38" fontId="71" fillId="15" borderId="12">
      <alignment horizontal="center" vertical="center" wrapText="1"/>
      <protection locked="0"/>
    </xf>
    <xf numFmtId="181" fontId="71" fillId="15" borderId="12">
      <alignment horizontal="center"/>
      <protection locked="0"/>
    </xf>
    <xf numFmtId="38" fontId="83" fillId="62" borderId="12" applyBorder="0">
      <alignment horizontal="center" vertical="center" wrapText="1"/>
    </xf>
    <xf numFmtId="181" fontId="83" fillId="62" borderId="12">
      <alignment horizontal="center" vertical="center" wrapText="1"/>
    </xf>
    <xf numFmtId="0" fontId="83" fillId="62" borderId="12">
      <alignment horizontal="left" vertical="center" wrapText="1"/>
    </xf>
    <xf numFmtId="0" fontId="87" fillId="70" borderId="56" applyNumberFormat="0" applyFont="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0" fontId="37" fillId="19" borderId="21" applyNumberFormat="0" applyAlignment="0" applyProtection="0"/>
    <xf numFmtId="170" fontId="38" fillId="0" borderId="0" applyFont="0" applyFill="0" applyBorder="0" applyAlignment="0" applyProtection="0"/>
    <xf numFmtId="43" fontId="2" fillId="0" borderId="0" applyFont="0" applyFill="0" applyBorder="0" applyAlignment="0" applyProtection="0"/>
    <xf numFmtId="169" fontId="76" fillId="0" borderId="0" applyBorder="0" applyProtection="0"/>
    <xf numFmtId="169" fontId="76" fillId="0" borderId="0" applyBorder="0" applyProtection="0"/>
    <xf numFmtId="169" fontId="76" fillId="0" borderId="0" applyBorder="0" applyProtection="0"/>
    <xf numFmtId="169" fontId="76" fillId="0" borderId="0" applyBorder="0" applyProtection="0"/>
    <xf numFmtId="169" fontId="76" fillId="0" borderId="0" applyBorder="0" applyProtection="0"/>
    <xf numFmtId="169" fontId="76" fillId="0" borderId="0" applyBorder="0" applyProtection="0"/>
    <xf numFmtId="169" fontId="76" fillId="0" borderId="0" applyBorder="0" applyProtection="0"/>
    <xf numFmtId="43" fontId="65" fillId="0" borderId="0" applyFont="0" applyFill="0" applyBorder="0" applyAlignment="0" applyProtection="0"/>
    <xf numFmtId="169" fontId="76" fillId="0" borderId="0" applyBorder="0" applyProtection="0"/>
    <xf numFmtId="43" fontId="38" fillId="0" borderId="0" applyFont="0" applyFill="0" applyBorder="0" applyAlignment="0" applyProtection="0"/>
    <xf numFmtId="169" fontId="77" fillId="0" borderId="0" applyBorder="0" applyProtection="0"/>
    <xf numFmtId="0" fontId="37" fillId="71" borderId="21" applyProtection="0"/>
    <xf numFmtId="0" fontId="77" fillId="0" borderId="0"/>
    <xf numFmtId="0" fontId="125"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7" fillId="0" borderId="0"/>
    <xf numFmtId="0" fontId="46" fillId="0" borderId="0"/>
    <xf numFmtId="9" fontId="77" fillId="0" borderId="0" applyBorder="0" applyProtection="0"/>
    <xf numFmtId="169" fontId="77" fillId="0" borderId="0" applyBorder="0" applyProtection="0"/>
    <xf numFmtId="9" fontId="77" fillId="0" borderId="0" applyBorder="0" applyProtection="0"/>
    <xf numFmtId="169" fontId="77" fillId="0" borderId="0" applyBorder="0" applyProtection="0"/>
    <xf numFmtId="9" fontId="77" fillId="0" borderId="0" applyBorder="0" applyProtection="0"/>
    <xf numFmtId="169" fontId="77" fillId="0" borderId="0" applyBorder="0" applyProtection="0"/>
    <xf numFmtId="9" fontId="77" fillId="0" borderId="0" applyBorder="0" applyProtection="0"/>
    <xf numFmtId="0" fontId="1" fillId="0" borderId="0"/>
    <xf numFmtId="43" fontId="2" fillId="0" borderId="0" applyFont="0" applyFill="0" applyBorder="0" applyAlignment="0" applyProtection="0"/>
    <xf numFmtId="0" fontId="48"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8" fillId="0" borderId="0"/>
    <xf numFmtId="0" fontId="128" fillId="0" borderId="0"/>
    <xf numFmtId="0" fontId="48" fillId="0" borderId="0"/>
    <xf numFmtId="43" fontId="2" fillId="0" borderId="0" applyFont="0" applyFill="0" applyBorder="0" applyAlignment="0" applyProtection="0"/>
    <xf numFmtId="0" fontId="48"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43" fontId="1" fillId="0" borderId="0" applyFont="0" applyFill="0" applyBorder="0" applyAlignment="0" applyProtection="0"/>
    <xf numFmtId="0" fontId="36" fillId="16" borderId="0" applyNumberFormat="0" applyBorder="0" applyAlignment="0" applyProtection="0"/>
  </cellStyleXfs>
  <cellXfs count="279">
    <xf numFmtId="0" fontId="0" fillId="0" borderId="0" xfId="0"/>
    <xf numFmtId="0" fontId="12" fillId="0" borderId="0" xfId="3"/>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14" fontId="7" fillId="2" borderId="0" xfId="1" applyNumberFormat="1" applyFont="1" applyFill="1" applyAlignment="1" applyProtection="1">
      <alignment horizontal="center" vertical="center"/>
      <protection locked="0"/>
    </xf>
    <xf numFmtId="3" fontId="19" fillId="3" borderId="12" xfId="0" applyNumberFormat="1" applyFont="1" applyFill="1" applyBorder="1" applyAlignment="1">
      <alignment horizontal="center" vertical="center" wrapText="1"/>
    </xf>
    <xf numFmtId="164" fontId="5" fillId="0" borderId="12" xfId="0" applyNumberFormat="1" applyFont="1" applyBorder="1" applyAlignment="1">
      <alignment horizontal="center" vertical="center"/>
    </xf>
    <xf numFmtId="164" fontId="5" fillId="9" borderId="12" xfId="0" applyNumberFormat="1" applyFont="1" applyFill="1" applyBorder="1" applyAlignment="1">
      <alignment horizontal="center" vertical="center"/>
    </xf>
    <xf numFmtId="0" fontId="12" fillId="0" borderId="0" xfId="3" applyAlignment="1">
      <alignment wrapText="1"/>
    </xf>
    <xf numFmtId="164" fontId="5" fillId="0" borderId="11" xfId="0" applyNumberFormat="1" applyFont="1" applyBorder="1" applyAlignment="1">
      <alignment horizontal="center" vertical="center"/>
    </xf>
    <xf numFmtId="164" fontId="5" fillId="0" borderId="7" xfId="0" applyNumberFormat="1" applyFont="1" applyBorder="1" applyAlignment="1">
      <alignment horizontal="center" vertical="center"/>
    </xf>
    <xf numFmtId="3" fontId="12" fillId="0" borderId="0" xfId="3" applyNumberFormat="1"/>
    <xf numFmtId="3" fontId="12" fillId="0" borderId="0" xfId="3" applyNumberFormat="1" applyAlignment="1">
      <alignment wrapText="1"/>
    </xf>
    <xf numFmtId="3" fontId="12" fillId="0" borderId="0" xfId="1" applyNumberFormat="1" applyFont="1" applyAlignment="1">
      <alignment wrapText="1"/>
    </xf>
    <xf numFmtId="3" fontId="12" fillId="0" borderId="0" xfId="3" applyNumberFormat="1" applyAlignment="1">
      <alignment horizontal="center" vertical="center" wrapText="1"/>
    </xf>
    <xf numFmtId="3" fontId="3" fillId="0" borderId="0" xfId="3" applyNumberFormat="1" applyFont="1"/>
    <xf numFmtId="1" fontId="5" fillId="12" borderId="17" xfId="4" applyNumberFormat="1" applyFont="1" applyFill="1" applyBorder="1" applyAlignment="1" applyProtection="1">
      <alignment horizontal="center" vertical="center"/>
      <protection locked="0"/>
    </xf>
    <xf numFmtId="0" fontId="5" fillId="12" borderId="17" xfId="4" applyFont="1" applyFill="1" applyBorder="1" applyAlignment="1" applyProtection="1">
      <alignment horizontal="center" vertical="center"/>
      <protection locked="0"/>
    </xf>
    <xf numFmtId="49" fontId="5" fillId="12" borderId="17" xfId="4" applyNumberFormat="1" applyFont="1" applyFill="1" applyBorder="1" applyAlignment="1" applyProtection="1">
      <alignment horizontal="center" vertical="center"/>
      <protection locked="0"/>
    </xf>
    <xf numFmtId="164" fontId="5" fillId="11" borderId="12" xfId="0" applyNumberFormat="1" applyFont="1" applyFill="1" applyBorder="1" applyAlignment="1">
      <alignment horizontal="center" vertical="center"/>
    </xf>
    <xf numFmtId="3" fontId="3" fillId="0" borderId="0" xfId="5" applyNumberFormat="1"/>
    <xf numFmtId="0" fontId="3" fillId="0" borderId="0" xfId="5"/>
    <xf numFmtId="3" fontId="19" fillId="3" borderId="12" xfId="5" applyNumberFormat="1" applyFont="1" applyFill="1" applyBorder="1" applyAlignment="1">
      <alignment horizontal="center" vertical="center" wrapText="1"/>
    </xf>
    <xf numFmtId="0" fontId="19" fillId="3" borderId="12" xfId="5" applyFont="1" applyFill="1" applyBorder="1" applyAlignment="1">
      <alignment horizontal="center" vertical="center"/>
    </xf>
    <xf numFmtId="164" fontId="5" fillId="9" borderId="7" xfId="0" applyNumberFormat="1" applyFont="1" applyFill="1" applyBorder="1" applyAlignment="1">
      <alignment horizontal="center" vertical="center"/>
    </xf>
    <xf numFmtId="164" fontId="5" fillId="9" borderId="8" xfId="0" applyNumberFormat="1" applyFont="1" applyFill="1" applyBorder="1" applyAlignment="1">
      <alignment horizontal="center" vertical="center"/>
    </xf>
    <xf numFmtId="164" fontId="5" fillId="0" borderId="8" xfId="0" applyNumberFormat="1" applyFont="1" applyBorder="1" applyAlignment="1">
      <alignment horizontal="center" vertical="center"/>
    </xf>
    <xf numFmtId="0" fontId="5" fillId="3" borderId="12" xfId="3" applyFont="1" applyFill="1" applyBorder="1" applyAlignment="1">
      <alignment horizontal="center" vertical="center" wrapText="1"/>
    </xf>
    <xf numFmtId="3" fontId="19" fillId="3" borderId="12" xfId="3" applyNumberFormat="1" applyFont="1" applyFill="1" applyBorder="1" applyAlignment="1">
      <alignment horizontal="center" vertical="center" wrapText="1"/>
    </xf>
    <xf numFmtId="0" fontId="19" fillId="3" borderId="12" xfId="3" applyFont="1" applyFill="1" applyBorder="1" applyAlignment="1">
      <alignment horizontal="center" vertical="center" wrapText="1"/>
    </xf>
    <xf numFmtId="164" fontId="5" fillId="0" borderId="12" xfId="0" applyNumberFormat="1" applyFont="1" applyBorder="1" applyAlignment="1">
      <alignment horizontal="center" vertical="center" wrapText="1"/>
    </xf>
    <xf numFmtId="164" fontId="5" fillId="10" borderId="12" xfId="0" applyNumberFormat="1" applyFont="1" applyFill="1" applyBorder="1" applyAlignment="1">
      <alignment horizontal="center" vertical="center" wrapText="1"/>
    </xf>
    <xf numFmtId="0" fontId="32" fillId="0" borderId="0" xfId="4" applyFont="1" applyProtection="1">
      <protection locked="0"/>
    </xf>
    <xf numFmtId="0" fontId="34" fillId="0" borderId="0" xfId="4" applyFont="1" applyProtection="1">
      <protection locked="0"/>
    </xf>
    <xf numFmtId="0" fontId="2" fillId="0" borderId="0" xfId="4" applyProtection="1">
      <protection locked="0"/>
    </xf>
    <xf numFmtId="0" fontId="32" fillId="15" borderId="0" xfId="4" applyFont="1" applyFill="1" applyProtection="1">
      <protection locked="0"/>
    </xf>
    <xf numFmtId="0" fontId="34" fillId="15" borderId="0" xfId="4" applyFont="1" applyFill="1" applyProtection="1">
      <protection locked="0"/>
    </xf>
    <xf numFmtId="0" fontId="2" fillId="15" borderId="0" xfId="4" applyFill="1" applyProtection="1">
      <protection locked="0"/>
    </xf>
    <xf numFmtId="0" fontId="30" fillId="11" borderId="13" xfId="4" applyFont="1" applyFill="1" applyBorder="1" applyProtection="1">
      <protection locked="0"/>
    </xf>
    <xf numFmtId="0" fontId="30" fillId="11" borderId="14" xfId="4" applyFont="1" applyFill="1" applyBorder="1" applyProtection="1">
      <protection locked="0"/>
    </xf>
    <xf numFmtId="0" fontId="30"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9" fillId="3" borderId="12" xfId="0" applyFont="1" applyFill="1" applyBorder="1" applyAlignment="1">
      <alignment horizontal="center" vertical="center"/>
    </xf>
    <xf numFmtId="0" fontId="5" fillId="3" borderId="12" xfId="0" applyFont="1" applyFill="1" applyBorder="1" applyAlignment="1">
      <alignment horizontal="center" vertical="center" wrapText="1"/>
    </xf>
    <xf numFmtId="0" fontId="30" fillId="11" borderId="0" xfId="4" applyFont="1" applyFill="1" applyAlignment="1" applyProtection="1">
      <alignment wrapText="1"/>
      <protection locked="0"/>
    </xf>
    <xf numFmtId="0" fontId="30" fillId="11" borderId="0" xfId="4" applyFont="1" applyFill="1" applyProtection="1">
      <protection locked="0"/>
    </xf>
    <xf numFmtId="0" fontId="5" fillId="12" borderId="15" xfId="4" applyFont="1" applyFill="1" applyBorder="1" applyAlignment="1" applyProtection="1">
      <alignment horizontal="center" vertical="center"/>
      <protection locked="0"/>
    </xf>
    <xf numFmtId="0" fontId="30" fillId="11" borderId="0" xfId="4" applyFont="1" applyFill="1" applyAlignment="1" applyProtection="1">
      <alignment vertical="top" wrapText="1"/>
      <protection locked="0"/>
    </xf>
    <xf numFmtId="0" fontId="30" fillId="11" borderId="0" xfId="4" applyFont="1" applyFill="1" applyAlignment="1" applyProtection="1">
      <alignment vertical="top"/>
      <protection locked="0"/>
    </xf>
    <xf numFmtId="0" fontId="27" fillId="11" borderId="1" xfId="4" applyFont="1" applyFill="1" applyBorder="1"/>
    <xf numFmtId="0" fontId="2" fillId="11" borderId="10" xfId="4" applyFill="1" applyBorder="1"/>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6" fillId="11" borderId="0" xfId="4" applyFont="1" applyFill="1" applyAlignment="1">
      <alignment horizontal="center" vertical="center"/>
    </xf>
    <xf numFmtId="0" fontId="6" fillId="11" borderId="16" xfId="4" applyFont="1" applyFill="1" applyBorder="1" applyAlignment="1">
      <alignment vertical="center"/>
    </xf>
    <xf numFmtId="0" fontId="5" fillId="11" borderId="13" xfId="4" applyFont="1" applyFill="1" applyBorder="1" applyAlignment="1">
      <alignment vertical="center" wrapText="1"/>
    </xf>
    <xf numFmtId="0" fontId="5" fillId="11" borderId="0" xfId="4" applyFont="1" applyFill="1" applyAlignment="1">
      <alignment horizontal="right" vertical="center" wrapText="1"/>
    </xf>
    <xf numFmtId="0" fontId="5" fillId="11" borderId="0" xfId="4" applyFont="1" applyFill="1" applyAlignment="1">
      <alignment vertical="center" wrapText="1"/>
    </xf>
    <xf numFmtId="14" fontId="5" fillId="13" borderId="0" xfId="4" applyNumberFormat="1" applyFont="1" applyFill="1" applyAlignment="1">
      <alignment horizontal="center" vertical="center"/>
    </xf>
    <xf numFmtId="1" fontId="5" fillId="13" borderId="0" xfId="4" applyNumberFormat="1" applyFont="1" applyFill="1" applyAlignment="1">
      <alignment horizontal="center" vertical="center"/>
    </xf>
    <xf numFmtId="0" fontId="6" fillId="11" borderId="14" xfId="4" applyFont="1" applyFill="1" applyBorder="1" applyAlignment="1">
      <alignment vertical="center"/>
    </xf>
    <xf numFmtId="14" fontId="5" fillId="14" borderId="0" xfId="4" applyNumberFormat="1" applyFont="1" applyFill="1" applyAlignment="1">
      <alignment horizontal="center" vertical="center"/>
    </xf>
    <xf numFmtId="1" fontId="5" fillId="14" borderId="0" xfId="4" applyNumberFormat="1" applyFont="1" applyFill="1" applyAlignment="1">
      <alignment horizontal="center" vertical="center"/>
    </xf>
    <xf numFmtId="0" fontId="2" fillId="11" borderId="14" xfId="4" applyFill="1" applyBorder="1"/>
    <xf numFmtId="0" fontId="30" fillId="11" borderId="13" xfId="4" applyFont="1" applyFill="1" applyBorder="1" applyAlignment="1">
      <alignment wrapText="1"/>
    </xf>
    <xf numFmtId="0" fontId="30" fillId="11" borderId="14" xfId="4" applyFont="1" applyFill="1" applyBorder="1" applyAlignment="1">
      <alignment wrapText="1"/>
    </xf>
    <xf numFmtId="0" fontId="30" fillId="11" borderId="13" xfId="4" applyFont="1" applyFill="1" applyBorder="1"/>
    <xf numFmtId="0" fontId="30" fillId="11" borderId="0" xfId="4" applyFont="1" applyFill="1"/>
    <xf numFmtId="0" fontId="30" fillId="11" borderId="0" xfId="4" applyFont="1" applyFill="1" applyAlignment="1">
      <alignment wrapText="1"/>
    </xf>
    <xf numFmtId="0" fontId="30" fillId="11" borderId="14" xfId="4" applyFont="1" applyFill="1" applyBorder="1"/>
    <xf numFmtId="0" fontId="6" fillId="11" borderId="0" xfId="4" applyFont="1" applyFill="1" applyAlignment="1">
      <alignment horizontal="right" vertical="center" wrapText="1"/>
    </xf>
    <xf numFmtId="0" fontId="31" fillId="11" borderId="14" xfId="4" applyFont="1" applyFill="1" applyBorder="1" applyAlignment="1">
      <alignment vertical="center"/>
    </xf>
    <xf numFmtId="0" fontId="6" fillId="11" borderId="13" xfId="4" applyFont="1" applyFill="1" applyBorder="1" applyAlignment="1">
      <alignment horizontal="right" vertical="center" wrapText="1"/>
    </xf>
    <xf numFmtId="0" fontId="31" fillId="11" borderId="0" xfId="4" applyFont="1" applyFill="1" applyAlignment="1">
      <alignment vertical="center"/>
    </xf>
    <xf numFmtId="0" fontId="30" fillId="11" borderId="0" xfId="4" applyFont="1" applyFill="1" applyAlignment="1">
      <alignment vertical="top"/>
    </xf>
    <xf numFmtId="0" fontId="5" fillId="11" borderId="0" xfId="4" applyFont="1" applyFill="1" applyAlignment="1">
      <alignment vertical="center"/>
    </xf>
    <xf numFmtId="0" fontId="30" fillId="11" borderId="0" xfId="4" applyFont="1" applyFill="1" applyAlignment="1">
      <alignment vertical="center"/>
    </xf>
    <xf numFmtId="0" fontId="30" fillId="11" borderId="14" xfId="4" applyFont="1" applyFill="1" applyBorder="1" applyAlignment="1">
      <alignment vertical="center"/>
    </xf>
    <xf numFmtId="0" fontId="33" fillId="11" borderId="0" xfId="4" applyFont="1" applyFill="1" applyAlignment="1">
      <alignment vertical="center"/>
    </xf>
    <xf numFmtId="0" fontId="33" fillId="11" borderId="14" xfId="4" applyFont="1" applyFill="1" applyBorder="1" applyAlignment="1">
      <alignment vertical="center"/>
    </xf>
    <xf numFmtId="0" fontId="5" fillId="11" borderId="0" xfId="4" applyFont="1" applyFill="1" applyAlignment="1">
      <alignment horizontal="center" vertical="center"/>
    </xf>
    <xf numFmtId="0" fontId="6" fillId="11" borderId="14" xfId="4" applyFont="1" applyFill="1" applyBorder="1" applyAlignment="1">
      <alignment horizontal="center" vertical="center"/>
    </xf>
    <xf numFmtId="0" fontId="30" fillId="11" borderId="13" xfId="4" applyFont="1" applyFill="1" applyBorder="1" applyAlignment="1">
      <alignment vertical="top"/>
    </xf>
    <xf numFmtId="0" fontId="33" fillId="11" borderId="14" xfId="4" applyFont="1" applyFill="1" applyBorder="1"/>
    <xf numFmtId="0" fontId="2" fillId="11" borderId="3" xfId="4" applyFill="1" applyBorder="1"/>
    <xf numFmtId="0" fontId="2" fillId="11" borderId="2" xfId="4" applyFill="1" applyBorder="1"/>
    <xf numFmtId="0" fontId="2" fillId="11" borderId="15" xfId="4" applyFill="1" applyBorder="1"/>
    <xf numFmtId="4" fontId="6" fillId="0" borderId="12" xfId="0" applyNumberFormat="1" applyFont="1" applyBorder="1" applyAlignment="1" applyProtection="1">
      <alignment horizontal="right" vertical="center" shrinkToFit="1"/>
      <protection locked="0"/>
    </xf>
    <xf numFmtId="4" fontId="25" fillId="9" borderId="12" xfId="0" applyNumberFormat="1" applyFont="1" applyFill="1" applyBorder="1" applyAlignment="1" applyProtection="1">
      <alignment horizontal="right" vertical="center" shrinkToFit="1"/>
      <protection locked="0"/>
    </xf>
    <xf numFmtId="4" fontId="6" fillId="9" borderId="12" xfId="0" applyNumberFormat="1" applyFont="1" applyFill="1" applyBorder="1" applyAlignment="1" applyProtection="1">
      <alignment horizontal="right" vertical="center" shrinkToFit="1"/>
      <protection locked="0"/>
    </xf>
    <xf numFmtId="4" fontId="6" fillId="11" borderId="12" xfId="0" applyNumberFormat="1" applyFont="1" applyFill="1" applyBorder="1" applyAlignment="1" applyProtection="1">
      <alignment horizontal="right" vertical="center" shrinkToFit="1"/>
      <protection locked="0"/>
    </xf>
    <xf numFmtId="4" fontId="18" fillId="10" borderId="12" xfId="5" applyNumberFormat="1" applyFont="1" applyFill="1" applyBorder="1" applyAlignment="1">
      <alignment horizontal="right" vertical="center" shrinkToFit="1"/>
    </xf>
    <xf numFmtId="4" fontId="6"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pplyProtection="1">
      <alignment horizontal="right" vertical="center" shrinkToFit="1"/>
      <protection locked="0"/>
    </xf>
    <xf numFmtId="4" fontId="18"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lignment vertical="center"/>
    </xf>
    <xf numFmtId="4" fontId="6" fillId="0" borderId="12" xfId="5" applyNumberFormat="1" applyFont="1" applyBorder="1" applyAlignment="1" applyProtection="1">
      <alignment vertical="center"/>
      <protection locked="0"/>
    </xf>
    <xf numFmtId="4" fontId="6" fillId="9" borderId="12" xfId="0" applyNumberFormat="1" applyFont="1" applyFill="1" applyBorder="1" applyAlignment="1">
      <alignment vertical="center"/>
    </xf>
    <xf numFmtId="4" fontId="6" fillId="0" borderId="12" xfId="0" applyNumberFormat="1" applyFont="1" applyBorder="1" applyAlignment="1" applyProtection="1">
      <alignment horizontal="right" vertical="center" wrapText="1"/>
      <protection locked="0"/>
    </xf>
    <xf numFmtId="4" fontId="18" fillId="10" borderId="12" xfId="0" applyNumberFormat="1" applyFont="1" applyFill="1" applyBorder="1" applyAlignment="1">
      <alignment horizontal="right" vertical="center" wrapText="1"/>
    </xf>
    <xf numFmtId="4" fontId="6" fillId="0" borderId="12" xfId="0" applyNumberFormat="1" applyFont="1" applyBorder="1" applyAlignment="1" applyProtection="1">
      <alignment vertical="center" wrapText="1"/>
      <protection locked="0"/>
    </xf>
    <xf numFmtId="4" fontId="18" fillId="10" borderId="12" xfId="0" applyNumberFormat="1" applyFont="1" applyFill="1" applyBorder="1" applyAlignment="1">
      <alignment vertical="center" wrapText="1"/>
    </xf>
    <xf numFmtId="0" fontId="19" fillId="3" borderId="12" xfId="3" applyFont="1" applyFill="1" applyBorder="1" applyAlignment="1">
      <alignment horizontal="center" vertical="center"/>
    </xf>
    <xf numFmtId="4" fontId="6" fillId="0" borderId="11" xfId="0" applyNumberFormat="1" applyFont="1" applyBorder="1" applyAlignment="1" applyProtection="1">
      <alignment vertical="center"/>
      <protection locked="0"/>
    </xf>
    <xf numFmtId="4" fontId="6" fillId="0" borderId="7" xfId="0" applyNumberFormat="1" applyFont="1" applyBorder="1" applyAlignment="1" applyProtection="1">
      <alignment vertical="center"/>
      <protection locked="0"/>
    </xf>
    <xf numFmtId="4" fontId="6" fillId="9" borderId="7" xfId="0" applyNumberFormat="1" applyFont="1" applyFill="1" applyBorder="1" applyAlignment="1" applyProtection="1">
      <alignment vertical="center"/>
      <protection locked="0"/>
    </xf>
    <xf numFmtId="4" fontId="18" fillId="10" borderId="8" xfId="0" applyNumberFormat="1" applyFont="1" applyFill="1" applyBorder="1" applyAlignment="1">
      <alignment vertical="center"/>
    </xf>
    <xf numFmtId="4" fontId="18" fillId="9" borderId="7" xfId="0" applyNumberFormat="1" applyFont="1" applyFill="1" applyBorder="1" applyAlignment="1">
      <alignment vertical="center"/>
    </xf>
    <xf numFmtId="4" fontId="18" fillId="9" borderId="8" xfId="0" applyNumberFormat="1" applyFont="1" applyFill="1" applyBorder="1" applyAlignment="1">
      <alignment vertical="center"/>
    </xf>
    <xf numFmtId="4" fontId="18" fillId="0" borderId="8" xfId="0" applyNumberFormat="1" applyFont="1" applyBorder="1" applyAlignment="1">
      <alignment vertical="center"/>
    </xf>
    <xf numFmtId="3" fontId="10" fillId="3" borderId="12" xfId="0" applyNumberFormat="1" applyFont="1" applyFill="1" applyBorder="1" applyAlignment="1">
      <alignment horizontal="center" vertical="center" wrapText="1"/>
    </xf>
    <xf numFmtId="3" fontId="35" fillId="3" borderId="12" xfId="0" applyNumberFormat="1" applyFont="1" applyFill="1" applyBorder="1" applyAlignment="1">
      <alignment horizontal="center" vertical="center" wrapText="1"/>
    </xf>
    <xf numFmtId="49" fontId="10" fillId="3" borderId="12" xfId="0" applyNumberFormat="1" applyFont="1" applyFill="1" applyBorder="1" applyAlignment="1">
      <alignment horizontal="center" vertical="center"/>
    </xf>
    <xf numFmtId="3" fontId="10" fillId="3" borderId="12" xfId="0" applyNumberFormat="1" applyFont="1" applyFill="1" applyBorder="1" applyAlignment="1">
      <alignment horizontal="center" vertical="center"/>
    </xf>
    <xf numFmtId="165" fontId="19" fillId="0" borderId="12" xfId="0" applyNumberFormat="1" applyFont="1" applyBorder="1" applyAlignment="1">
      <alignment horizontal="center" vertical="center"/>
    </xf>
    <xf numFmtId="165" fontId="19" fillId="9" borderId="12" xfId="0" applyNumberFormat="1" applyFont="1" applyFill="1" applyBorder="1" applyAlignment="1">
      <alignment horizontal="center" vertical="center"/>
    </xf>
    <xf numFmtId="4" fontId="4" fillId="8" borderId="12" xfId="0" applyNumberFormat="1" applyFont="1" applyFill="1" applyBorder="1" applyAlignment="1">
      <alignment vertical="center" shrinkToFit="1"/>
    </xf>
    <xf numFmtId="4" fontId="4" fillId="0" borderId="12" xfId="0" applyNumberFormat="1" applyFont="1" applyBorder="1" applyAlignment="1" applyProtection="1">
      <alignment vertical="center" shrinkToFit="1"/>
      <protection locked="0"/>
    </xf>
    <xf numFmtId="4" fontId="24" fillId="0" borderId="12" xfId="0" applyNumberFormat="1" applyFont="1" applyBorder="1" applyAlignment="1">
      <alignment vertical="center" shrinkToFit="1"/>
    </xf>
    <xf numFmtId="4" fontId="24" fillId="9" borderId="12" xfId="0" applyNumberFormat="1" applyFont="1" applyFill="1" applyBorder="1" applyAlignment="1">
      <alignment vertical="center" shrinkToFit="1"/>
    </xf>
    <xf numFmtId="0" fontId="26" fillId="11" borderId="9" xfId="4" applyFont="1" applyFill="1" applyBorder="1" applyAlignment="1">
      <alignment vertical="center"/>
    </xf>
    <xf numFmtId="0" fontId="26" fillId="11" borderId="1" xfId="4" applyFont="1" applyFill="1" applyBorder="1" applyAlignment="1">
      <alignment vertical="center"/>
    </xf>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5" fillId="11" borderId="13" xfId="4" applyFont="1" applyFill="1" applyBorder="1" applyAlignment="1">
      <alignment vertical="center" wrapText="1"/>
    </xf>
    <xf numFmtId="0" fontId="5" fillId="11" borderId="0" xfId="4" applyFont="1" applyFill="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15" xfId="4" applyNumberFormat="1" applyFont="1" applyFill="1" applyBorder="1" applyAlignment="1" applyProtection="1">
      <alignment horizontal="center" vertical="center"/>
      <protection locked="0"/>
    </xf>
    <xf numFmtId="0" fontId="5" fillId="0" borderId="13" xfId="4" applyFont="1" applyBorder="1" applyAlignment="1">
      <alignment horizontal="center" vertical="center" wrapText="1"/>
    </xf>
    <xf numFmtId="0" fontId="5" fillId="0" borderId="0" xfId="4" applyFont="1" applyAlignment="1">
      <alignment horizontal="center" vertical="center" wrapText="1"/>
    </xf>
    <xf numFmtId="0" fontId="5" fillId="0" borderId="14" xfId="4" applyFont="1" applyBorder="1" applyAlignment="1">
      <alignment horizontal="center" vertical="center" wrapText="1"/>
    </xf>
    <xf numFmtId="0" fontId="6" fillId="11" borderId="13" xfId="4" applyFont="1" applyFill="1" applyBorder="1" applyAlignment="1">
      <alignment horizontal="right" vertical="center" wrapText="1"/>
    </xf>
    <xf numFmtId="0" fontId="6" fillId="11" borderId="14" xfId="4" applyFont="1" applyFill="1" applyBorder="1" applyAlignment="1">
      <alignment horizontal="right" vertical="center" wrapText="1"/>
    </xf>
    <xf numFmtId="49" fontId="5" fillId="12" borderId="3" xfId="4" applyNumberFormat="1" applyFont="1" applyFill="1" applyBorder="1" applyAlignment="1" applyProtection="1">
      <alignment horizontal="center" vertical="center"/>
      <protection locked="0"/>
    </xf>
    <xf numFmtId="49" fontId="5" fillId="12" borderId="15" xfId="4" applyNumberFormat="1" applyFont="1" applyFill="1" applyBorder="1" applyAlignment="1" applyProtection="1">
      <alignment horizontal="center" vertical="center"/>
      <protection locked="0"/>
    </xf>
    <xf numFmtId="0" fontId="30" fillId="11" borderId="13" xfId="4" applyFont="1" applyFill="1" applyBorder="1" applyAlignment="1">
      <alignment wrapText="1"/>
    </xf>
    <xf numFmtId="0" fontId="30" fillId="11" borderId="0" xfId="4" applyFont="1" applyFill="1" applyAlignment="1">
      <alignment wrapText="1"/>
    </xf>
    <xf numFmtId="0" fontId="30" fillId="11" borderId="0" xfId="4" applyFont="1" applyFill="1"/>
    <xf numFmtId="0" fontId="28" fillId="11" borderId="13" xfId="4" applyFont="1" applyFill="1" applyBorder="1" applyAlignment="1">
      <alignment horizontal="center" vertical="center" wrapText="1"/>
    </xf>
    <xf numFmtId="0" fontId="28" fillId="11" borderId="0" xfId="4" applyFont="1" applyFill="1" applyAlignment="1">
      <alignment horizontal="center" vertical="center" wrapText="1"/>
    </xf>
    <xf numFmtId="0" fontId="6" fillId="11" borderId="13" xfId="4" applyFont="1" applyFill="1" applyBorder="1" applyAlignment="1">
      <alignment horizontal="right" vertical="center"/>
    </xf>
    <xf numFmtId="0" fontId="6" fillId="11" borderId="14" xfId="4" applyFont="1" applyFill="1" applyBorder="1" applyAlignment="1">
      <alignment horizontal="right" vertical="center"/>
    </xf>
    <xf numFmtId="0" fontId="6" fillId="11" borderId="0" xfId="4" applyFont="1" applyFill="1" applyAlignment="1">
      <alignment horizontal="right" vertical="center" wrapText="1"/>
    </xf>
    <xf numFmtId="0" fontId="5" fillId="12" borderId="3" xfId="4" applyFont="1" applyFill="1" applyBorder="1" applyAlignment="1" applyProtection="1">
      <alignment horizontal="center" vertical="center"/>
      <protection locked="0"/>
    </xf>
    <xf numFmtId="0" fontId="5" fillId="12" borderId="15" xfId="4" applyFont="1" applyFill="1" applyBorder="1" applyAlignment="1" applyProtection="1">
      <alignment horizontal="center" vertical="center"/>
      <protection locked="0"/>
    </xf>
    <xf numFmtId="0" fontId="30" fillId="11" borderId="13" xfId="4" applyFont="1" applyFill="1" applyBorder="1" applyAlignment="1">
      <alignment vertical="center" wrapText="1"/>
    </xf>
    <xf numFmtId="0" fontId="30" fillId="11" borderId="0" xfId="4" applyFont="1" applyFill="1" applyAlignment="1">
      <alignment vertical="center" wrapText="1"/>
    </xf>
    <xf numFmtId="0" fontId="6" fillId="11" borderId="0" xfId="4" applyFont="1" applyFill="1" applyAlignment="1">
      <alignment horizontal="righ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15" xfId="4" applyFont="1" applyFill="1" applyBorder="1" applyAlignment="1" applyProtection="1">
      <alignment vertical="center"/>
      <protection locked="0"/>
    </xf>
    <xf numFmtId="0" fontId="31" fillId="11" borderId="13" xfId="4" applyFont="1" applyFill="1" applyBorder="1" applyAlignment="1">
      <alignment vertical="center"/>
    </xf>
    <xf numFmtId="0" fontId="31" fillId="11" borderId="0" xfId="4" applyFont="1" applyFill="1" applyAlignment="1">
      <alignment vertical="center"/>
    </xf>
    <xf numFmtId="0" fontId="30" fillId="11" borderId="0" xfId="4" applyFont="1" applyFill="1" applyProtection="1">
      <protection locked="0"/>
    </xf>
    <xf numFmtId="0" fontId="6" fillId="11" borderId="0" xfId="4" applyFont="1" applyFill="1" applyAlignment="1">
      <alignment vertical="center"/>
    </xf>
    <xf numFmtId="0" fontId="30" fillId="12" borderId="3" xfId="4" applyFont="1" applyFill="1" applyBorder="1" applyProtection="1">
      <protection locked="0"/>
    </xf>
    <xf numFmtId="0" fontId="30" fillId="12" borderId="2" xfId="4" applyFont="1" applyFill="1" applyBorder="1" applyProtection="1">
      <protection locked="0"/>
    </xf>
    <xf numFmtId="0" fontId="30" fillId="12" borderId="15" xfId="4" applyFont="1" applyFill="1" applyBorder="1" applyProtection="1">
      <protection locked="0"/>
    </xf>
    <xf numFmtId="0" fontId="6" fillId="11" borderId="13" xfId="4" applyFont="1" applyFill="1" applyBorder="1" applyAlignment="1">
      <alignment horizontal="center" vertical="center"/>
    </xf>
    <xf numFmtId="0" fontId="6" fillId="11" borderId="0" xfId="4" applyFont="1" applyFill="1" applyAlignment="1">
      <alignment horizontal="center" vertical="center"/>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15" xfId="4" applyFont="1" applyFill="1" applyBorder="1" applyAlignment="1" applyProtection="1">
      <alignment horizontal="right" vertical="center"/>
      <protection locked="0"/>
    </xf>
    <xf numFmtId="0" fontId="30" fillId="11" borderId="0" xfId="4" applyFont="1" applyFill="1" applyAlignment="1" applyProtection="1">
      <alignment vertical="top" wrapText="1"/>
      <protection locked="0"/>
    </xf>
    <xf numFmtId="0" fontId="30" fillId="11" borderId="0" xfId="4" applyFont="1" applyFill="1" applyAlignment="1">
      <alignment vertical="top"/>
    </xf>
    <xf numFmtId="0" fontId="30" fillId="11" borderId="0" xfId="4" applyFont="1" applyFill="1" applyAlignment="1" applyProtection="1">
      <alignment vertical="top"/>
      <protection locked="0"/>
    </xf>
    <xf numFmtId="49" fontId="5" fillId="12" borderId="3" xfId="4" applyNumberFormat="1" applyFont="1" applyFill="1" applyBorder="1" applyAlignment="1" applyProtection="1">
      <alignment vertical="center"/>
      <protection locked="0"/>
    </xf>
    <xf numFmtId="49" fontId="5" fillId="12" borderId="2" xfId="4" applyNumberFormat="1" applyFont="1" applyFill="1" applyBorder="1" applyAlignment="1" applyProtection="1">
      <alignment vertical="center"/>
      <protection locked="0"/>
    </xf>
    <xf numFmtId="49" fontId="5" fillId="12" borderId="15" xfId="4" applyNumberFormat="1" applyFont="1" applyFill="1" applyBorder="1" applyAlignment="1" applyProtection="1">
      <alignment vertical="center"/>
      <protection locked="0"/>
    </xf>
    <xf numFmtId="0" fontId="6" fillId="11" borderId="14" xfId="4" applyFont="1" applyFill="1" applyBorder="1" applyAlignment="1">
      <alignment horizontal="center" vertical="center"/>
    </xf>
    <xf numFmtId="0" fontId="6" fillId="11" borderId="13" xfId="4" applyFont="1" applyFill="1" applyBorder="1" applyAlignment="1">
      <alignment horizontal="left" vertical="center"/>
    </xf>
    <xf numFmtId="0" fontId="6" fillId="11" borderId="0" xfId="4" applyFont="1" applyFill="1" applyAlignment="1">
      <alignment horizontal="left" vertical="center"/>
    </xf>
    <xf numFmtId="0" fontId="6" fillId="11" borderId="0" xfId="4" applyFont="1" applyFill="1" applyAlignment="1">
      <alignment vertical="top"/>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15" xfId="4"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6" fillId="0" borderId="12" xfId="0" applyFont="1" applyBorder="1" applyAlignment="1">
      <alignment horizontal="left" vertical="center" wrapText="1"/>
    </xf>
    <xf numFmtId="0" fontId="6" fillId="9"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9"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12" xfId="0" applyFont="1" applyFill="1" applyBorder="1" applyAlignment="1">
      <alignment horizontal="center" vertical="center"/>
    </xf>
    <xf numFmtId="0" fontId="0" fillId="0" borderId="12" xfId="0" applyBorder="1" applyAlignment="1">
      <alignment horizontal="center" vertical="center"/>
    </xf>
    <xf numFmtId="0" fontId="5"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2" fillId="4" borderId="12" xfId="0" applyFont="1" applyFill="1" applyBorder="1" applyAlignment="1" applyProtection="1">
      <alignment horizontal="left" vertical="center" wrapText="1"/>
      <protection locked="0"/>
    </xf>
    <xf numFmtId="0" fontId="5" fillId="0" borderId="12" xfId="0" applyFont="1" applyBorder="1" applyAlignment="1">
      <alignment horizontal="left" vertical="center" wrapText="1"/>
    </xf>
    <xf numFmtId="0" fontId="6" fillId="11" borderId="12" xfId="0" applyFont="1" applyFill="1" applyBorder="1" applyAlignment="1">
      <alignment horizontal="left" vertical="center" wrapText="1"/>
    </xf>
    <xf numFmtId="0" fontId="5" fillId="4" borderId="12" xfId="0" applyFont="1" applyFill="1" applyBorder="1" applyAlignment="1" applyProtection="1">
      <alignment horizontal="left" vertical="center" wrapText="1"/>
      <protection locked="0"/>
    </xf>
    <xf numFmtId="0" fontId="6" fillId="4" borderId="12" xfId="0" applyFont="1" applyFill="1" applyBorder="1" applyAlignment="1" applyProtection="1">
      <alignment vertical="center"/>
      <protection locked="0"/>
    </xf>
    <xf numFmtId="0" fontId="9" fillId="0" borderId="0" xfId="5" applyFont="1" applyAlignment="1">
      <alignment horizontal="center" vertical="center" wrapText="1"/>
    </xf>
    <xf numFmtId="0" fontId="3" fillId="0" borderId="0" xfId="5" applyAlignment="1">
      <alignment horizontal="center" vertical="center" wrapText="1"/>
    </xf>
    <xf numFmtId="0" fontId="7" fillId="0" borderId="0" xfId="5" applyFont="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Alignment="1">
      <alignment horizontal="right" vertical="top" wrapText="1"/>
    </xf>
    <xf numFmtId="0" fontId="3" fillId="0" borderId="0" xfId="5" applyAlignment="1">
      <alignment horizontal="right" wrapText="1"/>
    </xf>
    <xf numFmtId="0" fontId="3" fillId="0" borderId="0" xfId="5"/>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Protection="1">
      <protection locked="0"/>
    </xf>
    <xf numFmtId="0" fontId="5" fillId="3" borderId="12" xfId="5" applyFont="1" applyFill="1" applyBorder="1" applyAlignment="1">
      <alignment horizontal="center" vertical="center" wrapText="1"/>
    </xf>
    <xf numFmtId="0" fontId="3" fillId="0" borderId="12" xfId="5" applyBorder="1" applyAlignment="1">
      <alignment horizontal="center" vertical="center" wrapText="1"/>
    </xf>
    <xf numFmtId="3" fontId="19" fillId="3" borderId="12" xfId="5" applyNumberFormat="1" applyFont="1" applyFill="1" applyBorder="1" applyAlignment="1">
      <alignment horizontal="center" vertical="center" wrapText="1"/>
    </xf>
    <xf numFmtId="3" fontId="3" fillId="0" borderId="12" xfId="5" applyNumberFormat="1" applyBorder="1" applyAlignment="1">
      <alignment horizontal="center" vertical="center" wrapText="1"/>
    </xf>
    <xf numFmtId="0" fontId="16" fillId="9" borderId="12" xfId="0" applyFont="1" applyFill="1" applyBorder="1" applyAlignment="1">
      <alignment horizontal="left" vertical="center" wrapText="1"/>
    </xf>
    <xf numFmtId="0" fontId="22" fillId="0" borderId="12" xfId="0" applyFont="1" applyBorder="1" applyAlignment="1">
      <alignment horizontal="left" vertical="center" wrapText="1"/>
    </xf>
    <xf numFmtId="0" fontId="19" fillId="3" borderId="12" xfId="5" applyFont="1" applyFill="1" applyBorder="1" applyAlignment="1">
      <alignment horizontal="center" vertical="center"/>
    </xf>
    <xf numFmtId="0" fontId="3" fillId="0" borderId="12" xfId="5" applyBorder="1" applyAlignment="1">
      <alignment horizontal="center" vertical="center"/>
    </xf>
    <xf numFmtId="0" fontId="6" fillId="0" borderId="12" xfId="0" applyFont="1" applyBorder="1" applyAlignment="1">
      <alignment horizontal="left" vertical="center" wrapText="1" indent="1"/>
    </xf>
    <xf numFmtId="0" fontId="6" fillId="9" borderId="12" xfId="0" applyFont="1" applyFill="1" applyBorder="1" applyAlignment="1">
      <alignment horizontal="left" vertical="center" wrapText="1" indent="1"/>
    </xf>
    <xf numFmtId="0" fontId="16" fillId="0" borderId="12" xfId="0" applyFont="1" applyBorder="1" applyAlignment="1">
      <alignment horizontal="left" vertical="center" wrapText="1"/>
    </xf>
    <xf numFmtId="0" fontId="13" fillId="4" borderId="12" xfId="5" applyFont="1" applyFill="1" applyBorder="1" applyAlignment="1">
      <alignment horizontal="left" vertical="center" wrapText="1"/>
    </xf>
    <xf numFmtId="0" fontId="13" fillId="4" borderId="12" xfId="5" applyFont="1" applyFill="1" applyBorder="1" applyAlignment="1">
      <alignment vertical="center" wrapText="1"/>
    </xf>
    <xf numFmtId="0" fontId="3" fillId="0" borderId="12" xfId="5" applyBorder="1"/>
    <xf numFmtId="0" fontId="6" fillId="11" borderId="12" xfId="0" applyFont="1" applyFill="1" applyBorder="1" applyAlignment="1">
      <alignment horizontal="left" vertical="center" wrapText="1" indent="1"/>
    </xf>
    <xf numFmtId="0" fontId="13" fillId="9" borderId="12" xfId="0" applyFont="1" applyFill="1" applyBorder="1" applyAlignment="1">
      <alignment horizontal="left" vertical="center" wrapText="1"/>
    </xf>
    <xf numFmtId="0" fontId="13" fillId="0" borderId="12" xfId="0" applyFont="1" applyBorder="1" applyAlignment="1">
      <alignment horizontal="left" vertical="center" wrapText="1" indent="1"/>
    </xf>
    <xf numFmtId="0" fontId="5" fillId="4" borderId="12" xfId="5" applyFont="1" applyFill="1" applyBorder="1" applyAlignment="1">
      <alignment horizontal="left" vertical="center" wrapText="1"/>
    </xf>
    <xf numFmtId="0" fontId="5" fillId="4" borderId="12" xfId="5" applyFont="1" applyFill="1" applyBorder="1" applyAlignment="1">
      <alignment vertical="center" wrapText="1"/>
    </xf>
    <xf numFmtId="0" fontId="5" fillId="9" borderId="12" xfId="0" applyFont="1" applyFill="1" applyBorder="1" applyAlignment="1">
      <alignment horizontal="left" vertical="center" wrapText="1" indent="1"/>
    </xf>
    <xf numFmtId="0" fontId="6" fillId="0" borderId="12" xfId="5" applyFont="1" applyBorder="1" applyAlignment="1">
      <alignment horizontal="left" vertical="center" wrapText="1" indent="1"/>
    </xf>
    <xf numFmtId="0" fontId="9" fillId="0" borderId="0" xfId="3" applyFont="1" applyAlignment="1">
      <alignment horizontal="center" vertical="center" wrapText="1"/>
    </xf>
    <xf numFmtId="0" fontId="0" fillId="0" borderId="0" xfId="0" applyAlignment="1">
      <alignment horizontal="center" wrapText="1"/>
    </xf>
    <xf numFmtId="0" fontId="7" fillId="0" borderId="0" xfId="3" applyFont="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3" fillId="0" borderId="2" xfId="3" applyFont="1" applyBorder="1" applyAlignment="1">
      <alignment horizontal="right" vertical="top" wrapText="1"/>
    </xf>
    <xf numFmtId="0" fontId="0" fillId="0" borderId="2" xfId="0" applyBorder="1" applyAlignment="1">
      <alignment horizontal="right" wrapText="1"/>
    </xf>
    <xf numFmtId="0" fontId="5" fillId="10" borderId="12" xfId="0" applyFont="1" applyFill="1" applyBorder="1" applyAlignment="1">
      <alignment horizontal="left" vertical="center" wrapText="1"/>
    </xf>
    <xf numFmtId="0" fontId="6" fillId="10" borderId="12" xfId="0" applyFont="1" applyFill="1" applyBorder="1" applyAlignment="1">
      <alignment horizontal="left" vertical="center" wrapText="1"/>
    </xf>
    <xf numFmtId="0" fontId="5" fillId="3" borderId="12" xfId="3" applyFont="1" applyFill="1" applyBorder="1" applyAlignment="1">
      <alignment horizontal="center" vertical="center" wrapText="1"/>
    </xf>
    <xf numFmtId="0" fontId="19" fillId="3" borderId="12" xfId="3" applyFont="1" applyFill="1" applyBorder="1" applyAlignment="1">
      <alignment horizontal="center" vertical="center" wrapText="1"/>
    </xf>
    <xf numFmtId="0" fontId="13" fillId="7" borderId="12" xfId="0" applyFont="1" applyFill="1" applyBorder="1" applyAlignment="1">
      <alignment horizontal="left" vertical="center" wrapText="1" shrinkToFit="1"/>
    </xf>
    <xf numFmtId="0" fontId="13" fillId="10" borderId="12" xfId="0" applyFont="1" applyFill="1" applyBorder="1" applyAlignment="1">
      <alignment horizontal="left" vertical="center" wrapText="1"/>
    </xf>
    <xf numFmtId="0" fontId="13" fillId="0" borderId="12" xfId="0" applyFont="1" applyBorder="1" applyAlignment="1">
      <alignment horizontal="left" vertical="center" wrapText="1"/>
    </xf>
    <xf numFmtId="0" fontId="6" fillId="0" borderId="7" xfId="0" applyFont="1" applyBorder="1" applyAlignment="1">
      <alignment horizontal="left" vertical="center" wrapText="1"/>
    </xf>
    <xf numFmtId="0" fontId="6" fillId="0" borderId="7" xfId="0" applyFont="1" applyBorder="1" applyAlignment="1">
      <alignment horizontal="left" vertical="center" wrapText="1" indent="1"/>
    </xf>
    <xf numFmtId="0" fontId="5" fillId="9" borderId="7" xfId="0" applyFont="1" applyFill="1" applyBorder="1" applyAlignment="1">
      <alignment horizontal="left" vertical="center" wrapText="1"/>
    </xf>
    <xf numFmtId="0" fontId="6" fillId="0" borderId="11" xfId="0" applyFont="1" applyBorder="1" applyAlignment="1">
      <alignment horizontal="left" vertical="center" wrapText="1"/>
    </xf>
    <xf numFmtId="0" fontId="13" fillId="7" borderId="9" xfId="0" applyFont="1" applyFill="1" applyBorder="1" applyAlignment="1">
      <alignment horizontal="left" vertical="center" shrinkToFit="1"/>
    </xf>
    <xf numFmtId="0" fontId="6" fillId="7" borderId="1" xfId="0" applyFont="1" applyFill="1" applyBorder="1" applyAlignment="1">
      <alignment horizontal="left" vertical="center" shrinkToFit="1"/>
    </xf>
    <xf numFmtId="0" fontId="6" fillId="7" borderId="10" xfId="0" applyFont="1" applyFill="1" applyBorder="1" applyAlignment="1">
      <alignment horizontal="left" vertical="center" shrinkToFit="1"/>
    </xf>
    <xf numFmtId="0" fontId="13" fillId="9" borderId="8" xfId="0" applyFont="1" applyFill="1" applyBorder="1" applyAlignment="1">
      <alignment horizontal="left" vertical="center" wrapText="1"/>
    </xf>
    <xf numFmtId="0" fontId="6" fillId="0" borderId="11" xfId="0" applyFont="1" applyBorder="1" applyAlignment="1">
      <alignment horizontal="left" vertical="center" wrapText="1" indent="1"/>
    </xf>
    <xf numFmtId="0" fontId="5" fillId="9" borderId="7" xfId="0" applyFont="1" applyFill="1" applyBorder="1" applyAlignment="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8" xfId="0" applyFont="1" applyBorder="1" applyAlignment="1">
      <alignment horizontal="left" vertical="center" wrapText="1"/>
    </xf>
    <xf numFmtId="0" fontId="13" fillId="9" borderId="7" xfId="0" applyFont="1" applyFill="1" applyBorder="1" applyAlignment="1">
      <alignment horizontal="left" vertical="center" wrapText="1"/>
    </xf>
    <xf numFmtId="0" fontId="13" fillId="0" borderId="7" xfId="0" applyFont="1" applyBorder="1" applyAlignment="1">
      <alignment horizontal="left" vertical="center" wrapText="1"/>
    </xf>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0" fontId="4"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12" xfId="0" applyFont="1" applyBorder="1"/>
    <xf numFmtId="3" fontId="10" fillId="3" borderId="12" xfId="0" applyNumberFormat="1" applyFont="1" applyFill="1" applyBorder="1" applyAlignment="1">
      <alignment horizontal="center" vertical="center" wrapText="1"/>
    </xf>
    <xf numFmtId="3" fontId="4" fillId="0" borderId="12" xfId="0" applyNumberFormat="1" applyFont="1" applyBorder="1"/>
    <xf numFmtId="49" fontId="10" fillId="3" borderId="12" xfId="0" applyNumberFormat="1" applyFont="1" applyFill="1" applyBorder="1" applyAlignment="1">
      <alignment horizontal="center" vertical="center" wrapText="1"/>
    </xf>
    <xf numFmtId="0" fontId="21" fillId="6" borderId="12" xfId="0" applyFont="1" applyFill="1" applyBorder="1" applyAlignment="1">
      <alignment horizontal="left" vertical="center"/>
    </xf>
    <xf numFmtId="0" fontId="23" fillId="6" borderId="12" xfId="0" applyFont="1" applyFill="1" applyBorder="1" applyAlignment="1">
      <alignment vertical="center"/>
    </xf>
    <xf numFmtId="0" fontId="4" fillId="0" borderId="12" xfId="0" applyFont="1" applyBorder="1" applyAlignment="1">
      <alignment vertical="center"/>
    </xf>
    <xf numFmtId="0" fontId="19" fillId="0" borderId="12" xfId="0" applyFont="1" applyBorder="1" applyAlignment="1">
      <alignment horizontal="left" vertical="center" wrapText="1"/>
    </xf>
    <xf numFmtId="0" fontId="21" fillId="9" borderId="12" xfId="0" applyFont="1" applyFill="1" applyBorder="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left" vertical="top"/>
    </xf>
  </cellXfs>
  <cellStyles count="1253">
    <cellStyle name="20% - Accent1 2" xfId="43" xr:uid="{D00A6A4A-D7D2-4B6A-8399-19AF7D1AB541}"/>
    <cellStyle name="20% - Accent2 2" xfId="47" xr:uid="{C73466D8-E611-4E36-8066-B47F082066D7}"/>
    <cellStyle name="20% - Accent3 2" xfId="51" xr:uid="{B1A3F6D9-C0C0-4ED2-A50B-7C44BA2716BF}"/>
    <cellStyle name="20% - Accent4 2" xfId="55" xr:uid="{80529C04-6E59-4BC9-893E-6A0B8AF0FC0A}"/>
    <cellStyle name="20% - Accent5 2" xfId="59" xr:uid="{75A9600E-BB37-484A-9A66-CB2016CC9D64}"/>
    <cellStyle name="20% - Accent6 2" xfId="63" xr:uid="{3BA64EC2-14B1-4776-9B2D-523FE0C90518}"/>
    <cellStyle name="20% - Isticanje1 2" xfId="70" xr:uid="{8DC8C200-15C5-4644-8DD3-B812C3E1DE7C}"/>
    <cellStyle name="20% - Isticanje2 2" xfId="72" xr:uid="{9CF2F024-FEDD-4D31-824F-DFDA64C661A9}"/>
    <cellStyle name="20% - Isticanje3 2" xfId="74" xr:uid="{6B45B283-3E9D-4F20-963F-BEBE313DC7AD}"/>
    <cellStyle name="20% - Isticanje4 2" xfId="76" xr:uid="{45949807-C39D-45A0-BDBE-7E8BA7941076}"/>
    <cellStyle name="20% - Isticanje5 2" xfId="78" xr:uid="{66FEA1D5-8757-4BB8-809B-CA2ACE5737B7}"/>
    <cellStyle name="20% - Isticanje6 2" xfId="80" xr:uid="{94138CCE-4667-4C9F-B2F5-51B6D6EF9184}"/>
    <cellStyle name="20% - Акцент1" xfId="173" xr:uid="{403ABA23-03E5-4A02-B06D-F50FE848E9D8}"/>
    <cellStyle name="20% - Акцент2" xfId="174" xr:uid="{1A54AC7E-BA5C-4123-99BE-EA44E3EEA0CF}"/>
    <cellStyle name="20% - Акцент3" xfId="175" xr:uid="{CF2F1DF4-61EC-4285-ADE8-9FE0A965C41E}"/>
    <cellStyle name="20% - Акцент4" xfId="176" xr:uid="{DD7490F1-68C5-435F-A71C-7883B5F76C5A}"/>
    <cellStyle name="20% - Акцент5" xfId="177" xr:uid="{2F8F69EA-35D3-4B7F-996A-F886AF8C0158}"/>
    <cellStyle name="20% - Акцент6" xfId="178" xr:uid="{77C26361-42C6-4288-B53A-BFD27C71A80B}"/>
    <cellStyle name="40% - Accent1 2" xfId="44" xr:uid="{7E6214A5-9CD5-410D-8F2C-EF8856118296}"/>
    <cellStyle name="40% - Accent2 2" xfId="48" xr:uid="{9EF4E909-4B49-458D-8B0A-776A0D0D76F2}"/>
    <cellStyle name="40% - Accent3 2" xfId="52" xr:uid="{4168D3B9-31F0-4824-9242-FCC3C162C880}"/>
    <cellStyle name="40% - Accent4 2" xfId="56" xr:uid="{BC3BAF69-25FB-409F-9E49-7BE3EEB971B7}"/>
    <cellStyle name="40% - Accent5 2" xfId="60" xr:uid="{A556E2E9-738B-4491-A94D-7BB3863E181E}"/>
    <cellStyle name="40% - Accent6 2" xfId="64" xr:uid="{1C828859-64B3-40D8-9356-5B13B62AF38D}"/>
    <cellStyle name="40% - Isticanje2 2" xfId="73" xr:uid="{BD9C11B8-5937-45EC-99C8-D852108503CC}"/>
    <cellStyle name="40% - Isticanje3 2" xfId="75" xr:uid="{364B1457-F693-4FB6-9F84-1367A77EEFC9}"/>
    <cellStyle name="40% - Isticanje4 2" xfId="77" xr:uid="{D2D6F1C5-0F2B-486F-8E8F-EB391899118F}"/>
    <cellStyle name="40% - Isticanje5 2" xfId="79" xr:uid="{A0C4CB2C-888C-417A-BD4A-D66833F0D271}"/>
    <cellStyle name="40% - Isticanje6 2" xfId="81" xr:uid="{E9ECF5E8-EC17-4DDA-A460-DCF9982490A5}"/>
    <cellStyle name="40% - Naglasak1 2" xfId="71" xr:uid="{C0373083-4612-44FF-8AD9-DA9C3867E1B7}"/>
    <cellStyle name="40% - Акцент1" xfId="179" xr:uid="{E836584F-774A-4DEB-9D09-DF1F0F0B50B8}"/>
    <cellStyle name="40% - Акцент2" xfId="180" xr:uid="{B9F74D28-4109-49B1-90DE-51EC3433262A}"/>
    <cellStyle name="40% - Акцент3" xfId="181" xr:uid="{AC1E5948-E362-4F32-A30D-370DDC8BFB6C}"/>
    <cellStyle name="40% - Акцент4" xfId="182" xr:uid="{3304E05C-FCE7-4352-B7EA-27872D8727F3}"/>
    <cellStyle name="40% - Акцент5" xfId="183" xr:uid="{80038758-91D9-45DD-B713-D473B4139A9B}"/>
    <cellStyle name="40% - Акцент6" xfId="184" xr:uid="{17EC5023-8201-4EBF-A067-284998E0BC5C}"/>
    <cellStyle name="60% - Accent1 2" xfId="45" xr:uid="{93D1437C-C9FF-40BA-91ED-BF89331EFD9B}"/>
    <cellStyle name="60% - Accent2 2" xfId="49" xr:uid="{1F00F7FC-8513-4C3B-9B0A-C39C5758CB74}"/>
    <cellStyle name="60% - Accent3 2" xfId="53" xr:uid="{60B036FE-132E-49AA-B7BB-418E37016078}"/>
    <cellStyle name="60% - Accent4 2" xfId="57" xr:uid="{F7922A63-864D-4AEE-A394-2D1562D9F851}"/>
    <cellStyle name="60% - Accent5 2" xfId="61" xr:uid="{25914259-022F-4F57-B136-62C8901A8E58}"/>
    <cellStyle name="60% - Accent6 2" xfId="65" xr:uid="{D44BEF46-C13F-4D20-B824-FCB05AC0965F}"/>
    <cellStyle name="60% - Акцент1" xfId="185" xr:uid="{AB42B6C2-23E4-4A23-9DF8-CE4237A48852}"/>
    <cellStyle name="60% - Акцент2" xfId="186" xr:uid="{0D8CA9C5-EAB8-46F0-AEF6-9C014397E46E}"/>
    <cellStyle name="60% - Акцент3" xfId="187" xr:uid="{72611591-046C-42EA-BBDD-88C17B6943D1}"/>
    <cellStyle name="60% - Акцент4" xfId="188" xr:uid="{7CA8731A-0AFE-4F6C-AC02-8BCBFF9E5B9F}"/>
    <cellStyle name="60% - Акцент5" xfId="189" xr:uid="{3C7EEAC6-440B-45A1-AB2A-865E39CF150E}"/>
    <cellStyle name="60% - Акцент6" xfId="190" xr:uid="{EBBF36BC-251A-49C4-85BB-252B820B81CF}"/>
    <cellStyle name="Accent1 2" xfId="42" xr:uid="{76E4442D-7C59-429F-88AC-063D632CFB8F}"/>
    <cellStyle name="Accent2 2" xfId="46" xr:uid="{194503D1-E4B4-41B8-8C49-DD6152D96DAB}"/>
    <cellStyle name="Accent3 2" xfId="50" xr:uid="{BCCFCB51-A0CF-48F5-916C-573A59E2EE33}"/>
    <cellStyle name="Accent4 2" xfId="54" xr:uid="{0F8815F5-FAF1-43CB-8805-843B8A2284F2}"/>
    <cellStyle name="Accent5 2" xfId="58" xr:uid="{644B5C7E-17C6-49A1-9026-4CCC827C8255}"/>
    <cellStyle name="Accent6 2" xfId="62" xr:uid="{4AF90DE1-0E4A-4098-84B4-60184F16297D}"/>
    <cellStyle name="Accent6 2 2" xfId="1152" xr:uid="{15205BE7-E525-4288-9DFE-EABEC8E2952A}"/>
    <cellStyle name="Bad 2" xfId="32" xr:uid="{0B7AE782-72B8-4808-9353-80AD03198516}"/>
    <cellStyle name="Bad 2 2" xfId="1151" xr:uid="{12E4E321-F1F8-461D-A298-F467E489F1E6}"/>
    <cellStyle name="Bad 3" xfId="155" xr:uid="{8F9E00A4-DB24-454D-9B09-A86C35CCF723}"/>
    <cellStyle name="Bilješka 2" xfId="67" xr:uid="{A2CE73A6-0389-4696-825A-F632387E153F}"/>
    <cellStyle name="Bilješka 3" xfId="69" xr:uid="{4F99DB90-C8F1-488F-AFA4-10FFD79BF8DF}"/>
    <cellStyle name="Calc Currency (0)" xfId="191" xr:uid="{BA5A1701-6819-47A2-8C78-20084941EA95}"/>
    <cellStyle name="Calc Currency (2)" xfId="192" xr:uid="{79A0CA34-48C8-4EB6-A3DE-18D70CC909B1}"/>
    <cellStyle name="Calc Percent (0)" xfId="193" xr:uid="{54F3B3EE-96FA-4E9D-8996-AF5CED43C3C9}"/>
    <cellStyle name="Calc Percent (1)" xfId="194" xr:uid="{F980D636-C45E-4059-A07D-7A32718C901C}"/>
    <cellStyle name="Calc Percent (2)" xfId="195" xr:uid="{63DF53BC-5BB7-47A3-A7FD-3D9F316B159A}"/>
    <cellStyle name="Calc Units (0)" xfId="196" xr:uid="{4841F81C-9ECA-47E3-A456-A879C98AE76C}"/>
    <cellStyle name="Calc Units (1)" xfId="197" xr:uid="{7AFFF91C-C17C-44D5-ADF9-AB01542E645F}"/>
    <cellStyle name="Calc Units (2)" xfId="198" xr:uid="{D58EB015-F1EF-4771-8C0A-FE17F49234AE}"/>
    <cellStyle name="Calculation 2" xfId="36" xr:uid="{B928CD8A-CA68-4F43-B8B8-E72231CB08F8}"/>
    <cellStyle name="Calculation 2 2" xfId="1150" xr:uid="{9BC4FAF8-A233-4D1E-885C-64FD62BC6EF4}"/>
    <cellStyle name="Calculation 3" xfId="87" xr:uid="{F7B8214A-7F63-404C-A48A-FB5F492B2FC6}"/>
    <cellStyle name="Check Cell 2" xfId="38" xr:uid="{C65D503F-7D41-410B-BCA2-9A11E44EE189}"/>
    <cellStyle name="Check Cell 2 2" xfId="1153" xr:uid="{C4488E28-FE7E-49AC-B767-A944DAA83CAF}"/>
    <cellStyle name="Column Headers" xfId="199" xr:uid="{0DA7659A-E1CF-4CF7-8FD9-B2E6F5C5D8D6}"/>
    <cellStyle name="Column Headers 10" xfId="478" xr:uid="{0638F884-7A46-4050-90B7-D5D4C40298CB}"/>
    <cellStyle name="Column Headers 10 2" xfId="597" xr:uid="{1D69EEF6-C8B0-42A0-8501-26953B35FC6B}"/>
    <cellStyle name="Column Headers 10 3" xfId="850" xr:uid="{81BB1F6C-21A7-4060-8AF6-4AA995A0C130}"/>
    <cellStyle name="Column Headers 10 4" xfId="994" xr:uid="{0B4121B0-BC98-4555-9239-2961108082B7}"/>
    <cellStyle name="Column Headers 11" xfId="492" xr:uid="{4CF442AD-BB46-4CFC-8F46-1EF6B214CD0B}"/>
    <cellStyle name="Column Headers 11 2" xfId="598" xr:uid="{6B2DB304-418B-4634-86D1-399382BB466A}"/>
    <cellStyle name="Column Headers 11 3" xfId="851" xr:uid="{D3296719-03C6-49A1-B74E-84C0B2D2DD2B}"/>
    <cellStyle name="Column Headers 11 4" xfId="995" xr:uid="{8E603D3F-802C-4C27-91BA-83F32E5CC25F}"/>
    <cellStyle name="Column Headers 12" xfId="545" xr:uid="{06446641-86BB-43FB-A9D8-F08D7A8052D4}"/>
    <cellStyle name="Column Headers 12 2" xfId="599" xr:uid="{50DB00B5-CBE7-4B48-B1D2-191E1FD83699}"/>
    <cellStyle name="Column Headers 12 3" xfId="852" xr:uid="{CB8656AD-CB32-484F-8508-44B5A4043320}"/>
    <cellStyle name="Column Headers 12 4" xfId="996" xr:uid="{A986C648-0325-4AFD-9E3B-9E28F166105D}"/>
    <cellStyle name="Column Headers 13" xfId="600" xr:uid="{50A2A8C0-A5BE-4B6E-8D42-DE5BFE19E7AA}"/>
    <cellStyle name="Column Headers 14" xfId="853" xr:uid="{C16DAEF6-6403-4467-A3D7-6364CD40C57C}"/>
    <cellStyle name="Column Headers 15" xfId="997" xr:uid="{C97E63B7-0DDA-4E80-B8EE-632F8A614866}"/>
    <cellStyle name="Column Headers 16" xfId="1160" xr:uid="{B543A83D-EF85-46AE-8EA3-3126F4856817}"/>
    <cellStyle name="Column Headers 2" xfId="364" xr:uid="{D5E459F2-3DA7-404E-AC56-961E2D6F76C3}"/>
    <cellStyle name="Column Headers 2 2" xfId="601" xr:uid="{CBBCECC1-6878-4A11-8AC1-78375D3E3C0D}"/>
    <cellStyle name="Column Headers 2 3" xfId="854" xr:uid="{C784DE38-2782-4273-9ABC-D0BCFAFDE396}"/>
    <cellStyle name="Column Headers 2 4" xfId="998" xr:uid="{49EEACAC-7C35-4398-948D-4E396B5829D4}"/>
    <cellStyle name="Column Headers 3" xfId="380" xr:uid="{83EECE72-356D-43F9-ADC5-1E59D0202792}"/>
    <cellStyle name="Column Headers 3 2" xfId="602" xr:uid="{B163D6CC-9884-48D9-9873-F080D8DD4597}"/>
    <cellStyle name="Column Headers 3 3" xfId="855" xr:uid="{EFF5899B-C93B-45E4-89AA-FD65FA57B2BE}"/>
    <cellStyle name="Column Headers 3 4" xfId="999" xr:uid="{9F14355F-F62E-4F64-8328-A5CED7EE0898}"/>
    <cellStyle name="Column Headers 4" xfId="394" xr:uid="{60615B37-83FD-4DDC-B22C-E491C58D32A4}"/>
    <cellStyle name="Column Headers 4 2" xfId="603" xr:uid="{A9296D1D-54F7-45F7-AD1F-54CD72AA579C}"/>
    <cellStyle name="Column Headers 4 3" xfId="856" xr:uid="{8C5BCE44-AB06-468A-AB4F-E62E91ADA924}"/>
    <cellStyle name="Column Headers 4 4" xfId="1000" xr:uid="{E006437A-7FB3-48D1-95C0-B1C9E988DF71}"/>
    <cellStyle name="Column Headers 5" xfId="408" xr:uid="{C2A33CBF-CD1D-4C21-855E-3FF52015A48F}"/>
    <cellStyle name="Column Headers 5 2" xfId="604" xr:uid="{C5D25D2D-A8C2-44F5-9113-676672843CD6}"/>
    <cellStyle name="Column Headers 5 3" xfId="857" xr:uid="{C542B095-06E4-49FF-BF53-D2522A1A9E81}"/>
    <cellStyle name="Column Headers 5 4" xfId="1001" xr:uid="{8F229968-7845-4D61-BF06-DC5FB0A2DFB7}"/>
    <cellStyle name="Column Headers 6" xfId="422" xr:uid="{74E8758F-C7B1-4963-B56D-271EF0E55D10}"/>
    <cellStyle name="Column Headers 6 2" xfId="605" xr:uid="{363FC927-82B2-4B70-8917-58F7A9084AFB}"/>
    <cellStyle name="Column Headers 6 3" xfId="858" xr:uid="{2DF9F8C2-DD50-4ECB-8233-4C24E0F54B8E}"/>
    <cellStyle name="Column Headers 6 4" xfId="1002" xr:uid="{16180DD5-AA6C-4408-8491-0B9D3FD37DBA}"/>
    <cellStyle name="Column Headers 7" xfId="436" xr:uid="{ED7BD510-F865-40DC-954B-0235CF70A83D}"/>
    <cellStyle name="Column Headers 7 2" xfId="606" xr:uid="{71886BE4-ACD3-4EB5-9CAD-193025CDEEFC}"/>
    <cellStyle name="Column Headers 7 3" xfId="859" xr:uid="{8137D01E-AB7D-4E44-9A8A-FF3A4635D64E}"/>
    <cellStyle name="Column Headers 7 4" xfId="1003" xr:uid="{1C7898D6-5B6F-4680-AC71-B17BE72657DC}"/>
    <cellStyle name="Column Headers 8" xfId="450" xr:uid="{5A38DFE3-D915-43B9-8220-AC35182884D0}"/>
    <cellStyle name="Column Headers 8 2" xfId="607" xr:uid="{E22D14F9-E18E-44E5-91F0-3DE96F6B4A77}"/>
    <cellStyle name="Column Headers 8 3" xfId="860" xr:uid="{E4C0E076-3480-4408-97C1-BB5AAB971887}"/>
    <cellStyle name="Column Headers 8 4" xfId="1004" xr:uid="{7C42AE98-B7DB-4C03-B68E-CD34B30D8B94}"/>
    <cellStyle name="Column Headers 9" xfId="464" xr:uid="{18AF3194-0295-4ADA-A67D-D26E4CB05D9C}"/>
    <cellStyle name="Column Headers 9 2" xfId="608" xr:uid="{A05F7820-AD2A-4D3F-93F3-B24F7A49CEF2}"/>
    <cellStyle name="Column Headers 9 3" xfId="861" xr:uid="{B6F9A2F4-366C-4EAB-A2D5-EBD9F6ADB1DD}"/>
    <cellStyle name="Column Headers 9 4" xfId="1005" xr:uid="{1D0173D4-4556-41A0-BB2B-FE730DA3A54A}"/>
    <cellStyle name="Comma [00]" xfId="200" xr:uid="{82013C57-7AB4-4CB7-933A-A7F938B3E1E4}"/>
    <cellStyle name="Comma 10" xfId="132" xr:uid="{A248202E-9BC6-400A-B1FD-B0A336FCEEA6}"/>
    <cellStyle name="Comma 10 2" xfId="201" xr:uid="{E97204DA-96E4-46D4-BE81-A9DC941E4BB7}"/>
    <cellStyle name="Comma 10 2 2" xfId="609" xr:uid="{B91A639F-552E-46FB-A661-D67E287B4ED9}"/>
    <cellStyle name="Comma 10 3" xfId="566" xr:uid="{B84F8F32-6973-42AC-8193-0AC27632D84A}"/>
    <cellStyle name="Comma 10 3 2" xfId="610" xr:uid="{4B4B8363-62AC-4E2B-9937-7F2D5135C22C}"/>
    <cellStyle name="Comma 10 4" xfId="1172" xr:uid="{0EB28C3B-66F6-4E3A-8EC6-D5E933FB6172}"/>
    <cellStyle name="Comma 100" xfId="1248" xr:uid="{DF67418C-3A03-41BE-998B-F767C71078F7}"/>
    <cellStyle name="Comma 101" xfId="1233" xr:uid="{18BB90D5-BF47-40E4-BE08-AD5F3D7401ED}"/>
    <cellStyle name="Comma 102" xfId="1235" xr:uid="{798EABDA-FCFB-47CD-A571-5534ED724C7B}"/>
    <cellStyle name="Comma 103" xfId="1251" xr:uid="{4DD2EADF-1697-4376-B0AB-45ACF13C2EA6}"/>
    <cellStyle name="Comma 104" xfId="10" xr:uid="{D90F2540-3815-4855-9810-5CA9A0FB852D}"/>
    <cellStyle name="Comma 11" xfId="171" xr:uid="{BF331D62-F896-40A0-BD23-D68CC4D09B91}"/>
    <cellStyle name="Comma 11 2" xfId="202" xr:uid="{0B45C099-358F-4882-8482-56B292C1DA42}"/>
    <cellStyle name="Comma 11 2 2" xfId="611" xr:uid="{E3D82D8F-6F69-412E-AF8E-69C5AE4389CD}"/>
    <cellStyle name="Comma 11 3" xfId="569" xr:uid="{96ADB3A4-CCAF-421B-90E6-022776ED8DA9}"/>
    <cellStyle name="Comma 11 3 2" xfId="612" xr:uid="{9AE26CFA-EBB9-4CA0-983B-04410A2079DA}"/>
    <cellStyle name="Comma 11 4" xfId="1175" xr:uid="{D01062D1-785A-45E8-B8FF-19ADBD10F73B}"/>
    <cellStyle name="Comma 12" xfId="203" xr:uid="{F4ED89DD-A0F0-489E-B052-1479E2665628}"/>
    <cellStyle name="Comma 12 2" xfId="570" xr:uid="{21C9F532-B02C-4778-9734-16DBAEB7AEBD}"/>
    <cellStyle name="Comma 12 2 2" xfId="613" xr:uid="{D496408F-0AAD-4B19-87BA-A6DB861BC9BF}"/>
    <cellStyle name="Comma 12 3" xfId="614" xr:uid="{0B25203B-8ED1-413A-B08A-FA749E46F98A}"/>
    <cellStyle name="Comma 12 4" xfId="1176" xr:uid="{F2FC4CFF-9610-4062-B302-1171142DBE95}"/>
    <cellStyle name="Comma 13" xfId="204" xr:uid="{6B722CB3-9F70-4B64-BFDF-8D473732A1B7}"/>
    <cellStyle name="Comma 13 2" xfId="568" xr:uid="{AB4B8FC1-989F-4027-82E1-2523BBD23DAA}"/>
    <cellStyle name="Comma 13 2 2" xfId="615" xr:uid="{826EFF4A-C9CD-43FB-94D8-475E323646E3}"/>
    <cellStyle name="Comma 13 3" xfId="616" xr:uid="{74F01820-EDA8-40D1-9F81-D6AB6DD0B45D}"/>
    <cellStyle name="Comma 13 4" xfId="1174" xr:uid="{3B7D6498-45BA-44F2-BFE1-AE9D4C4724FD}"/>
    <cellStyle name="Comma 14" xfId="205" xr:uid="{C8BCDA9D-F1A3-436E-A833-43CFF91E6CFF}"/>
    <cellStyle name="Comma 14 2" xfId="571" xr:uid="{7BEBB37C-5FBD-45EA-A1D8-A25AA46591DB}"/>
    <cellStyle name="Comma 14 2 2" xfId="617" xr:uid="{FB921D22-3161-46F0-B658-3EC53067C849}"/>
    <cellStyle name="Comma 14 3" xfId="618" xr:uid="{E250D964-81D6-4723-B7F8-CDCD3C88CB07}"/>
    <cellStyle name="Comma 14 4" xfId="1177" xr:uid="{1F9114F1-6E8C-4DE6-9070-B35A5F887417}"/>
    <cellStyle name="Comma 15" xfId="206" xr:uid="{3287F39A-A146-43B6-A580-90673EB25AD4}"/>
    <cellStyle name="Comma 15 2" xfId="567" xr:uid="{1CC32EB6-30B3-4602-A1D9-49CD8147E7CA}"/>
    <cellStyle name="Comma 15 2 2" xfId="619" xr:uid="{379B13D9-6507-4A5C-B7CE-BBDC28A9FF40}"/>
    <cellStyle name="Comma 15 3" xfId="620" xr:uid="{4BCECBC7-D57A-421A-A40D-22EE8468A9B5}"/>
    <cellStyle name="Comma 15 4" xfId="1173" xr:uid="{A0649A97-68CD-4ECD-A34C-A5A18B5242A1}"/>
    <cellStyle name="Comma 16" xfId="207" xr:uid="{C04918D7-5922-4232-B69B-6E3E4B631197}"/>
    <cellStyle name="Comma 16 2" xfId="621" xr:uid="{5C18BCF9-E7BB-482A-87E8-D0F1363A3844}"/>
    <cellStyle name="Comma 16 3" xfId="1179" xr:uid="{2B79062E-F9F0-48CB-AE0B-F8980F6D908B}"/>
    <cellStyle name="Comma 17" xfId="365" xr:uid="{9762F2EC-5524-4888-9646-302F11734630}"/>
    <cellStyle name="Comma 17 2" xfId="622" xr:uid="{D9597D89-4DCA-4DB6-A6A2-9BF12B723A7C}"/>
    <cellStyle name="Comma 18" xfId="373" xr:uid="{DB19F269-07A8-442C-8065-86A7503B54A1}"/>
    <cellStyle name="Comma 18 2" xfId="623" xr:uid="{5A3689B4-62D9-4D70-B4E2-7C98C5D952A8}"/>
    <cellStyle name="Comma 19" xfId="381" xr:uid="{FC3EEE1B-916F-4E5A-BCFC-4E50C0992DFF}"/>
    <cellStyle name="Comma 19 2" xfId="624" xr:uid="{403352B0-8A52-4FA8-B489-FC8373621827}"/>
    <cellStyle name="Comma 2" xfId="16" xr:uid="{CD69E853-E5C6-4DA0-AD6B-27A0E444F6BB}"/>
    <cellStyle name="Comma 2 10" xfId="508" xr:uid="{8B076378-5D25-49E2-AA51-E6D699A1641F}"/>
    <cellStyle name="Comma 2 10 2" xfId="625" xr:uid="{F43FEFFE-E444-46E7-81EF-CAB3F3932123}"/>
    <cellStyle name="Comma 2 11" xfId="527" xr:uid="{349B6687-7AF6-4867-AD38-D6A01E5DE51C}"/>
    <cellStyle name="Comma 2 11 2" xfId="626" xr:uid="{F705DEE2-9A9C-441F-A631-B94A2E9084F6}"/>
    <cellStyle name="Comma 2 12" xfId="543" xr:uid="{8619557A-1A21-4B66-AED9-726E6C6E9600}"/>
    <cellStyle name="Comma 2 12 2" xfId="627" xr:uid="{8FE563EF-89C7-47AC-BAA0-0D80CAAC5ACB}"/>
    <cellStyle name="Comma 2 13" xfId="576" xr:uid="{02D726D3-34DD-49FC-953F-A08A60AFE91D}"/>
    <cellStyle name="Comma 2 13 2" xfId="628" xr:uid="{C1E06FCE-181F-4409-AC5D-C41772F749B6}"/>
    <cellStyle name="Comma 2 14" xfId="629" xr:uid="{9A40EC50-4F06-4FD7-B549-8CF324988DD9}"/>
    <cellStyle name="Comma 2 15" xfId="1140" xr:uid="{8F2294B9-C0B9-4240-AD35-35174096F3C8}"/>
    <cellStyle name="Comma 2 16" xfId="1158" xr:uid="{E399A0AF-3A41-4D8C-A3D2-4F476F111FB7}"/>
    <cellStyle name="Comma 2 2" xfId="19" xr:uid="{3CD7B762-A5BF-4E88-8976-FE69AAC5DF77}"/>
    <cellStyle name="Comma 2 2 10" xfId="208" xr:uid="{FDFDF844-ED99-4718-9595-CC9FAEC7AABD}"/>
    <cellStyle name="Comma 2 2 11" xfId="209" xr:uid="{50B5F0B6-CF11-4EBC-8A5E-E2FE17442F66}"/>
    <cellStyle name="Comma 2 2 12" xfId="210" xr:uid="{31A91B66-F645-46CA-97E2-7E586AE5B357}"/>
    <cellStyle name="Comma 2 2 13" xfId="211" xr:uid="{FBA017BD-B7B4-482F-A16B-385768A8E36C}"/>
    <cellStyle name="Comma 2 2 14" xfId="212" xr:uid="{A41AD6A9-4717-4920-B583-149C287D45B7}"/>
    <cellStyle name="Comma 2 2 15" xfId="213" xr:uid="{B1524C43-C80D-4C7C-A64E-BC9865575FEB}"/>
    <cellStyle name="Comma 2 2 16" xfId="214" xr:uid="{642484C4-C2A5-4646-912F-68469F999973}"/>
    <cellStyle name="Comma 2 2 17" xfId="215" xr:uid="{64E6B424-B54D-4804-B627-1E8825547DE9}"/>
    <cellStyle name="Comma 2 2 18" xfId="216" xr:uid="{E0D78EA4-6D6F-487D-9BF4-6A53EEE2B68D}"/>
    <cellStyle name="Comma 2 2 19" xfId="217" xr:uid="{ACA4A20F-90F9-4978-A6FE-180D9D4967D6}"/>
    <cellStyle name="Comma 2 2 2" xfId="109" xr:uid="{11188C9A-26B0-48D1-A00A-5862BA745B69}"/>
    <cellStyle name="Comma 2 2 2 2" xfId="218" xr:uid="{23C80F87-297A-4756-9237-E40D23C49131}"/>
    <cellStyle name="Comma 2 2 2 3" xfId="630" xr:uid="{065FE0F6-5446-4824-9B3E-8798572CF720}"/>
    <cellStyle name="Comma 2 2 20" xfId="219" xr:uid="{101113B8-9568-4E79-9DCE-8D46F39746D4}"/>
    <cellStyle name="Comma 2 2 21" xfId="220" xr:uid="{212B53D4-2874-4A1A-98E5-3326D8CD6B21}"/>
    <cellStyle name="Comma 2 2 22" xfId="221" xr:uid="{9854BFC6-9ACE-45BA-802A-19C172DB0BC7}"/>
    <cellStyle name="Comma 2 2 23" xfId="222" xr:uid="{E6CEA734-1EE3-4D22-AA8B-20141D67209C}"/>
    <cellStyle name="Comma 2 2 24" xfId="223" xr:uid="{5520AE2E-5406-40AA-AE39-D7F0A15223F9}"/>
    <cellStyle name="Comma 2 2 25" xfId="224" xr:uid="{7FEE569A-FDC0-40C6-A053-14E7DEDAB8AE}"/>
    <cellStyle name="Comma 2 2 26" xfId="225" xr:uid="{B519D0C0-8BF2-4B52-83A9-9B6E281F7A05}"/>
    <cellStyle name="Comma 2 2 27" xfId="226" xr:uid="{6EFAC59F-9D48-4E9B-ADA8-8FEE1E1CF0A3}"/>
    <cellStyle name="Comma 2 2 28" xfId="227" xr:uid="{7C60D988-1B8D-4FCD-B3D6-C9681D7F419B}"/>
    <cellStyle name="Comma 2 2 29" xfId="228" xr:uid="{CA8A02DC-B38D-4494-8E4F-256502837502}"/>
    <cellStyle name="Comma 2 2 3" xfId="133" xr:uid="{91CA1C9B-6FC8-4891-8436-175F4FC67CD6}"/>
    <cellStyle name="Comma 2 2 3 2" xfId="229" xr:uid="{198F760C-904B-4EA3-9B30-2AFA31956C75}"/>
    <cellStyle name="Comma 2 2 30" xfId="230" xr:uid="{F7BCE2CA-3778-4798-8A05-DCB85150427D}"/>
    <cellStyle name="Comma 2 2 31" xfId="231" xr:uid="{5B0EEA1E-720D-4EC1-8676-8EABA6F7A039}"/>
    <cellStyle name="Comma 2 2 32" xfId="232" xr:uid="{CC99C236-A229-4703-9440-B8BC8813C4BF}"/>
    <cellStyle name="Comma 2 2 33" xfId="233" xr:uid="{7AFD65C3-D785-4CAE-9FA1-46C0E1010E30}"/>
    <cellStyle name="Comma 2 2 34" xfId="234" xr:uid="{B1677571-2499-4E21-B4A1-1975F3F9D990}"/>
    <cellStyle name="Comma 2 2 35" xfId="235" xr:uid="{DE68AF6D-F0AC-478C-AE01-EB77EA796EFC}"/>
    <cellStyle name="Comma 2 2 36" xfId="236" xr:uid="{17A978C3-8476-4272-812E-876382BC89DF}"/>
    <cellStyle name="Comma 2 2 37" xfId="237" xr:uid="{CD6F7DDC-5144-4208-AC64-D423A564D69E}"/>
    <cellStyle name="Comma 2 2 38" xfId="514" xr:uid="{3A9F7235-A6A3-431E-895F-5D23FDF5DCD8}"/>
    <cellStyle name="Comma 2 2 38 2" xfId="631" xr:uid="{995200F3-636B-405D-9662-25834893A664}"/>
    <cellStyle name="Comma 2 2 39" xfId="632" xr:uid="{904AC4AF-5A06-4587-BF0C-B262F9323FF8}"/>
    <cellStyle name="Comma 2 2 4" xfId="157" xr:uid="{F292ED79-D1C7-4CD6-8AFD-57BE255E20F0}"/>
    <cellStyle name="Comma 2 2 4 2" xfId="238" xr:uid="{289AC850-7C26-46DD-8BEA-D39AEC1B6D4C}"/>
    <cellStyle name="Comma 2 2 4 3" xfId="633" xr:uid="{DF9BB993-7DAF-48DB-9360-7F529DCAB0E4}"/>
    <cellStyle name="Comma 2 2 40" xfId="1143" xr:uid="{BF9B74CF-7823-4AD1-862B-06511C8D6F4D}"/>
    <cellStyle name="Comma 2 2 5" xfId="239" xr:uid="{7876840E-BDD6-4C57-A451-F537ADA1680A}"/>
    <cellStyle name="Comma 2 2 6" xfId="240" xr:uid="{62F51B6F-9690-4E80-A687-9660A866993B}"/>
    <cellStyle name="Comma 2 2 7" xfId="241" xr:uid="{5C2DA115-AA7C-46BC-90BF-9B6ED29BC228}"/>
    <cellStyle name="Comma 2 2 8" xfId="242" xr:uid="{C5547D5E-F37E-4F88-B24F-708238A665EC}"/>
    <cellStyle name="Comma 2 2 9" xfId="243" xr:uid="{9A023AF5-5B18-451E-9C83-4E82B4C8142D}"/>
    <cellStyle name="Comma 2 3" xfId="95" xr:uid="{3A3993C5-7097-4E00-969D-2FD83A87DD69}"/>
    <cellStyle name="Comma 2 3 2" xfId="110" xr:uid="{3BF39A28-3985-4644-9053-1D5AB7174BF2}"/>
    <cellStyle name="Comma 2 3 2 2" xfId="634" xr:uid="{2B8ADB32-D781-41E1-8388-64062658033F}"/>
    <cellStyle name="Comma 2 3 3" xfId="134" xr:uid="{2E66AC21-5FD1-46F5-82A5-1BBBC88D88A1}"/>
    <cellStyle name="Comma 2 3 3 2" xfId="635" xr:uid="{93F47FB6-8AAD-495E-9D7C-A8C9B9FDB73A}"/>
    <cellStyle name="Comma 2 3 4" xfId="244" xr:uid="{F8147247-5C0F-476C-92BA-215E1E86B626}"/>
    <cellStyle name="Comma 2 3 5" xfId="595" xr:uid="{0F81EDFD-7711-440D-A93B-E2C261A31809}"/>
    <cellStyle name="Comma 2 3 5 2" xfId="636" xr:uid="{F6DEED3A-627D-44D5-B35C-42DCC341CF5C}"/>
    <cellStyle name="Comma 2 3 6" xfId="637" xr:uid="{13589C89-424D-4445-9B3A-A80587DBED92}"/>
    <cellStyle name="Comma 2 3 7" xfId="1137" xr:uid="{2E419644-F815-42B6-8CA2-77C3C68E12DB}"/>
    <cellStyle name="Comma 2 3 8" xfId="1154" xr:uid="{77F2EDA5-36A8-48C4-9B4F-CBC827A011E0}"/>
    <cellStyle name="Comma 2 3 9" xfId="1190" xr:uid="{B5F07EC2-B644-4823-8079-D76775E9B46B}"/>
    <cellStyle name="Comma 2 4" xfId="111" xr:uid="{6B2662F5-C90B-4B57-9E29-86F2A9C19E65}"/>
    <cellStyle name="Comma 2 4 2" xfId="638" xr:uid="{13EFE57F-D289-4176-8336-797231B5DC38}"/>
    <cellStyle name="Comma 2 4 3" xfId="1180" xr:uid="{F7356FD2-CBD0-47D8-A3CC-8E5D466ACEC7}"/>
    <cellStyle name="Comma 2 5" xfId="125" xr:uid="{955A7E33-F50D-4EA2-B2E5-A6C6E17B3DA7}"/>
    <cellStyle name="Comma 2 5 2" xfId="639" xr:uid="{5E044FD1-AE40-472B-97E8-B20A2ECC0886}"/>
    <cellStyle name="Comma 2 6" xfId="135" xr:uid="{91384EC8-00B5-4DC8-B174-EC208A21319D}"/>
    <cellStyle name="Comma 2 6 2" xfId="640" xr:uid="{AF1E94BF-BDAA-473C-9A86-122F21202647}"/>
    <cellStyle name="Comma 2 7" xfId="156" xr:uid="{99C1CC0C-CCB3-4E4A-8530-AA9B63249E13}"/>
    <cellStyle name="Comma 2 7 2" xfId="641" xr:uid="{F3DFD711-01D1-499E-8089-7F2F2C782287}"/>
    <cellStyle name="Comma 2 8" xfId="158" xr:uid="{449FF2F1-5181-4F52-B730-702EEA40690B}"/>
    <cellStyle name="Comma 2 8 2" xfId="642" xr:uid="{3F19CCB4-7618-4EA9-B044-455F03062AE2}"/>
    <cellStyle name="Comma 2 9" xfId="245" xr:uid="{E53D1F43-A981-4995-B1E8-55586F7BBED1}"/>
    <cellStyle name="Comma 2 9 2" xfId="643" xr:uid="{446DE3BB-0C31-4311-BC4E-96B64ECD334C}"/>
    <cellStyle name="Comma 20" xfId="395" xr:uid="{B978793A-BCAC-4955-AD62-0FAC982E9234}"/>
    <cellStyle name="Comma 20 2" xfId="644" xr:uid="{62E8556C-755B-4AF4-8FB6-66F9EFFB78CA}"/>
    <cellStyle name="Comma 21" xfId="409" xr:uid="{0C1315B6-773E-4931-BFE8-20A33D9B02C4}"/>
    <cellStyle name="Comma 21 2" xfId="645" xr:uid="{FE11DCBF-6F95-4354-BD01-3F05D4E85F0D}"/>
    <cellStyle name="Comma 22" xfId="423" xr:uid="{EEDC48C8-ACE8-4524-8044-2EBB218F571D}"/>
    <cellStyle name="Comma 22 2" xfId="646" xr:uid="{B5934015-4520-464A-83CF-B5C54D1DBED3}"/>
    <cellStyle name="Comma 23" xfId="437" xr:uid="{0DDA3D33-796A-452E-B208-9E3430D26C01}"/>
    <cellStyle name="Comma 23 2" xfId="647" xr:uid="{5145641D-BBC2-49E2-B78B-60DCEBBB77C1}"/>
    <cellStyle name="Comma 24" xfId="451" xr:uid="{23B193E6-9659-43D8-BC62-1E80EE68B2F6}"/>
    <cellStyle name="Comma 24 2" xfId="648" xr:uid="{42BC1BEC-62A8-4F3E-9581-2915A0FE1016}"/>
    <cellStyle name="Comma 25" xfId="465" xr:uid="{7ACCD3D2-30F8-4537-ACA2-7435DFA215FD}"/>
    <cellStyle name="Comma 25 2" xfId="649" xr:uid="{E8C13139-1241-46B2-B684-5C6761801A65}"/>
    <cellStyle name="Comma 26" xfId="479" xr:uid="{AC7FAB4D-59D4-44F1-8612-C34AE35A15B9}"/>
    <cellStyle name="Comma 26 2" xfId="650" xr:uid="{D9E469A8-5445-4CF4-B5C9-6213CF10DFA1}"/>
    <cellStyle name="Comma 27" xfId="493" xr:uid="{9A76AE92-1C44-4B9D-B5BF-A38E12F6776C}"/>
    <cellStyle name="Comma 27 2" xfId="651" xr:uid="{0F699D3A-B09E-4B73-89B2-50D8EB5C62D7}"/>
    <cellStyle name="Comma 28" xfId="506" xr:uid="{3083BB4B-7BBE-45EA-B1FA-E3035B913201}"/>
    <cellStyle name="Comma 28 2" xfId="652" xr:uid="{969A15F3-BD6D-48F2-84A4-9789022342A3}"/>
    <cellStyle name="Comma 29" xfId="516" xr:uid="{DEEFAF9A-C7D9-4366-9D59-7B7C3CA94FC2}"/>
    <cellStyle name="Comma 29 2" xfId="653" xr:uid="{D152527A-1E94-4AE1-971B-B9D17DB9FF51}"/>
    <cellStyle name="Comma 3" xfId="15" xr:uid="{28D8EF7B-33ED-44D5-B55E-B911B9B3877B}"/>
    <cellStyle name="Comma 3 10" xfId="1161" xr:uid="{AB70DDAB-39E4-485E-B3E6-5FA3B4FFEE0A}"/>
    <cellStyle name="Comma 3 2" xfId="18" xr:uid="{FF89C22A-E565-4145-A0E6-015CD85E335F}"/>
    <cellStyle name="Comma 3 2 2" xfId="112" xr:uid="{7C8D6FE3-1279-4311-A36A-AA5622CB7DFE}"/>
    <cellStyle name="Comma 3 2 2 2" xfId="654" xr:uid="{AA3B2233-8CD4-471F-87B6-DB3AC26FC0A5}"/>
    <cellStyle name="Comma 3 2 3" xfId="136" xr:uid="{5161A3D0-0EF9-4CE0-9AE6-6530301CA3F5}"/>
    <cellStyle name="Comma 3 2 4" xfId="655" xr:uid="{0D2DA863-2B79-493A-A4C8-FE0D0B7FB030}"/>
    <cellStyle name="Comma 3 3" xfId="113" xr:uid="{89A5F67F-C474-481B-A754-0024684DABCC}"/>
    <cellStyle name="Comma 3 3 2" xfId="656" xr:uid="{88F50865-1A46-4DA3-A47F-DF689D2A0CBE}"/>
    <cellStyle name="Comma 3 4" xfId="137" xr:uid="{B00376CC-4A8B-4BF1-B9B6-50E894181D32}"/>
    <cellStyle name="Comma 3 5" xfId="246" xr:uid="{6AEFCBFF-27AD-4AD7-85FF-1B56170B069F}"/>
    <cellStyle name="Comma 3 5 2" xfId="657" xr:uid="{68362418-E8BC-4CBA-BAD1-1975FFBEB43B}"/>
    <cellStyle name="Comma 3 6" xfId="512" xr:uid="{24D14F7B-AFD1-4138-A164-B79EB5D8EFA0}"/>
    <cellStyle name="Comma 3 6 2" xfId="658" xr:uid="{D3466140-75D4-476C-ADF0-5F3BA699324C}"/>
    <cellStyle name="Comma 3 7" xfId="546" xr:uid="{31F5D66E-EE73-446F-8FA7-A2B33B3BDA97}"/>
    <cellStyle name="Comma 3 7 2" xfId="659" xr:uid="{06CB8F38-CAB3-448F-AA61-4792238335A8}"/>
    <cellStyle name="Comma 3 8" xfId="660" xr:uid="{B0FE4C66-1E7E-44A7-A3C2-9B059A56C3B8}"/>
    <cellStyle name="Comma 3 9" xfId="1142" xr:uid="{EABA206D-75E5-43C6-B529-86BEC810E508}"/>
    <cellStyle name="Comma 30" xfId="509" xr:uid="{22B3896C-2261-4755-89EA-66B82AF2481C}"/>
    <cellStyle name="Comma 30 2" xfId="661" xr:uid="{62E5F0F0-A172-4D99-AB98-BFF238846C2F}"/>
    <cellStyle name="Comma 31" xfId="511" xr:uid="{156272E2-A1C8-4136-A001-93C75CF71F4D}"/>
    <cellStyle name="Comma 31 2" xfId="662" xr:uid="{F854DD9F-0EA5-4D17-9C96-410E021DD34A}"/>
    <cellStyle name="Comma 32" xfId="520" xr:uid="{2EF666E5-AAFD-4C81-B45F-913E37BC2987}"/>
    <cellStyle name="Comma 32 2" xfId="663" xr:uid="{B54F5D3D-2173-48C0-AEB5-1B5C6346436E}"/>
    <cellStyle name="Comma 33" xfId="525" xr:uid="{B7A55F0A-CA20-4CBC-BDD2-8E9B473A7FE6}"/>
    <cellStyle name="Comma 33 2" xfId="664" xr:uid="{4115D052-45B9-44C8-99E5-02C94F3ADD92}"/>
    <cellStyle name="Comma 34" xfId="530" xr:uid="{90A580C0-FA8D-4B43-AD66-1CFCA9C417FE}"/>
    <cellStyle name="Comma 34 2" xfId="665" xr:uid="{DAD775D1-D5CF-4BDD-B2E5-006B6115AB25}"/>
    <cellStyle name="Comma 35" xfId="533" xr:uid="{0A4EC301-77B0-4B0D-A8B7-8F7774C8FAE5}"/>
    <cellStyle name="Comma 35 2" xfId="666" xr:uid="{3AF106A1-5327-492A-A819-B0A09BC62E28}"/>
    <cellStyle name="Comma 36" xfId="531" xr:uid="{969B69BF-6DA5-4C3B-8C33-FDDFB76D5672}"/>
    <cellStyle name="Comma 36 2" xfId="667" xr:uid="{206136CE-FD56-47EC-85BF-E6CFFCA9995E}"/>
    <cellStyle name="Comma 37" xfId="529" xr:uid="{5A9DDA16-CD44-4EF9-923B-5A4F0ED97BA7}"/>
    <cellStyle name="Comma 37 2" xfId="668" xr:uid="{33FBDE8C-DE94-46FC-B04A-C26A04195254}"/>
    <cellStyle name="Comma 38" xfId="535" xr:uid="{220A1657-8D45-476D-AA71-9C84BA12CB03}"/>
    <cellStyle name="Comma 38 2" xfId="669" xr:uid="{9B81B0E1-3806-4453-9FE3-E1AE9109A8C4}"/>
    <cellStyle name="Comma 39" xfId="539" xr:uid="{016C28EB-BDE3-4B41-BCB0-B52628549F8E}"/>
    <cellStyle name="Comma 39 2" xfId="670" xr:uid="{DF93B749-5A4B-4EF9-AEC6-A84C7BFE2314}"/>
    <cellStyle name="Comma 4" xfId="17" xr:uid="{F91FFEBE-8D8E-4C82-8AA5-D1FEA3E7F7E5}"/>
    <cellStyle name="Comma 4 10" xfId="1146" xr:uid="{04289538-BBE3-4D79-8C48-C199C02BE4A9}"/>
    <cellStyle name="Comma 4 11" xfId="1162" xr:uid="{E410A2A7-7E8F-4128-A1BE-163EAF474041}"/>
    <cellStyle name="Comma 4 12" xfId="1188" xr:uid="{877DD011-6E6B-4224-87D7-4B1E2879E118}"/>
    <cellStyle name="Comma 4 2" xfId="100" xr:uid="{4704D114-8638-4F5C-8485-F128EE881E4D}"/>
    <cellStyle name="Comma 4 2 2" xfId="114" xr:uid="{4E827DC5-822D-4B6C-B68F-A8EFE994390E}"/>
    <cellStyle name="Comma 4 2 2 2" xfId="671" xr:uid="{E53D217C-2B12-46EA-8355-F2641F590560}"/>
    <cellStyle name="Comma 4 2 3" xfId="672" xr:uid="{E6E2F1E2-81DA-4C28-AFF2-8791CDE482C8}"/>
    <cellStyle name="Comma 4 3" xfId="115" xr:uid="{1CBF415B-A19F-48EE-8EF9-59ED2F8974E5}"/>
    <cellStyle name="Comma 4 3 2" xfId="673" xr:uid="{D2ED65D7-6635-40E2-A8E2-DFE126596BF8}"/>
    <cellStyle name="Comma 4 4" xfId="138" xr:uid="{1F38E4E6-C289-4243-B4AE-92236FA5DCB8}"/>
    <cellStyle name="Comma 4 4 2" xfId="674" xr:uid="{13B9D58B-22C2-449B-975F-6399FBEC4AAB}"/>
    <cellStyle name="Comma 4 5" xfId="247" xr:uid="{C875D97C-2CF1-4FE8-A6E6-AB6AF926D87F}"/>
    <cellStyle name="Comma 4 5 2" xfId="675" xr:uid="{C5C10AEA-F8E1-41AF-9A01-13421C30C267}"/>
    <cellStyle name="Comma 4 6" xfId="547" xr:uid="{5B660C47-7E2E-4EF6-8206-A087841B852B}"/>
    <cellStyle name="Comma 4 6 2" xfId="676" xr:uid="{6EB4555E-D01C-4B1A-9481-4B991DF89122}"/>
    <cellStyle name="Comma 4 7" xfId="594" xr:uid="{D0201ED6-4FDB-4B81-945C-3A19FC45F1A5}"/>
    <cellStyle name="Comma 4 7 2" xfId="677" xr:uid="{9D9B4E58-5FC8-4FC8-B9F9-66AED455B6F4}"/>
    <cellStyle name="Comma 4 8" xfId="678" xr:uid="{B2F67981-A086-4B1F-B9B9-C3FCBDC75588}"/>
    <cellStyle name="Comma 4 9" xfId="1135" xr:uid="{08AA9EFC-5BD6-4104-BBCC-99B33196E999}"/>
    <cellStyle name="Comma 40" xfId="532" xr:uid="{26983BF7-4C0C-4512-B81C-D9ABFF82C497}"/>
    <cellStyle name="Comma 40 2" xfId="679" xr:uid="{35D93BBA-A954-4DA0-BF70-170D2FCE7CD7}"/>
    <cellStyle name="Comma 41" xfId="541" xr:uid="{DD18A317-2D26-4CC3-BB94-EBAF2708F282}"/>
    <cellStyle name="Comma 41 2" xfId="680" xr:uid="{FFC45643-ED0B-41AD-BC4D-07ADEF173CBB}"/>
    <cellStyle name="Comma 42" xfId="574" xr:uid="{4224948C-D1CC-4A7E-83F2-45913FD172D3}"/>
    <cellStyle name="Comma 42 2" xfId="681" xr:uid="{69D544AC-F92D-4A37-9E44-11374217C60D}"/>
    <cellStyle name="Comma 43" xfId="577" xr:uid="{56AC5715-DD22-483E-B999-C913CFEAE025}"/>
    <cellStyle name="Comma 43 2" xfId="682" xr:uid="{F1ED601F-BE50-42C9-B512-84FE892A73D6}"/>
    <cellStyle name="Comma 44" xfId="583" xr:uid="{AA9B3BA1-11FC-4DE8-A943-510BB4D736AB}"/>
    <cellStyle name="Comma 44 2" xfId="683" xr:uid="{70BD838F-C340-4631-85D8-1F5074C2C3D9}"/>
    <cellStyle name="Comma 45" xfId="579" xr:uid="{68994D5C-48F3-414C-8937-A35E2105229B}"/>
    <cellStyle name="Comma 45 2" xfId="684" xr:uid="{BF63C324-174C-46E4-98DF-4CD7E478CAEF}"/>
    <cellStyle name="Comma 46" xfId="582" xr:uid="{58A1F2A9-541A-42E4-ABAC-93ED315C82E5}"/>
    <cellStyle name="Comma 46 2" xfId="685" xr:uid="{1A00AC44-E76C-4AD9-8BE1-E5B1976251DD}"/>
    <cellStyle name="Comma 47" xfId="586" xr:uid="{19DF04C1-AF04-459A-8514-3EF16E05BBAB}"/>
    <cellStyle name="Comma 47 2" xfId="686" xr:uid="{6E77223E-59F5-4155-8214-8A913A1C1164}"/>
    <cellStyle name="Comma 48" xfId="588" xr:uid="{57E2AE1B-FA3C-47CE-B37A-128CF11C5BAF}"/>
    <cellStyle name="Comma 48 2" xfId="687" xr:uid="{4DDAAF40-02E4-4216-9A12-63D85B6FEB34}"/>
    <cellStyle name="Comma 49" xfId="591" xr:uid="{F697CCDA-9891-48ED-ADB7-759F95CE8693}"/>
    <cellStyle name="Comma 5" xfId="82" xr:uid="{727FFCA9-B571-4DAA-8B58-7C049C6F9C27}"/>
    <cellStyle name="Comma 5 2" xfId="116" xr:uid="{9D743D4D-49B3-4E51-829B-230A9241A68D}"/>
    <cellStyle name="Comma 5 2 2" xfId="688" xr:uid="{4851E82C-D288-4E0D-9080-00440D518451}"/>
    <cellStyle name="Comma 5 3" xfId="139" xr:uid="{EC827830-E56E-4BD2-9FC8-EE4478F29154}"/>
    <cellStyle name="Comma 5 4" xfId="248" xr:uid="{FC2B0B2B-0B3C-4A21-8110-957F2366EDB9}"/>
    <cellStyle name="Comma 5 4 2" xfId="689" xr:uid="{1A048328-07DB-42FF-AEAD-50EA1BE5BAFE}"/>
    <cellStyle name="Comma 5 5" xfId="548" xr:uid="{3A1D3015-A284-40A2-9641-13E96A1C5F11}"/>
    <cellStyle name="Comma 5 5 2" xfId="690" xr:uid="{1CA5AB6C-3C7D-4404-8909-817D0E1C8418}"/>
    <cellStyle name="Comma 5 6" xfId="691" xr:uid="{B3E31E5D-0AE2-4C31-B37B-8E8C345D7168}"/>
    <cellStyle name="Comma 5 7" xfId="1163" xr:uid="{C8F2A063-D20A-403B-A30A-FFC6779AD356}"/>
    <cellStyle name="Comma 50" xfId="593" xr:uid="{9F992F78-1744-4764-928F-EE887309C5E3}"/>
    <cellStyle name="Comma 51" xfId="592" xr:uid="{B0B011C2-C277-4F13-9FCA-414AC677DD69}"/>
    <cellStyle name="Comma 52" xfId="590" xr:uid="{B9F04284-B0C8-4411-9926-E7F0E6774A6A}"/>
    <cellStyle name="Comma 53" xfId="692" xr:uid="{B96CE1EE-CF85-47B5-B38B-DC85BBA2259A}"/>
    <cellStyle name="Comma 54" xfId="862" xr:uid="{F48EC618-6783-4AC9-9645-BAC48C24AD49}"/>
    <cellStyle name="Comma 55" xfId="1006" xr:uid="{C117D7BD-A0B3-4B7C-A0D1-B2EAD127019E}"/>
    <cellStyle name="Comma 56" xfId="1134" xr:uid="{7CD7CA50-6948-46B9-983C-E91381A5A988}"/>
    <cellStyle name="Comma 57" xfId="1136" xr:uid="{1C8965C9-D3EB-48B3-B2C2-6409FBE6C5DD}"/>
    <cellStyle name="Comma 58" xfId="1138" xr:uid="{9E09498D-4C90-4EEE-93FF-641C094B5056}"/>
    <cellStyle name="Comma 59" xfId="1144" xr:uid="{54C22229-EA6A-4ADD-B576-44B8E913BD76}"/>
    <cellStyle name="Comma 6" xfId="88" xr:uid="{1695CB85-7182-4422-9895-1B34A71E691D}"/>
    <cellStyle name="Comma 6 2" xfId="249" xr:uid="{CF904E92-E91D-4655-AAA8-3EA52994BF80}"/>
    <cellStyle name="Comma 6 2 2" xfId="693" xr:uid="{9BAB19FA-E650-4DAD-8CE0-300E32D7A276}"/>
    <cellStyle name="Comma 6 3" xfId="549" xr:uid="{32F8F0D7-EF62-4228-BFF9-134C1D26DC98}"/>
    <cellStyle name="Comma 6 3 2" xfId="694" xr:uid="{59026D31-C84A-4C41-9EED-60BE850D00EC}"/>
    <cellStyle name="Comma 6 4" xfId="1164" xr:uid="{D5F39E47-77B8-44CE-8ADF-A0D70DBFF0CD}"/>
    <cellStyle name="Comma 60" xfId="1156" xr:uid="{88899531-4667-400E-BB15-DDE6E1EF8C21}"/>
    <cellStyle name="Comma 61" xfId="1181" xr:uid="{E96D83B2-AFD3-4E2E-8EBF-54F3CE16EF09}"/>
    <cellStyle name="Comma 62" xfId="1189" xr:uid="{DEFA4BFE-E9EA-4B7A-8101-C5C7190C6056}"/>
    <cellStyle name="Comma 63" xfId="1187" xr:uid="{8093671F-3F40-4979-9AF3-BFADD9531B3C}"/>
    <cellStyle name="Comma 64" xfId="1183" xr:uid="{5E4BB78D-BC1C-4076-88DE-AAF746BBED31}"/>
    <cellStyle name="Comma 65" xfId="1184" xr:uid="{32EC54D5-25D7-4919-B513-B2119E6AC13C}"/>
    <cellStyle name="Comma 66" xfId="1185" xr:uid="{90176B7B-F63C-4364-B9BD-A1077982A68E}"/>
    <cellStyle name="Comma 67" xfId="1186" xr:uid="{5FE85285-3B5F-43A5-8613-A39AD9F5B9E4}"/>
    <cellStyle name="Comma 68" xfId="1182" xr:uid="{72E6B7C9-3026-4DA9-B867-CD609CE22530}"/>
    <cellStyle name="Comma 69" xfId="1191" xr:uid="{7C0621B3-E230-44B5-889A-7D12A16A67F7}"/>
    <cellStyle name="Comma 7" xfId="103" xr:uid="{76636B3F-86E1-4933-AB5D-A1480EFF4459}"/>
    <cellStyle name="Comma 7 2" xfId="117" xr:uid="{823CA73A-9A4E-434E-835A-1410539798CA}"/>
    <cellStyle name="Comma 7 2 2" xfId="695" xr:uid="{E61077F6-ED11-48C2-B70D-7F243A2645A9}"/>
    <cellStyle name="Comma 7 3" xfId="250" xr:uid="{616EDB2D-F67C-487D-838E-1396953276E9}"/>
    <cellStyle name="Comma 7 3 2" xfId="696" xr:uid="{3B0456CF-EC6C-43FA-90E0-DF0DC3CAD9E3}"/>
    <cellStyle name="Comma 7 4" xfId="550" xr:uid="{6229A73E-81A2-4AC8-93DC-88F9D1793085}"/>
    <cellStyle name="Comma 7 4 2" xfId="697" xr:uid="{6A9BA67F-5FCC-47B3-AE93-8D4A52C4D119}"/>
    <cellStyle name="Comma 7 5" xfId="698" xr:uid="{95CFDD45-B677-4AFB-9A36-A5792E30AE58}"/>
    <cellStyle name="Comma 7 6" xfId="1165" xr:uid="{F3982BAF-2109-4328-9453-9F524037982A}"/>
    <cellStyle name="Comma 70" xfId="1208" xr:uid="{A5A7968C-55C3-4CA2-810A-4F0F799E6C48}"/>
    <cellStyle name="Comma 71" xfId="1210" xr:uid="{11A4C6EC-1C8B-480C-8507-B8FE9BBAF8B0}"/>
    <cellStyle name="Comma 72" xfId="1212" xr:uid="{A44424D7-A1C4-4115-BF59-B480FBA46379}"/>
    <cellStyle name="Comma 73" xfId="1245" xr:uid="{CB771A0D-275F-48F7-9FB5-80FCD082ADDF}"/>
    <cellStyle name="Comma 74" xfId="1249" xr:uid="{6F97F20F-26A2-48A2-A08A-35714B801910}"/>
    <cellStyle name="Comma 75" xfId="1228" xr:uid="{1436DF7C-3560-47C9-943E-32BED2A9DB72}"/>
    <cellStyle name="Comma 76" xfId="1217" xr:uid="{81731901-5C60-435F-80F7-0D41EEDCC72E}"/>
    <cellStyle name="Comma 77" xfId="1215" xr:uid="{03C2DA52-42A7-43DF-9AD9-A843EACC0127}"/>
    <cellStyle name="Comma 78" xfId="1220" xr:uid="{0A98BB7C-A2FB-463E-A96B-16FF86820323}"/>
    <cellStyle name="Comma 79" xfId="1221" xr:uid="{998D7C7E-9616-444A-93C7-770340300E4D}"/>
    <cellStyle name="Comma 8" xfId="118" xr:uid="{13F65F73-D92C-4936-88BD-2DB9C234C46E}"/>
    <cellStyle name="Comma 8 2" xfId="251" xr:uid="{6092C117-85DC-4A30-ADAA-68E94DF4795E}"/>
    <cellStyle name="Comma 8 3" xfId="699" xr:uid="{8700E641-CDAA-4129-BF10-067E27DF484B}"/>
    <cellStyle name="Comma 80" xfId="1218" xr:uid="{36B7E00E-6CE3-40ED-83FD-AC963833CB3C}"/>
    <cellStyle name="Comma 81" xfId="1247" xr:uid="{5B3A4E35-4D4B-4EE5-AAF6-FF446DBB2B82}"/>
    <cellStyle name="Comma 82" xfId="1240" xr:uid="{4960A893-BAD6-4C5F-9BE0-C25E29D64B2A}"/>
    <cellStyle name="Comma 83" xfId="1234" xr:uid="{A135458D-2F95-4834-9F66-86B678A18AC7}"/>
    <cellStyle name="Comma 84" xfId="1229" xr:uid="{05CAB004-CD19-4E6F-B62A-D964D160FB11}"/>
    <cellStyle name="Comma 85" xfId="1225" xr:uid="{7BBCD2CC-940B-476B-B27C-F5D69BA0834C}"/>
    <cellStyle name="Comma 86" xfId="1236" xr:uid="{E3738BA1-BC82-4A90-AEEC-BB2F5A7FC496}"/>
    <cellStyle name="Comma 87" xfId="1231" xr:uid="{48EF7864-98EF-4FA4-B643-6EBDDCBBADFC}"/>
    <cellStyle name="Comma 88" xfId="1241" xr:uid="{933F75EC-9065-41EF-9E23-355EA589F79E}"/>
    <cellStyle name="Comma 89" xfId="1237" xr:uid="{AF260F40-9E43-45D8-971F-D8526AF68240}"/>
    <cellStyle name="Comma 9" xfId="121" xr:uid="{E8FAA33F-7C82-4FEB-8916-D0AB9AB26ECD}"/>
    <cellStyle name="Comma 9 2" xfId="252" xr:uid="{0EEB8287-E8C7-4D70-B5C4-A2C84EE0326A}"/>
    <cellStyle name="Comma 9 2 2" xfId="700" xr:uid="{2EB7474A-4DAA-43C1-BA20-2CC2EDC4A0A7}"/>
    <cellStyle name="Comma 9 3" xfId="544" xr:uid="{AB8889CC-9083-474C-9F75-635E43BDA4E0}"/>
    <cellStyle name="Comma 9 3 2" xfId="701" xr:uid="{AC0724FB-B006-4936-BD50-1FF4A285584A}"/>
    <cellStyle name="Comma 9 4" xfId="702" xr:uid="{F69B0AA7-D632-4C0B-A670-A76E34AE22AF}"/>
    <cellStyle name="Comma 9 5" xfId="1159" xr:uid="{817C2E35-3EE2-4634-8D66-9A4DB80DFA64}"/>
    <cellStyle name="Comma 90" xfId="1224" xr:uid="{D8D5DF82-115A-456C-B7FD-83079B820620}"/>
    <cellStyle name="Comma 91" xfId="1226" xr:uid="{A469662A-19AC-4FBE-97D4-7AFCBCF719E7}"/>
    <cellStyle name="Comma 92" xfId="1232" xr:uid="{1DB38D7E-ABDF-467C-98D6-FECFE26A3C73}"/>
    <cellStyle name="Comma 93" xfId="1223" xr:uid="{A18A7527-C10C-4291-A4BB-8125D54F864F}"/>
    <cellStyle name="Comma 94" xfId="1239" xr:uid="{98E6BE31-D2BC-40FC-8205-748AC424ECD4}"/>
    <cellStyle name="Comma 95" xfId="1238" xr:uid="{01F8079B-3C73-4465-98E7-2941411CAFDB}"/>
    <cellStyle name="Comma 96" xfId="1230" xr:uid="{9C7CA34C-854C-400D-9E42-59F0E7AE5839}"/>
    <cellStyle name="Comma 97" xfId="1227" xr:uid="{2B5EAB37-2E75-4C97-902C-8393BF674D59}"/>
    <cellStyle name="Comma 98" xfId="1222" xr:uid="{54729A64-B969-439C-99C9-458D767B60F6}"/>
    <cellStyle name="Comma 99" xfId="1219" xr:uid="{C20FB57B-E6C0-4CB8-B5BC-3F8A8E3B8B40}"/>
    <cellStyle name="Currency [00]" xfId="253" xr:uid="{F93031E1-B302-4BC6-B30A-718B9A996996}"/>
    <cellStyle name="Currency 2" xfId="254" xr:uid="{96F73834-ADF0-44C5-B1B6-8AC38BD58B33}"/>
    <cellStyle name="Data Entry Number" xfId="255" xr:uid="{A8023245-4AD7-4FBC-BC4B-82980FFC92DB}"/>
    <cellStyle name="Data Entry Number 10" xfId="480" xr:uid="{60ABBD5D-90E2-4DDD-8A5C-27527EAE2187}"/>
    <cellStyle name="Data Entry Number 10 2" xfId="703" xr:uid="{8E7A57AE-E4A3-4F2C-8439-7CEB923CF802}"/>
    <cellStyle name="Data Entry Number 10 3" xfId="863" xr:uid="{5D517E9A-0B7E-4A78-8D19-DBC0095C8FE3}"/>
    <cellStyle name="Data Entry Number 10 4" xfId="1007" xr:uid="{F6A1348B-029C-49D3-B68A-F2DC27CF0D62}"/>
    <cellStyle name="Data Entry Number 11" xfId="494" xr:uid="{5934F14A-3953-4FFB-9BBD-C04D3974386C}"/>
    <cellStyle name="Data Entry Number 11 2" xfId="704" xr:uid="{5C65D7BD-05A0-4179-9548-09EDE9FB1D99}"/>
    <cellStyle name="Data Entry Number 11 3" xfId="864" xr:uid="{B27BA3E5-01FE-4AE4-A5C1-5A9C388473DC}"/>
    <cellStyle name="Data Entry Number 11 4" xfId="1008" xr:uid="{8252713B-9438-4F15-91FE-458713A16770}"/>
    <cellStyle name="Data Entry Number 12" xfId="551" xr:uid="{E6F54573-46D5-4564-B618-6B578E4F3592}"/>
    <cellStyle name="Data Entry Number 12 2" xfId="705" xr:uid="{69CE902E-EC93-433C-900E-CBE2E239CCE8}"/>
    <cellStyle name="Data Entry Number 12 3" xfId="865" xr:uid="{D5233A30-03F0-45CE-BE41-BCF7CBF21B3D}"/>
    <cellStyle name="Data Entry Number 12 4" xfId="1009" xr:uid="{0CCA9B47-6B53-4445-8703-5BDCDC7C615E}"/>
    <cellStyle name="Data Entry Number 13" xfId="706" xr:uid="{FAF447E3-2E8B-4244-95C9-3ED9B8D726FE}"/>
    <cellStyle name="Data Entry Number 14" xfId="866" xr:uid="{B746C6C6-67F5-483C-857B-FD8AE112FC25}"/>
    <cellStyle name="Data Entry Number 15" xfId="1010" xr:uid="{E2A79D53-4185-4C3F-8F9E-0FC069BB765C}"/>
    <cellStyle name="Data Entry Number 16" xfId="1166" xr:uid="{7E323093-6116-431B-BD38-F1E71FE3831F}"/>
    <cellStyle name="Data Entry Number 2" xfId="366" xr:uid="{2F66CA6E-F92A-44F9-9564-491194664801}"/>
    <cellStyle name="Data Entry Number 2 2" xfId="707" xr:uid="{4BB08845-A2E0-480E-A9EE-A4955577DE47}"/>
    <cellStyle name="Data Entry Number 2 3" xfId="867" xr:uid="{92B66A4C-BD8E-4F7F-B652-DFDC4D359894}"/>
    <cellStyle name="Data Entry Number 2 4" xfId="1011" xr:uid="{D0829266-B504-44D6-BEEA-144DB32907A0}"/>
    <cellStyle name="Data Entry Number 3" xfId="382" xr:uid="{C49CC12A-D543-4087-907F-4FDF707ADD71}"/>
    <cellStyle name="Data Entry Number 3 2" xfId="708" xr:uid="{02417C5F-999C-4768-B673-C4F7A32B93C1}"/>
    <cellStyle name="Data Entry Number 3 3" xfId="868" xr:uid="{181735B4-1823-4599-B277-50FCB1AEF05D}"/>
    <cellStyle name="Data Entry Number 3 4" xfId="1012" xr:uid="{A700ADC3-CFAD-4AFF-92B8-D8303D61AC9C}"/>
    <cellStyle name="Data Entry Number 4" xfId="396" xr:uid="{C51BDBCE-E886-4A47-B96F-315A1AF42ACD}"/>
    <cellStyle name="Data Entry Number 4 2" xfId="709" xr:uid="{7B2618BE-072A-497F-83BC-FBEE576469DE}"/>
    <cellStyle name="Data Entry Number 4 3" xfId="869" xr:uid="{C1BBDC3F-B7DA-4C0D-BB49-A6FF0ACD3730}"/>
    <cellStyle name="Data Entry Number 4 4" xfId="1013" xr:uid="{0DB22DF0-5940-4442-9399-26C0B883CF1B}"/>
    <cellStyle name="Data Entry Number 5" xfId="410" xr:uid="{329BC8D0-9705-4A0D-9591-07A8985A03D6}"/>
    <cellStyle name="Data Entry Number 5 2" xfId="710" xr:uid="{C8F87C43-518B-4BAD-BA76-1A33A95C5621}"/>
    <cellStyle name="Data Entry Number 5 3" xfId="870" xr:uid="{F3BB1414-0427-4FED-8B93-624ADFF097F8}"/>
    <cellStyle name="Data Entry Number 5 4" xfId="1014" xr:uid="{C5B6B023-38DB-40F2-8618-E3A8F27AAAF1}"/>
    <cellStyle name="Data Entry Number 6" xfId="424" xr:uid="{9681ED68-43F8-49B9-A93B-DE5F3FF6F18B}"/>
    <cellStyle name="Data Entry Number 6 2" xfId="711" xr:uid="{AB5D0D84-7A3C-4C21-BEAE-D84BD8D275A4}"/>
    <cellStyle name="Data Entry Number 6 3" xfId="871" xr:uid="{9C6636BC-814C-4A1A-B6C2-227B701A549D}"/>
    <cellStyle name="Data Entry Number 6 4" xfId="1015" xr:uid="{2475767C-399B-4E4F-B35B-5BF00B9888AE}"/>
    <cellStyle name="Data Entry Number 7" xfId="438" xr:uid="{FE3AB40C-63BC-4528-9BC3-969AF15961E9}"/>
    <cellStyle name="Data Entry Number 7 2" xfId="712" xr:uid="{3FE0B564-B3F2-440F-A051-5EF35DCEC298}"/>
    <cellStyle name="Data Entry Number 7 3" xfId="872" xr:uid="{15E6E49F-0882-43CD-BC03-43883E642313}"/>
    <cellStyle name="Data Entry Number 7 4" xfId="1016" xr:uid="{69804095-4FF4-43F0-80A1-3CA3AE8B6ED2}"/>
    <cellStyle name="Data Entry Number 8" xfId="452" xr:uid="{32AF4BA8-1759-4ECA-9A33-9EE328C606C2}"/>
    <cellStyle name="Data Entry Number 8 2" xfId="713" xr:uid="{000FE867-880D-436A-9691-3148EEF17BAE}"/>
    <cellStyle name="Data Entry Number 8 3" xfId="873" xr:uid="{5858DBE6-3D2F-43C5-B396-EBC594DDCDD2}"/>
    <cellStyle name="Data Entry Number 8 4" xfId="1017" xr:uid="{06E993A9-26CB-48C9-BD10-A388166DA646}"/>
    <cellStyle name="Data Entry Number 9" xfId="466" xr:uid="{4E4262B1-2027-4A27-BC0F-FF973F3AA60F}"/>
    <cellStyle name="Data Entry Number 9 2" xfId="714" xr:uid="{5F8D3E35-4673-4008-9B25-C35496CA1C03}"/>
    <cellStyle name="Data Entry Number 9 3" xfId="874" xr:uid="{3EF4565E-3466-4D63-A32E-AFA401486FFF}"/>
    <cellStyle name="Data Entry Number 9 4" xfId="1018" xr:uid="{0B0DB99E-64E9-4423-8C03-818B2A7A5C7D}"/>
    <cellStyle name="Data Entry Percentage" xfId="256" xr:uid="{0D6ABABD-77DB-4BFD-93D1-82C3B14C3612}"/>
    <cellStyle name="Data Entry Percentage 10" xfId="481" xr:uid="{D306C429-072E-4BB1-A5DB-215785E8065D}"/>
    <cellStyle name="Data Entry Percentage 10 2" xfId="715" xr:uid="{3754FCB5-8441-49AC-8539-9D5C64E0E8FB}"/>
    <cellStyle name="Data Entry Percentage 10 3" xfId="875" xr:uid="{41864D0B-195F-40D9-AF8D-B8DEBF1A79D7}"/>
    <cellStyle name="Data Entry Percentage 10 4" xfId="1019" xr:uid="{0E96A23F-8E34-4E27-943D-E195996A5905}"/>
    <cellStyle name="Data Entry Percentage 11" xfId="495" xr:uid="{549936AB-B5B6-4395-B591-0E585A7FF4D8}"/>
    <cellStyle name="Data Entry Percentage 11 2" xfId="716" xr:uid="{3E546094-2D0B-4C22-8B5D-0332D634C6BF}"/>
    <cellStyle name="Data Entry Percentage 11 3" xfId="876" xr:uid="{98DDFAFE-5079-4A56-89E3-3EA41A87F5A8}"/>
    <cellStyle name="Data Entry Percentage 11 4" xfId="1020" xr:uid="{E5872580-DD47-4706-B5EF-65B29D433025}"/>
    <cellStyle name="Data Entry Percentage 12" xfId="552" xr:uid="{238613E6-46A3-4EEA-A9E3-995DAD46BE58}"/>
    <cellStyle name="Data Entry Percentage 12 2" xfId="717" xr:uid="{CD0B29FE-AECA-4A45-ACE0-D3E7C1265136}"/>
    <cellStyle name="Data Entry Percentage 12 3" xfId="877" xr:uid="{DEBBA77F-CA31-42C8-8130-679FF712ADAC}"/>
    <cellStyle name="Data Entry Percentage 12 4" xfId="1021" xr:uid="{DB60CF91-2CD7-473B-AE3E-09986A2E566C}"/>
    <cellStyle name="Data Entry Percentage 13" xfId="718" xr:uid="{86BD8392-F5B0-4DB5-B139-8E9640E144BF}"/>
    <cellStyle name="Data Entry Percentage 14" xfId="878" xr:uid="{3C436F50-8013-4046-9077-340C881812CD}"/>
    <cellStyle name="Data Entry Percentage 15" xfId="1022" xr:uid="{4DEC7D42-E808-419C-8DBD-F39D3E69B5D9}"/>
    <cellStyle name="Data Entry Percentage 16" xfId="1167" xr:uid="{3D379CFD-EA14-452C-95A2-0BD67753E987}"/>
    <cellStyle name="Data Entry Percentage 2" xfId="367" xr:uid="{516889F2-B528-40AF-A0B6-FF83339CFE3D}"/>
    <cellStyle name="Data Entry Percentage 2 2" xfId="719" xr:uid="{6C42C31E-A1C1-40FC-AC63-1F7A83AC7CE9}"/>
    <cellStyle name="Data Entry Percentage 2 3" xfId="879" xr:uid="{F2922CEA-7692-4EDA-AC71-DBDEEF2FF5C6}"/>
    <cellStyle name="Data Entry Percentage 2 4" xfId="1023" xr:uid="{BC0E37F7-57F9-40D4-83BE-6163CB245D1D}"/>
    <cellStyle name="Data Entry Percentage 3" xfId="383" xr:uid="{481FA4BF-EFFB-4BC0-B036-90A99A97FFC7}"/>
    <cellStyle name="Data Entry Percentage 3 2" xfId="720" xr:uid="{9A31B4FF-EB5C-410F-8ED8-9E2EEA3BB198}"/>
    <cellStyle name="Data Entry Percentage 3 3" xfId="880" xr:uid="{0318424B-9E79-432A-A4E5-B62387CF6DFB}"/>
    <cellStyle name="Data Entry Percentage 3 4" xfId="1024" xr:uid="{7D1D530C-6F63-44A4-AA6D-01B4141C19B0}"/>
    <cellStyle name="Data Entry Percentage 4" xfId="397" xr:uid="{F2E8E794-0F68-44E7-9401-F01BE8AF62B7}"/>
    <cellStyle name="Data Entry Percentage 4 2" xfId="721" xr:uid="{DBDFCDA9-49AA-4E23-AC28-5BD2DB61118F}"/>
    <cellStyle name="Data Entry Percentage 4 3" xfId="881" xr:uid="{862950A5-CC52-4ACA-8975-BCFD23E739C8}"/>
    <cellStyle name="Data Entry Percentage 4 4" xfId="1025" xr:uid="{30F6B536-1FA3-4C71-84FF-6A42782D4AEA}"/>
    <cellStyle name="Data Entry Percentage 5" xfId="411" xr:uid="{05B5EB94-52DA-4985-AD9E-5E16EA036C8D}"/>
    <cellStyle name="Data Entry Percentage 5 2" xfId="722" xr:uid="{B579BA19-3E38-4DE9-830D-7C3A7508D152}"/>
    <cellStyle name="Data Entry Percentage 5 3" xfId="882" xr:uid="{7993ED15-1FE7-4697-A2A8-0969CB88809C}"/>
    <cellStyle name="Data Entry Percentage 5 4" xfId="1026" xr:uid="{3776C164-E3C7-4348-A3A3-7ADA307792E9}"/>
    <cellStyle name="Data Entry Percentage 6" xfId="425" xr:uid="{D4AF9BBC-F05A-47FD-AB32-EEB1CDF3E16B}"/>
    <cellStyle name="Data Entry Percentage 6 2" xfId="723" xr:uid="{C934FB24-C47D-438D-AAAC-C50E7980E695}"/>
    <cellStyle name="Data Entry Percentage 6 3" xfId="883" xr:uid="{B2855C54-B0E7-4285-87A9-A1B4DE70E1DD}"/>
    <cellStyle name="Data Entry Percentage 6 4" xfId="1027" xr:uid="{A8DB35B1-6E29-4FE7-A24D-9AF595229565}"/>
    <cellStyle name="Data Entry Percentage 7" xfId="439" xr:uid="{6C121695-33F7-406F-843F-881BDCDD376E}"/>
    <cellStyle name="Data Entry Percentage 7 2" xfId="724" xr:uid="{8218B506-7F76-4250-93FA-079A6045CF4F}"/>
    <cellStyle name="Data Entry Percentage 7 3" xfId="884" xr:uid="{9655EB36-D827-485B-80EA-2F574E4E7A6C}"/>
    <cellStyle name="Data Entry Percentage 7 4" xfId="1028" xr:uid="{513E2FCE-4554-4489-B167-1039812CE884}"/>
    <cellStyle name="Data Entry Percentage 8" xfId="453" xr:uid="{BD2B66EB-1594-45C9-A282-5D7D722AD218}"/>
    <cellStyle name="Data Entry Percentage 8 2" xfId="725" xr:uid="{17E2FDAB-525B-4ECB-9E4A-40C29B5A4060}"/>
    <cellStyle name="Data Entry Percentage 8 3" xfId="885" xr:uid="{B95CE9A9-AB16-45EE-8DE0-6362A5540B82}"/>
    <cellStyle name="Data Entry Percentage 8 4" xfId="1029" xr:uid="{652D76EB-AF8B-48A7-8DC1-E39E1AC5BCD7}"/>
    <cellStyle name="Data Entry Percentage 9" xfId="467" xr:uid="{925C5165-AB26-4A0A-A00C-52564CBAA7C5}"/>
    <cellStyle name="Data Entry Percentage 9 2" xfId="726" xr:uid="{EB7F208D-862D-4150-9951-D27283CEB1F9}"/>
    <cellStyle name="Data Entry Percentage 9 3" xfId="886" xr:uid="{84EE8200-D062-4446-8822-09C23019F52A}"/>
    <cellStyle name="Data Entry Percentage 9 4" xfId="1030" xr:uid="{2BE3D2C9-59D6-4640-9DD9-82ACFC23105C}"/>
    <cellStyle name="Date" xfId="257" xr:uid="{12565056-0DE6-4D7E-99A6-CACEC24477AC}"/>
    <cellStyle name="Date Short" xfId="258" xr:uid="{6FA03982-0E38-45F6-9E49-E714CEAAA458}"/>
    <cellStyle name="DELTA" xfId="259" xr:uid="{E0DC546B-665B-4210-AC4B-4FC0ED18EC0C}"/>
    <cellStyle name="Enter Currency (0)" xfId="260" xr:uid="{187C524A-3CEA-4463-AE8A-E78335DCF54C}"/>
    <cellStyle name="Enter Currency (2)" xfId="261" xr:uid="{D74FA64D-475C-45B8-B4B4-DFA42393A327}"/>
    <cellStyle name="Enter Units (0)" xfId="262" xr:uid="{C4BAD61E-E72A-4083-90E1-786862CCDD18}"/>
    <cellStyle name="Enter Units (1)" xfId="263" xr:uid="{53E058B0-C100-450A-876F-CEF8EC535160}"/>
    <cellStyle name="Enter Units (2)" xfId="264" xr:uid="{B3BD863A-A953-4D13-9491-C5A5E3B6DC0B}"/>
    <cellStyle name="Excel Built-in Explanatory Text" xfId="140" xr:uid="{2838BAA4-2C5A-4ABA-90BB-757C23778408}"/>
    <cellStyle name="Excel Built-in Input" xfId="1192" xr:uid="{CC94FAC9-9D27-4EE9-AA92-345C191A3135}"/>
    <cellStyle name="Explanatory Text 2" xfId="40" xr:uid="{47C4BB69-42F9-4B0A-BBF6-C262B0905243}"/>
    <cellStyle name="Fixed" xfId="265" xr:uid="{6A5C62C7-F1B6-4A5C-8581-903ED291BA77}"/>
    <cellStyle name="Flag" xfId="266" xr:uid="{AFB2831E-8A9B-4325-BC79-EF6EA4AB84BF}"/>
    <cellStyle name="Good 2" xfId="31" xr:uid="{2994582B-FE58-4F3D-90B9-0F79634E5E74}"/>
    <cellStyle name="Good 2 2" xfId="1148" xr:uid="{2F5C4299-0B51-418F-BAB9-BB866E873F0C}"/>
    <cellStyle name="Good 3" xfId="1252" xr:uid="{FFCBCA75-0E03-4418-8CE8-8995944F6508}"/>
    <cellStyle name="Good 4" xfId="153" xr:uid="{99990E11-8625-4424-95F8-8EAC97BE8F46}"/>
    <cellStyle name="Header1" xfId="267" xr:uid="{89392137-28F9-4DD8-927F-A9EA42A3E7A0}"/>
    <cellStyle name="Header2" xfId="268" xr:uid="{01688F9C-6D30-405D-89E1-993BE95D002B}"/>
    <cellStyle name="Header2 10" xfId="482" xr:uid="{855719E1-F43C-404F-A6A9-03A8616959A9}"/>
    <cellStyle name="Header2 10 2" xfId="727" xr:uid="{FA24A5F6-53BF-4F9E-8F0A-DB1BB355A615}"/>
    <cellStyle name="Header2 10 3" xfId="887" xr:uid="{A22906C9-BBBD-4E59-916B-666049BB607B}"/>
    <cellStyle name="Header2 10 4" xfId="1031" xr:uid="{5A246E72-B925-4ED9-A591-98359D486868}"/>
    <cellStyle name="Header2 11" xfId="496" xr:uid="{2F09B337-4CED-4165-9583-8071823B3A0C}"/>
    <cellStyle name="Header2 11 2" xfId="728" xr:uid="{26FA7164-93B3-4656-BFDB-668C88EA7A29}"/>
    <cellStyle name="Header2 11 3" xfId="888" xr:uid="{0A285F85-CD27-4808-B56F-013BDEF5CF3A}"/>
    <cellStyle name="Header2 11 4" xfId="1032" xr:uid="{496EEB9C-D574-42F3-AD82-BDC6ADFADA94}"/>
    <cellStyle name="Header2 12" xfId="553" xr:uid="{7FCE7247-8414-4CC8-BDD5-D21B1563E4EE}"/>
    <cellStyle name="Header2 12 2" xfId="729" xr:uid="{9CA83049-A1E0-4630-B1E2-677D36B8AAE3}"/>
    <cellStyle name="Header2 12 3" xfId="889" xr:uid="{C19FC9C4-EBEC-4500-A011-96CABEED1DF8}"/>
    <cellStyle name="Header2 12 4" xfId="1033" xr:uid="{AEEFA76F-53E3-4E37-84C1-4ABFD1F65877}"/>
    <cellStyle name="Header2 13" xfId="730" xr:uid="{8C4E2E7A-9467-4447-BFDB-06C053D9B433}"/>
    <cellStyle name="Header2 2" xfId="374" xr:uid="{5E978C39-AA6F-4C98-AEA3-0DE3B66DE52B}"/>
    <cellStyle name="Header2 2 2" xfId="731" xr:uid="{58CC6EC2-B1D4-435D-82BF-78A2F9931448}"/>
    <cellStyle name="Header2 2 3" xfId="890" xr:uid="{F05C290E-F771-4AA2-820B-5AA952DBEA92}"/>
    <cellStyle name="Header2 2 4" xfId="1034" xr:uid="{14FDC09E-0B9C-49F1-854F-4DAE09A83036}"/>
    <cellStyle name="Header2 3" xfId="384" xr:uid="{0B63B61C-0563-45D8-87D2-B2252AD63BC1}"/>
    <cellStyle name="Header2 3 2" xfId="732" xr:uid="{39524F04-0A47-49FD-A969-7AA2B698D79A}"/>
    <cellStyle name="Header2 3 3" xfId="891" xr:uid="{26BA01A2-3633-4BB5-BB9A-9A7FBA1B0D04}"/>
    <cellStyle name="Header2 3 4" xfId="1035" xr:uid="{9C2391AC-9192-49F9-A448-C26EF06BD76E}"/>
    <cellStyle name="Header2 4" xfId="398" xr:uid="{3257EC16-790B-45BB-B0D2-20CF2AD5BB43}"/>
    <cellStyle name="Header2 4 2" xfId="733" xr:uid="{93358C88-CC06-4D85-BAAD-8C305AC38848}"/>
    <cellStyle name="Header2 4 3" xfId="892" xr:uid="{2336CF73-4FA9-4C39-94E2-899BCAF92982}"/>
    <cellStyle name="Header2 4 4" xfId="1036" xr:uid="{CA79A41B-2C85-4D72-A928-1FF68831951C}"/>
    <cellStyle name="Header2 5" xfId="412" xr:uid="{C188ACFD-4745-4DA3-8CDB-A15A9112108B}"/>
    <cellStyle name="Header2 5 2" xfId="734" xr:uid="{6D831F39-681E-44FE-A2C4-1680A0DBC083}"/>
    <cellStyle name="Header2 5 3" xfId="893" xr:uid="{695F8DE2-5085-40F7-B6D6-6667D285FB3C}"/>
    <cellStyle name="Header2 5 4" xfId="1037" xr:uid="{8AA13FD3-75BE-48C0-AB00-928922566014}"/>
    <cellStyle name="Header2 6" xfId="426" xr:uid="{8A7BB21C-F61A-43CF-9205-0FCA9AE87241}"/>
    <cellStyle name="Header2 6 2" xfId="735" xr:uid="{B3CC7237-C2C7-48B8-881B-4E98967BA47A}"/>
    <cellStyle name="Header2 6 3" xfId="894" xr:uid="{347B8712-932F-43D0-BD62-3B6F34F66FBE}"/>
    <cellStyle name="Header2 6 4" xfId="1038" xr:uid="{0606E2A7-ED99-4721-B1F9-70AE80908004}"/>
    <cellStyle name="Header2 7" xfId="440" xr:uid="{B36CA071-37DF-4D83-948C-C4E4924BBE71}"/>
    <cellStyle name="Header2 7 2" xfId="736" xr:uid="{461E3AF6-E555-4A2A-B1E9-D6F88725CFA5}"/>
    <cellStyle name="Header2 7 3" xfId="895" xr:uid="{39BF7147-5B64-450D-AE0A-55C28D320E4F}"/>
    <cellStyle name="Header2 7 4" xfId="1039" xr:uid="{19B5E4E2-CC70-4161-860A-32448B0C2A19}"/>
    <cellStyle name="Header2 8" xfId="454" xr:uid="{59BB1DC3-7E97-4DC8-8866-3BF548B8B692}"/>
    <cellStyle name="Header2 8 2" xfId="737" xr:uid="{E895F66A-3745-45B2-98E2-CF95A03E6EBF}"/>
    <cellStyle name="Header2 8 3" xfId="896" xr:uid="{21E8D808-A5F2-43B6-9BE4-9161B2E434C0}"/>
    <cellStyle name="Header2 8 4" xfId="1040" xr:uid="{CA5A0DFD-91AC-4755-A1BB-C3948AB7B25D}"/>
    <cellStyle name="Header2 9" xfId="468" xr:uid="{748B411F-B8FD-4F0F-BF58-FE53B0385FA0}"/>
    <cellStyle name="Header2 9 2" xfId="738" xr:uid="{E90E9414-3683-446B-8A4C-15832A2734F5}"/>
    <cellStyle name="Header2 9 3" xfId="897" xr:uid="{3E8F742F-7624-4B36-962D-5FA08C2C6265}"/>
    <cellStyle name="Header2 9 4" xfId="1041" xr:uid="{D40CAB96-75F6-4020-B0AD-FE9EF5F349D7}"/>
    <cellStyle name="Heading 1 2" xfId="27" xr:uid="{597C2ACD-A576-4777-9D55-721171D5642F}"/>
    <cellStyle name="Heading 2 2" xfId="28" xr:uid="{87C0726B-73B5-44F7-8809-CCF84F825FA5}"/>
    <cellStyle name="Heading 3 2" xfId="29" xr:uid="{0975DBC7-F169-4F2C-AB6A-E91F4C672A30}"/>
    <cellStyle name="Heading 4 2" xfId="30" xr:uid="{5B463B6B-702C-4E17-9553-326928F9CA9F}"/>
    <cellStyle name="Heading1" xfId="269" xr:uid="{F2F92BA1-5C7F-48ED-B64C-D681EDE8605A}"/>
    <cellStyle name="Heading2" xfId="270" xr:uid="{019FB007-B951-4470-9AEB-70AADBC55BE3}"/>
    <cellStyle name="Heading3" xfId="271" xr:uid="{FBF30089-4515-421B-A0AB-CC8222B5ABEE}"/>
    <cellStyle name="Heading4" xfId="272" xr:uid="{66937102-93FA-42EB-A255-F41D780A6C5B}"/>
    <cellStyle name="Heading5" xfId="273" xr:uid="{B6D61501-688D-46D9-9DB1-A515792A4038}"/>
    <cellStyle name="Heading6" xfId="274" xr:uid="{26189487-5493-4FD1-8040-6EDD910A8811}"/>
    <cellStyle name="Horizontal" xfId="275" xr:uid="{C4B70AC8-81BB-4321-95F6-553DC92FC76A}"/>
    <cellStyle name="Hyperlink 2" xfId="2" xr:uid="{00000000-0005-0000-0000-000000000000}"/>
    <cellStyle name="Hyperlink 3" xfId="129" xr:uid="{42EEB4A8-38C7-429D-842D-6DB13B8E5AC1}"/>
    <cellStyle name="Hyperlink 4" xfId="276" xr:uid="{2AEF3332-0954-4F79-829C-649643203420}"/>
    <cellStyle name="Îáû÷íûé_23_1 " xfId="277" xr:uid="{A0A68A39-5D1A-4388-BEF2-ABB816F1A811}"/>
    <cellStyle name="Input 2" xfId="34" xr:uid="{115E3097-B180-42FD-A580-DD07B3D1F3E3}"/>
    <cellStyle name="Input 3" xfId="122" xr:uid="{68BA30DD-37D6-4DC0-A5D4-9F92D77B45DD}"/>
    <cellStyle name="Input 4" xfId="1178" xr:uid="{23E0876B-9C2A-4A48-A45F-55EEAF70811F}"/>
    <cellStyle name="Input 5" xfId="11" xr:uid="{0875F21C-E878-41BE-AFD0-39ECE2FC2614}"/>
    <cellStyle name="Line Item Column" xfId="278" xr:uid="{A8185847-9049-4A1E-9EBC-395C529CDC6D}"/>
    <cellStyle name="Line Item Column 2" xfId="554" xr:uid="{20C9DB97-E88F-4A3D-BABC-21FABF4FB7C5}"/>
    <cellStyle name="Line Item Column 2 2" xfId="739" xr:uid="{654216D1-CB69-4A06-B7FD-42EA2F5944D9}"/>
    <cellStyle name="Line Item Column 3" xfId="740" xr:uid="{BB27A843-0C64-4290-80FD-6BC79701A539}"/>
    <cellStyle name="Link Currency (0)" xfId="279" xr:uid="{11EF28A9-88A1-4F73-A870-DE0D7D2BBDFB}"/>
    <cellStyle name="Link Currency (2)" xfId="280" xr:uid="{4ED80D48-D2F0-4A56-96ED-4155DADC11F4}"/>
    <cellStyle name="Link Units (0)" xfId="281" xr:uid="{DD96EA95-9FC0-44F8-AE9D-0ECE46512F3D}"/>
    <cellStyle name="Link Units (1)" xfId="282" xr:uid="{0835A843-8461-4A71-A85F-B26BE0ED8C92}"/>
    <cellStyle name="Link Units (2)" xfId="283" xr:uid="{04F0F206-FC21-4776-9B65-46B3878AB8E8}"/>
    <cellStyle name="Linked Cell 2" xfId="37" xr:uid="{F8D9C721-FDDB-4C47-9B54-B990DF5CD18A}"/>
    <cellStyle name="Matrix" xfId="284" xr:uid="{866B4357-44F6-4988-BCFA-26AC79C3D56F}"/>
    <cellStyle name="Milliers_M1 Hypothèses" xfId="285" xr:uid="{6378436F-1C2C-4EF2-9681-785884FC7063}"/>
    <cellStyle name="Navadno 2" xfId="518" xr:uid="{23F4FF97-BEE9-4DCA-A267-86031813A647}"/>
    <cellStyle name="Neutral 2" xfId="33" xr:uid="{D9EE142A-D165-4D31-9889-FCF14B0E82A7}"/>
    <cellStyle name="Neutral 2 2" xfId="152" xr:uid="{8D6AC8A8-4548-4B78-B296-124D12C1250F}"/>
    <cellStyle name="Neutral 2 3" xfId="1149" xr:uid="{1A2D55D5-AEF7-467F-A0A8-E99256C00748}"/>
    <cellStyle name="Normal" xfId="0" builtinId="0"/>
    <cellStyle name="Normal 10" xfId="14" xr:uid="{03B946D0-DF5C-41CC-AB3C-6ED0F89D653D}"/>
    <cellStyle name="Normal 10 2" xfId="286" xr:uid="{5FB43281-8549-4D33-8BF5-3BB91A876198}"/>
    <cellStyle name="Normal 10 2 2" xfId="287" xr:uid="{2E083DEF-C19F-4385-BE63-80EF28E2165F}"/>
    <cellStyle name="Normal 10 2 2 2" xfId="1193" xr:uid="{49BC5842-A0B0-4052-94B2-4255CC5E3E28}"/>
    <cellStyle name="Normal 11" xfId="97" xr:uid="{D1BA1FB5-E22F-40FE-8429-A4942A28DC5D}"/>
    <cellStyle name="Normal 11 2" xfId="119" xr:uid="{94980420-A34D-4905-BDB1-727250361253}"/>
    <cellStyle name="Normal 11 3" xfId="163" xr:uid="{A64D6118-E83C-4F53-A929-30938919A29D}"/>
    <cellStyle name="Normal 11 4" xfId="288" xr:uid="{11598D7F-8B9F-4626-8522-CED003FD430F}"/>
    <cellStyle name="Normal 12" xfId="98" xr:uid="{1859EF25-559C-4AC7-A7E8-2D99DBF038F2}"/>
    <cellStyle name="Normal 12 2" xfId="289" xr:uid="{29159FA6-B293-4763-9FBD-6B75C4B5DF0D}"/>
    <cellStyle name="Normal 12 3" xfId="290" xr:uid="{A1CFE74E-F1EE-4D46-99E8-60D28372D882}"/>
    <cellStyle name="Normal 13" xfId="104" xr:uid="{7679F4B2-3533-464A-9678-442427E42C28}"/>
    <cellStyle name="Normal 13 2" xfId="106" xr:uid="{DDEA73AA-8FC6-4AEA-B789-1C88177BFDEA}"/>
    <cellStyle name="Normal 13 2 2" xfId="123" xr:uid="{63C78052-022D-41E4-8BF4-221DD4F1196D}"/>
    <cellStyle name="Normal 14" xfId="105" xr:uid="{77B6004C-A9A7-4E02-9DD2-B502B05A0341}"/>
    <cellStyle name="Normal 14 2" xfId="291" xr:uid="{B77D7396-AAD4-46B1-A0EC-AF1E6B354DCE}"/>
    <cellStyle name="Normal 15" xfId="107" xr:uid="{4E3B8E91-4E38-42FB-B630-24FA374CEC8A}"/>
    <cellStyle name="Normal 15 2" xfId="172" xr:uid="{1F32B863-8A2D-4FC1-A1FF-96B017C095FD}"/>
    <cellStyle name="Normal 15 3" xfId="292" xr:uid="{18FA6C5D-4BE2-44F0-8296-6A4EECA2325A}"/>
    <cellStyle name="Normal 15 4" xfId="1194" xr:uid="{3026A48E-FF92-4C4D-9E90-7C976F012B21}"/>
    <cellStyle name="Normal 16" xfId="108" xr:uid="{D75A3F00-F6BD-4EE0-AF18-B933A23D5C0F}"/>
    <cellStyle name="Normal 16 2" xfId="741" xr:uid="{53031907-5ED3-4A3D-BE13-13291900031D}"/>
    <cellStyle name="Normal 17" xfId="124" xr:uid="{0023CFEB-3CE9-46EC-99F3-B93EB62FD4C9}"/>
    <cellStyle name="Normal 18" xfId="130" xr:uid="{390F36E1-95E7-4F9C-B554-80777313BC24}"/>
    <cellStyle name="Normal 18 2" xfId="742" xr:uid="{0A74F1AE-E8BA-4492-9B56-8CF40BFAF4D8}"/>
    <cellStyle name="Normal 19" xfId="131" xr:uid="{FC60C52A-D24B-4B7B-A271-76F142C44C4E}"/>
    <cellStyle name="Normal 2" xfId="3" xr:uid="{00000000-0005-0000-0000-000002000000}"/>
    <cellStyle name="Normal 2 10" xfId="1216" xr:uid="{8F03C49A-AA4C-4C10-8C75-2D752AB6E4A2}"/>
    <cellStyle name="Normal 2 11" xfId="7" xr:uid="{E4D49D62-0017-4D4C-B82F-8DC81680F07B}"/>
    <cellStyle name="Normal 2 2" xfId="5" xr:uid="{00000000-0005-0000-0000-000003000000}"/>
    <cellStyle name="Normal 2 2 2" xfId="141" xr:uid="{B88C2F38-7D78-405E-B83E-05356BB87D72}"/>
    <cellStyle name="Normal 2 2 2 2" xfId="293" xr:uid="{7B3C36AA-75AD-4832-94D5-E4F124DC309D}"/>
    <cellStyle name="Normal 2 2 2 2 2" xfId="1195" xr:uid="{9BC278B6-1B4A-4044-ABF9-704F73A7B32D}"/>
    <cellStyle name="Normal 2 2 2 3" xfId="1196" xr:uid="{F5415B97-CA5C-456E-80B4-EBC6C1966D82}"/>
    <cellStyle name="Normal 2 2 3" xfId="294" xr:uid="{14D22F64-478C-4EEF-B652-D50D02871594}"/>
    <cellStyle name="Normal 2 2 4" xfId="572" xr:uid="{B9F5C593-3035-456B-83CA-7CC4A6CEDE28}"/>
    <cellStyle name="Normal 2 2 5" xfId="9" xr:uid="{5F06E9C4-9B91-45BC-8AD5-7F47E48B1B19}"/>
    <cellStyle name="Normal 2 3" xfId="83" xr:uid="{1B07600E-59BC-4E3C-A27E-393018D22E4A}"/>
    <cellStyle name="Normal 2 4" xfId="89" xr:uid="{967D6635-A0CD-4509-9E74-E23E4B3A77EE}"/>
    <cellStyle name="Normal 2 4 2" xfId="295" xr:uid="{DA946536-644F-417A-9F26-79606A9B34BA}"/>
    <cellStyle name="Normal 2 4 2 2" xfId="1197" xr:uid="{F503BDDA-DAFC-4354-B253-DCB8D01A8C39}"/>
    <cellStyle name="Normal 2 4 3" xfId="1198" xr:uid="{EFEA3737-13B5-416F-8F0B-8F95F3B7A8E9}"/>
    <cellStyle name="Normal 2 5" xfId="142" xr:uid="{53C1C15B-9223-4F01-91B8-15162497BB61}"/>
    <cellStyle name="Normal 2 5 2" xfId="296" xr:uid="{635F7C9D-6933-4003-96B5-958A3604535D}"/>
    <cellStyle name="Normal 2 5 3" xfId="513" xr:uid="{23F09E69-DC6D-4DB6-BC5F-1B1965CFADB0}"/>
    <cellStyle name="Normal 2 5 4" xfId="581" xr:uid="{0E05CA0D-7542-4E9B-98A2-55CA2C7FD328}"/>
    <cellStyle name="Normal 2 5 5" xfId="1199" xr:uid="{4340ADC6-D2FE-413E-A601-9BD9675D5A4B}"/>
    <cellStyle name="Normal 2 6" xfId="162" xr:uid="{E31DBBA2-CD52-4422-96C5-01D8D829E211}"/>
    <cellStyle name="Normal 2 7" xfId="164" xr:uid="{6D129692-DEE7-496C-B1B3-3AD70ECD948A}"/>
    <cellStyle name="Normal 2 8" xfId="168" xr:uid="{B225F572-3D26-4595-B8A1-0A4E94C7A851}"/>
    <cellStyle name="Normal 2 9" xfId="1200" xr:uid="{153A5C5C-24CC-435B-BC25-FEC59828F185}"/>
    <cellStyle name="Normal 20" xfId="143" xr:uid="{E833050D-565D-4CF5-BFF3-E249F414B2AB}"/>
    <cellStyle name="Normal 21" xfId="154" xr:uid="{0D2ECAC0-4532-46AD-961F-BDDDAACB2029}"/>
    <cellStyle name="Normal 21 2" xfId="743" xr:uid="{C40D48F5-3EAF-4553-B8E3-92E9F8194AF5}"/>
    <cellStyle name="Normal 22" xfId="165" xr:uid="{90D9956A-CF7A-4AD7-B70B-348B6001F93A}"/>
    <cellStyle name="Normal 22 2" xfId="744" xr:uid="{F13C772B-C312-4895-A5D9-4244FC6D0C06}"/>
    <cellStyle name="Normal 23" xfId="167" xr:uid="{33717EB3-150C-4004-89B2-EC61966BEDF6}"/>
    <cellStyle name="Normal 24" xfId="169" xr:uid="{F290F5EC-CD2C-4D3C-904E-BEE47EE46BCC}"/>
    <cellStyle name="Normal 25" xfId="573" xr:uid="{3F1E6A6C-A008-4BB3-882D-06A846F640FA}"/>
    <cellStyle name="Normal 26" xfId="1214" xr:uid="{F104ED16-CFF1-4400-B116-972B0DA5FF7C}"/>
    <cellStyle name="Normal 27" xfId="170" xr:uid="{39FBCA1A-544B-4DDD-B69E-6156F6EFEC35}"/>
    <cellStyle name="Normal 28" xfId="1250" xr:uid="{C955CD03-22FF-43DC-A164-BCBD10726F35}"/>
    <cellStyle name="Normal 3" xfId="4" xr:uid="{00000000-0005-0000-0000-000004000000}"/>
    <cellStyle name="Normal 3 10" xfId="13" xr:uid="{0E87AA80-B244-41C0-8CF9-09F486A8D806}"/>
    <cellStyle name="Normal 3 2" xfId="90" xr:uid="{4832E1D0-F3AF-4743-ABEE-AB4009F8ACA2}"/>
    <cellStyle name="Normal 3 2 2" xfId="144" xr:uid="{DB1535F8-DB03-48A4-8999-7B0A239514DF}"/>
    <cellStyle name="Normal 3 2 3" xfId="297" xr:uid="{C682D5DF-D092-4FF7-BA0B-7174C8D18D7D}"/>
    <cellStyle name="Normal 3 2 4" xfId="515" xr:uid="{86BF3E28-E9FB-440D-92D2-59AD68D207B0}"/>
    <cellStyle name="Normal 3 2 5" xfId="1201" xr:uid="{A2ACE9B3-4606-4BCC-BE8C-0392CFC04C55}"/>
    <cellStyle name="Normal 3 3" xfId="145" xr:uid="{F7746DB0-443B-4539-BFA1-AF81DCFBFD32}"/>
    <cellStyle name="Normal 3 4" xfId="146" xr:uid="{32458C95-9DB5-46F7-833C-627A372D1826}"/>
    <cellStyle name="Normal 3 5" xfId="147" xr:uid="{959F8992-0431-47EA-8715-7283406CC128}"/>
    <cellStyle name="Normal 3 6" xfId="166" xr:uid="{A3085655-EEC6-463D-8162-9E3124A2B71E}"/>
    <cellStyle name="Normal 3 7" xfId="1155" xr:uid="{74F7ADA8-3B6A-4E0B-824D-94A5335FE0AE}"/>
    <cellStyle name="Normal 3 8" xfId="1202" xr:uid="{FB0E06D4-21A5-4A92-B278-B008065FAAEE}"/>
    <cellStyle name="Normal 3 9" xfId="1242" xr:uid="{BE2D99F7-FA39-4EED-84CF-2DCA95765D11}"/>
    <cellStyle name="Normal 4" xfId="20" xr:uid="{38DC0747-494C-4C3F-881D-C5DEAD9946EA}"/>
    <cellStyle name="Normal 4 2" xfId="22" xr:uid="{2957FEB9-33B7-4DC8-8ABA-E9C5A9323073}"/>
    <cellStyle name="Normal 4 2 2" xfId="159" xr:uid="{BB7FBFBC-E2ED-4BCC-8798-77481C301514}"/>
    <cellStyle name="Normal 4 2 3" xfId="298" xr:uid="{CC734B48-17D1-46C9-8741-C3BB51937345}"/>
    <cellStyle name="Normal 4 2 4" xfId="1203" xr:uid="{2A2C4F97-7BD2-4C94-A557-24FD3E50655A}"/>
    <cellStyle name="Normal 4 3" xfId="91" xr:uid="{B640100F-9789-4A68-8774-4C55F7D34EAA}"/>
    <cellStyle name="Normal 4 3 2" xfId="1147" xr:uid="{97AC6AF0-3A93-4B42-862F-0ECAFF072152}"/>
    <cellStyle name="Normal 4 4" xfId="148" xr:uid="{C851A976-06F3-4A06-857B-ABEFF42FAEE0}"/>
    <cellStyle name="Normal 4 5" xfId="1204" xr:uid="{3546C895-2A2A-49F7-A14F-19E1FA5573CE}"/>
    <cellStyle name="Normal 4 6" xfId="1243" xr:uid="{BF87036D-005B-49FB-8678-F86DE7DFD9CD}"/>
    <cellStyle name="Normal 5" xfId="21" xr:uid="{9FFB7507-6ABA-438A-B86F-91188CFDC021}"/>
    <cellStyle name="Normal 5 2" xfId="93" xr:uid="{9AC4DDCB-B315-4B40-AEAF-2D21661D3636}"/>
    <cellStyle name="Normal 5 3" xfId="149" xr:uid="{2E3B2BD4-4D81-4F77-A7D1-708917718EB6}"/>
    <cellStyle name="Normal 5 4" xfId="299" xr:uid="{D123C338-1472-4CB0-B5C3-DA45D1308280}"/>
    <cellStyle name="Normal 5 5" xfId="517" xr:uid="{4A52773B-86BE-42A6-81B5-926FB0EC42D7}"/>
    <cellStyle name="Normal 5 6" xfId="1205" xr:uid="{7262E388-1E24-4827-8E5A-346CB7B0AD4B}"/>
    <cellStyle name="Normal 5 7" xfId="1244" xr:uid="{A2FB3614-9577-4EA7-9078-C833A1DF3371}"/>
    <cellStyle name="Normal 6" xfId="23" xr:uid="{247D9B2B-7416-403B-BE85-4D28F46F1C32}"/>
    <cellStyle name="Normal 6 2" xfId="99" xr:uid="{951B116A-9B98-4807-BF35-A71EF36C471A}"/>
    <cellStyle name="Normal 6 2 2" xfId="300" xr:uid="{28A1C191-6B7C-4D08-95BF-D11636E12613}"/>
    <cellStyle name="Normal 6 3" xfId="126" xr:uid="{09096087-7E42-4A6D-BFF5-FA27EF2A5F4E}"/>
    <cellStyle name="Normal 6 4" xfId="150" xr:uid="{FFBE9CD1-83AE-4C96-A496-838771126932}"/>
    <cellStyle name="Normal 6 5" xfId="301" xr:uid="{93D3C9D6-CDF1-4F6B-8D94-2CA648A64453}"/>
    <cellStyle name="Normal 6 6" xfId="519" xr:uid="{5D89919A-0EDE-48F6-A762-DE6AF10413B5}"/>
    <cellStyle name="Normal 6 7" xfId="1145" xr:uid="{F601B2A2-C26F-472D-8DD0-8E66C2168D17}"/>
    <cellStyle name="Normal 6 8" xfId="1206" xr:uid="{CD0F51DF-DA3C-4169-9010-D9E2A6998B93}"/>
    <cellStyle name="Normal 7" xfId="8" xr:uid="{E6E3F668-1476-4F99-BFB5-A18F442F4433}"/>
    <cellStyle name="Normal 7 2" xfId="128" xr:uid="{C585D762-2064-40EA-9A7D-732602734EF2}"/>
    <cellStyle name="Normal 7 2 2" xfId="302" xr:uid="{12AEAE86-2605-4E3E-8E65-AA27CFFB3D53}"/>
    <cellStyle name="Normal 7 3" xfId="151" xr:uid="{1A0113D2-FA84-42D3-B7A3-8AAAD97A51DB}"/>
    <cellStyle name="Normal 7 4" xfId="303" xr:uid="{4C5A30C2-A976-48DC-A91E-284F58035A68}"/>
    <cellStyle name="Normal 7 5" xfId="1246" xr:uid="{291C1DB0-E363-4771-9BCA-F707D502DD14}"/>
    <cellStyle name="Normal 8" xfId="84" xr:uid="{CC5B8C9A-7F70-481B-B70F-F4F9D7D45477}"/>
    <cellStyle name="Normal 8 2" xfId="304" xr:uid="{20D5427F-A692-4A15-8A8C-D93638FCB694}"/>
    <cellStyle name="Normal 8 3" xfId="596" xr:uid="{8CB1F13E-8BA2-4D74-9659-F2CED3D4873D}"/>
    <cellStyle name="Normal 9" xfId="85" xr:uid="{5CFD3D4F-FF9E-4EB5-982F-5806C206293F}"/>
    <cellStyle name="Normal 9 2" xfId="305" xr:uid="{80C70182-766A-4242-8C61-AAB3F6E87D34}"/>
    <cellStyle name="Normalno 2" xfId="102" xr:uid="{6A3132DF-8B03-4FB9-BB00-FF1EA960F6A4}"/>
    <cellStyle name="Obično 2" xfId="25" xr:uid="{CA1435AF-E9B6-4A8A-908E-65A3E2E28BC9}"/>
    <cellStyle name="Obično 2 2" xfId="24" xr:uid="{1609EC93-6FE9-4207-AA02-E895DBED656F}"/>
    <cellStyle name="Obično 3" xfId="66" xr:uid="{6D93CA5F-A726-4D1A-886C-65597695CAD5}"/>
    <cellStyle name="Obično 4" xfId="68" xr:uid="{3973E938-A8DB-4938-B8D2-9E128899223E}"/>
    <cellStyle name="Ôèíàíñîâûé [0]_laroux" xfId="306" xr:uid="{E1C77D39-2D43-44AA-AC3E-20ACC8C848D9}"/>
    <cellStyle name="Ôèíàíñîâûé_laroux" xfId="307" xr:uid="{595D2774-52C8-48D8-84F4-9321C4B8D978}"/>
    <cellStyle name="Option" xfId="308" xr:uid="{368D17CD-C36C-460A-9EEA-D7922EA2BBC5}"/>
    <cellStyle name="OptionHeading" xfId="309" xr:uid="{D925D747-D31F-421A-80AD-8CCBD267DE42}"/>
    <cellStyle name="Output 2" xfId="35" xr:uid="{41397BB5-B4D1-454E-962B-A0549B68228D}"/>
    <cellStyle name="Percent [0]" xfId="310" xr:uid="{62BD2209-2A86-42AA-94BC-B1D1B262882D}"/>
    <cellStyle name="Percent [00]" xfId="311" xr:uid="{E4401E96-8B23-488F-BAEF-7EC0C4CB216B}"/>
    <cellStyle name="Percent 10" xfId="368" xr:uid="{58153A0A-CD10-4037-BC4F-D88FC063FDF2}"/>
    <cellStyle name="Percent 11" xfId="375" xr:uid="{F197CA51-5E0B-4146-A701-A1AC33210DD6}"/>
    <cellStyle name="Percent 12" xfId="385" xr:uid="{9241482E-2256-4AE9-A107-9240EBF22690}"/>
    <cellStyle name="Percent 13" xfId="399" xr:uid="{0D84E9D7-0F81-480D-89E5-DB3DC293767B}"/>
    <cellStyle name="Percent 14" xfId="413" xr:uid="{F9D91175-0E0A-4280-8B4E-47591FDA66A0}"/>
    <cellStyle name="Percent 15" xfId="427" xr:uid="{5002FC2D-EBCA-4E48-AD80-F319263AF0C4}"/>
    <cellStyle name="Percent 16" xfId="441" xr:uid="{71A5A7B4-EA8F-4808-B36E-2EC7C0DC586F}"/>
    <cellStyle name="Percent 17" xfId="455" xr:uid="{9986DAE6-1044-4B3B-905D-65B11676E4F7}"/>
    <cellStyle name="Percent 18" xfId="469" xr:uid="{2903DCED-F069-4E29-8F84-85F97538B2DB}"/>
    <cellStyle name="Percent 19" xfId="483" xr:uid="{EB85B403-5DD8-4E81-9F3C-B87911F78BDD}"/>
    <cellStyle name="Percent 2" xfId="92" xr:uid="{9320EC23-D0F8-4E48-BB35-1902C3FF0F86}"/>
    <cellStyle name="Percent 2 2" xfId="96" xr:uid="{116B50D0-9AEF-43C6-9878-CE1369F48075}"/>
    <cellStyle name="Percent 2 3" xfId="160" xr:uid="{4E143759-F1C8-4BF2-AA1A-ECD14DF9C379}"/>
    <cellStyle name="Percent 2 4" xfId="312" xr:uid="{1510D032-7613-4EE6-8DCE-2A279CCCD120}"/>
    <cellStyle name="Percent 20" xfId="497" xr:uid="{ABA97AB3-B49B-4788-A09E-169A34F047CC}"/>
    <cellStyle name="Percent 21" xfId="507" xr:uid="{DBEA72CD-DA8C-43A0-B691-FED91732887A}"/>
    <cellStyle name="Percent 22" xfId="510" xr:uid="{4D8CE02F-26EF-445E-ABBF-FA41E658A877}"/>
    <cellStyle name="Percent 23" xfId="521" xr:uid="{D96FFAF9-89B7-4F25-97B1-86FBDBAD83F6}"/>
    <cellStyle name="Percent 24" xfId="522" xr:uid="{D54782E9-7A96-47A1-9406-BF6DDB0C72CC}"/>
    <cellStyle name="Percent 25" xfId="523" xr:uid="{66036269-DA82-4845-AC1C-F449E8BBC45C}"/>
    <cellStyle name="Percent 26" xfId="526" xr:uid="{8DE1F604-0FED-42D8-B540-1BF3036191EA}"/>
    <cellStyle name="Percent 27" xfId="528" xr:uid="{08A3D5EE-9236-46F2-A8A8-AF9E3D8E00E1}"/>
    <cellStyle name="Percent 28" xfId="534" xr:uid="{C150D1C9-7440-45EE-902E-6C5A7E4E4A7B}"/>
    <cellStyle name="Percent 29" xfId="536" xr:uid="{B5944A78-24B6-453D-98EB-F187A59C9334}"/>
    <cellStyle name="Percent 3" xfId="94" xr:uid="{B97EDDEE-0311-452D-BEBC-6A5859678546}"/>
    <cellStyle name="Percent 3 2" xfId="161" xr:uid="{DA40D919-2A44-476C-91D6-D51B42DBD087}"/>
    <cellStyle name="Percent 3 3" xfId="313" xr:uid="{42AF8D33-F8F2-412A-94D1-FEDDA760C836}"/>
    <cellStyle name="Percent 30" xfId="537" xr:uid="{75ADF4C7-7BFF-47F1-B579-54FF1CA93BA0}"/>
    <cellStyle name="Percent 31" xfId="538" xr:uid="{B730D702-C9F6-4A0F-B69E-BEF89F3C0993}"/>
    <cellStyle name="Percent 32" xfId="524" xr:uid="{202BA8EC-25A5-49A1-B683-19D8E3A74BA7}"/>
    <cellStyle name="Percent 33" xfId="540" xr:uid="{E0BE036A-B283-46EA-8256-8FFB4D2756C0}"/>
    <cellStyle name="Percent 34" xfId="542" xr:uid="{194FEF8D-F9ED-4563-9500-C715DFA0384E}"/>
    <cellStyle name="Percent 35" xfId="575" xr:uid="{471A5AA5-7379-4E7E-8B07-CFFE0991DFC1}"/>
    <cellStyle name="Percent 36" xfId="580" xr:uid="{0AAFDDD2-94A2-4F7F-B4F6-FEBBFFADE7FB}"/>
    <cellStyle name="Percent 37" xfId="584" xr:uid="{416023C3-BAAB-4232-A6AD-AABD636DCD63}"/>
    <cellStyle name="Percent 38" xfId="585" xr:uid="{F53C3D75-79B6-496A-8F34-1C713A657B31}"/>
    <cellStyle name="Percent 39" xfId="578" xr:uid="{26BDFF71-A1A4-4315-BA89-A2CB34C4E09F}"/>
    <cellStyle name="Percent 4" xfId="86" xr:uid="{2AA7A2C1-FA69-4BAD-B1FB-8C01F3A9832B}"/>
    <cellStyle name="Percent 4 2" xfId="314" xr:uid="{1776245E-1455-43ED-806B-FF6FFDB27071}"/>
    <cellStyle name="Percent 40" xfId="587" xr:uid="{33102E55-83ED-47B2-BB77-6D4BE2782D08}"/>
    <cellStyle name="Percent 41" xfId="589" xr:uid="{FFB93A2D-B1C4-44BE-B3DA-49966317AB79}"/>
    <cellStyle name="Percent 42" xfId="1139" xr:uid="{8F5C5FB1-1B9A-4795-8F1B-05E71BEEBD37}"/>
    <cellStyle name="Percent 43" xfId="1141" xr:uid="{9A2E19FD-F1E2-4007-B789-0B7A1697E4EA}"/>
    <cellStyle name="Percent 44" xfId="1157" xr:uid="{F4534A05-C618-43A5-AE83-CD688BD5B9ED}"/>
    <cellStyle name="Percent 45" xfId="1207" xr:uid="{29853DD6-F101-4154-A6AF-04BC2DD0ECF7}"/>
    <cellStyle name="Percent 46" xfId="1209" xr:uid="{FB075F51-74F1-48BE-9BF0-06E3F2EE6700}"/>
    <cellStyle name="Percent 47" xfId="1211" xr:uid="{192C087E-21BA-44B3-A40B-40392159D943}"/>
    <cellStyle name="Percent 48" xfId="1213" xr:uid="{D45C0CFB-31CF-465D-B28F-F0D74094F44E}"/>
    <cellStyle name="Percent 49" xfId="6" xr:uid="{879B6A72-B869-4851-937B-163420648F7F}"/>
    <cellStyle name="Percent 5" xfId="101" xr:uid="{BC6F79F5-1144-4E79-8F82-9383BB9712A0}"/>
    <cellStyle name="Percent 6" xfId="315" xr:uid="{B7A13707-AAFD-4177-8C91-871F857BCFE7}"/>
    <cellStyle name="Percent 7" xfId="316" xr:uid="{37A9893D-38AA-470D-A798-135E9D992D18}"/>
    <cellStyle name="Percent 8" xfId="317" xr:uid="{E7F48BAE-03B1-40B3-AF18-445A586D8320}"/>
    <cellStyle name="Percent 9" xfId="318" xr:uid="{B64EB5DF-0BFA-4619-A3D8-916F705DB98D}"/>
    <cellStyle name="PrePop Currency (0)" xfId="319" xr:uid="{54105D69-054C-4AD8-BCE7-410A02F05785}"/>
    <cellStyle name="PrePop Currency (2)" xfId="320" xr:uid="{4F3C8445-B2F1-4974-98B6-9247FAF9BC87}"/>
    <cellStyle name="PrePop Units (0)" xfId="321" xr:uid="{C4183834-0AC9-4416-8FDC-76B1BEBEAECA}"/>
    <cellStyle name="PrePop Units (1)" xfId="322" xr:uid="{12B14F2E-FBF1-4458-935C-C213F87FCA9D}"/>
    <cellStyle name="PrePop Units (2)" xfId="323" xr:uid="{49238E6B-3D41-4DD5-84DE-CC20A2E5AC75}"/>
    <cellStyle name="Price" xfId="324" xr:uid="{94B3E4B0-E7BD-47F5-AB52-2FA15A6D2889}"/>
    <cellStyle name="Results Numbers" xfId="325" xr:uid="{58D901E5-C913-44EE-8118-1C1B642DEE94}"/>
    <cellStyle name="Results Numbers 2" xfId="555" xr:uid="{51C0536F-04A3-46CB-B1FF-B9EAAAC277E4}"/>
    <cellStyle name="Results Numbers 2 2" xfId="745" xr:uid="{41DF688B-073C-49DD-B60D-90F06EFCE9A6}"/>
    <cellStyle name="Results Numbers 3" xfId="746" xr:uid="{DACD9781-953B-47F4-932A-1C664B255386}"/>
    <cellStyle name="Results Percentages" xfId="326" xr:uid="{53F56C6C-FFEE-4DFD-91E7-A530CDCB61BA}"/>
    <cellStyle name="Results Percentages 2" xfId="556" xr:uid="{5296D212-17DE-4C53-A211-F89586297D7A}"/>
    <cellStyle name="Results Percentages 2 2" xfId="747" xr:uid="{265A8FDC-772C-4095-B08E-9097AA4F8B2D}"/>
    <cellStyle name="Results Percentages 3" xfId="748" xr:uid="{010F658B-D5E2-46BE-9B9A-248A78991BE7}"/>
    <cellStyle name="Results Text" xfId="327" xr:uid="{6FF71A8A-3955-40A0-B348-EC93D97715CD}"/>
    <cellStyle name="Results Text 2" xfId="557" xr:uid="{064AF488-73BF-486E-8B63-26938B3DECA0}"/>
    <cellStyle name="Results Text 2 2" xfId="749" xr:uid="{26ED099F-FC37-41C9-BA62-5AA8C1327A55}"/>
    <cellStyle name="Results Text 3" xfId="750" xr:uid="{395DDA1C-3D68-4CF7-8DA1-A8F8726B6CD9}"/>
    <cellStyle name="Style 1" xfId="1" xr:uid="{00000000-0005-0000-0000-000005000000}"/>
    <cellStyle name="Sum" xfId="328" xr:uid="{0ADF01A2-8A68-4551-AD61-792E4C8D4305}"/>
    <cellStyle name="Tanka linija ispod" xfId="12" xr:uid="{411760C8-62EB-4D04-B4E7-67BF670BE26D}"/>
    <cellStyle name="Tanka linija ispod 2" xfId="120" xr:uid="{BE47FC40-5CB3-46BE-9068-CBC020789F89}"/>
    <cellStyle name="Tanka linija ispod 2 2" xfId="751" xr:uid="{096FB5BA-6EA7-4506-A331-17E4D6EE3106}"/>
    <cellStyle name="Tanka linija ispod 3" xfId="752" xr:uid="{8CC817F9-E30F-409E-81C2-F2D9D8FF63B6}"/>
    <cellStyle name="Text" xfId="329" xr:uid="{7D349EC9-13AF-4841-ABD7-0CFD196C2C69}"/>
    <cellStyle name="Text Indent A" xfId="330" xr:uid="{23862994-1340-4979-BCA1-F048C7AFDE63}"/>
    <cellStyle name="Text Indent B" xfId="331" xr:uid="{B9F67749-47F1-4854-9ED8-8E657925E7E4}"/>
    <cellStyle name="Text Indent C" xfId="332" xr:uid="{D4C99FEF-45BC-4582-B952-2131687DDA3F}"/>
    <cellStyle name="Title 2" xfId="26" xr:uid="{6A449DD6-87C8-476D-996F-D303881764C7}"/>
    <cellStyle name="Total 2" xfId="41" xr:uid="{93FF745A-D3E8-4007-8815-C454A457D141}"/>
    <cellStyle name="Total Number" xfId="333" xr:uid="{4F27CAE1-615A-40EF-8C09-9D6599877E2C}"/>
    <cellStyle name="Total Number 10" xfId="484" xr:uid="{06286628-91BA-4270-8F73-147B2BD77D12}"/>
    <cellStyle name="Total Number 10 2" xfId="753" xr:uid="{9A911064-BD6D-468D-AE59-85B67C0790C7}"/>
    <cellStyle name="Total Number 10 3" xfId="898" xr:uid="{A58944F9-D2F1-49CF-BA8E-1A363ABBC5F6}"/>
    <cellStyle name="Total Number 10 4" xfId="1042" xr:uid="{94E511C1-5FA3-4CDF-AD81-C8B696EDF859}"/>
    <cellStyle name="Total Number 11" xfId="498" xr:uid="{D150F5DF-7154-4977-9F73-998128362CDC}"/>
    <cellStyle name="Total Number 11 2" xfId="754" xr:uid="{3791875E-6514-4ACC-90F2-1601F5EA75FD}"/>
    <cellStyle name="Total Number 11 3" xfId="899" xr:uid="{710957E6-364E-4DFE-9637-E0DCD39E3D26}"/>
    <cellStyle name="Total Number 11 4" xfId="1043" xr:uid="{0BC09DEF-4275-4B82-B5A1-E2235637619A}"/>
    <cellStyle name="Total Number 12" xfId="558" xr:uid="{3338341D-E8B1-4BFD-B3F6-B8DA1692FCCA}"/>
    <cellStyle name="Total Number 12 2" xfId="755" xr:uid="{513CA7D5-B6FC-4DE9-9946-F7156CA0B437}"/>
    <cellStyle name="Total Number 12 3" xfId="900" xr:uid="{DDAEAE04-8136-4B22-B23E-0B070ED7DE17}"/>
    <cellStyle name="Total Number 12 4" xfId="1044" xr:uid="{D041AC59-F8A1-4E00-AABE-210776BBB947}"/>
    <cellStyle name="Total Number 13" xfId="756" xr:uid="{F589615A-0299-457F-AB39-CB3B9E886F5D}"/>
    <cellStyle name="Total Number 14" xfId="901" xr:uid="{0786AD8A-90C8-4702-A0AF-6A659E26125F}"/>
    <cellStyle name="Total Number 15" xfId="1045" xr:uid="{D36FFADE-1257-4B55-A8F1-C55030D4121B}"/>
    <cellStyle name="Total Number 16" xfId="1168" xr:uid="{2C19A4F3-A905-49D2-897E-7B39BA02B046}"/>
    <cellStyle name="Total Number 2" xfId="369" xr:uid="{65358242-B74F-4C39-BCD2-02EC57FB4F52}"/>
    <cellStyle name="Total Number 2 2" xfId="757" xr:uid="{9EB73DD4-5C9D-4964-A78D-B0F3CCA2CCA6}"/>
    <cellStyle name="Total Number 2 3" xfId="902" xr:uid="{29E2D8CE-EF92-4403-87A3-3E25BDF1A36A}"/>
    <cellStyle name="Total Number 2 4" xfId="1046" xr:uid="{72848BCA-AC80-49C2-83DC-4750C57D89DE}"/>
    <cellStyle name="Total Number 3" xfId="386" xr:uid="{908F0FA1-44BB-4046-A3CF-2438B0B99F11}"/>
    <cellStyle name="Total Number 3 2" xfId="758" xr:uid="{07E14EA5-5F89-4636-BA9A-3D26F6CC7972}"/>
    <cellStyle name="Total Number 3 3" xfId="903" xr:uid="{761A72FA-C83D-4507-9E2B-8BE24372222B}"/>
    <cellStyle name="Total Number 3 4" xfId="1047" xr:uid="{FC428668-83C9-4E02-820A-440F1346F4F3}"/>
    <cellStyle name="Total Number 4" xfId="400" xr:uid="{32209903-33BB-404A-A1BE-C974D4E862EE}"/>
    <cellStyle name="Total Number 4 2" xfId="759" xr:uid="{20B034B7-492B-4307-83AA-FB3E5B84645A}"/>
    <cellStyle name="Total Number 4 3" xfId="904" xr:uid="{799B4A86-9200-4EC1-862F-591C6425AA98}"/>
    <cellStyle name="Total Number 4 4" xfId="1048" xr:uid="{6BAEFF29-3614-4301-8992-9A88E9D4F43A}"/>
    <cellStyle name="Total Number 5" xfId="414" xr:uid="{5E3EBB0A-7FD4-4272-AB76-7BD4763CC085}"/>
    <cellStyle name="Total Number 5 2" xfId="760" xr:uid="{F43768A4-2647-4413-96EF-E1D60F90FD57}"/>
    <cellStyle name="Total Number 5 3" xfId="905" xr:uid="{EECEFADA-64CC-4304-8B75-12F761409774}"/>
    <cellStyle name="Total Number 5 4" xfId="1049" xr:uid="{25B1FF91-067E-4790-9521-F16D07E52CC6}"/>
    <cellStyle name="Total Number 6" xfId="428" xr:uid="{9F59EB36-7E7F-4427-AC75-B022F7F2E9AE}"/>
    <cellStyle name="Total Number 6 2" xfId="761" xr:uid="{B1CC3782-B7B8-4474-B2E2-86EB633445B5}"/>
    <cellStyle name="Total Number 6 3" xfId="906" xr:uid="{693FEF40-147F-476A-8A09-4224D9A221FA}"/>
    <cellStyle name="Total Number 6 4" xfId="1050" xr:uid="{739239B3-ADEC-4FE2-A067-25E24CE60EE5}"/>
    <cellStyle name="Total Number 7" xfId="442" xr:uid="{52892FED-0194-4C02-AD70-94C7FADD7DA0}"/>
    <cellStyle name="Total Number 7 2" xfId="762" xr:uid="{05D18775-6EDB-4DB3-BEF1-61CB605AB11E}"/>
    <cellStyle name="Total Number 7 3" xfId="907" xr:uid="{C569F53B-4CDB-419B-8A4B-369FF48CF785}"/>
    <cellStyle name="Total Number 7 4" xfId="1051" xr:uid="{AC7C7740-6A38-4418-AF9C-F747293E475C}"/>
    <cellStyle name="Total Number 8" xfId="456" xr:uid="{D087909A-3CCC-4F81-A7BE-BFCFF3CBF5B4}"/>
    <cellStyle name="Total Number 8 2" xfId="763" xr:uid="{AA629CCD-52E0-4545-B41B-67889E2F8D92}"/>
    <cellStyle name="Total Number 8 3" xfId="908" xr:uid="{38B7713C-95CE-45CF-9EFB-214DE8A2A7B5}"/>
    <cellStyle name="Total Number 8 4" xfId="1052" xr:uid="{37F5A439-E4C6-4494-B55C-9D8BFD42CEA2}"/>
    <cellStyle name="Total Number 9" xfId="470" xr:uid="{2AAABB4B-782A-4B92-B990-0E1E12F35B76}"/>
    <cellStyle name="Total Number 9 2" xfId="764" xr:uid="{58C7792E-7E06-4B86-BAAA-CBE83F3F538E}"/>
    <cellStyle name="Total Number 9 3" xfId="909" xr:uid="{0172BB0B-61D9-4B79-9679-C8E0605427C9}"/>
    <cellStyle name="Total Number 9 4" xfId="1053" xr:uid="{8519AA09-06DD-413E-BE76-ECCA999FA846}"/>
    <cellStyle name="Total Percent" xfId="334" xr:uid="{E7F0406F-1742-4C51-99EB-8545AD1005B6}"/>
    <cellStyle name="Total Percent 10" xfId="485" xr:uid="{C505E143-4240-4ACA-ABFA-BF3FCFFE21E9}"/>
    <cellStyle name="Total Percent 10 2" xfId="765" xr:uid="{2BC6EBB2-494D-4F02-8CC4-470643DD25EA}"/>
    <cellStyle name="Total Percent 10 3" xfId="910" xr:uid="{D780F953-A5AA-4B7C-8CEB-3A85340885F4}"/>
    <cellStyle name="Total Percent 10 4" xfId="1054" xr:uid="{B4C83A7C-06EA-4713-9EBD-4468C3ED659E}"/>
    <cellStyle name="Total Percent 11" xfId="499" xr:uid="{E767FBB5-36EF-478B-B2CC-179D1C7F9ED7}"/>
    <cellStyle name="Total Percent 11 2" xfId="766" xr:uid="{13AC2B49-4A7D-4AD8-97E2-EE4E908B4700}"/>
    <cellStyle name="Total Percent 11 3" xfId="911" xr:uid="{0A8A9AD1-F545-4818-9B85-7BF37AFD9DF4}"/>
    <cellStyle name="Total Percent 11 4" xfId="1055" xr:uid="{8DBF040B-1C95-46D8-8B70-CB55C1698BA4}"/>
    <cellStyle name="Total Percent 12" xfId="559" xr:uid="{2C68034B-8F78-4D12-B0C0-90E2BA6DD2D4}"/>
    <cellStyle name="Total Percent 12 2" xfId="767" xr:uid="{4B21ACC0-23CF-4777-AFDA-0E00C4A9B95F}"/>
    <cellStyle name="Total Percent 12 3" xfId="912" xr:uid="{951EA52B-93DD-4A6B-92AC-6F43534345F3}"/>
    <cellStyle name="Total Percent 12 4" xfId="1056" xr:uid="{84ADE1B1-9438-4BBF-9013-DE1EA3AD44D5}"/>
    <cellStyle name="Total Percent 13" xfId="768" xr:uid="{6D148466-9289-4B3D-A77D-AA504110C897}"/>
    <cellStyle name="Total Percent 14" xfId="913" xr:uid="{1E889AD7-E46B-40FC-9C66-5E9729D9BC7C}"/>
    <cellStyle name="Total Percent 15" xfId="1057" xr:uid="{C319F1F3-C88A-48FA-AA2E-4B5507B9B464}"/>
    <cellStyle name="Total Percent 16" xfId="1169" xr:uid="{7F10644A-4A8A-4F30-9B25-B3AA95ADCA76}"/>
    <cellStyle name="Total Percent 2" xfId="370" xr:uid="{AFF58C36-F934-491A-90E1-8603E3E0D0C2}"/>
    <cellStyle name="Total Percent 2 2" xfId="769" xr:uid="{6CC1C455-C86C-4ADA-8D8C-D3A766DF698D}"/>
    <cellStyle name="Total Percent 2 3" xfId="914" xr:uid="{F6F35D1F-ABE5-43F6-BE2A-58F6A26B4A1F}"/>
    <cellStyle name="Total Percent 2 4" xfId="1058" xr:uid="{4A487B30-F6C7-45B3-8EA8-BE840D109A7D}"/>
    <cellStyle name="Total Percent 3" xfId="387" xr:uid="{CE58EBE8-620E-4EBC-841D-B81487106667}"/>
    <cellStyle name="Total Percent 3 2" xfId="770" xr:uid="{E179EA9D-7AC2-48F3-BF01-39C55BBE99A6}"/>
    <cellStyle name="Total Percent 3 3" xfId="915" xr:uid="{4A5781B0-FAE3-42C2-806A-9D17A3263553}"/>
    <cellStyle name="Total Percent 3 4" xfId="1059" xr:uid="{8E4D514C-5FF1-4992-8BC5-86D04BFCAC4D}"/>
    <cellStyle name="Total Percent 4" xfId="401" xr:uid="{05942A18-270C-448E-94BE-FFC7F1CD427A}"/>
    <cellStyle name="Total Percent 4 2" xfId="771" xr:uid="{E9286BB6-5F1F-49A5-837C-0B4F5A929307}"/>
    <cellStyle name="Total Percent 4 3" xfId="916" xr:uid="{9FF73902-A66B-411C-BE3E-147440B26A23}"/>
    <cellStyle name="Total Percent 4 4" xfId="1060" xr:uid="{ED0D0022-8244-42C2-8F82-809709E9D7FF}"/>
    <cellStyle name="Total Percent 5" xfId="415" xr:uid="{578DE2A7-523B-4C32-B388-AF984A6C17CB}"/>
    <cellStyle name="Total Percent 5 2" xfId="772" xr:uid="{9BE54A28-A421-40AE-BBBF-C0E660C674BA}"/>
    <cellStyle name="Total Percent 5 3" xfId="917" xr:uid="{B087D27E-9750-45A8-B9D7-41E2C817F62A}"/>
    <cellStyle name="Total Percent 5 4" xfId="1061" xr:uid="{61820164-43E0-43BF-8DCA-8B157817CA23}"/>
    <cellStyle name="Total Percent 6" xfId="429" xr:uid="{627F16B2-FE79-4C79-87F9-5274301364FA}"/>
    <cellStyle name="Total Percent 6 2" xfId="773" xr:uid="{D0CF3180-F97E-4AB6-8992-0CA2765CEB3E}"/>
    <cellStyle name="Total Percent 6 3" xfId="918" xr:uid="{625022C9-8D31-47DB-B9C6-E784A343C12C}"/>
    <cellStyle name="Total Percent 6 4" xfId="1062" xr:uid="{F6AD0393-A4F2-4E8F-9C81-F1B30D2ED199}"/>
    <cellStyle name="Total Percent 7" xfId="443" xr:uid="{358193B5-FEAC-449C-A58A-74A8CC1872A4}"/>
    <cellStyle name="Total Percent 7 2" xfId="774" xr:uid="{98081D5C-7913-438C-B736-6CFAB83BA097}"/>
    <cellStyle name="Total Percent 7 3" xfId="919" xr:uid="{6B46C73D-4E5E-4A10-8C2A-53C37E2A8277}"/>
    <cellStyle name="Total Percent 7 4" xfId="1063" xr:uid="{72F1D6D6-4EDE-485F-9B22-30DBA732BAD7}"/>
    <cellStyle name="Total Percent 8" xfId="457" xr:uid="{AD193577-75D4-4CA3-9552-BA318E8BC00A}"/>
    <cellStyle name="Total Percent 8 2" xfId="775" xr:uid="{D58ABFAD-FD0A-42A2-BEC3-65D49B90A460}"/>
    <cellStyle name="Total Percent 8 3" xfId="920" xr:uid="{798560E7-3949-4BC7-BB6D-6D1F5D38F162}"/>
    <cellStyle name="Total Percent 8 4" xfId="1064" xr:uid="{13A2F614-7B65-4491-893E-5CDA07D759D3}"/>
    <cellStyle name="Total Percent 9" xfId="471" xr:uid="{EAD8BC3A-32AC-4BDB-8512-C40B0BDD7F6F}"/>
    <cellStyle name="Total Percent 9 2" xfId="776" xr:uid="{0F24C46D-0428-484C-94EC-728CD2EEBCF9}"/>
    <cellStyle name="Total Percent 9 3" xfId="921" xr:uid="{E5336ED9-799D-4920-839F-F83285753644}"/>
    <cellStyle name="Total Percent 9 4" xfId="1065" xr:uid="{4B8F8B0C-8154-4C7F-B765-E318DE3A2A9D}"/>
    <cellStyle name="Total Text" xfId="335" xr:uid="{74781CEB-13EE-453F-A338-E6B6B7484C33}"/>
    <cellStyle name="Total Text 10" xfId="486" xr:uid="{34F85D97-D914-4787-BFA2-A799206FFF19}"/>
    <cellStyle name="Total Text 10 2" xfId="777" xr:uid="{67A72EEE-9CB7-4CEB-9114-44B473EE097B}"/>
    <cellStyle name="Total Text 10 3" xfId="922" xr:uid="{2F12DB89-BBC0-49AF-A7D8-E85FAF280D88}"/>
    <cellStyle name="Total Text 10 4" xfId="1066" xr:uid="{C2432B9E-3140-44FD-AE36-FC5E2E1712A3}"/>
    <cellStyle name="Total Text 11" xfId="500" xr:uid="{56BEB169-216B-4B4A-800B-3B7CCAAB99B5}"/>
    <cellStyle name="Total Text 11 2" xfId="778" xr:uid="{2E749647-F9FA-40FC-AB92-1CE5339235D5}"/>
    <cellStyle name="Total Text 11 3" xfId="923" xr:uid="{9F967E4D-2907-4FD2-B5BC-0BB45B958DA2}"/>
    <cellStyle name="Total Text 11 4" xfId="1067" xr:uid="{27B32001-35A9-46F2-B34C-B168437938E1}"/>
    <cellStyle name="Total Text 12" xfId="560" xr:uid="{95FF5E62-6D01-4DC0-B5A4-A63FE6CE1E5D}"/>
    <cellStyle name="Total Text 12 2" xfId="779" xr:uid="{A99B843A-A5E7-4933-9170-FD256A517890}"/>
    <cellStyle name="Total Text 12 3" xfId="924" xr:uid="{66FB7BA2-3254-4C1A-8096-F32CBA18D677}"/>
    <cellStyle name="Total Text 12 4" xfId="1068" xr:uid="{159E0283-E79F-45A3-AA24-C5A0D9032A33}"/>
    <cellStyle name="Total Text 13" xfId="780" xr:uid="{0B7F0D0E-0578-4351-A3C1-B985F619B101}"/>
    <cellStyle name="Total Text 14" xfId="925" xr:uid="{4141535D-D3BB-42C9-9630-FF1E9AD1F8CD}"/>
    <cellStyle name="Total Text 15" xfId="1069" xr:uid="{147758FC-7C2C-4E31-8F99-9AE680219029}"/>
    <cellStyle name="Total Text 16" xfId="1170" xr:uid="{8D31D69E-F5DD-4BFC-BC0E-399E8694AF54}"/>
    <cellStyle name="Total Text 2" xfId="371" xr:uid="{31E5A73F-03C5-48BF-BFBC-1A2E2ACB0604}"/>
    <cellStyle name="Total Text 2 2" xfId="781" xr:uid="{042B3697-2E08-4263-96D2-5A6CCF43AE5D}"/>
    <cellStyle name="Total Text 2 3" xfId="926" xr:uid="{3485DBD7-2F94-49A1-869E-A0F3F25CD15B}"/>
    <cellStyle name="Total Text 2 4" xfId="1070" xr:uid="{A595143F-1D0C-4F85-9901-8FC21AB17FE2}"/>
    <cellStyle name="Total Text 3" xfId="388" xr:uid="{77EEF345-F85A-48D4-9511-4DA2781BA448}"/>
    <cellStyle name="Total Text 3 2" xfId="782" xr:uid="{151F4085-7882-45EC-B010-14A6F66B6924}"/>
    <cellStyle name="Total Text 3 3" xfId="927" xr:uid="{95CA8B05-302C-4841-B0D1-D394D85DDCD0}"/>
    <cellStyle name="Total Text 3 4" xfId="1071" xr:uid="{1BE900E9-86E3-464E-9DD1-03577DC3B245}"/>
    <cellStyle name="Total Text 4" xfId="402" xr:uid="{B8397357-F9E9-4CE1-9501-8F12BDA07FD4}"/>
    <cellStyle name="Total Text 4 2" xfId="783" xr:uid="{7743BA49-44C6-47C2-A745-D4F0C369D7F1}"/>
    <cellStyle name="Total Text 4 3" xfId="928" xr:uid="{CA890650-86DE-4E12-9BBB-27F9A1CCABEE}"/>
    <cellStyle name="Total Text 4 4" xfId="1072" xr:uid="{D4F0824F-C4EA-480C-8D6B-8B1ECFD6AB16}"/>
    <cellStyle name="Total Text 5" xfId="416" xr:uid="{FAE15F4D-B871-4E03-BA49-77F8F9FECA3C}"/>
    <cellStyle name="Total Text 5 2" xfId="784" xr:uid="{B72FE078-88B0-40F7-8B78-5813B01DB501}"/>
    <cellStyle name="Total Text 5 3" xfId="929" xr:uid="{46C4A0D1-8B08-4A1F-BD08-340D4972B14A}"/>
    <cellStyle name="Total Text 5 4" xfId="1073" xr:uid="{8797D2F7-65E2-4E90-9F7A-3A12CC2249D9}"/>
    <cellStyle name="Total Text 6" xfId="430" xr:uid="{41A268B3-2542-41D3-A0E0-9B4280187D9B}"/>
    <cellStyle name="Total Text 6 2" xfId="785" xr:uid="{986C6D23-C78B-43FF-9368-AA0BEDC410F1}"/>
    <cellStyle name="Total Text 6 3" xfId="930" xr:uid="{1CDBE688-88DE-429C-95EE-31E70A02DA07}"/>
    <cellStyle name="Total Text 6 4" xfId="1074" xr:uid="{6EACEB77-EF13-4A5C-93B7-C4A2AEFE7D4C}"/>
    <cellStyle name="Total Text 7" xfId="444" xr:uid="{3EC99B75-6DBA-4E1F-9D35-C645F3CDA1D2}"/>
    <cellStyle name="Total Text 7 2" xfId="786" xr:uid="{7E324CD8-F071-400F-825B-7466CA22D8A2}"/>
    <cellStyle name="Total Text 7 3" xfId="931" xr:uid="{9E9F572F-FB7F-4549-B373-1094D473249F}"/>
    <cellStyle name="Total Text 7 4" xfId="1075" xr:uid="{D2C8958F-8C8A-4B64-8E23-59512B8749BD}"/>
    <cellStyle name="Total Text 8" xfId="458" xr:uid="{094E6697-5649-4245-8FF2-36801E329EFA}"/>
    <cellStyle name="Total Text 8 2" xfId="787" xr:uid="{4BAA07F6-E44D-4022-BACA-84D8D56652DB}"/>
    <cellStyle name="Total Text 8 3" xfId="932" xr:uid="{A558B4EB-421F-49B0-A0CB-27BA04686B9B}"/>
    <cellStyle name="Total Text 8 4" xfId="1076" xr:uid="{0AD8CE0C-84B6-4624-9EFA-FF08121EA5AD}"/>
    <cellStyle name="Total Text 9" xfId="472" xr:uid="{BC7DF4C5-0066-4EC6-95B5-8FBEC4B7EB2F}"/>
    <cellStyle name="Total Text 9 2" xfId="788" xr:uid="{88D06723-CFC5-43FA-8F4E-A2ED5C850634}"/>
    <cellStyle name="Total Text 9 3" xfId="933" xr:uid="{012D0756-9981-4B08-8950-B49C9EF893F3}"/>
    <cellStyle name="Total Text 9 4" xfId="1077" xr:uid="{4102912A-7AC5-4A61-A1F0-AF3977F687C8}"/>
    <cellStyle name="Unit" xfId="336" xr:uid="{639300BF-6BE1-44AC-A3F2-CB3CF8DE503A}"/>
    <cellStyle name="Vertical" xfId="337" xr:uid="{0BE25A46-8D0F-4DE6-9B1C-1F5F63E2EB8B}"/>
    <cellStyle name="Warning Text 2" xfId="39" xr:uid="{F0FBC3E4-607D-4DA9-8557-58CE7D473C05}"/>
    <cellStyle name="Year" xfId="338" xr:uid="{537603C7-D2BF-407D-BB31-75C20A969F47}"/>
    <cellStyle name="Zeile" xfId="127" xr:uid="{6995DBCD-DEED-49FE-AACD-7FAAB7983B15}"/>
    <cellStyle name="Акцент1" xfId="339" xr:uid="{9177634A-9372-40AC-9252-66E723D7C23F}"/>
    <cellStyle name="Акцент2" xfId="340" xr:uid="{B4E2658D-91EB-4BD9-93EF-938DB207107B}"/>
    <cellStyle name="Акцент3" xfId="341" xr:uid="{B0D1B2A4-162C-4E41-8AFA-6A70D588613C}"/>
    <cellStyle name="Акцент4" xfId="342" xr:uid="{8EE55D91-D734-4484-9A70-E16D6479FABA}"/>
    <cellStyle name="Акцент5" xfId="343" xr:uid="{253CF856-7211-42D9-9B5F-4FF005B0DE0B}"/>
    <cellStyle name="Акцент6" xfId="344" xr:uid="{8940B2FE-49F6-4F06-B89E-64BC1C3FCF59}"/>
    <cellStyle name="Ввод " xfId="345" xr:uid="{81C87620-E89C-4180-BF22-472636F10841}"/>
    <cellStyle name="Ввод  10" xfId="487" xr:uid="{973C207D-C654-4EC5-A4C3-3EE55C93B040}"/>
    <cellStyle name="Ввод  10 2" xfId="789" xr:uid="{39E542C4-A4E4-4BDF-93F8-DEE733D570B2}"/>
    <cellStyle name="Ввод  10 3" xfId="934" xr:uid="{5C89959E-E87A-432B-A3AE-4F1AE6936C43}"/>
    <cellStyle name="Ввод  10 4" xfId="1078" xr:uid="{384149DE-E6ED-4C59-9BA5-AA07B663FFBD}"/>
    <cellStyle name="Ввод  11" xfId="501" xr:uid="{99A0FCDB-EBC8-4D14-942D-04644DE74ACD}"/>
    <cellStyle name="Ввод  11 2" xfId="790" xr:uid="{5F86EC60-6696-4A1D-8932-2F93980F6839}"/>
    <cellStyle name="Ввод  11 3" xfId="935" xr:uid="{A6D6A07A-9EE0-4AE9-B636-2B5A7C609273}"/>
    <cellStyle name="Ввод  11 4" xfId="1079" xr:uid="{F2F98AC0-B449-470E-82A3-AA6BD85CE0E9}"/>
    <cellStyle name="Ввод  12" xfId="561" xr:uid="{B9DCAE52-C42F-443A-BF2C-BE8E201F0BE1}"/>
    <cellStyle name="Ввод  12 2" xfId="791" xr:uid="{C0425A95-DEB3-42F6-9D4F-E8CBD920F73E}"/>
    <cellStyle name="Ввод  12 3" xfId="936" xr:uid="{3CAAABBD-6028-4E5A-9F7E-FD3A74D1A0D8}"/>
    <cellStyle name="Ввод  12 4" xfId="1080" xr:uid="{5C44DFE2-EE2D-4A01-AB45-88470CC2D957}"/>
    <cellStyle name="Ввод  13" xfId="792" xr:uid="{907BD3CB-C771-42C5-A67D-679E47AEDDDA}"/>
    <cellStyle name="Ввод  14" xfId="937" xr:uid="{9130AF47-0BA0-47FE-BED5-F46159369B5F}"/>
    <cellStyle name="Ввод  2" xfId="376" xr:uid="{8751AEFC-060C-4093-9833-22993F58A401}"/>
    <cellStyle name="Ввод  2 2" xfId="793" xr:uid="{839D1035-E728-4201-B7E9-CE0C24D40749}"/>
    <cellStyle name="Ввод  2 3" xfId="938" xr:uid="{A62FB295-933D-43F6-B6A9-C173926D5899}"/>
    <cellStyle name="Ввод  2 4" xfId="1081" xr:uid="{1AFFC64E-D566-4A5A-9E5D-A8A1A1D220F6}"/>
    <cellStyle name="Ввод  3" xfId="389" xr:uid="{CB0C62F7-A82A-4BA7-B86C-ACE8C00208EA}"/>
    <cellStyle name="Ввод  3 2" xfId="794" xr:uid="{124BEE67-A639-4D29-9C60-CCBEA1A232C6}"/>
    <cellStyle name="Ввод  3 3" xfId="939" xr:uid="{EDBDD62C-87DF-490B-A984-8C6824A167F7}"/>
    <cellStyle name="Ввод  3 4" xfId="1082" xr:uid="{10831323-1396-49A3-B919-926C6C0EE5D2}"/>
    <cellStyle name="Ввод  4" xfId="403" xr:uid="{3B659795-D1F9-4ACB-BCBF-321D7338C5F2}"/>
    <cellStyle name="Ввод  4 2" xfId="795" xr:uid="{9D10C39D-9039-4EF8-AE9C-FB1D542ECD16}"/>
    <cellStyle name="Ввод  4 3" xfId="940" xr:uid="{0B136337-384F-4E20-8F40-CF6CBE2E6BA1}"/>
    <cellStyle name="Ввод  4 4" xfId="1083" xr:uid="{3E94D2CF-2E29-46CA-8A21-C8ACEE87ECD7}"/>
    <cellStyle name="Ввод  5" xfId="417" xr:uid="{BCA45D68-335A-47D8-86FE-0E29650252B2}"/>
    <cellStyle name="Ввод  5 2" xfId="796" xr:uid="{553F30B0-86C3-428B-8784-438D5897C3C4}"/>
    <cellStyle name="Ввод  5 3" xfId="941" xr:uid="{935F88E2-6D18-404F-811B-845EBFCC5048}"/>
    <cellStyle name="Ввод  5 4" xfId="1084" xr:uid="{4A1E5A71-4EAF-4CF4-8B24-F5DE1B81952B}"/>
    <cellStyle name="Ввод  6" xfId="431" xr:uid="{1983526D-CD0C-407C-A7A8-110FA7BB100D}"/>
    <cellStyle name="Ввод  6 2" xfId="797" xr:uid="{A42E14EA-56C8-425E-9E1B-5DBB0F51FC5A}"/>
    <cellStyle name="Ввод  6 3" xfId="942" xr:uid="{00695282-DD39-431A-BB47-0F0B481CB3D9}"/>
    <cellStyle name="Ввод  6 4" xfId="1085" xr:uid="{99B66B5D-868E-41E7-8854-80DCD71C8EE0}"/>
    <cellStyle name="Ввод  7" xfId="445" xr:uid="{268D645F-69EB-4EA0-BD11-A97A253E462A}"/>
    <cellStyle name="Ввод  7 2" xfId="798" xr:uid="{DF87DE77-93E7-462D-AC49-3F4687F1AC1D}"/>
    <cellStyle name="Ввод  7 3" xfId="943" xr:uid="{BFB1EF21-E349-43DB-BF2B-ACC50DE7BA7D}"/>
    <cellStyle name="Ввод  7 4" xfId="1086" xr:uid="{A679123C-B88C-488F-AFDF-B22E47E5929F}"/>
    <cellStyle name="Ввод  8" xfId="459" xr:uid="{BBF4B834-2EA4-4713-9FD0-2559C9319156}"/>
    <cellStyle name="Ввод  8 2" xfId="799" xr:uid="{A283EC24-D2DE-42F4-B051-F7E9AA8EFDE1}"/>
    <cellStyle name="Ввод  8 3" xfId="944" xr:uid="{74CDC1A2-13F8-4B69-BCF3-636D54ADE56E}"/>
    <cellStyle name="Ввод  8 4" xfId="1087" xr:uid="{8E68484E-00AF-4F42-AE71-1744EFD9DE29}"/>
    <cellStyle name="Ввод  9" xfId="473" xr:uid="{203F8B82-4E90-4EC0-AEC4-8440866B9FCA}"/>
    <cellStyle name="Ввод  9 2" xfId="800" xr:uid="{3C5441E6-8005-4FE6-A0DB-6369A83A4FCF}"/>
    <cellStyle name="Ввод  9 3" xfId="945" xr:uid="{830A73F1-15A4-463A-ADE9-B6B2A1DD335C}"/>
    <cellStyle name="Ввод  9 4" xfId="1088" xr:uid="{B660E57C-EACD-480B-B95D-ABE82CCB9662}"/>
    <cellStyle name="Вывод" xfId="346" xr:uid="{BE5B2B79-E6D5-431D-8140-EBE511658169}"/>
    <cellStyle name="Вывод 10" xfId="488" xr:uid="{E5251DC3-0D6D-41DF-83C1-D87A34D1FBA6}"/>
    <cellStyle name="Вывод 10 2" xfId="801" xr:uid="{594EAE7D-D303-4836-A544-707616CC3ECE}"/>
    <cellStyle name="Вывод 10 3" xfId="946" xr:uid="{EC8082F8-6165-42AD-B1AC-D7513B74FD06}"/>
    <cellStyle name="Вывод 10 4" xfId="1089" xr:uid="{4CCA3D8F-FFB6-4039-8ABE-6A6E3AF7B3A5}"/>
    <cellStyle name="Вывод 11" xfId="502" xr:uid="{40D9E3B5-51F8-4732-8491-8AA118400174}"/>
    <cellStyle name="Вывод 11 2" xfId="802" xr:uid="{13648700-349D-43EF-B05A-CBD84E321424}"/>
    <cellStyle name="Вывод 11 3" xfId="947" xr:uid="{044B5F34-669E-43C9-BEC1-203222FCDE0F}"/>
    <cellStyle name="Вывод 11 4" xfId="1090" xr:uid="{1F2026B1-A671-40CE-9455-AE630155F5E4}"/>
    <cellStyle name="Вывод 12" xfId="562" xr:uid="{F9ACA3CC-8040-4FFC-9EB8-09343AA4C4D7}"/>
    <cellStyle name="Вывод 12 2" xfId="803" xr:uid="{AE3C62F2-E45C-4C1D-BE0E-7DFBBFF1DB43}"/>
    <cellStyle name="Вывод 12 3" xfId="948" xr:uid="{FB44D870-B1F6-4973-ABBD-FF786BE41CE5}"/>
    <cellStyle name="Вывод 12 4" xfId="1091" xr:uid="{463718D8-86EB-4CEC-950B-2D75056A3897}"/>
    <cellStyle name="Вывод 13" xfId="804" xr:uid="{2BEAA5F2-CD14-4420-B0D1-678513934966}"/>
    <cellStyle name="Вывод 14" xfId="949" xr:uid="{C14DA4B6-7D77-43CD-8BC2-DE37BA1D1202}"/>
    <cellStyle name="Вывод 2" xfId="377" xr:uid="{8B7519F8-F918-41EC-A0D7-5755B167EB49}"/>
    <cellStyle name="Вывод 2 2" xfId="805" xr:uid="{898DBFB8-5204-4A7A-AEA5-7AD9BF2CB989}"/>
    <cellStyle name="Вывод 2 3" xfId="950" xr:uid="{C4F0B855-B1EE-4E2C-9A5C-38281CB34D09}"/>
    <cellStyle name="Вывод 2 4" xfId="1092" xr:uid="{63719962-CF73-4CA4-9F04-0A8133B2ED9B}"/>
    <cellStyle name="Вывод 3" xfId="390" xr:uid="{43196B8C-E994-4894-9E61-55B7FB3ED84D}"/>
    <cellStyle name="Вывод 3 2" xfId="806" xr:uid="{9015E82E-B548-4F85-9DF1-C975913869CF}"/>
    <cellStyle name="Вывод 3 3" xfId="951" xr:uid="{A4E75E3F-3F68-4153-836D-7417CC036873}"/>
    <cellStyle name="Вывод 3 4" xfId="1093" xr:uid="{462CAEAE-743C-4FAA-9D1A-4CF3575F1086}"/>
    <cellStyle name="Вывод 4" xfId="404" xr:uid="{BFB47A03-3152-48A5-9F2C-E6FE393FF7A3}"/>
    <cellStyle name="Вывод 4 2" xfId="807" xr:uid="{BA131A94-1164-478C-A661-04C405254C30}"/>
    <cellStyle name="Вывод 4 3" xfId="952" xr:uid="{26B15DD6-9E38-4F7D-80A1-AEE6AD50BCC4}"/>
    <cellStyle name="Вывод 4 4" xfId="1094" xr:uid="{1D7F6F7F-42A8-4F5F-90E4-41CA99C8BDAE}"/>
    <cellStyle name="Вывод 5" xfId="418" xr:uid="{F2CAFBA9-5E50-4E97-8969-6825FB21980F}"/>
    <cellStyle name="Вывод 5 2" xfId="808" xr:uid="{6818821C-6F02-4E0E-AFDB-FA32EA4A8F61}"/>
    <cellStyle name="Вывод 5 3" xfId="953" xr:uid="{2EFDDACA-D76A-4965-8CE8-38514B59F24C}"/>
    <cellStyle name="Вывод 5 4" xfId="1095" xr:uid="{A8C84ECA-9F71-485F-8F09-C839B2CDE735}"/>
    <cellStyle name="Вывод 6" xfId="432" xr:uid="{B0C64193-AC6F-43D8-A978-AE397BC81273}"/>
    <cellStyle name="Вывод 6 2" xfId="809" xr:uid="{E8E8C02F-511E-451F-89E0-4A8207C24AA0}"/>
    <cellStyle name="Вывод 6 3" xfId="954" xr:uid="{D534C053-50CE-4084-8061-34A903E1E30F}"/>
    <cellStyle name="Вывод 6 4" xfId="1096" xr:uid="{615A1B64-5D0F-410E-BF8B-BA0854B3D896}"/>
    <cellStyle name="Вывод 7" xfId="446" xr:uid="{120BCFE5-25A2-4831-B22D-0945EA618293}"/>
    <cellStyle name="Вывод 7 2" xfId="810" xr:uid="{2F29A119-EDD5-4F59-A219-073D128A2B61}"/>
    <cellStyle name="Вывод 7 3" xfId="955" xr:uid="{53E84CE8-1F59-4AC8-A7BC-E732B4971FC0}"/>
    <cellStyle name="Вывод 7 4" xfId="1097" xr:uid="{BC730266-5BB5-46D5-9677-AA1D8E1550E9}"/>
    <cellStyle name="Вывод 8" xfId="460" xr:uid="{478711EC-8AA0-47D5-A5BC-2D86350E3215}"/>
    <cellStyle name="Вывод 8 2" xfId="811" xr:uid="{4ADA2270-4756-48D7-830F-BC00159FE572}"/>
    <cellStyle name="Вывод 8 3" xfId="956" xr:uid="{B919733A-3289-4364-A456-858DE7A4D0D7}"/>
    <cellStyle name="Вывод 8 4" xfId="1098" xr:uid="{E636A1FB-B8D9-48EA-BE3D-985AEFB6AD05}"/>
    <cellStyle name="Вывод 9" xfId="474" xr:uid="{EBDEF4BD-D268-4627-A1BF-FF5C077CB4BB}"/>
    <cellStyle name="Вывод 9 2" xfId="812" xr:uid="{744045C3-D6F3-4177-AD3A-E6E8E014B136}"/>
    <cellStyle name="Вывод 9 3" xfId="957" xr:uid="{B6A835E4-912B-4ECD-8079-5D434F679DB8}"/>
    <cellStyle name="Вывод 9 4" xfId="1099" xr:uid="{388DA579-125C-4014-A316-41C27D7CE03F}"/>
    <cellStyle name="Вычисление" xfId="347" xr:uid="{D3DC3EBB-3EEF-4628-9F9E-902CE17F6A00}"/>
    <cellStyle name="Вычисление 10" xfId="489" xr:uid="{B7F9E70A-3981-4A63-8953-A44B1F0CCA74}"/>
    <cellStyle name="Вычисление 10 2" xfId="813" xr:uid="{FF962E49-18F6-4D6C-83CF-E935F22E907A}"/>
    <cellStyle name="Вычисление 10 3" xfId="958" xr:uid="{478D9621-2384-4CB0-9257-FA802A257C1B}"/>
    <cellStyle name="Вычисление 10 4" xfId="1100" xr:uid="{65D29A5F-0DDF-43DE-B9C8-421DECAB0DA3}"/>
    <cellStyle name="Вычисление 11" xfId="503" xr:uid="{5530C230-5C49-40D7-8312-79DEEC1F8A42}"/>
    <cellStyle name="Вычисление 11 2" xfId="814" xr:uid="{0C038571-460E-4839-996A-76CD22E42844}"/>
    <cellStyle name="Вычисление 11 3" xfId="959" xr:uid="{AB5C421B-9C9B-4F48-8AC3-1B13073723FA}"/>
    <cellStyle name="Вычисление 11 4" xfId="1101" xr:uid="{BAD51DA2-7A8A-43B8-9ECE-4942AE4C744A}"/>
    <cellStyle name="Вычисление 12" xfId="563" xr:uid="{E1016228-A36B-4FD1-BB6C-8D86F240AC86}"/>
    <cellStyle name="Вычисление 12 2" xfId="815" xr:uid="{B5E6149E-CAF1-432B-88AE-B0FC6D6AAA84}"/>
    <cellStyle name="Вычисление 12 3" xfId="960" xr:uid="{5E661043-415B-4D59-A311-AD8F7253BE81}"/>
    <cellStyle name="Вычисление 12 4" xfId="1102" xr:uid="{EFB1203C-14CB-42FB-AE85-2437A5B48215}"/>
    <cellStyle name="Вычисление 13" xfId="816" xr:uid="{9E3327A1-2146-43BD-841E-D28461793C17}"/>
    <cellStyle name="Вычисление 14" xfId="961" xr:uid="{6822169A-EC1E-450B-9F94-DC9551249706}"/>
    <cellStyle name="Вычисление 2" xfId="378" xr:uid="{B0DA8282-22AF-4F99-8408-8FEF3F7044F9}"/>
    <cellStyle name="Вычисление 2 2" xfId="817" xr:uid="{6FA5E57D-447B-4BBD-8977-1D2C348D45A6}"/>
    <cellStyle name="Вычисление 2 3" xfId="962" xr:uid="{1E12D4CB-AB2F-4CA1-B2A5-5A1ED67DD9DB}"/>
    <cellStyle name="Вычисление 2 4" xfId="1103" xr:uid="{1E1DFBD2-60B3-4EFD-AD31-AE13D082AE74}"/>
    <cellStyle name="Вычисление 3" xfId="391" xr:uid="{38349BD1-6553-4270-AE49-805FC23796C0}"/>
    <cellStyle name="Вычисление 3 2" xfId="818" xr:uid="{BE90D90F-C136-43D4-A9A1-32DDF5106820}"/>
    <cellStyle name="Вычисление 3 3" xfId="963" xr:uid="{5EBC6526-1835-4965-94AF-11F5D68030D6}"/>
    <cellStyle name="Вычисление 3 4" xfId="1104" xr:uid="{5D9C5462-8D71-420A-A6E6-315FABDA95E6}"/>
    <cellStyle name="Вычисление 4" xfId="405" xr:uid="{AC1A2F50-D183-45E8-85C9-2381EDF9357A}"/>
    <cellStyle name="Вычисление 4 2" xfId="819" xr:uid="{BAD86C2C-BF17-4CBB-AB56-42CA9ED9B607}"/>
    <cellStyle name="Вычисление 4 3" xfId="964" xr:uid="{846B043F-0DD8-4629-A970-6C2FC5D8A8CF}"/>
    <cellStyle name="Вычисление 4 4" xfId="1105" xr:uid="{9AE3FF2A-5E0F-4E91-B71D-C48C1156EAA4}"/>
    <cellStyle name="Вычисление 5" xfId="419" xr:uid="{8E966A10-40E1-4594-BE74-B7A2C92E6CF9}"/>
    <cellStyle name="Вычисление 5 2" xfId="820" xr:uid="{8AFE4DE7-AE21-476A-9D04-A53E590EE423}"/>
    <cellStyle name="Вычисление 5 3" xfId="965" xr:uid="{27282315-F854-4AFB-99B6-05D3092F682F}"/>
    <cellStyle name="Вычисление 5 4" xfId="1106" xr:uid="{1F9E3244-7920-4B5E-951B-C5AF90C28985}"/>
    <cellStyle name="Вычисление 6" xfId="433" xr:uid="{E58D5065-D3FA-4281-AD53-3C6D9FC5FCC9}"/>
    <cellStyle name="Вычисление 6 2" xfId="821" xr:uid="{1C6AFC0C-1D5E-427B-A20B-88758480F5C8}"/>
    <cellStyle name="Вычисление 6 3" xfId="966" xr:uid="{4BE581C7-891D-474C-AD96-DDFEF36F1C42}"/>
    <cellStyle name="Вычисление 6 4" xfId="1107" xr:uid="{DCDB6BD9-9F4E-470C-8B68-3DB66A4407A4}"/>
    <cellStyle name="Вычисление 7" xfId="447" xr:uid="{DFC20FC2-C3E0-42B4-A7C2-8C55F11A885D}"/>
    <cellStyle name="Вычисление 7 2" xfId="822" xr:uid="{D47C3C6E-A200-4107-A590-897B5FBC0F9B}"/>
    <cellStyle name="Вычисление 7 3" xfId="967" xr:uid="{5D1DAE00-9BFD-45D4-9FFC-EF4E80D06E0F}"/>
    <cellStyle name="Вычисление 7 4" xfId="1108" xr:uid="{B4AD8AC2-B1A1-4893-AC15-01E2B8DCB68A}"/>
    <cellStyle name="Вычисление 8" xfId="461" xr:uid="{CD09E390-8C93-4209-9A9B-5148E85912AB}"/>
    <cellStyle name="Вычисление 8 2" xfId="823" xr:uid="{49A2CE58-9E3A-4B9D-9B76-2AD2164F7E2D}"/>
    <cellStyle name="Вычисление 8 3" xfId="968" xr:uid="{BDBB9CF6-75B8-4B18-A3B3-561AD972FB64}"/>
    <cellStyle name="Вычисление 8 4" xfId="1109" xr:uid="{FC41B9E1-2137-4126-95A1-22C0567B16D1}"/>
    <cellStyle name="Вычисление 9" xfId="475" xr:uid="{E97B39BC-FCA5-4DF3-81F1-2CDCABBA515A}"/>
    <cellStyle name="Вычисление 9 2" xfId="824" xr:uid="{2372FBED-29BC-4E0C-A865-0879AEF05B78}"/>
    <cellStyle name="Вычисление 9 3" xfId="969" xr:uid="{2A949151-89E6-461B-8882-9F99D3B9B11B}"/>
    <cellStyle name="Вычисление 9 4" xfId="1110" xr:uid="{6BCD6BDA-171F-4550-900B-9A7A7BEB71DB}"/>
    <cellStyle name="Заголовок 1" xfId="348" xr:uid="{39BF4C79-D158-4AF4-B645-4DADF9EC0D33}"/>
    <cellStyle name="Заголовок 2" xfId="349" xr:uid="{EF469755-82FE-4B50-8522-D2B88968B29E}"/>
    <cellStyle name="Заголовок 3" xfId="350" xr:uid="{6B81D25F-B8A7-48A4-8442-BC47B4CC6A6B}"/>
    <cellStyle name="Заголовок 3 2" xfId="825" xr:uid="{77EFFC38-03A0-4688-A30F-535EA0F983B6}"/>
    <cellStyle name="Заголовок 4" xfId="351" xr:uid="{6A5DB30A-EA9B-460B-8F2D-2F7ACC7E21E5}"/>
    <cellStyle name="Итог" xfId="352" xr:uid="{89891FF5-8BEE-428C-903C-ECA9A57859E1}"/>
    <cellStyle name="Итог 10" xfId="490" xr:uid="{9D3C9BEF-4A65-4E32-B504-4135FDC5FE5A}"/>
    <cellStyle name="Итог 10 2" xfId="826" xr:uid="{95EA34CE-7ABE-4172-9903-6C1BFB49720A}"/>
    <cellStyle name="Итог 10 3" xfId="970" xr:uid="{E57209C2-4FA2-4A45-A2A0-2628B0E5FD6C}"/>
    <cellStyle name="Итог 10 4" xfId="1111" xr:uid="{65B19AAD-3D51-4662-9E73-870FBBC1CF77}"/>
    <cellStyle name="Итог 11" xfId="504" xr:uid="{921EF222-2DBA-4657-A757-521595105A83}"/>
    <cellStyle name="Итог 11 2" xfId="827" xr:uid="{49C1C028-CC78-4FF2-9680-0C38EA246F2C}"/>
    <cellStyle name="Итог 11 3" xfId="971" xr:uid="{5E1CBB97-FD7E-4C5E-811E-9D37B3EE423F}"/>
    <cellStyle name="Итог 11 4" xfId="1112" xr:uid="{07F05002-E934-4F04-AA53-A042CA0EEF62}"/>
    <cellStyle name="Итог 12" xfId="564" xr:uid="{9CB42A0D-3528-4CE9-A762-96BAEB1049B8}"/>
    <cellStyle name="Итог 12 2" xfId="828" xr:uid="{A89FA92C-6AC9-4716-8916-93BF3DF42178}"/>
    <cellStyle name="Итог 12 3" xfId="972" xr:uid="{1CDEAB65-CD0D-4C93-8F9D-B015E6BA69B7}"/>
    <cellStyle name="Итог 12 4" xfId="1113" xr:uid="{D2812766-4086-49DE-94FD-D4B174FACD82}"/>
    <cellStyle name="Итог 13" xfId="829" xr:uid="{CA11A46E-DA82-4E43-AB27-CD43066AA8F3}"/>
    <cellStyle name="Итог 14" xfId="973" xr:uid="{0FD16BE4-DC9E-4FF3-B024-1A7682F1886B}"/>
    <cellStyle name="Итог 2" xfId="379" xr:uid="{B48730E4-2CEE-45DA-8B73-7DB70BFCF0B9}"/>
    <cellStyle name="Итог 2 2" xfId="830" xr:uid="{9E6E8A5A-1396-4BA3-9DBD-4D635B4CB3EB}"/>
    <cellStyle name="Итог 2 3" xfId="974" xr:uid="{76654D6F-3FC2-4D32-8527-F628306B4C18}"/>
    <cellStyle name="Итог 2 4" xfId="1114" xr:uid="{0D44BBFA-5872-414D-A573-DA8CF35C1FEE}"/>
    <cellStyle name="Итог 3" xfId="392" xr:uid="{E4E88492-784C-48F3-BF86-0F30421D32E8}"/>
    <cellStyle name="Итог 3 2" xfId="831" xr:uid="{9DD14028-ADCB-4E97-AEC4-991EB66E3A5A}"/>
    <cellStyle name="Итог 3 3" xfId="975" xr:uid="{83D8B3B6-D681-479F-AF3F-5E645AE68A44}"/>
    <cellStyle name="Итог 3 4" xfId="1115" xr:uid="{FA8424B1-BB5C-4507-B1E9-5091FB7368CC}"/>
    <cellStyle name="Итог 4" xfId="406" xr:uid="{9B1BF338-6775-43EB-B370-845A6FF7FC87}"/>
    <cellStyle name="Итог 4 2" xfId="832" xr:uid="{31A617B4-BE12-40FD-8948-4CDC036A83D4}"/>
    <cellStyle name="Итог 4 3" xfId="976" xr:uid="{39A9A1B2-21C3-45A0-BD05-4E382FD5D725}"/>
    <cellStyle name="Итог 4 4" xfId="1116" xr:uid="{0F1391EF-BABA-40B3-A279-9D6170189AD6}"/>
    <cellStyle name="Итог 5" xfId="420" xr:uid="{294D2F00-B5EB-426E-BAAB-BF91C9472296}"/>
    <cellStyle name="Итог 5 2" xfId="833" xr:uid="{33EBCF75-36A1-4A16-9F9A-034952202790}"/>
    <cellStyle name="Итог 5 3" xfId="977" xr:uid="{D152B1EB-F457-49EE-A3B1-B4BE568098FF}"/>
    <cellStyle name="Итог 5 4" xfId="1117" xr:uid="{5885FACC-C145-44E5-B0B0-685A53F6DCF0}"/>
    <cellStyle name="Итог 6" xfId="434" xr:uid="{E3C513DC-91C2-4FDB-A80D-8269BC843B97}"/>
    <cellStyle name="Итог 6 2" xfId="834" xr:uid="{396EF3B3-15C3-4A8F-A528-76D5CF62EDB2}"/>
    <cellStyle name="Итог 6 3" xfId="978" xr:uid="{D286DF49-AAAC-4C02-8070-01BA5C3124D3}"/>
    <cellStyle name="Итог 6 4" xfId="1118" xr:uid="{ECA928D4-800C-44D2-A210-33F4C5507D76}"/>
    <cellStyle name="Итог 7" xfId="448" xr:uid="{E3568E45-EC93-44B5-92C9-DE84EE20D334}"/>
    <cellStyle name="Итог 7 2" xfId="835" xr:uid="{994D07E9-D2C9-4354-9A38-253772FD69DA}"/>
    <cellStyle name="Итог 7 3" xfId="979" xr:uid="{CAC7F0C5-6DEA-4BBD-A499-A2A84A71F7D6}"/>
    <cellStyle name="Итог 7 4" xfId="1119" xr:uid="{D8FD02E7-7D60-4CEF-8E68-1AF5A0E0AFE2}"/>
    <cellStyle name="Итог 8" xfId="462" xr:uid="{03BCE4C3-16EA-4E79-BBC4-BED363FF5FBF}"/>
    <cellStyle name="Итог 8 2" xfId="836" xr:uid="{C0DA5EB0-52D1-4458-B137-31F146D1023F}"/>
    <cellStyle name="Итог 8 3" xfId="980" xr:uid="{5F8C8203-72CF-4229-A829-2DDD92716FAA}"/>
    <cellStyle name="Итог 8 4" xfId="1120" xr:uid="{FA40E697-98DB-4344-8367-7443798E3E90}"/>
    <cellStyle name="Итог 9" xfId="476" xr:uid="{1A52C72C-BBCC-46F9-ADE2-23E8EAB3E83B}"/>
    <cellStyle name="Итог 9 2" xfId="837" xr:uid="{C9A27C7B-BB5D-4D71-A2D8-510781362C92}"/>
    <cellStyle name="Итог 9 3" xfId="981" xr:uid="{28CDF7AE-5A3C-4B53-B6B2-B1577C8BFE88}"/>
    <cellStyle name="Итог 9 4" xfId="1121" xr:uid="{40DB06F1-F2C1-41A4-8D0A-293B6C5EC3B4}"/>
    <cellStyle name="Контрольная ячейка" xfId="353" xr:uid="{C9E8B0A6-F5AE-4D11-8178-7CD67BE3302A}"/>
    <cellStyle name="Название" xfId="354" xr:uid="{C5B216D5-EC82-468F-BE54-613FE513806D}"/>
    <cellStyle name="Нейтральный" xfId="355" xr:uid="{F1310026-4992-4D7A-8B83-04350EF81DE3}"/>
    <cellStyle name="Обычный_Лист1" xfId="356" xr:uid="{2ABF97CC-C2FD-4D4C-A9AB-B61B990A8055}"/>
    <cellStyle name="Плохой" xfId="357" xr:uid="{416DE2D7-A1F5-44F3-A451-4D022CD1C495}"/>
    <cellStyle name="Пояснение" xfId="358" xr:uid="{091CE8BB-79B9-4F16-932E-8428E62055F7}"/>
    <cellStyle name="Примечание" xfId="359" xr:uid="{9918A6BE-FDD7-4E24-BEC5-1179FB58EE26}"/>
    <cellStyle name="Примечание 10" xfId="491" xr:uid="{97477758-7F26-49BC-B286-584FE4E9EC3F}"/>
    <cellStyle name="Примечание 10 2" xfId="838" xr:uid="{991393E8-9D02-4BF3-B043-8A55E97895A0}"/>
    <cellStyle name="Примечание 10 3" xfId="982" xr:uid="{A96C7C49-F8BC-4C48-B83E-2B564CF3417B}"/>
    <cellStyle name="Примечание 10 4" xfId="1122" xr:uid="{31A0ABBC-7C19-4E65-979F-5832299E7710}"/>
    <cellStyle name="Примечание 11" xfId="505" xr:uid="{BDFE998A-C98E-4EAB-820B-0ACEE3C2DE78}"/>
    <cellStyle name="Примечание 11 2" xfId="839" xr:uid="{2D49201E-BABB-4A76-88DE-B7849C5643D8}"/>
    <cellStyle name="Примечание 11 3" xfId="983" xr:uid="{5E618895-1893-471D-8270-BC23B88D3875}"/>
    <cellStyle name="Примечание 11 4" xfId="1123" xr:uid="{002B4F1F-2E75-4E37-ACAE-11E54CE18DBA}"/>
    <cellStyle name="Примечание 12" xfId="565" xr:uid="{80A1E91B-AB65-40BB-86A8-01EB39FFF4C7}"/>
    <cellStyle name="Примечание 12 2" xfId="840" xr:uid="{8DD2F7D7-EDAC-43B4-9520-BEBB64B76D7D}"/>
    <cellStyle name="Примечание 12 3" xfId="984" xr:uid="{22DC6EB1-BE0D-4E1B-8D3B-833C5AA169E4}"/>
    <cellStyle name="Примечание 12 4" xfId="1124" xr:uid="{C0CA5E4D-D722-4D1D-9AD9-A35FF9E285EC}"/>
    <cellStyle name="Примечание 13" xfId="841" xr:uid="{D52BDE7B-D73B-483B-BB78-CCE4FA37819D}"/>
    <cellStyle name="Примечание 14" xfId="985" xr:uid="{B3911DDD-E3AA-4A2D-A820-8302B8A733C6}"/>
    <cellStyle name="Примечание 15" xfId="1125" xr:uid="{7A1C1F9D-F1A2-49FB-95A5-B2B986DF25C3}"/>
    <cellStyle name="Примечание 16" xfId="1171" xr:uid="{7D996AE1-3AD1-4E7E-8E76-AA78600484C0}"/>
    <cellStyle name="Примечание 2" xfId="372" xr:uid="{6AAF7781-3282-4E09-A9B1-AC54F90A73A9}"/>
    <cellStyle name="Примечание 2 2" xfId="842" xr:uid="{9AF9716C-128A-4C62-B156-7EBB683E575D}"/>
    <cellStyle name="Примечание 2 3" xfId="986" xr:uid="{C3C64432-110C-4396-99D1-7596A8B9E330}"/>
    <cellStyle name="Примечание 2 4" xfId="1126" xr:uid="{1AB474D4-1D49-44F0-BF77-7B04CC2014FF}"/>
    <cellStyle name="Примечание 3" xfId="393" xr:uid="{4BB54474-2FCB-4CE6-A76C-8188819FA88C}"/>
    <cellStyle name="Примечание 3 2" xfId="843" xr:uid="{33F0D39E-DB38-47F5-8DF4-2FCD5C256546}"/>
    <cellStyle name="Примечание 3 3" xfId="987" xr:uid="{C668310B-C112-41E9-B7ED-CD656A666521}"/>
    <cellStyle name="Примечание 3 4" xfId="1127" xr:uid="{17E51829-E849-46FD-8770-B686279439FE}"/>
    <cellStyle name="Примечание 4" xfId="407" xr:uid="{AFC3AEA9-441A-43F3-8C3A-6566B28BE382}"/>
    <cellStyle name="Примечание 4 2" xfId="844" xr:uid="{5309FF86-C892-49AF-9EF4-B73F35A62E41}"/>
    <cellStyle name="Примечание 4 3" xfId="988" xr:uid="{365AF124-998A-49C3-A1B0-7F92120C055E}"/>
    <cellStyle name="Примечание 4 4" xfId="1128" xr:uid="{37DC57A2-06C5-49B1-BABB-185AB1230180}"/>
    <cellStyle name="Примечание 5" xfId="421" xr:uid="{FB277DF0-905B-4AA2-9B49-D8C5F9FB74E5}"/>
    <cellStyle name="Примечание 5 2" xfId="845" xr:uid="{2D2C24A3-BD41-453F-9478-34449706990B}"/>
    <cellStyle name="Примечание 5 3" xfId="989" xr:uid="{DE5631B6-1D44-4AD2-B038-0C0C0DF79E05}"/>
    <cellStyle name="Примечание 5 4" xfId="1129" xr:uid="{2C2B241E-CB56-434D-8964-C7416FEAE21B}"/>
    <cellStyle name="Примечание 6" xfId="435" xr:uid="{4939D67C-9D6C-43E1-A888-815EF8622B52}"/>
    <cellStyle name="Примечание 6 2" xfId="846" xr:uid="{B7266715-7F31-4D2C-8660-06BD033EAB91}"/>
    <cellStyle name="Примечание 6 3" xfId="990" xr:uid="{472A9F2B-15A3-4ED9-BD23-25D7892AED3A}"/>
    <cellStyle name="Примечание 6 4" xfId="1130" xr:uid="{FCD05520-3F42-420F-B4A2-29624FA8FC10}"/>
    <cellStyle name="Примечание 7" xfId="449" xr:uid="{3761522D-DAA5-46F5-985A-70CBEDA0CC4A}"/>
    <cellStyle name="Примечание 7 2" xfId="847" xr:uid="{FEB05D83-1A13-46DC-AD87-B6260A535262}"/>
    <cellStyle name="Примечание 7 3" xfId="991" xr:uid="{749D05A8-E1B3-4538-B953-BD9C7322D34D}"/>
    <cellStyle name="Примечание 7 4" xfId="1131" xr:uid="{C5413DF6-4823-42C8-9ADC-2F559364A065}"/>
    <cellStyle name="Примечание 8" xfId="463" xr:uid="{ED9CD479-DAD8-43A2-BA21-96ADE5B035C8}"/>
    <cellStyle name="Примечание 8 2" xfId="848" xr:uid="{A8E4E7E2-DFE0-47C9-93CB-1400B1640311}"/>
    <cellStyle name="Примечание 8 3" xfId="992" xr:uid="{6E1E57D0-0860-40C1-8DC4-16B7ED1D40D0}"/>
    <cellStyle name="Примечание 8 4" xfId="1132" xr:uid="{B8B494B6-D21F-4369-82ED-EF964404FE76}"/>
    <cellStyle name="Примечание 9" xfId="477" xr:uid="{893D0DF8-1373-49ED-98C8-C51D4CBE1D4C}"/>
    <cellStyle name="Примечание 9 2" xfId="849" xr:uid="{92E48C9E-5443-46D8-A60C-5D121D3CBF68}"/>
    <cellStyle name="Примечание 9 3" xfId="993" xr:uid="{011CD694-038D-45BC-8EC2-63776CF04E34}"/>
    <cellStyle name="Примечание 9 4" xfId="1133" xr:uid="{E10B0628-0571-408C-956D-1E486781D71E}"/>
    <cellStyle name="Связанная ячейка" xfId="360" xr:uid="{15B9D8C9-2AD0-4586-81C6-6CDDE6629556}"/>
    <cellStyle name="Текст предупреждения" xfId="361" xr:uid="{01A773CC-E90B-4143-843C-8978F431595C}"/>
    <cellStyle name="Хороший" xfId="362" xr:uid="{8B1285C0-FB5D-4951-9611-FFBE959FC3E4}"/>
    <cellStyle name="常规_ORDER" xfId="363" xr:uid="{A9301685-3C36-407A-9CD8-DE77AAE3432D}"/>
  </cellStyles>
  <dxfs count="0"/>
  <tableStyles count="1" defaultTableStyle="TableStyleMedium2" defaultPivotStyle="PivotStyleLight16">
    <tableStyle name="Invisible" pivot="0" table="0" count="0" xr9:uid="{61F907D8-511B-4E8F-9796-5208B9172AA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xmlMaps" Target="xmlMap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view="pageBreakPreview" zoomScale="90" zoomScaleNormal="100" zoomScaleSheetLayoutView="90" workbookViewId="0">
      <selection activeCell="D34" sqref="D34"/>
    </sheetView>
  </sheetViews>
  <sheetFormatPr defaultColWidth="9.1796875" defaultRowHeight="14.5"/>
  <cols>
    <col min="1" max="8" width="9.1796875" style="35"/>
    <col min="9" max="9" width="15.26953125" style="35" customWidth="1"/>
    <col min="10" max="10" width="9.1796875" style="35"/>
    <col min="11" max="13" width="9.1796875" style="33"/>
    <col min="14" max="14" width="9.1796875" style="34"/>
    <col min="15" max="20" width="9.1796875" style="33"/>
    <col min="21" max="16384" width="9.1796875" style="35"/>
  </cols>
  <sheetData>
    <row r="1" spans="1:20" ht="15.5">
      <c r="A1" s="123" t="s">
        <v>305</v>
      </c>
      <c r="B1" s="124"/>
      <c r="C1" s="124"/>
      <c r="D1" s="51"/>
      <c r="E1" s="51"/>
      <c r="F1" s="51"/>
      <c r="G1" s="51"/>
      <c r="H1" s="51"/>
      <c r="I1" s="51"/>
      <c r="J1" s="52"/>
    </row>
    <row r="2" spans="1:20" ht="14.5" customHeight="1">
      <c r="A2" s="125" t="s">
        <v>321</v>
      </c>
      <c r="B2" s="126"/>
      <c r="C2" s="126"/>
      <c r="D2" s="126"/>
      <c r="E2" s="126"/>
      <c r="F2" s="126"/>
      <c r="G2" s="126"/>
      <c r="H2" s="126"/>
      <c r="I2" s="126"/>
      <c r="J2" s="127"/>
      <c r="N2" s="34">
        <v>1</v>
      </c>
    </row>
    <row r="3" spans="1:20">
      <c r="A3" s="53"/>
      <c r="B3" s="54"/>
      <c r="C3" s="54"/>
      <c r="D3" s="54"/>
      <c r="E3" s="54"/>
      <c r="F3" s="54"/>
      <c r="G3" s="54"/>
      <c r="H3" s="54"/>
      <c r="I3" s="54"/>
      <c r="J3" s="55"/>
      <c r="N3" s="34">
        <v>2</v>
      </c>
    </row>
    <row r="4" spans="1:20" ht="33.65" customHeight="1">
      <c r="A4" s="128" t="s">
        <v>306</v>
      </c>
      <c r="B4" s="129"/>
      <c r="C4" s="129"/>
      <c r="D4" s="129"/>
      <c r="E4" s="130">
        <v>46023</v>
      </c>
      <c r="F4" s="131"/>
      <c r="G4" s="56" t="s">
        <v>0</v>
      </c>
      <c r="H4" s="130">
        <v>46295</v>
      </c>
      <c r="I4" s="131"/>
      <c r="J4" s="57"/>
      <c r="N4" s="34">
        <v>3</v>
      </c>
    </row>
    <row r="5" spans="1:20" s="33" customFormat="1" ht="10.15" customHeight="1">
      <c r="A5" s="132"/>
      <c r="B5" s="133"/>
      <c r="C5" s="133"/>
      <c r="D5" s="133"/>
      <c r="E5" s="133"/>
      <c r="F5" s="133"/>
      <c r="G5" s="133"/>
      <c r="H5" s="133"/>
      <c r="I5" s="133"/>
      <c r="J5" s="134"/>
      <c r="N5" s="34">
        <v>4</v>
      </c>
    </row>
    <row r="6" spans="1:20" ht="20.5" customHeight="1">
      <c r="A6" s="58"/>
      <c r="B6" s="59" t="s">
        <v>326</v>
      </c>
      <c r="C6" s="60"/>
      <c r="D6" s="60"/>
      <c r="E6" s="17">
        <v>2026</v>
      </c>
      <c r="F6" s="61"/>
      <c r="G6" s="56"/>
      <c r="H6" s="61"/>
      <c r="I6" s="62"/>
      <c r="J6" s="63"/>
    </row>
    <row r="7" spans="1:20" s="38" customFormat="1" ht="10.9" customHeight="1">
      <c r="A7" s="58"/>
      <c r="B7" s="60"/>
      <c r="C7" s="60"/>
      <c r="D7" s="60"/>
      <c r="E7" s="64"/>
      <c r="F7" s="64"/>
      <c r="G7" s="56"/>
      <c r="H7" s="61"/>
      <c r="I7" s="62"/>
      <c r="J7" s="63"/>
      <c r="K7" s="36"/>
      <c r="L7" s="36"/>
      <c r="M7" s="36"/>
      <c r="N7" s="37"/>
      <c r="O7" s="36"/>
      <c r="P7" s="36"/>
      <c r="Q7" s="36"/>
      <c r="R7" s="36"/>
      <c r="S7" s="36"/>
      <c r="T7" s="36"/>
    </row>
    <row r="8" spans="1:20" ht="20.5" customHeight="1">
      <c r="A8" s="58"/>
      <c r="B8" s="59" t="s">
        <v>327</v>
      </c>
      <c r="C8" s="60"/>
      <c r="D8" s="60"/>
      <c r="E8" s="17">
        <v>3</v>
      </c>
      <c r="F8" s="61"/>
      <c r="G8" s="56"/>
      <c r="H8" s="61"/>
      <c r="I8" s="62"/>
      <c r="J8" s="63"/>
    </row>
    <row r="9" spans="1:20" s="38" customFormat="1" ht="10.9" customHeight="1">
      <c r="A9" s="58"/>
      <c r="B9" s="60"/>
      <c r="C9" s="60"/>
      <c r="D9" s="60"/>
      <c r="E9" s="64"/>
      <c r="F9" s="64"/>
      <c r="G9" s="56"/>
      <c r="H9" s="64"/>
      <c r="I9" s="65"/>
      <c r="J9" s="63"/>
      <c r="K9" s="36"/>
      <c r="L9" s="36"/>
      <c r="M9" s="36"/>
      <c r="N9" s="37"/>
      <c r="O9" s="36"/>
      <c r="P9" s="36"/>
      <c r="Q9" s="36"/>
      <c r="R9" s="36"/>
      <c r="S9" s="36"/>
      <c r="T9" s="36"/>
    </row>
    <row r="10" spans="1:20" ht="37.9" customHeight="1">
      <c r="A10" s="142" t="s">
        <v>328</v>
      </c>
      <c r="B10" s="143"/>
      <c r="C10" s="143"/>
      <c r="D10" s="143"/>
      <c r="E10" s="143"/>
      <c r="F10" s="143"/>
      <c r="G10" s="143"/>
      <c r="H10" s="143"/>
      <c r="I10" s="143"/>
      <c r="J10" s="66"/>
    </row>
    <row r="11" spans="1:20" ht="24.65" customHeight="1">
      <c r="A11" s="144" t="s">
        <v>307</v>
      </c>
      <c r="B11" s="145"/>
      <c r="C11" s="137" t="s">
        <v>449</v>
      </c>
      <c r="D11" s="138"/>
      <c r="E11" s="67"/>
      <c r="F11" s="146" t="s">
        <v>329</v>
      </c>
      <c r="G11" s="136"/>
      <c r="H11" s="147" t="s">
        <v>450</v>
      </c>
      <c r="I11" s="148"/>
      <c r="J11" s="68"/>
    </row>
    <row r="12" spans="1:20" ht="14.5" customHeight="1">
      <c r="A12" s="69"/>
      <c r="B12" s="70"/>
      <c r="C12" s="70"/>
      <c r="D12" s="70"/>
      <c r="E12" s="140"/>
      <c r="F12" s="140"/>
      <c r="G12" s="140"/>
      <c r="H12" s="140"/>
      <c r="I12" s="71"/>
      <c r="J12" s="68"/>
    </row>
    <row r="13" spans="1:20" ht="21" customHeight="1">
      <c r="A13" s="135" t="s">
        <v>322</v>
      </c>
      <c r="B13" s="136"/>
      <c r="C13" s="137" t="s">
        <v>451</v>
      </c>
      <c r="D13" s="138"/>
      <c r="E13" s="139"/>
      <c r="F13" s="140"/>
      <c r="G13" s="140"/>
      <c r="H13" s="140"/>
      <c r="I13" s="71"/>
      <c r="J13" s="68"/>
    </row>
    <row r="14" spans="1:20" ht="10.9" customHeight="1">
      <c r="A14" s="67"/>
      <c r="B14" s="71"/>
      <c r="C14" s="47"/>
      <c r="D14" s="47"/>
      <c r="E14" s="141"/>
      <c r="F14" s="141"/>
      <c r="G14" s="141"/>
      <c r="H14" s="141"/>
      <c r="I14" s="70"/>
      <c r="J14" s="72"/>
    </row>
    <row r="15" spans="1:20" ht="22.9" customHeight="1">
      <c r="A15" s="135" t="s">
        <v>308</v>
      </c>
      <c r="B15" s="136"/>
      <c r="C15" s="137" t="s">
        <v>452</v>
      </c>
      <c r="D15" s="138"/>
      <c r="E15" s="155"/>
      <c r="F15" s="156"/>
      <c r="G15" s="73" t="s">
        <v>330</v>
      </c>
      <c r="H15" s="147" t="s">
        <v>454</v>
      </c>
      <c r="I15" s="148"/>
      <c r="J15" s="74"/>
    </row>
    <row r="16" spans="1:20" ht="10.9" customHeight="1">
      <c r="A16" s="67"/>
      <c r="B16" s="71"/>
      <c r="C16" s="70"/>
      <c r="D16" s="70"/>
      <c r="E16" s="141"/>
      <c r="F16" s="141"/>
      <c r="G16" s="157"/>
      <c r="H16" s="157"/>
      <c r="I16" s="70"/>
      <c r="J16" s="72"/>
    </row>
    <row r="17" spans="1:10" ht="22.9" customHeight="1">
      <c r="A17" s="75"/>
      <c r="B17" s="73" t="s">
        <v>331</v>
      </c>
      <c r="C17" s="137" t="s">
        <v>453</v>
      </c>
      <c r="D17" s="138"/>
      <c r="E17" s="76"/>
      <c r="F17" s="76"/>
      <c r="G17" s="76"/>
      <c r="H17" s="76"/>
      <c r="I17" s="76"/>
      <c r="J17" s="74"/>
    </row>
    <row r="18" spans="1:10">
      <c r="A18" s="149"/>
      <c r="B18" s="150"/>
      <c r="C18" s="141"/>
      <c r="D18" s="141"/>
      <c r="E18" s="141"/>
      <c r="F18" s="141"/>
      <c r="G18" s="141"/>
      <c r="H18" s="141"/>
      <c r="I18" s="70"/>
      <c r="J18" s="72"/>
    </row>
    <row r="19" spans="1:10">
      <c r="A19" s="144" t="s">
        <v>309</v>
      </c>
      <c r="B19" s="151"/>
      <c r="C19" s="152" t="s">
        <v>455</v>
      </c>
      <c r="D19" s="153"/>
      <c r="E19" s="153"/>
      <c r="F19" s="153"/>
      <c r="G19" s="153"/>
      <c r="H19" s="153"/>
      <c r="I19" s="153"/>
      <c r="J19" s="154"/>
    </row>
    <row r="20" spans="1:10">
      <c r="A20" s="69"/>
      <c r="B20" s="70"/>
      <c r="C20" s="77"/>
      <c r="D20" s="70"/>
      <c r="E20" s="141"/>
      <c r="F20" s="141"/>
      <c r="G20" s="141"/>
      <c r="H20" s="141"/>
      <c r="I20" s="70"/>
      <c r="J20" s="72"/>
    </row>
    <row r="21" spans="1:10">
      <c r="A21" s="144" t="s">
        <v>310</v>
      </c>
      <c r="B21" s="151"/>
      <c r="C21" s="147">
        <v>10000</v>
      </c>
      <c r="D21" s="148"/>
      <c r="E21" s="141"/>
      <c r="F21" s="141"/>
      <c r="G21" s="152" t="s">
        <v>456</v>
      </c>
      <c r="H21" s="153"/>
      <c r="I21" s="153"/>
      <c r="J21" s="154"/>
    </row>
    <row r="22" spans="1:10">
      <c r="A22" s="69"/>
      <c r="B22" s="70"/>
      <c r="C22" s="70"/>
      <c r="D22" s="70"/>
      <c r="E22" s="141"/>
      <c r="F22" s="141"/>
      <c r="G22" s="141"/>
      <c r="H22" s="141"/>
      <c r="I22" s="70"/>
      <c r="J22" s="72"/>
    </row>
    <row r="23" spans="1:10">
      <c r="A23" s="144" t="s">
        <v>311</v>
      </c>
      <c r="B23" s="151"/>
      <c r="C23" s="152" t="s">
        <v>457</v>
      </c>
      <c r="D23" s="153"/>
      <c r="E23" s="153"/>
      <c r="F23" s="153"/>
      <c r="G23" s="153"/>
      <c r="H23" s="153"/>
      <c r="I23" s="153"/>
      <c r="J23" s="154"/>
    </row>
    <row r="24" spans="1:10">
      <c r="A24" s="69"/>
      <c r="B24" s="70"/>
      <c r="C24" s="47"/>
      <c r="D24" s="70"/>
      <c r="E24" s="141"/>
      <c r="F24" s="141"/>
      <c r="G24" s="141"/>
      <c r="H24" s="141"/>
      <c r="I24" s="70"/>
      <c r="J24" s="72"/>
    </row>
    <row r="25" spans="1:10">
      <c r="A25" s="144" t="s">
        <v>312</v>
      </c>
      <c r="B25" s="151"/>
      <c r="C25" s="159" t="s">
        <v>458</v>
      </c>
      <c r="D25" s="160"/>
      <c r="E25" s="160"/>
      <c r="F25" s="160"/>
      <c r="G25" s="160"/>
      <c r="H25" s="160"/>
      <c r="I25" s="160"/>
      <c r="J25" s="161"/>
    </row>
    <row r="26" spans="1:10">
      <c r="A26" s="69"/>
      <c r="B26" s="70"/>
      <c r="C26" s="77"/>
      <c r="D26" s="70"/>
      <c r="E26" s="141"/>
      <c r="F26" s="141"/>
      <c r="G26" s="141"/>
      <c r="H26" s="141"/>
      <c r="I26" s="70"/>
      <c r="J26" s="72"/>
    </row>
    <row r="27" spans="1:10">
      <c r="A27" s="144" t="s">
        <v>313</v>
      </c>
      <c r="B27" s="151"/>
      <c r="C27" s="159" t="s">
        <v>459</v>
      </c>
      <c r="D27" s="160"/>
      <c r="E27" s="160"/>
      <c r="F27" s="160"/>
      <c r="G27" s="160"/>
      <c r="H27" s="160"/>
      <c r="I27" s="160"/>
      <c r="J27" s="161"/>
    </row>
    <row r="28" spans="1:10" ht="13.9" customHeight="1">
      <c r="A28" s="69"/>
      <c r="B28" s="70"/>
      <c r="C28" s="77"/>
      <c r="D28" s="70"/>
      <c r="E28" s="141"/>
      <c r="F28" s="141"/>
      <c r="G28" s="141"/>
      <c r="H28" s="141"/>
      <c r="I28" s="70"/>
      <c r="J28" s="72"/>
    </row>
    <row r="29" spans="1:10" ht="22.9" customHeight="1">
      <c r="A29" s="135" t="s">
        <v>323</v>
      </c>
      <c r="B29" s="151"/>
      <c r="C29" s="18">
        <v>1005</v>
      </c>
      <c r="D29" s="78"/>
      <c r="E29" s="158"/>
      <c r="F29" s="158"/>
      <c r="G29" s="158"/>
      <c r="H29" s="158"/>
      <c r="I29" s="79"/>
      <c r="J29" s="80"/>
    </row>
    <row r="30" spans="1:10">
      <c r="A30" s="69"/>
      <c r="B30" s="70"/>
      <c r="C30" s="70"/>
      <c r="D30" s="70"/>
      <c r="E30" s="141"/>
      <c r="F30" s="141"/>
      <c r="G30" s="141"/>
      <c r="H30" s="141"/>
      <c r="I30" s="79"/>
      <c r="J30" s="80"/>
    </row>
    <row r="31" spans="1:10">
      <c r="A31" s="144" t="s">
        <v>314</v>
      </c>
      <c r="B31" s="151"/>
      <c r="C31" s="19" t="s">
        <v>334</v>
      </c>
      <c r="D31" s="162" t="s">
        <v>332</v>
      </c>
      <c r="E31" s="163"/>
      <c r="F31" s="163"/>
      <c r="G31" s="163"/>
      <c r="H31" s="70"/>
      <c r="I31" s="81" t="s">
        <v>333</v>
      </c>
      <c r="J31" s="82" t="s">
        <v>334</v>
      </c>
    </row>
    <row r="32" spans="1:10">
      <c r="A32" s="144"/>
      <c r="B32" s="151"/>
      <c r="C32" s="83"/>
      <c r="D32" s="56"/>
      <c r="E32" s="156"/>
      <c r="F32" s="156"/>
      <c r="G32" s="156"/>
      <c r="H32" s="156"/>
      <c r="I32" s="79"/>
      <c r="J32" s="80"/>
    </row>
    <row r="33" spans="1:10">
      <c r="A33" s="144" t="s">
        <v>324</v>
      </c>
      <c r="B33" s="151"/>
      <c r="C33" s="18" t="s">
        <v>336</v>
      </c>
      <c r="D33" s="162" t="s">
        <v>335</v>
      </c>
      <c r="E33" s="163"/>
      <c r="F33" s="163"/>
      <c r="G33" s="163"/>
      <c r="H33" s="76"/>
      <c r="I33" s="81" t="s">
        <v>336</v>
      </c>
      <c r="J33" s="82" t="s">
        <v>337</v>
      </c>
    </row>
    <row r="34" spans="1:10">
      <c r="A34" s="69"/>
      <c r="B34" s="70"/>
      <c r="C34" s="70"/>
      <c r="D34" s="70"/>
      <c r="E34" s="141"/>
      <c r="F34" s="141"/>
      <c r="G34" s="141"/>
      <c r="H34" s="141"/>
      <c r="I34" s="70"/>
      <c r="J34" s="72"/>
    </row>
    <row r="35" spans="1:10">
      <c r="A35" s="162" t="s">
        <v>325</v>
      </c>
      <c r="B35" s="163"/>
      <c r="C35" s="163"/>
      <c r="D35" s="163"/>
      <c r="E35" s="163" t="s">
        <v>315</v>
      </c>
      <c r="F35" s="163"/>
      <c r="G35" s="163"/>
      <c r="H35" s="163"/>
      <c r="I35" s="163"/>
      <c r="J35" s="84" t="s">
        <v>316</v>
      </c>
    </row>
    <row r="36" spans="1:10">
      <c r="A36" s="69"/>
      <c r="B36" s="70"/>
      <c r="C36" s="70"/>
      <c r="D36" s="70"/>
      <c r="E36" s="141"/>
      <c r="F36" s="141"/>
      <c r="G36" s="141"/>
      <c r="H36" s="141"/>
      <c r="I36" s="70"/>
      <c r="J36" s="80"/>
    </row>
    <row r="37" spans="1:10">
      <c r="A37" s="164"/>
      <c r="B37" s="165"/>
      <c r="C37" s="165"/>
      <c r="D37" s="165"/>
      <c r="E37" s="164"/>
      <c r="F37" s="165"/>
      <c r="G37" s="165"/>
      <c r="H37" s="165"/>
      <c r="I37" s="166"/>
      <c r="J37" s="48"/>
    </row>
    <row r="38" spans="1:10">
      <c r="A38" s="39"/>
      <c r="B38" s="47"/>
      <c r="C38" s="50"/>
      <c r="D38" s="167"/>
      <c r="E38" s="167"/>
      <c r="F38" s="167"/>
      <c r="G38" s="167"/>
      <c r="H38" s="167"/>
      <c r="I38" s="167"/>
      <c r="J38" s="40"/>
    </row>
    <row r="39" spans="1:10">
      <c r="A39" s="164"/>
      <c r="B39" s="165"/>
      <c r="C39" s="165"/>
      <c r="D39" s="166"/>
      <c r="E39" s="164"/>
      <c r="F39" s="165"/>
      <c r="G39" s="165"/>
      <c r="H39" s="165"/>
      <c r="I39" s="166"/>
      <c r="J39" s="18"/>
    </row>
    <row r="40" spans="1:10">
      <c r="A40" s="39"/>
      <c r="B40" s="47"/>
      <c r="C40" s="50"/>
      <c r="D40" s="49"/>
      <c r="E40" s="167"/>
      <c r="F40" s="167"/>
      <c r="G40" s="167"/>
      <c r="H40" s="167"/>
      <c r="I40" s="46"/>
      <c r="J40" s="40"/>
    </row>
    <row r="41" spans="1:10">
      <c r="A41" s="164"/>
      <c r="B41" s="165"/>
      <c r="C41" s="165"/>
      <c r="D41" s="166"/>
      <c r="E41" s="164"/>
      <c r="F41" s="165"/>
      <c r="G41" s="165"/>
      <c r="H41" s="165"/>
      <c r="I41" s="166"/>
      <c r="J41" s="18"/>
    </row>
    <row r="42" spans="1:10">
      <c r="A42" s="39"/>
      <c r="B42" s="47"/>
      <c r="C42" s="50"/>
      <c r="D42" s="49"/>
      <c r="E42" s="167"/>
      <c r="F42" s="167"/>
      <c r="G42" s="167"/>
      <c r="H42" s="167"/>
      <c r="I42" s="46"/>
      <c r="J42" s="40"/>
    </row>
    <row r="43" spans="1:10">
      <c r="A43" s="164"/>
      <c r="B43" s="165"/>
      <c r="C43" s="165"/>
      <c r="D43" s="166"/>
      <c r="E43" s="164"/>
      <c r="F43" s="165"/>
      <c r="G43" s="165"/>
      <c r="H43" s="165"/>
      <c r="I43" s="166"/>
      <c r="J43" s="18"/>
    </row>
    <row r="44" spans="1:10">
      <c r="A44" s="41"/>
      <c r="B44" s="50"/>
      <c r="C44" s="169"/>
      <c r="D44" s="169"/>
      <c r="E44" s="157"/>
      <c r="F44" s="157"/>
      <c r="G44" s="169"/>
      <c r="H44" s="169"/>
      <c r="I44" s="169"/>
      <c r="J44" s="40"/>
    </row>
    <row r="45" spans="1:10">
      <c r="A45" s="164"/>
      <c r="B45" s="165"/>
      <c r="C45" s="165"/>
      <c r="D45" s="166"/>
      <c r="E45" s="164"/>
      <c r="F45" s="165"/>
      <c r="G45" s="165"/>
      <c r="H45" s="165"/>
      <c r="I45" s="166"/>
      <c r="J45" s="18"/>
    </row>
    <row r="46" spans="1:10">
      <c r="A46" s="41"/>
      <c r="B46" s="50"/>
      <c r="C46" s="50"/>
      <c r="D46" s="47"/>
      <c r="E46" s="157"/>
      <c r="F46" s="157"/>
      <c r="G46" s="169"/>
      <c r="H46" s="169"/>
      <c r="I46" s="47"/>
      <c r="J46" s="40"/>
    </row>
    <row r="47" spans="1:10">
      <c r="A47" s="164"/>
      <c r="B47" s="165"/>
      <c r="C47" s="165"/>
      <c r="D47" s="166"/>
      <c r="E47" s="164"/>
      <c r="F47" s="165"/>
      <c r="G47" s="165"/>
      <c r="H47" s="165"/>
      <c r="I47" s="166"/>
      <c r="J47" s="18"/>
    </row>
    <row r="48" spans="1:10">
      <c r="A48" s="85"/>
      <c r="B48" s="77"/>
      <c r="C48" s="77"/>
      <c r="D48" s="70"/>
      <c r="E48" s="141"/>
      <c r="F48" s="141"/>
      <c r="G48" s="168"/>
      <c r="H48" s="168"/>
      <c r="I48" s="70"/>
      <c r="J48" s="86" t="s">
        <v>338</v>
      </c>
    </row>
    <row r="49" spans="1:10">
      <c r="A49" s="85"/>
      <c r="B49" s="77"/>
      <c r="C49" s="77"/>
      <c r="D49" s="70"/>
      <c r="E49" s="141"/>
      <c r="F49" s="141"/>
      <c r="G49" s="168"/>
      <c r="H49" s="168"/>
      <c r="I49" s="70"/>
      <c r="J49" s="86" t="s">
        <v>339</v>
      </c>
    </row>
    <row r="50" spans="1:10" ht="14.5" customHeight="1">
      <c r="A50" s="135" t="s">
        <v>317</v>
      </c>
      <c r="B50" s="146"/>
      <c r="C50" s="147" t="s">
        <v>339</v>
      </c>
      <c r="D50" s="148"/>
      <c r="E50" s="174" t="s">
        <v>340</v>
      </c>
      <c r="F50" s="175"/>
      <c r="G50" s="152"/>
      <c r="H50" s="153"/>
      <c r="I50" s="153"/>
      <c r="J50" s="154"/>
    </row>
    <row r="51" spans="1:10">
      <c r="A51" s="85"/>
      <c r="B51" s="77"/>
      <c r="C51" s="168"/>
      <c r="D51" s="168"/>
      <c r="E51" s="141"/>
      <c r="F51" s="141"/>
      <c r="G51" s="176" t="s">
        <v>341</v>
      </c>
      <c r="H51" s="176"/>
      <c r="I51" s="176"/>
      <c r="J51" s="63"/>
    </row>
    <row r="52" spans="1:10" ht="13.9" customHeight="1">
      <c r="A52" s="135" t="s">
        <v>318</v>
      </c>
      <c r="B52" s="146"/>
      <c r="C52" s="152" t="s">
        <v>460</v>
      </c>
      <c r="D52" s="153"/>
      <c r="E52" s="153"/>
      <c r="F52" s="153"/>
      <c r="G52" s="153"/>
      <c r="H52" s="153"/>
      <c r="I52" s="153"/>
      <c r="J52" s="154"/>
    </row>
    <row r="53" spans="1:10">
      <c r="A53" s="69"/>
      <c r="B53" s="70"/>
      <c r="C53" s="158" t="s">
        <v>319</v>
      </c>
      <c r="D53" s="158"/>
      <c r="E53" s="158"/>
      <c r="F53" s="158"/>
      <c r="G53" s="158"/>
      <c r="H53" s="158"/>
      <c r="I53" s="158"/>
      <c r="J53" s="72"/>
    </row>
    <row r="54" spans="1:10">
      <c r="A54" s="135" t="s">
        <v>320</v>
      </c>
      <c r="B54" s="146"/>
      <c r="C54" s="170"/>
      <c r="D54" s="171"/>
      <c r="E54" s="172"/>
      <c r="F54" s="141"/>
      <c r="G54" s="141"/>
      <c r="H54" s="163"/>
      <c r="I54" s="163"/>
      <c r="J54" s="173"/>
    </row>
    <row r="55" spans="1:10">
      <c r="A55" s="69"/>
      <c r="B55" s="70"/>
      <c r="C55" s="77"/>
      <c r="D55" s="70"/>
      <c r="E55" s="141"/>
      <c r="F55" s="141"/>
      <c r="G55" s="141"/>
      <c r="H55" s="141"/>
      <c r="I55" s="70"/>
      <c r="J55" s="72"/>
    </row>
    <row r="56" spans="1:10" ht="14.5" customHeight="1">
      <c r="A56" s="135" t="s">
        <v>312</v>
      </c>
      <c r="B56" s="146"/>
      <c r="C56" s="177" t="s">
        <v>461</v>
      </c>
      <c r="D56" s="178"/>
      <c r="E56" s="178"/>
      <c r="F56" s="178"/>
      <c r="G56" s="178"/>
      <c r="H56" s="178"/>
      <c r="I56" s="178"/>
      <c r="J56" s="179"/>
    </row>
    <row r="57" spans="1:10">
      <c r="A57" s="69"/>
      <c r="B57" s="70"/>
      <c r="C57" s="70"/>
      <c r="D57" s="70"/>
      <c r="E57" s="141"/>
      <c r="F57" s="141"/>
      <c r="G57" s="141"/>
      <c r="H57" s="141"/>
      <c r="I57" s="70"/>
      <c r="J57" s="72"/>
    </row>
    <row r="58" spans="1:10">
      <c r="A58" s="135" t="s">
        <v>342</v>
      </c>
      <c r="B58" s="146"/>
      <c r="C58" s="177"/>
      <c r="D58" s="178"/>
      <c r="E58" s="178"/>
      <c r="F58" s="178"/>
      <c r="G58" s="178"/>
      <c r="H58" s="178"/>
      <c r="I58" s="178"/>
      <c r="J58" s="179"/>
    </row>
    <row r="59" spans="1:10" ht="14.5" customHeight="1">
      <c r="A59" s="69"/>
      <c r="B59" s="70"/>
      <c r="C59" s="180" t="s">
        <v>343</v>
      </c>
      <c r="D59" s="180"/>
      <c r="E59" s="180"/>
      <c r="F59" s="180"/>
      <c r="G59" s="70"/>
      <c r="H59" s="70"/>
      <c r="I59" s="70"/>
      <c r="J59" s="72"/>
    </row>
    <row r="60" spans="1:10">
      <c r="A60" s="135" t="s">
        <v>344</v>
      </c>
      <c r="B60" s="146"/>
      <c r="C60" s="177"/>
      <c r="D60" s="178"/>
      <c r="E60" s="178"/>
      <c r="F60" s="178"/>
      <c r="G60" s="178"/>
      <c r="H60" s="178"/>
      <c r="I60" s="178"/>
      <c r="J60" s="179"/>
    </row>
    <row r="61" spans="1:10" ht="14.5" customHeight="1">
      <c r="A61" s="87"/>
      <c r="B61" s="88"/>
      <c r="C61" s="181" t="s">
        <v>345</v>
      </c>
      <c r="D61" s="181"/>
      <c r="E61" s="181"/>
      <c r="F61" s="181"/>
      <c r="G61" s="181"/>
      <c r="H61" s="88"/>
      <c r="I61" s="88"/>
      <c r="J61" s="89"/>
    </row>
    <row r="68" ht="27" customHeight="1"/>
    <row r="72" ht="38.5" customHeight="1"/>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headerFooter>
    <oddHeader>&amp;L&amp;"Segoe UI Light"&amp;9&amp;K000000 Classification: Span_Confidential&amp;1#_x000D_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zoomScaleNormal="100" zoomScaleSheetLayoutView="100" workbookViewId="0">
      <selection activeCell="N14" sqref="N14"/>
    </sheetView>
  </sheetViews>
  <sheetFormatPr defaultColWidth="8.81640625" defaultRowHeight="12.5"/>
  <cols>
    <col min="1" max="7" width="8.81640625" style="42"/>
    <col min="8" max="9" width="16.453125" style="43" customWidth="1"/>
    <col min="10" max="10" width="10.26953125" style="42" bestFit="1" customWidth="1"/>
    <col min="11" max="16384" width="8.81640625" style="42"/>
  </cols>
  <sheetData>
    <row r="1" spans="1:9">
      <c r="A1" s="185" t="s">
        <v>1</v>
      </c>
      <c r="B1" s="186"/>
      <c r="C1" s="186"/>
      <c r="D1" s="186"/>
      <c r="E1" s="186"/>
      <c r="F1" s="186"/>
      <c r="G1" s="186"/>
      <c r="H1" s="186"/>
      <c r="I1" s="186"/>
    </row>
    <row r="2" spans="1:9">
      <c r="A2" s="187" t="s">
        <v>462</v>
      </c>
      <c r="B2" s="188"/>
      <c r="C2" s="188"/>
      <c r="D2" s="188"/>
      <c r="E2" s="188"/>
      <c r="F2" s="188"/>
      <c r="G2" s="188"/>
      <c r="H2" s="188"/>
      <c r="I2" s="188"/>
    </row>
    <row r="3" spans="1:9">
      <c r="A3" s="189" t="s">
        <v>437</v>
      </c>
      <c r="B3" s="189"/>
      <c r="C3" s="189"/>
      <c r="D3" s="189"/>
      <c r="E3" s="189"/>
      <c r="F3" s="189"/>
      <c r="G3" s="189"/>
      <c r="H3" s="189"/>
      <c r="I3" s="189"/>
    </row>
    <row r="4" spans="1:9">
      <c r="A4" s="190" t="s">
        <v>463</v>
      </c>
      <c r="B4" s="191"/>
      <c r="C4" s="191"/>
      <c r="D4" s="191"/>
      <c r="E4" s="191"/>
      <c r="F4" s="191"/>
      <c r="G4" s="191"/>
      <c r="H4" s="191"/>
      <c r="I4" s="192"/>
    </row>
    <row r="5" spans="1:9" ht="31.5">
      <c r="A5" s="195" t="s">
        <v>2</v>
      </c>
      <c r="B5" s="196"/>
      <c r="C5" s="196"/>
      <c r="D5" s="196"/>
      <c r="E5" s="196"/>
      <c r="F5" s="196"/>
      <c r="G5" s="45" t="s">
        <v>101</v>
      </c>
      <c r="H5" s="6" t="s">
        <v>294</v>
      </c>
      <c r="I5" s="6" t="s">
        <v>295</v>
      </c>
    </row>
    <row r="6" spans="1:9">
      <c r="A6" s="193">
        <v>1</v>
      </c>
      <c r="B6" s="194"/>
      <c r="C6" s="194"/>
      <c r="D6" s="194"/>
      <c r="E6" s="194"/>
      <c r="F6" s="194"/>
      <c r="G6" s="44">
        <v>2</v>
      </c>
      <c r="H6" s="6">
        <v>3</v>
      </c>
      <c r="I6" s="6">
        <v>4</v>
      </c>
    </row>
    <row r="7" spans="1:9">
      <c r="A7" s="197"/>
      <c r="B7" s="197"/>
      <c r="C7" s="197"/>
      <c r="D7" s="197"/>
      <c r="E7" s="197"/>
      <c r="F7" s="197"/>
      <c r="G7" s="197"/>
      <c r="H7" s="197"/>
      <c r="I7" s="197"/>
    </row>
    <row r="8" spans="1:9" ht="12.75" customHeight="1">
      <c r="A8" s="198" t="s">
        <v>4</v>
      </c>
      <c r="B8" s="198"/>
      <c r="C8" s="198"/>
      <c r="D8" s="198"/>
      <c r="E8" s="198"/>
      <c r="F8" s="198"/>
      <c r="G8" s="7">
        <v>1</v>
      </c>
      <c r="H8" s="90">
        <v>0</v>
      </c>
      <c r="I8" s="90">
        <v>0</v>
      </c>
    </row>
    <row r="9" spans="1:9" ht="12.75" customHeight="1">
      <c r="A9" s="184" t="s">
        <v>300</v>
      </c>
      <c r="B9" s="184"/>
      <c r="C9" s="184"/>
      <c r="D9" s="184"/>
      <c r="E9" s="184"/>
      <c r="F9" s="184"/>
      <c r="G9" s="8">
        <v>2</v>
      </c>
      <c r="H9" s="91">
        <f>H10+H17+H27+H38+H43</f>
        <v>26877241</v>
      </c>
      <c r="I9" s="91">
        <f>I10+I17+I27+I38+I43</f>
        <v>26219738.699999999</v>
      </c>
    </row>
    <row r="10" spans="1:9" ht="12.75" customHeight="1">
      <c r="A10" s="183" t="s">
        <v>5</v>
      </c>
      <c r="B10" s="183"/>
      <c r="C10" s="183"/>
      <c r="D10" s="183"/>
      <c r="E10" s="183"/>
      <c r="F10" s="183"/>
      <c r="G10" s="8">
        <v>3</v>
      </c>
      <c r="H10" s="91">
        <f>H11+H12+H13+H14+H15+H16</f>
        <v>12531181</v>
      </c>
      <c r="I10" s="91">
        <f>I11+I12+I13+I14+I15+I16</f>
        <v>11799512.359999999</v>
      </c>
    </row>
    <row r="11" spans="1:9" ht="12.75" customHeight="1">
      <c r="A11" s="182" t="s">
        <v>6</v>
      </c>
      <c r="B11" s="182"/>
      <c r="C11" s="182"/>
      <c r="D11" s="182"/>
      <c r="E11" s="182"/>
      <c r="F11" s="182"/>
      <c r="G11" s="7">
        <v>4</v>
      </c>
      <c r="H11" s="90">
        <v>1313380</v>
      </c>
      <c r="I11" s="90">
        <v>903499.15</v>
      </c>
    </row>
    <row r="12" spans="1:9" ht="22.9" customHeight="1">
      <c r="A12" s="182" t="s">
        <v>7</v>
      </c>
      <c r="B12" s="182"/>
      <c r="C12" s="182"/>
      <c r="D12" s="182"/>
      <c r="E12" s="182"/>
      <c r="F12" s="182"/>
      <c r="G12" s="7">
        <v>5</v>
      </c>
      <c r="H12" s="90">
        <v>794554</v>
      </c>
      <c r="I12" s="90">
        <v>712423.7</v>
      </c>
    </row>
    <row r="13" spans="1:9" ht="12.75" customHeight="1">
      <c r="A13" s="182" t="s">
        <v>8</v>
      </c>
      <c r="B13" s="182"/>
      <c r="C13" s="182"/>
      <c r="D13" s="182"/>
      <c r="E13" s="182"/>
      <c r="F13" s="182"/>
      <c r="G13" s="7">
        <v>6</v>
      </c>
      <c r="H13" s="90">
        <v>7474316</v>
      </c>
      <c r="I13" s="90">
        <v>7474316.0999999996</v>
      </c>
    </row>
    <row r="14" spans="1:9" ht="12.75" customHeight="1">
      <c r="A14" s="182" t="s">
        <v>9</v>
      </c>
      <c r="B14" s="182"/>
      <c r="C14" s="182"/>
      <c r="D14" s="182"/>
      <c r="E14" s="182"/>
      <c r="F14" s="182"/>
      <c r="G14" s="7">
        <v>7</v>
      </c>
      <c r="H14" s="90">
        <v>0</v>
      </c>
      <c r="I14" s="90">
        <v>0</v>
      </c>
    </row>
    <row r="15" spans="1:9" ht="12.75" customHeight="1">
      <c r="A15" s="182" t="s">
        <v>10</v>
      </c>
      <c r="B15" s="182"/>
      <c r="C15" s="182"/>
      <c r="D15" s="182"/>
      <c r="E15" s="182"/>
      <c r="F15" s="182"/>
      <c r="G15" s="7">
        <v>8</v>
      </c>
      <c r="H15" s="90">
        <v>162112</v>
      </c>
      <c r="I15" s="90">
        <v>340477.37</v>
      </c>
    </row>
    <row r="16" spans="1:9" ht="12.75" customHeight="1">
      <c r="A16" s="182" t="s">
        <v>11</v>
      </c>
      <c r="B16" s="182"/>
      <c r="C16" s="182"/>
      <c r="D16" s="182"/>
      <c r="E16" s="182"/>
      <c r="F16" s="182"/>
      <c r="G16" s="7">
        <v>9</v>
      </c>
      <c r="H16" s="90">
        <v>2786819</v>
      </c>
      <c r="I16" s="90">
        <v>2368796.04</v>
      </c>
    </row>
    <row r="17" spans="1:9" ht="12.75" customHeight="1">
      <c r="A17" s="183" t="s">
        <v>12</v>
      </c>
      <c r="B17" s="183"/>
      <c r="C17" s="183"/>
      <c r="D17" s="183"/>
      <c r="E17" s="183"/>
      <c r="F17" s="183"/>
      <c r="G17" s="8">
        <v>10</v>
      </c>
      <c r="H17" s="91">
        <f>H18+H19+H20+H21+H22+H23+H24+H25+H26</f>
        <v>12522132</v>
      </c>
      <c r="I17" s="91">
        <f>I18+I19+I20+I21+I22+I23+I24+I25+I26</f>
        <v>12475174.039999999</v>
      </c>
    </row>
    <row r="18" spans="1:9" ht="12.75" customHeight="1">
      <c r="A18" s="182" t="s">
        <v>13</v>
      </c>
      <c r="B18" s="182"/>
      <c r="C18" s="182"/>
      <c r="D18" s="182"/>
      <c r="E18" s="182"/>
      <c r="F18" s="182"/>
      <c r="G18" s="7">
        <v>11</v>
      </c>
      <c r="H18" s="90">
        <v>2359528</v>
      </c>
      <c r="I18" s="90">
        <v>2359527.83</v>
      </c>
    </row>
    <row r="19" spans="1:9" ht="12.75" customHeight="1">
      <c r="A19" s="182" t="s">
        <v>14</v>
      </c>
      <c r="B19" s="182"/>
      <c r="C19" s="182"/>
      <c r="D19" s="182"/>
      <c r="E19" s="182"/>
      <c r="F19" s="182"/>
      <c r="G19" s="7">
        <v>12</v>
      </c>
      <c r="H19" s="90">
        <v>7264226</v>
      </c>
      <c r="I19" s="90">
        <v>6749310.1399999997</v>
      </c>
    </row>
    <row r="20" spans="1:9" ht="12.75" customHeight="1">
      <c r="A20" s="182" t="s">
        <v>15</v>
      </c>
      <c r="B20" s="182"/>
      <c r="C20" s="182"/>
      <c r="D20" s="182"/>
      <c r="E20" s="182"/>
      <c r="F20" s="182"/>
      <c r="G20" s="7">
        <v>13</v>
      </c>
      <c r="H20" s="90">
        <v>935531</v>
      </c>
      <c r="I20" s="90">
        <v>1112836.3400000001</v>
      </c>
    </row>
    <row r="21" spans="1:9" ht="12.75" customHeight="1">
      <c r="A21" s="182" t="s">
        <v>16</v>
      </c>
      <c r="B21" s="182"/>
      <c r="C21" s="182"/>
      <c r="D21" s="182"/>
      <c r="E21" s="182"/>
      <c r="F21" s="182"/>
      <c r="G21" s="7">
        <v>14</v>
      </c>
      <c r="H21" s="90">
        <v>1958588</v>
      </c>
      <c r="I21" s="90">
        <v>2195196.35</v>
      </c>
    </row>
    <row r="22" spans="1:9" ht="12.75" customHeight="1">
      <c r="A22" s="182" t="s">
        <v>17</v>
      </c>
      <c r="B22" s="182"/>
      <c r="C22" s="182"/>
      <c r="D22" s="182"/>
      <c r="E22" s="182"/>
      <c r="F22" s="182"/>
      <c r="G22" s="7">
        <v>15</v>
      </c>
      <c r="H22" s="90">
        <v>0</v>
      </c>
      <c r="I22" s="90">
        <v>0</v>
      </c>
    </row>
    <row r="23" spans="1:9" ht="12.75" customHeight="1">
      <c r="A23" s="182" t="s">
        <v>18</v>
      </c>
      <c r="B23" s="182"/>
      <c r="C23" s="182"/>
      <c r="D23" s="182"/>
      <c r="E23" s="182"/>
      <c r="F23" s="182"/>
      <c r="G23" s="7">
        <v>16</v>
      </c>
      <c r="H23" s="90">
        <v>0</v>
      </c>
      <c r="I23" s="90">
        <v>0</v>
      </c>
    </row>
    <row r="24" spans="1:9" ht="12.75" customHeight="1">
      <c r="A24" s="182" t="s">
        <v>19</v>
      </c>
      <c r="B24" s="182"/>
      <c r="C24" s="182"/>
      <c r="D24" s="182"/>
      <c r="E24" s="182"/>
      <c r="F24" s="182"/>
      <c r="G24" s="7">
        <v>17</v>
      </c>
      <c r="H24" s="90">
        <v>4259</v>
      </c>
      <c r="I24" s="90">
        <v>58303.38</v>
      </c>
    </row>
    <row r="25" spans="1:9" ht="12.75" customHeight="1">
      <c r="A25" s="182" t="s">
        <v>20</v>
      </c>
      <c r="B25" s="182"/>
      <c r="C25" s="182"/>
      <c r="D25" s="182"/>
      <c r="E25" s="182"/>
      <c r="F25" s="182"/>
      <c r="G25" s="7">
        <v>18</v>
      </c>
      <c r="H25" s="90">
        <v>0</v>
      </c>
      <c r="I25" s="90">
        <v>0</v>
      </c>
    </row>
    <row r="26" spans="1:9" ht="12.75" customHeight="1">
      <c r="A26" s="182" t="s">
        <v>21</v>
      </c>
      <c r="B26" s="182"/>
      <c r="C26" s="182"/>
      <c r="D26" s="182"/>
      <c r="E26" s="182"/>
      <c r="F26" s="182"/>
      <c r="G26" s="7">
        <v>19</v>
      </c>
      <c r="H26" s="90">
        <v>0</v>
      </c>
      <c r="I26" s="90">
        <v>0</v>
      </c>
    </row>
    <row r="27" spans="1:9" ht="12.75" customHeight="1">
      <c r="A27" s="183" t="s">
        <v>22</v>
      </c>
      <c r="B27" s="183"/>
      <c r="C27" s="183"/>
      <c r="D27" s="183"/>
      <c r="E27" s="183"/>
      <c r="F27" s="183"/>
      <c r="G27" s="8">
        <v>20</v>
      </c>
      <c r="H27" s="91">
        <f>SUM(H28:H37)</f>
        <v>148878</v>
      </c>
      <c r="I27" s="91">
        <f>SUM(I28:I37)</f>
        <v>88001.21</v>
      </c>
    </row>
    <row r="28" spans="1:9" ht="12.75" customHeight="1">
      <c r="A28" s="182" t="s">
        <v>23</v>
      </c>
      <c r="B28" s="182"/>
      <c r="C28" s="182"/>
      <c r="D28" s="182"/>
      <c r="E28" s="182"/>
      <c r="F28" s="182"/>
      <c r="G28" s="7">
        <v>21</v>
      </c>
      <c r="H28" s="90">
        <v>0</v>
      </c>
      <c r="I28" s="90">
        <v>0</v>
      </c>
    </row>
    <row r="29" spans="1:9" ht="12.75" customHeight="1">
      <c r="A29" s="182" t="s">
        <v>24</v>
      </c>
      <c r="B29" s="182"/>
      <c r="C29" s="182"/>
      <c r="D29" s="182"/>
      <c r="E29" s="182"/>
      <c r="F29" s="182"/>
      <c r="G29" s="7">
        <v>22</v>
      </c>
      <c r="H29" s="90">
        <v>0</v>
      </c>
      <c r="I29" s="90">
        <v>0</v>
      </c>
    </row>
    <row r="30" spans="1:9" ht="12.75" customHeight="1">
      <c r="A30" s="182" t="s">
        <v>25</v>
      </c>
      <c r="B30" s="182"/>
      <c r="C30" s="182"/>
      <c r="D30" s="182"/>
      <c r="E30" s="182"/>
      <c r="F30" s="182"/>
      <c r="G30" s="7">
        <v>23</v>
      </c>
      <c r="H30" s="90">
        <v>0</v>
      </c>
      <c r="I30" s="90">
        <v>0</v>
      </c>
    </row>
    <row r="31" spans="1:9" ht="24" customHeight="1">
      <c r="A31" s="182" t="s">
        <v>26</v>
      </c>
      <c r="B31" s="182"/>
      <c r="C31" s="182"/>
      <c r="D31" s="182"/>
      <c r="E31" s="182"/>
      <c r="F31" s="182"/>
      <c r="G31" s="7">
        <v>24</v>
      </c>
      <c r="H31" s="90">
        <v>0</v>
      </c>
      <c r="I31" s="90">
        <v>0</v>
      </c>
    </row>
    <row r="32" spans="1:9" ht="23.5" customHeight="1">
      <c r="A32" s="182" t="s">
        <v>27</v>
      </c>
      <c r="B32" s="182"/>
      <c r="C32" s="182"/>
      <c r="D32" s="182"/>
      <c r="E32" s="182"/>
      <c r="F32" s="182"/>
      <c r="G32" s="7">
        <v>25</v>
      </c>
      <c r="H32" s="90">
        <v>0</v>
      </c>
      <c r="I32" s="90">
        <v>0</v>
      </c>
    </row>
    <row r="33" spans="1:9" ht="21.65" customHeight="1">
      <c r="A33" s="182" t="s">
        <v>28</v>
      </c>
      <c r="B33" s="182"/>
      <c r="C33" s="182"/>
      <c r="D33" s="182"/>
      <c r="E33" s="182"/>
      <c r="F33" s="182"/>
      <c r="G33" s="7">
        <v>26</v>
      </c>
      <c r="H33" s="90">
        <v>48926</v>
      </c>
      <c r="I33" s="90">
        <v>34686.36</v>
      </c>
    </row>
    <row r="34" spans="1:9" ht="12.75" customHeight="1">
      <c r="A34" s="182" t="s">
        <v>29</v>
      </c>
      <c r="B34" s="182"/>
      <c r="C34" s="182"/>
      <c r="D34" s="182"/>
      <c r="E34" s="182"/>
      <c r="F34" s="182"/>
      <c r="G34" s="7">
        <v>27</v>
      </c>
      <c r="H34" s="90">
        <v>0</v>
      </c>
      <c r="I34" s="90">
        <v>0</v>
      </c>
    </row>
    <row r="35" spans="1:9" ht="12.75" customHeight="1">
      <c r="A35" s="182" t="s">
        <v>30</v>
      </c>
      <c r="B35" s="182"/>
      <c r="C35" s="182"/>
      <c r="D35" s="182"/>
      <c r="E35" s="182"/>
      <c r="F35" s="182"/>
      <c r="G35" s="7">
        <v>28</v>
      </c>
      <c r="H35" s="90">
        <v>69567</v>
      </c>
      <c r="I35" s="90">
        <v>53314.85</v>
      </c>
    </row>
    <row r="36" spans="1:9" ht="12.75" customHeight="1">
      <c r="A36" s="182" t="s">
        <v>31</v>
      </c>
      <c r="B36" s="182"/>
      <c r="C36" s="182"/>
      <c r="D36" s="182"/>
      <c r="E36" s="182"/>
      <c r="F36" s="182"/>
      <c r="G36" s="7">
        <v>29</v>
      </c>
      <c r="H36" s="90">
        <v>30385</v>
      </c>
      <c r="I36" s="90">
        <v>0</v>
      </c>
    </row>
    <row r="37" spans="1:9" ht="12.75" customHeight="1">
      <c r="A37" s="182" t="s">
        <v>32</v>
      </c>
      <c r="B37" s="182"/>
      <c r="C37" s="182"/>
      <c r="D37" s="182"/>
      <c r="E37" s="182"/>
      <c r="F37" s="182"/>
      <c r="G37" s="7">
        <v>30</v>
      </c>
      <c r="H37" s="90">
        <v>0</v>
      </c>
      <c r="I37" s="90">
        <v>0</v>
      </c>
    </row>
    <row r="38" spans="1:9" ht="12.75" customHeight="1">
      <c r="A38" s="183" t="s">
        <v>33</v>
      </c>
      <c r="B38" s="183"/>
      <c r="C38" s="183"/>
      <c r="D38" s="183"/>
      <c r="E38" s="183"/>
      <c r="F38" s="183"/>
      <c r="G38" s="8">
        <v>31</v>
      </c>
      <c r="H38" s="91">
        <f>H39+H40+H41+H42</f>
        <v>1043696</v>
      </c>
      <c r="I38" s="91">
        <f>I39+I40+I41+I42</f>
        <v>1443696.12</v>
      </c>
    </row>
    <row r="39" spans="1:9" ht="12.75" customHeight="1">
      <c r="A39" s="182" t="s">
        <v>34</v>
      </c>
      <c r="B39" s="182"/>
      <c r="C39" s="182"/>
      <c r="D39" s="182"/>
      <c r="E39" s="182"/>
      <c r="F39" s="182"/>
      <c r="G39" s="7">
        <v>32</v>
      </c>
      <c r="H39" s="90">
        <v>0</v>
      </c>
      <c r="I39" s="90">
        <v>0</v>
      </c>
    </row>
    <row r="40" spans="1:9" ht="12.75" customHeight="1">
      <c r="A40" s="182" t="s">
        <v>35</v>
      </c>
      <c r="B40" s="182"/>
      <c r="C40" s="182"/>
      <c r="D40" s="182"/>
      <c r="E40" s="182"/>
      <c r="F40" s="182"/>
      <c r="G40" s="7">
        <v>33</v>
      </c>
      <c r="H40" s="90">
        <v>0</v>
      </c>
      <c r="I40" s="90">
        <v>0</v>
      </c>
    </row>
    <row r="41" spans="1:9" ht="12.75" customHeight="1">
      <c r="A41" s="182" t="s">
        <v>36</v>
      </c>
      <c r="B41" s="182"/>
      <c r="C41" s="182"/>
      <c r="D41" s="182"/>
      <c r="E41" s="182"/>
      <c r="F41" s="182"/>
      <c r="G41" s="7">
        <v>34</v>
      </c>
      <c r="H41" s="90">
        <v>0</v>
      </c>
      <c r="I41" s="90">
        <v>0</v>
      </c>
    </row>
    <row r="42" spans="1:9" ht="12.75" customHeight="1">
      <c r="A42" s="182" t="s">
        <v>37</v>
      </c>
      <c r="B42" s="182"/>
      <c r="C42" s="182"/>
      <c r="D42" s="182"/>
      <c r="E42" s="182"/>
      <c r="F42" s="182"/>
      <c r="G42" s="7">
        <v>35</v>
      </c>
      <c r="H42" s="90">
        <v>1043696</v>
      </c>
      <c r="I42" s="90">
        <v>1443696.12</v>
      </c>
    </row>
    <row r="43" spans="1:9" ht="12.75" customHeight="1">
      <c r="A43" s="182" t="s">
        <v>38</v>
      </c>
      <c r="B43" s="182"/>
      <c r="C43" s="182"/>
      <c r="D43" s="182"/>
      <c r="E43" s="182"/>
      <c r="F43" s="182"/>
      <c r="G43" s="7">
        <v>36</v>
      </c>
      <c r="H43" s="90">
        <v>631354</v>
      </c>
      <c r="I43" s="90">
        <v>413354.97</v>
      </c>
    </row>
    <row r="44" spans="1:9" ht="12.75" customHeight="1">
      <c r="A44" s="184" t="s">
        <v>301</v>
      </c>
      <c r="B44" s="184"/>
      <c r="C44" s="184"/>
      <c r="D44" s="184"/>
      <c r="E44" s="184"/>
      <c r="F44" s="184"/>
      <c r="G44" s="8">
        <v>37</v>
      </c>
      <c r="H44" s="91">
        <f>H45+H53+H60+H70</f>
        <v>81371576</v>
      </c>
      <c r="I44" s="91">
        <f>I45+I53+I60+I70</f>
        <v>67229058.430000007</v>
      </c>
    </row>
    <row r="45" spans="1:9" ht="12.75" customHeight="1">
      <c r="A45" s="183" t="s">
        <v>39</v>
      </c>
      <c r="B45" s="183"/>
      <c r="C45" s="183"/>
      <c r="D45" s="183"/>
      <c r="E45" s="183"/>
      <c r="F45" s="183"/>
      <c r="G45" s="8">
        <v>38</v>
      </c>
      <c r="H45" s="91">
        <f>SUM(H46:H52)</f>
        <v>287268</v>
      </c>
      <c r="I45" s="91">
        <f>SUM(I46:I52)</f>
        <v>189062.2</v>
      </c>
    </row>
    <row r="46" spans="1:9" ht="12.75" customHeight="1">
      <c r="A46" s="182" t="s">
        <v>40</v>
      </c>
      <c r="B46" s="182"/>
      <c r="C46" s="182"/>
      <c r="D46" s="182"/>
      <c r="E46" s="182"/>
      <c r="F46" s="182"/>
      <c r="G46" s="7">
        <v>39</v>
      </c>
      <c r="H46" s="90">
        <v>0</v>
      </c>
      <c r="I46" s="90">
        <v>0</v>
      </c>
    </row>
    <row r="47" spans="1:9" ht="12.75" customHeight="1">
      <c r="A47" s="182" t="s">
        <v>41</v>
      </c>
      <c r="B47" s="182"/>
      <c r="C47" s="182"/>
      <c r="D47" s="182"/>
      <c r="E47" s="182"/>
      <c r="F47" s="182"/>
      <c r="G47" s="7">
        <v>40</v>
      </c>
      <c r="H47" s="90">
        <v>0</v>
      </c>
      <c r="I47" s="90">
        <v>0</v>
      </c>
    </row>
    <row r="48" spans="1:9" ht="12.75" customHeight="1">
      <c r="A48" s="182" t="s">
        <v>42</v>
      </c>
      <c r="B48" s="182"/>
      <c r="C48" s="182"/>
      <c r="D48" s="182"/>
      <c r="E48" s="182"/>
      <c r="F48" s="182"/>
      <c r="G48" s="7">
        <v>41</v>
      </c>
      <c r="H48" s="90">
        <v>0</v>
      </c>
      <c r="I48" s="90">
        <v>0</v>
      </c>
    </row>
    <row r="49" spans="1:9" ht="12.75" customHeight="1">
      <c r="A49" s="182" t="s">
        <v>43</v>
      </c>
      <c r="B49" s="182"/>
      <c r="C49" s="182"/>
      <c r="D49" s="182"/>
      <c r="E49" s="182"/>
      <c r="F49" s="182"/>
      <c r="G49" s="7">
        <v>42</v>
      </c>
      <c r="H49" s="90">
        <v>287268</v>
      </c>
      <c r="I49" s="90">
        <v>189062.2</v>
      </c>
    </row>
    <row r="50" spans="1:9" ht="12.75" customHeight="1">
      <c r="A50" s="182" t="s">
        <v>44</v>
      </c>
      <c r="B50" s="182"/>
      <c r="C50" s="182"/>
      <c r="D50" s="182"/>
      <c r="E50" s="182"/>
      <c r="F50" s="182"/>
      <c r="G50" s="7">
        <v>43</v>
      </c>
      <c r="H50" s="90">
        <v>0</v>
      </c>
      <c r="I50" s="90">
        <v>0</v>
      </c>
    </row>
    <row r="51" spans="1:9" ht="12.75" customHeight="1">
      <c r="A51" s="182" t="s">
        <v>45</v>
      </c>
      <c r="B51" s="182"/>
      <c r="C51" s="182"/>
      <c r="D51" s="182"/>
      <c r="E51" s="182"/>
      <c r="F51" s="182"/>
      <c r="G51" s="7">
        <v>44</v>
      </c>
      <c r="H51" s="90">
        <v>0</v>
      </c>
      <c r="I51" s="90">
        <v>0</v>
      </c>
    </row>
    <row r="52" spans="1:9" ht="12.75" customHeight="1">
      <c r="A52" s="182" t="s">
        <v>46</v>
      </c>
      <c r="B52" s="182"/>
      <c r="C52" s="182"/>
      <c r="D52" s="182"/>
      <c r="E52" s="182"/>
      <c r="F52" s="182"/>
      <c r="G52" s="7">
        <v>45</v>
      </c>
      <c r="H52" s="90">
        <v>0</v>
      </c>
      <c r="I52" s="90">
        <v>0</v>
      </c>
    </row>
    <row r="53" spans="1:9" ht="12.75" customHeight="1">
      <c r="A53" s="183" t="s">
        <v>47</v>
      </c>
      <c r="B53" s="183"/>
      <c r="C53" s="183"/>
      <c r="D53" s="183"/>
      <c r="E53" s="183"/>
      <c r="F53" s="183"/>
      <c r="G53" s="8">
        <v>46</v>
      </c>
      <c r="H53" s="91">
        <f>SUM(H54:H59)</f>
        <v>36317446</v>
      </c>
      <c r="I53" s="91">
        <f>SUM(I54:I59)</f>
        <v>36208637.850000001</v>
      </c>
    </row>
    <row r="54" spans="1:9" ht="12.75" customHeight="1">
      <c r="A54" s="182" t="s">
        <v>48</v>
      </c>
      <c r="B54" s="182"/>
      <c r="C54" s="182"/>
      <c r="D54" s="182"/>
      <c r="E54" s="182"/>
      <c r="F54" s="182"/>
      <c r="G54" s="7">
        <v>47</v>
      </c>
      <c r="H54" s="90">
        <v>0</v>
      </c>
      <c r="I54" s="90">
        <v>0</v>
      </c>
    </row>
    <row r="55" spans="1:9" ht="12.75" customHeight="1">
      <c r="A55" s="182" t="s">
        <v>49</v>
      </c>
      <c r="B55" s="182"/>
      <c r="C55" s="182"/>
      <c r="D55" s="182"/>
      <c r="E55" s="182"/>
      <c r="F55" s="182"/>
      <c r="G55" s="7">
        <v>48</v>
      </c>
      <c r="H55" s="90">
        <v>0</v>
      </c>
      <c r="I55" s="90">
        <v>0</v>
      </c>
    </row>
    <row r="56" spans="1:9" ht="12.75" customHeight="1">
      <c r="A56" s="182" t="s">
        <v>50</v>
      </c>
      <c r="B56" s="182"/>
      <c r="C56" s="182"/>
      <c r="D56" s="182"/>
      <c r="E56" s="182"/>
      <c r="F56" s="182"/>
      <c r="G56" s="7">
        <v>49</v>
      </c>
      <c r="H56" s="90">
        <v>34000381</v>
      </c>
      <c r="I56" s="90">
        <v>32251815.25</v>
      </c>
    </row>
    <row r="57" spans="1:9" ht="12.75" customHeight="1">
      <c r="A57" s="182" t="s">
        <v>51</v>
      </c>
      <c r="B57" s="182"/>
      <c r="C57" s="182"/>
      <c r="D57" s="182"/>
      <c r="E57" s="182"/>
      <c r="F57" s="182"/>
      <c r="G57" s="7">
        <v>50</v>
      </c>
      <c r="H57" s="90">
        <v>0</v>
      </c>
      <c r="I57" s="90">
        <v>0</v>
      </c>
    </row>
    <row r="58" spans="1:9" ht="12.75" customHeight="1">
      <c r="A58" s="182" t="s">
        <v>52</v>
      </c>
      <c r="B58" s="182"/>
      <c r="C58" s="182"/>
      <c r="D58" s="182"/>
      <c r="E58" s="182"/>
      <c r="F58" s="182"/>
      <c r="G58" s="7">
        <v>51</v>
      </c>
      <c r="H58" s="90">
        <v>1560886</v>
      </c>
      <c r="I58" s="90">
        <v>2723677.33</v>
      </c>
    </row>
    <row r="59" spans="1:9" ht="12.75" customHeight="1">
      <c r="A59" s="182" t="s">
        <v>53</v>
      </c>
      <c r="B59" s="182"/>
      <c r="C59" s="182"/>
      <c r="D59" s="182"/>
      <c r="E59" s="182"/>
      <c r="F59" s="182"/>
      <c r="G59" s="7">
        <v>52</v>
      </c>
      <c r="H59" s="90">
        <v>756179</v>
      </c>
      <c r="I59" s="90">
        <v>1233145.27</v>
      </c>
    </row>
    <row r="60" spans="1:9" ht="12.75" customHeight="1">
      <c r="A60" s="183" t="s">
        <v>54</v>
      </c>
      <c r="B60" s="183"/>
      <c r="C60" s="183"/>
      <c r="D60" s="183"/>
      <c r="E60" s="183"/>
      <c r="F60" s="183"/>
      <c r="G60" s="8">
        <v>53</v>
      </c>
      <c r="H60" s="91">
        <f>SUM(H61:H69)</f>
        <v>711154</v>
      </c>
      <c r="I60" s="91">
        <f>SUM(I61:I69)</f>
        <v>697605.05</v>
      </c>
    </row>
    <row r="61" spans="1:9" ht="12.75" customHeight="1">
      <c r="A61" s="182" t="s">
        <v>23</v>
      </c>
      <c r="B61" s="182"/>
      <c r="C61" s="182"/>
      <c r="D61" s="182"/>
      <c r="E61" s="182"/>
      <c r="F61" s="182"/>
      <c r="G61" s="7">
        <v>54</v>
      </c>
      <c r="H61" s="90">
        <v>0</v>
      </c>
      <c r="I61" s="90">
        <v>0</v>
      </c>
    </row>
    <row r="62" spans="1:9" ht="27.65" customHeight="1">
      <c r="A62" s="182" t="s">
        <v>24</v>
      </c>
      <c r="B62" s="182"/>
      <c r="C62" s="182"/>
      <c r="D62" s="182"/>
      <c r="E62" s="182"/>
      <c r="F62" s="182"/>
      <c r="G62" s="7">
        <v>55</v>
      </c>
      <c r="H62" s="90">
        <v>0</v>
      </c>
      <c r="I62" s="90">
        <v>0</v>
      </c>
    </row>
    <row r="63" spans="1:9" ht="12.75" customHeight="1">
      <c r="A63" s="182" t="s">
        <v>25</v>
      </c>
      <c r="B63" s="182"/>
      <c r="C63" s="182"/>
      <c r="D63" s="182"/>
      <c r="E63" s="182"/>
      <c r="F63" s="182"/>
      <c r="G63" s="7">
        <v>56</v>
      </c>
      <c r="H63" s="90">
        <v>0</v>
      </c>
      <c r="I63" s="90">
        <v>0</v>
      </c>
    </row>
    <row r="64" spans="1:9" ht="25.9" customHeight="1">
      <c r="A64" s="182" t="s">
        <v>55</v>
      </c>
      <c r="B64" s="182"/>
      <c r="C64" s="182"/>
      <c r="D64" s="182"/>
      <c r="E64" s="182"/>
      <c r="F64" s="182"/>
      <c r="G64" s="7">
        <v>57</v>
      </c>
      <c r="H64" s="90">
        <v>0</v>
      </c>
      <c r="I64" s="90">
        <v>0</v>
      </c>
    </row>
    <row r="65" spans="1:9" ht="21.65" customHeight="1">
      <c r="A65" s="182" t="s">
        <v>27</v>
      </c>
      <c r="B65" s="182"/>
      <c r="C65" s="182"/>
      <c r="D65" s="182"/>
      <c r="E65" s="182"/>
      <c r="F65" s="182"/>
      <c r="G65" s="7">
        <v>58</v>
      </c>
      <c r="H65" s="90">
        <v>0</v>
      </c>
      <c r="I65" s="90">
        <v>0</v>
      </c>
    </row>
    <row r="66" spans="1:9" ht="21.65" customHeight="1">
      <c r="A66" s="182" t="s">
        <v>28</v>
      </c>
      <c r="B66" s="182"/>
      <c r="C66" s="182"/>
      <c r="D66" s="182"/>
      <c r="E66" s="182"/>
      <c r="F66" s="182"/>
      <c r="G66" s="7">
        <v>59</v>
      </c>
      <c r="H66" s="90">
        <v>18398</v>
      </c>
      <c r="I66" s="90">
        <v>335055.02</v>
      </c>
    </row>
    <row r="67" spans="1:9" ht="12.75" customHeight="1">
      <c r="A67" s="182" t="s">
        <v>29</v>
      </c>
      <c r="B67" s="182"/>
      <c r="C67" s="182"/>
      <c r="D67" s="182"/>
      <c r="E67" s="182"/>
      <c r="F67" s="182"/>
      <c r="G67" s="7">
        <v>60</v>
      </c>
      <c r="H67" s="90">
        <v>340631</v>
      </c>
      <c r="I67" s="90">
        <v>21976.31</v>
      </c>
    </row>
    <row r="68" spans="1:9" ht="12.75" customHeight="1">
      <c r="A68" s="182" t="s">
        <v>30</v>
      </c>
      <c r="B68" s="182"/>
      <c r="C68" s="182"/>
      <c r="D68" s="182"/>
      <c r="E68" s="182"/>
      <c r="F68" s="182"/>
      <c r="G68" s="7">
        <v>61</v>
      </c>
      <c r="H68" s="90">
        <v>352125</v>
      </c>
      <c r="I68" s="90">
        <v>340573.72</v>
      </c>
    </row>
    <row r="69" spans="1:9" ht="12.75" customHeight="1">
      <c r="A69" s="182" t="s">
        <v>56</v>
      </c>
      <c r="B69" s="182"/>
      <c r="C69" s="182"/>
      <c r="D69" s="182"/>
      <c r="E69" s="182"/>
      <c r="F69" s="182"/>
      <c r="G69" s="7">
        <v>62</v>
      </c>
      <c r="H69" s="90">
        <v>0</v>
      </c>
      <c r="I69" s="90">
        <v>0</v>
      </c>
    </row>
    <row r="70" spans="1:9" ht="12.75" customHeight="1">
      <c r="A70" s="182" t="s">
        <v>57</v>
      </c>
      <c r="B70" s="182"/>
      <c r="C70" s="182"/>
      <c r="D70" s="182"/>
      <c r="E70" s="182"/>
      <c r="F70" s="182"/>
      <c r="G70" s="7">
        <v>63</v>
      </c>
      <c r="H70" s="90">
        <v>44055708</v>
      </c>
      <c r="I70" s="90">
        <v>30133753.329999998</v>
      </c>
    </row>
    <row r="71" spans="1:9" ht="12.75" customHeight="1">
      <c r="A71" s="198" t="s">
        <v>58</v>
      </c>
      <c r="B71" s="198"/>
      <c r="C71" s="198"/>
      <c r="D71" s="198"/>
      <c r="E71" s="198"/>
      <c r="F71" s="198"/>
      <c r="G71" s="7">
        <v>64</v>
      </c>
      <c r="H71" s="90">
        <v>5518351</v>
      </c>
      <c r="I71" s="90">
        <v>12872239.91</v>
      </c>
    </row>
    <row r="72" spans="1:9" ht="12.75" customHeight="1">
      <c r="A72" s="184" t="s">
        <v>302</v>
      </c>
      <c r="B72" s="184"/>
      <c r="C72" s="184"/>
      <c r="D72" s="184"/>
      <c r="E72" s="184"/>
      <c r="F72" s="184"/>
      <c r="G72" s="8">
        <v>65</v>
      </c>
      <c r="H72" s="91">
        <f>H8+H9+H44+H71</f>
        <v>113767168</v>
      </c>
      <c r="I72" s="91">
        <f>I8+I9+I44+I71</f>
        <v>106321037.04000001</v>
      </c>
    </row>
    <row r="73" spans="1:9" ht="12.75" customHeight="1">
      <c r="A73" s="198" t="s">
        <v>59</v>
      </c>
      <c r="B73" s="198"/>
      <c r="C73" s="198"/>
      <c r="D73" s="198"/>
      <c r="E73" s="198"/>
      <c r="F73" s="198"/>
      <c r="G73" s="7">
        <v>66</v>
      </c>
      <c r="H73" s="90">
        <v>0</v>
      </c>
      <c r="I73" s="90">
        <v>0</v>
      </c>
    </row>
    <row r="74" spans="1:9">
      <c r="A74" s="200" t="s">
        <v>60</v>
      </c>
      <c r="B74" s="201"/>
      <c r="C74" s="201"/>
      <c r="D74" s="201"/>
      <c r="E74" s="201"/>
      <c r="F74" s="201"/>
      <c r="G74" s="201"/>
      <c r="H74" s="201"/>
      <c r="I74" s="201"/>
    </row>
    <row r="75" spans="1:9" ht="24.75" customHeight="1">
      <c r="A75" s="184" t="s">
        <v>439</v>
      </c>
      <c r="B75" s="184"/>
      <c r="C75" s="184"/>
      <c r="D75" s="184"/>
      <c r="E75" s="184"/>
      <c r="F75" s="184"/>
      <c r="G75" s="8">
        <v>67</v>
      </c>
      <c r="H75" s="92">
        <f>H76+H77+H78+H84+H85+H92+H95+H98</f>
        <v>37846630</v>
      </c>
      <c r="I75" s="92">
        <f>I76+I77+I78+I84+I85+I92+I95+I98</f>
        <v>35881245.130000003</v>
      </c>
    </row>
    <row r="76" spans="1:9" ht="12.75" customHeight="1">
      <c r="A76" s="182" t="s">
        <v>61</v>
      </c>
      <c r="B76" s="182"/>
      <c r="C76" s="182"/>
      <c r="D76" s="182"/>
      <c r="E76" s="182"/>
      <c r="F76" s="182"/>
      <c r="G76" s="7">
        <v>68</v>
      </c>
      <c r="H76" s="90">
        <v>3920000</v>
      </c>
      <c r="I76" s="90">
        <v>3920000</v>
      </c>
    </row>
    <row r="77" spans="1:9" ht="12.75" customHeight="1">
      <c r="A77" s="182" t="s">
        <v>62</v>
      </c>
      <c r="B77" s="182"/>
      <c r="C77" s="182"/>
      <c r="D77" s="182"/>
      <c r="E77" s="182"/>
      <c r="F77" s="182"/>
      <c r="G77" s="7">
        <v>69</v>
      </c>
      <c r="H77" s="90">
        <v>8888416</v>
      </c>
      <c r="I77" s="90">
        <v>9032342.2899999991</v>
      </c>
    </row>
    <row r="78" spans="1:9" ht="12.75" customHeight="1">
      <c r="A78" s="183" t="s">
        <v>63</v>
      </c>
      <c r="B78" s="183"/>
      <c r="C78" s="183"/>
      <c r="D78" s="183"/>
      <c r="E78" s="183"/>
      <c r="F78" s="183"/>
      <c r="G78" s="8">
        <v>70</v>
      </c>
      <c r="H78" s="92">
        <f>SUM(H79:H83)</f>
        <v>1215617</v>
      </c>
      <c r="I78" s="92">
        <f>SUM(I79:I83)</f>
        <v>1165951.8400000001</v>
      </c>
    </row>
    <row r="79" spans="1:9" ht="12.75" customHeight="1">
      <c r="A79" s="182" t="s">
        <v>64</v>
      </c>
      <c r="B79" s="182"/>
      <c r="C79" s="182"/>
      <c r="D79" s="182"/>
      <c r="E79" s="182"/>
      <c r="F79" s="182"/>
      <c r="G79" s="7">
        <v>71</v>
      </c>
      <c r="H79" s="90">
        <v>1215617</v>
      </c>
      <c r="I79" s="90">
        <v>1165951.8400000001</v>
      </c>
    </row>
    <row r="80" spans="1:9" ht="12.75" customHeight="1">
      <c r="A80" s="182" t="s">
        <v>65</v>
      </c>
      <c r="B80" s="182"/>
      <c r="C80" s="182"/>
      <c r="D80" s="182"/>
      <c r="E80" s="182"/>
      <c r="F80" s="182"/>
      <c r="G80" s="7">
        <v>72</v>
      </c>
      <c r="H80" s="90">
        <v>53089</v>
      </c>
      <c r="I80" s="90">
        <v>711791.2</v>
      </c>
    </row>
    <row r="81" spans="1:9" ht="12.75" customHeight="1">
      <c r="A81" s="182" t="s">
        <v>66</v>
      </c>
      <c r="B81" s="182"/>
      <c r="C81" s="182"/>
      <c r="D81" s="182"/>
      <c r="E81" s="182"/>
      <c r="F81" s="182"/>
      <c r="G81" s="7">
        <v>73</v>
      </c>
      <c r="H81" s="90">
        <v>-53089</v>
      </c>
      <c r="I81" s="90">
        <v>-711791.2</v>
      </c>
    </row>
    <row r="82" spans="1:9" ht="12.75" customHeight="1">
      <c r="A82" s="182" t="s">
        <v>67</v>
      </c>
      <c r="B82" s="182"/>
      <c r="C82" s="182"/>
      <c r="D82" s="182"/>
      <c r="E82" s="182"/>
      <c r="F82" s="182"/>
      <c r="G82" s="7">
        <v>74</v>
      </c>
      <c r="H82" s="90">
        <v>0</v>
      </c>
      <c r="I82" s="90">
        <v>0</v>
      </c>
    </row>
    <row r="83" spans="1:9" ht="12.75" customHeight="1">
      <c r="A83" s="182" t="s">
        <v>68</v>
      </c>
      <c r="B83" s="182"/>
      <c r="C83" s="182"/>
      <c r="D83" s="182"/>
      <c r="E83" s="182"/>
      <c r="F83" s="182"/>
      <c r="G83" s="7">
        <v>75</v>
      </c>
      <c r="H83" s="90">
        <v>0</v>
      </c>
      <c r="I83" s="90">
        <v>0</v>
      </c>
    </row>
    <row r="84" spans="1:9" ht="12.75" customHeight="1">
      <c r="A84" s="199" t="s">
        <v>69</v>
      </c>
      <c r="B84" s="199"/>
      <c r="C84" s="199"/>
      <c r="D84" s="199"/>
      <c r="E84" s="199"/>
      <c r="F84" s="199"/>
      <c r="G84" s="20">
        <v>76</v>
      </c>
      <c r="H84" s="93">
        <v>2902282</v>
      </c>
      <c r="I84" s="93">
        <v>2902281.73</v>
      </c>
    </row>
    <row r="85" spans="1:9" ht="12.75" customHeight="1">
      <c r="A85" s="183" t="s">
        <v>429</v>
      </c>
      <c r="B85" s="183"/>
      <c r="C85" s="183"/>
      <c r="D85" s="183"/>
      <c r="E85" s="183"/>
      <c r="F85" s="183"/>
      <c r="G85" s="8">
        <v>77</v>
      </c>
      <c r="H85" s="91">
        <f>H86+H87+H88+H89+H90+H91</f>
        <v>-656985</v>
      </c>
      <c r="I85" s="91">
        <f>I86+I87+I88+I89+I90+I91</f>
        <v>-698600.95</v>
      </c>
    </row>
    <row r="86" spans="1:9" ht="25.5" customHeight="1">
      <c r="A86" s="182" t="s">
        <v>424</v>
      </c>
      <c r="B86" s="182"/>
      <c r="C86" s="182"/>
      <c r="D86" s="182"/>
      <c r="E86" s="182"/>
      <c r="F86" s="182"/>
      <c r="G86" s="7">
        <v>78</v>
      </c>
      <c r="H86" s="90">
        <v>0</v>
      </c>
      <c r="I86" s="90">
        <v>0</v>
      </c>
    </row>
    <row r="87" spans="1:9" ht="12.75" customHeight="1">
      <c r="A87" s="182" t="s">
        <v>70</v>
      </c>
      <c r="B87" s="182"/>
      <c r="C87" s="182"/>
      <c r="D87" s="182"/>
      <c r="E87" s="182"/>
      <c r="F87" s="182"/>
      <c r="G87" s="7">
        <v>79</v>
      </c>
      <c r="H87" s="90">
        <v>0</v>
      </c>
      <c r="I87" s="90">
        <v>0</v>
      </c>
    </row>
    <row r="88" spans="1:9" ht="12.75" customHeight="1">
      <c r="A88" s="182" t="s">
        <v>71</v>
      </c>
      <c r="B88" s="182"/>
      <c r="C88" s="182"/>
      <c r="D88" s="182"/>
      <c r="E88" s="182"/>
      <c r="F88" s="182"/>
      <c r="G88" s="7">
        <v>80</v>
      </c>
      <c r="H88" s="90">
        <v>0</v>
      </c>
      <c r="I88" s="90">
        <v>0</v>
      </c>
    </row>
    <row r="89" spans="1:9" ht="12.75" customHeight="1">
      <c r="A89" s="182" t="s">
        <v>346</v>
      </c>
      <c r="B89" s="182"/>
      <c r="C89" s="182"/>
      <c r="D89" s="182"/>
      <c r="E89" s="182"/>
      <c r="F89" s="182"/>
      <c r="G89" s="7">
        <v>81</v>
      </c>
      <c r="H89" s="90">
        <v>0</v>
      </c>
      <c r="I89" s="90">
        <v>0</v>
      </c>
    </row>
    <row r="90" spans="1:9" ht="26.25" customHeight="1">
      <c r="A90" s="182" t="s">
        <v>347</v>
      </c>
      <c r="B90" s="182"/>
      <c r="C90" s="182"/>
      <c r="D90" s="182"/>
      <c r="E90" s="182"/>
      <c r="F90" s="182"/>
      <c r="G90" s="7">
        <v>82</v>
      </c>
      <c r="H90" s="90">
        <v>-656985</v>
      </c>
      <c r="I90" s="90">
        <v>-698600.95</v>
      </c>
    </row>
    <row r="91" spans="1:9">
      <c r="A91" s="182" t="s">
        <v>425</v>
      </c>
      <c r="B91" s="182"/>
      <c r="C91" s="182"/>
      <c r="D91" s="182"/>
      <c r="E91" s="182"/>
      <c r="F91" s="182"/>
      <c r="G91" s="7">
        <v>83</v>
      </c>
      <c r="H91" s="90">
        <v>0</v>
      </c>
      <c r="I91" s="90">
        <v>0</v>
      </c>
    </row>
    <row r="92" spans="1:9" ht="12.75" customHeight="1">
      <c r="A92" s="183" t="s">
        <v>430</v>
      </c>
      <c r="B92" s="183"/>
      <c r="C92" s="183"/>
      <c r="D92" s="183"/>
      <c r="E92" s="183"/>
      <c r="F92" s="183"/>
      <c r="G92" s="8">
        <v>84</v>
      </c>
      <c r="H92" s="91">
        <f>H93-H94</f>
        <v>15667278</v>
      </c>
      <c r="I92" s="91">
        <f>I93-I94</f>
        <v>17919902.399999999</v>
      </c>
    </row>
    <row r="93" spans="1:9" ht="12.75" customHeight="1">
      <c r="A93" s="182" t="s">
        <v>72</v>
      </c>
      <c r="B93" s="182"/>
      <c r="C93" s="182"/>
      <c r="D93" s="182"/>
      <c r="E93" s="182"/>
      <c r="F93" s="182"/>
      <c r="G93" s="7">
        <v>85</v>
      </c>
      <c r="H93" s="90">
        <v>15667278</v>
      </c>
      <c r="I93" s="90">
        <v>17919902.399999999</v>
      </c>
    </row>
    <row r="94" spans="1:9" ht="12.75" customHeight="1">
      <c r="A94" s="182" t="s">
        <v>73</v>
      </c>
      <c r="B94" s="182"/>
      <c r="C94" s="182"/>
      <c r="D94" s="182"/>
      <c r="E94" s="182"/>
      <c r="F94" s="182"/>
      <c r="G94" s="7">
        <v>86</v>
      </c>
      <c r="H94" s="90">
        <v>0</v>
      </c>
      <c r="I94" s="90">
        <v>0</v>
      </c>
    </row>
    <row r="95" spans="1:9" ht="12.75" customHeight="1">
      <c r="A95" s="183" t="s">
        <v>431</v>
      </c>
      <c r="B95" s="183"/>
      <c r="C95" s="183"/>
      <c r="D95" s="183"/>
      <c r="E95" s="183"/>
      <c r="F95" s="183"/>
      <c r="G95" s="8">
        <v>87</v>
      </c>
      <c r="H95" s="91">
        <f>H96-H97</f>
        <v>5757730</v>
      </c>
      <c r="I95" s="91">
        <f>I96-I97</f>
        <v>1885814.78</v>
      </c>
    </row>
    <row r="96" spans="1:9" ht="12.75" customHeight="1">
      <c r="A96" s="182" t="s">
        <v>74</v>
      </c>
      <c r="B96" s="182"/>
      <c r="C96" s="182"/>
      <c r="D96" s="182"/>
      <c r="E96" s="182"/>
      <c r="F96" s="182"/>
      <c r="G96" s="7">
        <v>88</v>
      </c>
      <c r="H96" s="90">
        <v>5757730</v>
      </c>
      <c r="I96" s="90">
        <v>1885814.78</v>
      </c>
    </row>
    <row r="97" spans="1:9" ht="12.75" customHeight="1">
      <c r="A97" s="182" t="s">
        <v>75</v>
      </c>
      <c r="B97" s="182"/>
      <c r="C97" s="182"/>
      <c r="D97" s="182"/>
      <c r="E97" s="182"/>
      <c r="F97" s="182"/>
      <c r="G97" s="7">
        <v>89</v>
      </c>
      <c r="H97" s="90">
        <v>0</v>
      </c>
      <c r="I97" s="90">
        <v>0</v>
      </c>
    </row>
    <row r="98" spans="1:9" ht="12.75" customHeight="1">
      <c r="A98" s="182" t="s">
        <v>76</v>
      </c>
      <c r="B98" s="182"/>
      <c r="C98" s="182"/>
      <c r="D98" s="182"/>
      <c r="E98" s="182"/>
      <c r="F98" s="182"/>
      <c r="G98" s="7">
        <v>90</v>
      </c>
      <c r="H98" s="90">
        <v>152292</v>
      </c>
      <c r="I98" s="90">
        <v>-246446.96</v>
      </c>
    </row>
    <row r="99" spans="1:9" ht="12.75" customHeight="1">
      <c r="A99" s="184" t="s">
        <v>432</v>
      </c>
      <c r="B99" s="184"/>
      <c r="C99" s="184"/>
      <c r="D99" s="184"/>
      <c r="E99" s="184"/>
      <c r="F99" s="184"/>
      <c r="G99" s="8">
        <v>91</v>
      </c>
      <c r="H99" s="91">
        <f>SUM(H100:H105)</f>
        <v>0</v>
      </c>
      <c r="I99" s="91">
        <f>SUM(I100:I105)</f>
        <v>0</v>
      </c>
    </row>
    <row r="100" spans="1:9" ht="12.75" customHeight="1">
      <c r="A100" s="182" t="s">
        <v>77</v>
      </c>
      <c r="B100" s="182"/>
      <c r="C100" s="182"/>
      <c r="D100" s="182"/>
      <c r="E100" s="182"/>
      <c r="F100" s="182"/>
      <c r="G100" s="7">
        <v>92</v>
      </c>
      <c r="H100" s="90">
        <v>0</v>
      </c>
      <c r="I100" s="90">
        <v>0</v>
      </c>
    </row>
    <row r="101" spans="1:9" ht="12.75" customHeight="1">
      <c r="A101" s="182" t="s">
        <v>78</v>
      </c>
      <c r="B101" s="182"/>
      <c r="C101" s="182"/>
      <c r="D101" s="182"/>
      <c r="E101" s="182"/>
      <c r="F101" s="182"/>
      <c r="G101" s="7">
        <v>93</v>
      </c>
      <c r="H101" s="90">
        <v>0</v>
      </c>
      <c r="I101" s="90">
        <v>0</v>
      </c>
    </row>
    <row r="102" spans="1:9" ht="12.75" customHeight="1">
      <c r="A102" s="182" t="s">
        <v>79</v>
      </c>
      <c r="B102" s="182"/>
      <c r="C102" s="182"/>
      <c r="D102" s="182"/>
      <c r="E102" s="182"/>
      <c r="F102" s="182"/>
      <c r="G102" s="7">
        <v>94</v>
      </c>
      <c r="H102" s="90">
        <v>0</v>
      </c>
      <c r="I102" s="90">
        <v>0</v>
      </c>
    </row>
    <row r="103" spans="1:9" ht="12.75" customHeight="1">
      <c r="A103" s="182" t="s">
        <v>80</v>
      </c>
      <c r="B103" s="182"/>
      <c r="C103" s="182"/>
      <c r="D103" s="182"/>
      <c r="E103" s="182"/>
      <c r="F103" s="182"/>
      <c r="G103" s="7">
        <v>95</v>
      </c>
      <c r="H103" s="90">
        <v>0</v>
      </c>
      <c r="I103" s="90">
        <v>0</v>
      </c>
    </row>
    <row r="104" spans="1:9" ht="12.75" customHeight="1">
      <c r="A104" s="182" t="s">
        <v>81</v>
      </c>
      <c r="B104" s="182"/>
      <c r="C104" s="182"/>
      <c r="D104" s="182"/>
      <c r="E104" s="182"/>
      <c r="F104" s="182"/>
      <c r="G104" s="7">
        <v>96</v>
      </c>
      <c r="H104" s="90">
        <v>0</v>
      </c>
      <c r="I104" s="90">
        <v>0</v>
      </c>
    </row>
    <row r="105" spans="1:9" ht="12.75" customHeight="1">
      <c r="A105" s="182" t="s">
        <v>82</v>
      </c>
      <c r="B105" s="182"/>
      <c r="C105" s="182"/>
      <c r="D105" s="182"/>
      <c r="E105" s="182"/>
      <c r="F105" s="182"/>
      <c r="G105" s="7">
        <v>97</v>
      </c>
      <c r="H105" s="90">
        <v>0</v>
      </c>
      <c r="I105" s="90">
        <v>0</v>
      </c>
    </row>
    <row r="106" spans="1:9" ht="12.75" customHeight="1">
      <c r="A106" s="184" t="s">
        <v>433</v>
      </c>
      <c r="B106" s="184"/>
      <c r="C106" s="184"/>
      <c r="D106" s="184"/>
      <c r="E106" s="184"/>
      <c r="F106" s="184"/>
      <c r="G106" s="8">
        <v>98</v>
      </c>
      <c r="H106" s="91">
        <f>SUM(H107:H117)</f>
        <v>30043731</v>
      </c>
      <c r="I106" s="91">
        <f>SUM(I107:I117)</f>
        <v>29951467.629999999</v>
      </c>
    </row>
    <row r="107" spans="1:9" ht="12.75" customHeight="1">
      <c r="A107" s="182" t="s">
        <v>83</v>
      </c>
      <c r="B107" s="182"/>
      <c r="C107" s="182"/>
      <c r="D107" s="182"/>
      <c r="E107" s="182"/>
      <c r="F107" s="182"/>
      <c r="G107" s="7">
        <v>99</v>
      </c>
      <c r="H107" s="90">
        <v>0</v>
      </c>
      <c r="I107" s="90">
        <v>0</v>
      </c>
    </row>
    <row r="108" spans="1:9" ht="24.65" customHeight="1">
      <c r="A108" s="182" t="s">
        <v>84</v>
      </c>
      <c r="B108" s="182"/>
      <c r="C108" s="182"/>
      <c r="D108" s="182"/>
      <c r="E108" s="182"/>
      <c r="F108" s="182"/>
      <c r="G108" s="7">
        <v>100</v>
      </c>
      <c r="H108" s="90">
        <v>0</v>
      </c>
      <c r="I108" s="90">
        <v>0</v>
      </c>
    </row>
    <row r="109" spans="1:9" ht="12.75" customHeight="1">
      <c r="A109" s="182" t="s">
        <v>85</v>
      </c>
      <c r="B109" s="182"/>
      <c r="C109" s="182"/>
      <c r="D109" s="182"/>
      <c r="E109" s="182"/>
      <c r="F109" s="182"/>
      <c r="G109" s="7">
        <v>101</v>
      </c>
      <c r="H109" s="90">
        <v>0</v>
      </c>
      <c r="I109" s="90">
        <v>0</v>
      </c>
    </row>
    <row r="110" spans="1:9" ht="21.65" customHeight="1">
      <c r="A110" s="182" t="s">
        <v>86</v>
      </c>
      <c r="B110" s="182"/>
      <c r="C110" s="182"/>
      <c r="D110" s="182"/>
      <c r="E110" s="182"/>
      <c r="F110" s="182"/>
      <c r="G110" s="7">
        <v>102</v>
      </c>
      <c r="H110" s="90">
        <v>0</v>
      </c>
      <c r="I110" s="90">
        <v>0</v>
      </c>
    </row>
    <row r="111" spans="1:9" ht="12.75" customHeight="1">
      <c r="A111" s="182" t="s">
        <v>87</v>
      </c>
      <c r="B111" s="182"/>
      <c r="C111" s="182"/>
      <c r="D111" s="182"/>
      <c r="E111" s="182"/>
      <c r="F111" s="182"/>
      <c r="G111" s="7">
        <v>103</v>
      </c>
      <c r="H111" s="90">
        <v>0</v>
      </c>
      <c r="I111" s="90">
        <v>0</v>
      </c>
    </row>
    <row r="112" spans="1:9" ht="12.75" customHeight="1">
      <c r="A112" s="182" t="s">
        <v>88</v>
      </c>
      <c r="B112" s="182"/>
      <c r="C112" s="182"/>
      <c r="D112" s="182"/>
      <c r="E112" s="182"/>
      <c r="F112" s="182"/>
      <c r="G112" s="7">
        <v>104</v>
      </c>
      <c r="H112" s="90">
        <v>0</v>
      </c>
      <c r="I112" s="90">
        <v>0</v>
      </c>
    </row>
    <row r="113" spans="1:9" ht="12.75" customHeight="1">
      <c r="A113" s="182" t="s">
        <v>89</v>
      </c>
      <c r="B113" s="182"/>
      <c r="C113" s="182"/>
      <c r="D113" s="182"/>
      <c r="E113" s="182"/>
      <c r="F113" s="182"/>
      <c r="G113" s="7">
        <v>105</v>
      </c>
      <c r="H113" s="90">
        <v>0</v>
      </c>
      <c r="I113" s="90">
        <v>0</v>
      </c>
    </row>
    <row r="114" spans="1:9" ht="12.75" customHeight="1">
      <c r="A114" s="182" t="s">
        <v>90</v>
      </c>
      <c r="B114" s="182"/>
      <c r="C114" s="182"/>
      <c r="D114" s="182"/>
      <c r="E114" s="182"/>
      <c r="F114" s="182"/>
      <c r="G114" s="7">
        <v>106</v>
      </c>
      <c r="H114" s="90">
        <v>0</v>
      </c>
      <c r="I114" s="90">
        <v>0</v>
      </c>
    </row>
    <row r="115" spans="1:9" ht="12.75" customHeight="1">
      <c r="A115" s="182" t="s">
        <v>91</v>
      </c>
      <c r="B115" s="182"/>
      <c r="C115" s="182"/>
      <c r="D115" s="182"/>
      <c r="E115" s="182"/>
      <c r="F115" s="182"/>
      <c r="G115" s="7">
        <v>107</v>
      </c>
      <c r="H115" s="90">
        <v>24651000</v>
      </c>
      <c r="I115" s="90">
        <v>24651000</v>
      </c>
    </row>
    <row r="116" spans="1:9" ht="12.75" customHeight="1">
      <c r="A116" s="182" t="s">
        <v>92</v>
      </c>
      <c r="B116" s="182"/>
      <c r="C116" s="182"/>
      <c r="D116" s="182"/>
      <c r="E116" s="182"/>
      <c r="F116" s="182"/>
      <c r="G116" s="7">
        <v>108</v>
      </c>
      <c r="H116" s="90">
        <v>4627324</v>
      </c>
      <c r="I116" s="90">
        <v>4535119.4800000004</v>
      </c>
    </row>
    <row r="117" spans="1:9" ht="12.75" customHeight="1">
      <c r="A117" s="182" t="s">
        <v>93</v>
      </c>
      <c r="B117" s="182"/>
      <c r="C117" s="182"/>
      <c r="D117" s="182"/>
      <c r="E117" s="182"/>
      <c r="F117" s="182"/>
      <c r="G117" s="7">
        <v>109</v>
      </c>
      <c r="H117" s="90">
        <v>765407</v>
      </c>
      <c r="I117" s="90">
        <v>765348.15</v>
      </c>
    </row>
    <row r="118" spans="1:9" ht="12.75" customHeight="1">
      <c r="A118" s="184" t="s">
        <v>434</v>
      </c>
      <c r="B118" s="184"/>
      <c r="C118" s="184"/>
      <c r="D118" s="184"/>
      <c r="E118" s="184"/>
      <c r="F118" s="184"/>
      <c r="G118" s="8">
        <v>110</v>
      </c>
      <c r="H118" s="91">
        <f>SUM(H119:H132)</f>
        <v>39661921</v>
      </c>
      <c r="I118" s="91">
        <f>SUM(I119:I132)</f>
        <v>33657973.530000001</v>
      </c>
    </row>
    <row r="119" spans="1:9" ht="12.75" customHeight="1">
      <c r="A119" s="182" t="s">
        <v>83</v>
      </c>
      <c r="B119" s="182"/>
      <c r="C119" s="182"/>
      <c r="D119" s="182"/>
      <c r="E119" s="182"/>
      <c r="F119" s="182"/>
      <c r="G119" s="7">
        <v>111</v>
      </c>
      <c r="H119" s="90">
        <v>0</v>
      </c>
      <c r="I119" s="90">
        <v>0</v>
      </c>
    </row>
    <row r="120" spans="1:9" ht="22.15" customHeight="1">
      <c r="A120" s="182" t="s">
        <v>84</v>
      </c>
      <c r="B120" s="182"/>
      <c r="C120" s="182"/>
      <c r="D120" s="182"/>
      <c r="E120" s="182"/>
      <c r="F120" s="182"/>
      <c r="G120" s="7">
        <v>112</v>
      </c>
      <c r="H120" s="90">
        <v>0</v>
      </c>
      <c r="I120" s="90">
        <v>0</v>
      </c>
    </row>
    <row r="121" spans="1:9" ht="12.75" customHeight="1">
      <c r="A121" s="182" t="s">
        <v>85</v>
      </c>
      <c r="B121" s="182"/>
      <c r="C121" s="182"/>
      <c r="D121" s="182"/>
      <c r="E121" s="182"/>
      <c r="F121" s="182"/>
      <c r="G121" s="7">
        <v>113</v>
      </c>
      <c r="H121" s="90">
        <v>0</v>
      </c>
      <c r="I121" s="90">
        <v>0</v>
      </c>
    </row>
    <row r="122" spans="1:9" ht="23.5" customHeight="1">
      <c r="A122" s="182" t="s">
        <v>86</v>
      </c>
      <c r="B122" s="182"/>
      <c r="C122" s="182"/>
      <c r="D122" s="182"/>
      <c r="E122" s="182"/>
      <c r="F122" s="182"/>
      <c r="G122" s="7">
        <v>114</v>
      </c>
      <c r="H122" s="90">
        <v>0</v>
      </c>
      <c r="I122" s="90">
        <v>0</v>
      </c>
    </row>
    <row r="123" spans="1:9" ht="12.75" customHeight="1">
      <c r="A123" s="182" t="s">
        <v>87</v>
      </c>
      <c r="B123" s="182"/>
      <c r="C123" s="182"/>
      <c r="D123" s="182"/>
      <c r="E123" s="182"/>
      <c r="F123" s="182"/>
      <c r="G123" s="7">
        <v>115</v>
      </c>
      <c r="H123" s="90">
        <v>0</v>
      </c>
      <c r="I123" s="90">
        <v>0</v>
      </c>
    </row>
    <row r="124" spans="1:9" ht="12.75" customHeight="1">
      <c r="A124" s="182" t="s">
        <v>88</v>
      </c>
      <c r="B124" s="182"/>
      <c r="C124" s="182"/>
      <c r="D124" s="182"/>
      <c r="E124" s="182"/>
      <c r="F124" s="182"/>
      <c r="G124" s="7">
        <v>116</v>
      </c>
      <c r="H124" s="90">
        <v>250801</v>
      </c>
      <c r="I124" s="90">
        <v>0</v>
      </c>
    </row>
    <row r="125" spans="1:9" ht="12.75" customHeight="1">
      <c r="A125" s="182" t="s">
        <v>89</v>
      </c>
      <c r="B125" s="182"/>
      <c r="C125" s="182"/>
      <c r="D125" s="182"/>
      <c r="E125" s="182"/>
      <c r="F125" s="182"/>
      <c r="G125" s="7">
        <v>117</v>
      </c>
      <c r="H125" s="90">
        <v>672444</v>
      </c>
      <c r="I125" s="90">
        <v>683352.25</v>
      </c>
    </row>
    <row r="126" spans="1:9" ht="12.75" customHeight="1">
      <c r="A126" s="182" t="s">
        <v>90</v>
      </c>
      <c r="B126" s="182"/>
      <c r="C126" s="182"/>
      <c r="D126" s="182"/>
      <c r="E126" s="182"/>
      <c r="F126" s="182"/>
      <c r="G126" s="7">
        <v>118</v>
      </c>
      <c r="H126" s="90">
        <v>26145562</v>
      </c>
      <c r="I126" s="90">
        <v>22291186.98</v>
      </c>
    </row>
    <row r="127" spans="1:9">
      <c r="A127" s="182" t="s">
        <v>91</v>
      </c>
      <c r="B127" s="182"/>
      <c r="C127" s="182"/>
      <c r="D127" s="182"/>
      <c r="E127" s="182"/>
      <c r="F127" s="182"/>
      <c r="G127" s="7">
        <v>119</v>
      </c>
      <c r="H127" s="90">
        <v>457336</v>
      </c>
      <c r="I127" s="90">
        <v>271433.64</v>
      </c>
    </row>
    <row r="128" spans="1:9">
      <c r="A128" s="182" t="s">
        <v>94</v>
      </c>
      <c r="B128" s="182"/>
      <c r="C128" s="182"/>
      <c r="D128" s="182"/>
      <c r="E128" s="182"/>
      <c r="F128" s="182"/>
      <c r="G128" s="7">
        <v>120</v>
      </c>
      <c r="H128" s="90">
        <v>2369405</v>
      </c>
      <c r="I128" s="90">
        <v>2379449.04</v>
      </c>
    </row>
    <row r="129" spans="1:9">
      <c r="A129" s="182" t="s">
        <v>95</v>
      </c>
      <c r="B129" s="182"/>
      <c r="C129" s="182"/>
      <c r="D129" s="182"/>
      <c r="E129" s="182"/>
      <c r="F129" s="182"/>
      <c r="G129" s="7">
        <v>121</v>
      </c>
      <c r="H129" s="90">
        <v>6090351</v>
      </c>
      <c r="I129" s="90">
        <v>5531799.8799999999</v>
      </c>
    </row>
    <row r="130" spans="1:9">
      <c r="A130" s="182" t="s">
        <v>96</v>
      </c>
      <c r="B130" s="182"/>
      <c r="C130" s="182"/>
      <c r="D130" s="182"/>
      <c r="E130" s="182"/>
      <c r="F130" s="182"/>
      <c r="G130" s="7">
        <v>122</v>
      </c>
      <c r="H130" s="90">
        <v>0</v>
      </c>
      <c r="I130" s="90">
        <v>0</v>
      </c>
    </row>
    <row r="131" spans="1:9">
      <c r="A131" s="182" t="s">
        <v>97</v>
      </c>
      <c r="B131" s="182"/>
      <c r="C131" s="182"/>
      <c r="D131" s="182"/>
      <c r="E131" s="182"/>
      <c r="F131" s="182"/>
      <c r="G131" s="7">
        <v>123</v>
      </c>
      <c r="H131" s="90">
        <v>0</v>
      </c>
      <c r="I131" s="90">
        <v>0</v>
      </c>
    </row>
    <row r="132" spans="1:9">
      <c r="A132" s="182" t="s">
        <v>98</v>
      </c>
      <c r="B132" s="182"/>
      <c r="C132" s="182"/>
      <c r="D132" s="182"/>
      <c r="E132" s="182"/>
      <c r="F132" s="182"/>
      <c r="G132" s="7">
        <v>124</v>
      </c>
      <c r="H132" s="90">
        <v>3676022</v>
      </c>
      <c r="I132" s="90">
        <v>2500751.7400000002</v>
      </c>
    </row>
    <row r="133" spans="1:9" ht="22.15" customHeight="1">
      <c r="A133" s="198" t="s">
        <v>99</v>
      </c>
      <c r="B133" s="198"/>
      <c r="C133" s="198"/>
      <c r="D133" s="198"/>
      <c r="E133" s="198"/>
      <c r="F133" s="198"/>
      <c r="G133" s="7">
        <v>125</v>
      </c>
      <c r="H133" s="90">
        <v>6214886</v>
      </c>
      <c r="I133" s="90">
        <v>6830350.75</v>
      </c>
    </row>
    <row r="134" spans="1:9" ht="12.75" customHeight="1">
      <c r="A134" s="184" t="s">
        <v>435</v>
      </c>
      <c r="B134" s="184"/>
      <c r="C134" s="184"/>
      <c r="D134" s="184"/>
      <c r="E134" s="184"/>
      <c r="F134" s="184"/>
      <c r="G134" s="8">
        <v>126</v>
      </c>
      <c r="H134" s="91">
        <f>H75+H99+H106+H118+H133</f>
        <v>113767168</v>
      </c>
      <c r="I134" s="91">
        <f>I75+I99+I106+I118+I133</f>
        <v>106321037.04000001</v>
      </c>
    </row>
    <row r="135" spans="1:9">
      <c r="A135" s="198" t="s">
        <v>100</v>
      </c>
      <c r="B135" s="198"/>
      <c r="C135" s="198"/>
      <c r="D135" s="198"/>
      <c r="E135" s="198"/>
      <c r="F135" s="198"/>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oddHeader>&amp;L&amp;"Segoe UI Light"&amp;9&amp;K000000 Classification: Span_Confidential&amp;1#_x000D_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A47" zoomScaleNormal="115" zoomScaleSheetLayoutView="100" workbookViewId="0">
      <selection activeCell="J23" sqref="J23"/>
    </sheetView>
  </sheetViews>
  <sheetFormatPr defaultRowHeight="12.5"/>
  <cols>
    <col min="1" max="7" width="9.1796875" style="22"/>
    <col min="8" max="11" width="19.1796875" style="21" customWidth="1"/>
    <col min="12" max="263" width="9.1796875" style="22"/>
    <col min="264" max="264" width="9.81640625" style="22" bestFit="1" customWidth="1"/>
    <col min="265" max="265" width="11.7265625" style="22" bestFit="1" customWidth="1"/>
    <col min="266" max="519" width="9.1796875" style="22"/>
    <col min="520" max="520" width="9.81640625" style="22" bestFit="1" customWidth="1"/>
    <col min="521" max="521" width="11.7265625" style="22" bestFit="1" customWidth="1"/>
    <col min="522" max="775" width="9.1796875" style="22"/>
    <col min="776" max="776" width="9.81640625" style="22" bestFit="1" customWidth="1"/>
    <col min="777" max="777" width="11.7265625" style="22" bestFit="1" customWidth="1"/>
    <col min="778" max="1031" width="9.1796875" style="22"/>
    <col min="1032" max="1032" width="9.81640625" style="22" bestFit="1" customWidth="1"/>
    <col min="1033" max="1033" width="11.7265625" style="22" bestFit="1" customWidth="1"/>
    <col min="1034" max="1287" width="9.1796875" style="22"/>
    <col min="1288" max="1288" width="9.81640625" style="22" bestFit="1" customWidth="1"/>
    <col min="1289" max="1289" width="11.7265625" style="22" bestFit="1" customWidth="1"/>
    <col min="1290" max="1543" width="9.1796875" style="22"/>
    <col min="1544" max="1544" width="9.81640625" style="22" bestFit="1" customWidth="1"/>
    <col min="1545" max="1545" width="11.7265625" style="22" bestFit="1" customWidth="1"/>
    <col min="1546" max="1799" width="9.1796875" style="22"/>
    <col min="1800" max="1800" width="9.81640625" style="22" bestFit="1" customWidth="1"/>
    <col min="1801" max="1801" width="11.7265625" style="22" bestFit="1" customWidth="1"/>
    <col min="1802" max="2055" width="9.1796875" style="22"/>
    <col min="2056" max="2056" width="9.81640625" style="22" bestFit="1" customWidth="1"/>
    <col min="2057" max="2057" width="11.7265625" style="22" bestFit="1" customWidth="1"/>
    <col min="2058" max="2311" width="9.1796875" style="22"/>
    <col min="2312" max="2312" width="9.81640625" style="22" bestFit="1" customWidth="1"/>
    <col min="2313" max="2313" width="11.7265625" style="22" bestFit="1" customWidth="1"/>
    <col min="2314" max="2567" width="9.1796875" style="22"/>
    <col min="2568" max="2568" width="9.81640625" style="22" bestFit="1" customWidth="1"/>
    <col min="2569" max="2569" width="11.7265625" style="22" bestFit="1" customWidth="1"/>
    <col min="2570" max="2823" width="9.1796875" style="22"/>
    <col min="2824" max="2824" width="9.81640625" style="22" bestFit="1" customWidth="1"/>
    <col min="2825" max="2825" width="11.7265625" style="22" bestFit="1" customWidth="1"/>
    <col min="2826" max="3079" width="9.1796875" style="22"/>
    <col min="3080" max="3080" width="9.81640625" style="22" bestFit="1" customWidth="1"/>
    <col min="3081" max="3081" width="11.7265625" style="22" bestFit="1" customWidth="1"/>
    <col min="3082" max="3335" width="9.1796875" style="22"/>
    <col min="3336" max="3336" width="9.81640625" style="22" bestFit="1" customWidth="1"/>
    <col min="3337" max="3337" width="11.7265625" style="22" bestFit="1" customWidth="1"/>
    <col min="3338" max="3591" width="9.1796875" style="22"/>
    <col min="3592" max="3592" width="9.81640625" style="22" bestFit="1" customWidth="1"/>
    <col min="3593" max="3593" width="11.7265625" style="22" bestFit="1" customWidth="1"/>
    <col min="3594" max="3847" width="9.1796875" style="22"/>
    <col min="3848" max="3848" width="9.81640625" style="22" bestFit="1" customWidth="1"/>
    <col min="3849" max="3849" width="11.7265625" style="22" bestFit="1" customWidth="1"/>
    <col min="3850" max="4103" width="9.1796875" style="22"/>
    <col min="4104" max="4104" width="9.81640625" style="22" bestFit="1" customWidth="1"/>
    <col min="4105" max="4105" width="11.7265625" style="22" bestFit="1" customWidth="1"/>
    <col min="4106" max="4359" width="9.1796875" style="22"/>
    <col min="4360" max="4360" width="9.81640625" style="22" bestFit="1" customWidth="1"/>
    <col min="4361" max="4361" width="11.7265625" style="22" bestFit="1" customWidth="1"/>
    <col min="4362" max="4615" width="9.1796875" style="22"/>
    <col min="4616" max="4616" width="9.81640625" style="22" bestFit="1" customWidth="1"/>
    <col min="4617" max="4617" width="11.7265625" style="22" bestFit="1" customWidth="1"/>
    <col min="4618" max="4871" width="9.1796875" style="22"/>
    <col min="4872" max="4872" width="9.81640625" style="22" bestFit="1" customWidth="1"/>
    <col min="4873" max="4873" width="11.7265625" style="22" bestFit="1" customWidth="1"/>
    <col min="4874" max="5127" width="9.1796875" style="22"/>
    <col min="5128" max="5128" width="9.81640625" style="22" bestFit="1" customWidth="1"/>
    <col min="5129" max="5129" width="11.7265625" style="22" bestFit="1" customWidth="1"/>
    <col min="5130" max="5383" width="9.1796875" style="22"/>
    <col min="5384" max="5384" width="9.81640625" style="22" bestFit="1" customWidth="1"/>
    <col min="5385" max="5385" width="11.7265625" style="22" bestFit="1" customWidth="1"/>
    <col min="5386" max="5639" width="9.1796875" style="22"/>
    <col min="5640" max="5640" width="9.81640625" style="22" bestFit="1" customWidth="1"/>
    <col min="5641" max="5641" width="11.7265625" style="22" bestFit="1" customWidth="1"/>
    <col min="5642" max="5895" width="9.1796875" style="22"/>
    <col min="5896" max="5896" width="9.81640625" style="22" bestFit="1" customWidth="1"/>
    <col min="5897" max="5897" width="11.7265625" style="22" bestFit="1" customWidth="1"/>
    <col min="5898" max="6151" width="9.1796875" style="22"/>
    <col min="6152" max="6152" width="9.81640625" style="22" bestFit="1" customWidth="1"/>
    <col min="6153" max="6153" width="11.7265625" style="22" bestFit="1" customWidth="1"/>
    <col min="6154" max="6407" width="9.1796875" style="22"/>
    <col min="6408" max="6408" width="9.81640625" style="22" bestFit="1" customWidth="1"/>
    <col min="6409" max="6409" width="11.7265625" style="22" bestFit="1" customWidth="1"/>
    <col min="6410" max="6663" width="9.1796875" style="22"/>
    <col min="6664" max="6664" width="9.81640625" style="22" bestFit="1" customWidth="1"/>
    <col min="6665" max="6665" width="11.7265625" style="22" bestFit="1" customWidth="1"/>
    <col min="6666" max="6919" width="9.1796875" style="22"/>
    <col min="6920" max="6920" width="9.81640625" style="22" bestFit="1" customWidth="1"/>
    <col min="6921" max="6921" width="11.7265625" style="22" bestFit="1" customWidth="1"/>
    <col min="6922" max="7175" width="9.1796875" style="22"/>
    <col min="7176" max="7176" width="9.81640625" style="22" bestFit="1" customWidth="1"/>
    <col min="7177" max="7177" width="11.7265625" style="22" bestFit="1" customWidth="1"/>
    <col min="7178" max="7431" width="9.1796875" style="22"/>
    <col min="7432" max="7432" width="9.81640625" style="22" bestFit="1" customWidth="1"/>
    <col min="7433" max="7433" width="11.7265625" style="22" bestFit="1" customWidth="1"/>
    <col min="7434" max="7687" width="9.1796875" style="22"/>
    <col min="7688" max="7688" width="9.81640625" style="22" bestFit="1" customWidth="1"/>
    <col min="7689" max="7689" width="11.7265625" style="22" bestFit="1" customWidth="1"/>
    <col min="7690" max="7943" width="9.1796875" style="22"/>
    <col min="7944" max="7944" width="9.81640625" style="22" bestFit="1" customWidth="1"/>
    <col min="7945" max="7945" width="11.7265625" style="22" bestFit="1" customWidth="1"/>
    <col min="7946" max="8199" width="9.1796875" style="22"/>
    <col min="8200" max="8200" width="9.81640625" style="22" bestFit="1" customWidth="1"/>
    <col min="8201" max="8201" width="11.7265625" style="22" bestFit="1" customWidth="1"/>
    <col min="8202" max="8455" width="9.1796875" style="22"/>
    <col min="8456" max="8456" width="9.81640625" style="22" bestFit="1" customWidth="1"/>
    <col min="8457" max="8457" width="11.7265625" style="22" bestFit="1" customWidth="1"/>
    <col min="8458" max="8711" width="9.1796875" style="22"/>
    <col min="8712" max="8712" width="9.81640625" style="22" bestFit="1" customWidth="1"/>
    <col min="8713" max="8713" width="11.7265625" style="22" bestFit="1" customWidth="1"/>
    <col min="8714" max="8967" width="9.1796875" style="22"/>
    <col min="8968" max="8968" width="9.81640625" style="22" bestFit="1" customWidth="1"/>
    <col min="8969" max="8969" width="11.7265625" style="22" bestFit="1" customWidth="1"/>
    <col min="8970" max="9223" width="9.1796875" style="22"/>
    <col min="9224" max="9224" width="9.81640625" style="22" bestFit="1" customWidth="1"/>
    <col min="9225" max="9225" width="11.7265625" style="22" bestFit="1" customWidth="1"/>
    <col min="9226" max="9479" width="9.1796875" style="22"/>
    <col min="9480" max="9480" width="9.81640625" style="22" bestFit="1" customWidth="1"/>
    <col min="9481" max="9481" width="11.7265625" style="22" bestFit="1" customWidth="1"/>
    <col min="9482" max="9735" width="9.1796875" style="22"/>
    <col min="9736" max="9736" width="9.81640625" style="22" bestFit="1" customWidth="1"/>
    <col min="9737" max="9737" width="11.7265625" style="22" bestFit="1" customWidth="1"/>
    <col min="9738" max="9991" width="9.1796875" style="22"/>
    <col min="9992" max="9992" width="9.81640625" style="22" bestFit="1" customWidth="1"/>
    <col min="9993" max="9993" width="11.7265625" style="22" bestFit="1" customWidth="1"/>
    <col min="9994" max="10247" width="9.1796875" style="22"/>
    <col min="10248" max="10248" width="9.81640625" style="22" bestFit="1" customWidth="1"/>
    <col min="10249" max="10249" width="11.7265625" style="22" bestFit="1" customWidth="1"/>
    <col min="10250" max="10503" width="9.1796875" style="22"/>
    <col min="10504" max="10504" width="9.81640625" style="22" bestFit="1" customWidth="1"/>
    <col min="10505" max="10505" width="11.7265625" style="22" bestFit="1" customWidth="1"/>
    <col min="10506" max="10759" width="9.1796875" style="22"/>
    <col min="10760" max="10760" width="9.81640625" style="22" bestFit="1" customWidth="1"/>
    <col min="10761" max="10761" width="11.7265625" style="22" bestFit="1" customWidth="1"/>
    <col min="10762" max="11015" width="9.1796875" style="22"/>
    <col min="11016" max="11016" width="9.81640625" style="22" bestFit="1" customWidth="1"/>
    <col min="11017" max="11017" width="11.7265625" style="22" bestFit="1" customWidth="1"/>
    <col min="11018" max="11271" width="9.1796875" style="22"/>
    <col min="11272" max="11272" width="9.81640625" style="22" bestFit="1" customWidth="1"/>
    <col min="11273" max="11273" width="11.7265625" style="22" bestFit="1" customWidth="1"/>
    <col min="11274" max="11527" width="9.1796875" style="22"/>
    <col min="11528" max="11528" width="9.81640625" style="22" bestFit="1" customWidth="1"/>
    <col min="11529" max="11529" width="11.7265625" style="22" bestFit="1" customWidth="1"/>
    <col min="11530" max="11783" width="9.1796875" style="22"/>
    <col min="11784" max="11784" width="9.81640625" style="22" bestFit="1" customWidth="1"/>
    <col min="11785" max="11785" width="11.7265625" style="22" bestFit="1" customWidth="1"/>
    <col min="11786" max="12039" width="9.1796875" style="22"/>
    <col min="12040" max="12040" width="9.81640625" style="22" bestFit="1" customWidth="1"/>
    <col min="12041" max="12041" width="11.7265625" style="22" bestFit="1" customWidth="1"/>
    <col min="12042" max="12295" width="9.1796875" style="22"/>
    <col min="12296" max="12296" width="9.81640625" style="22" bestFit="1" customWidth="1"/>
    <col min="12297" max="12297" width="11.7265625" style="22" bestFit="1" customWidth="1"/>
    <col min="12298" max="12551" width="9.1796875" style="22"/>
    <col min="12552" max="12552" width="9.81640625" style="22" bestFit="1" customWidth="1"/>
    <col min="12553" max="12553" width="11.7265625" style="22" bestFit="1" customWidth="1"/>
    <col min="12554" max="12807" width="9.1796875" style="22"/>
    <col min="12808" max="12808" width="9.81640625" style="22" bestFit="1" customWidth="1"/>
    <col min="12809" max="12809" width="11.7265625" style="22" bestFit="1" customWidth="1"/>
    <col min="12810" max="13063" width="9.1796875" style="22"/>
    <col min="13064" max="13064" width="9.81640625" style="22" bestFit="1" customWidth="1"/>
    <col min="13065" max="13065" width="11.7265625" style="22" bestFit="1" customWidth="1"/>
    <col min="13066" max="13319" width="9.1796875" style="22"/>
    <col min="13320" max="13320" width="9.81640625" style="22" bestFit="1" customWidth="1"/>
    <col min="13321" max="13321" width="11.7265625" style="22" bestFit="1" customWidth="1"/>
    <col min="13322" max="13575" width="9.1796875" style="22"/>
    <col min="13576" max="13576" width="9.81640625" style="22" bestFit="1" customWidth="1"/>
    <col min="13577" max="13577" width="11.7265625" style="22" bestFit="1" customWidth="1"/>
    <col min="13578" max="13831" width="9.1796875" style="22"/>
    <col min="13832" max="13832" width="9.81640625" style="22" bestFit="1" customWidth="1"/>
    <col min="13833" max="13833" width="11.7265625" style="22" bestFit="1" customWidth="1"/>
    <col min="13834" max="14087" width="9.1796875" style="22"/>
    <col min="14088" max="14088" width="9.81640625" style="22" bestFit="1" customWidth="1"/>
    <col min="14089" max="14089" width="11.7265625" style="22" bestFit="1" customWidth="1"/>
    <col min="14090" max="14343" width="9.1796875" style="22"/>
    <col min="14344" max="14344" width="9.81640625" style="22" bestFit="1" customWidth="1"/>
    <col min="14345" max="14345" width="11.7265625" style="22" bestFit="1" customWidth="1"/>
    <col min="14346" max="14599" width="9.1796875" style="22"/>
    <col min="14600" max="14600" width="9.81640625" style="22" bestFit="1" customWidth="1"/>
    <col min="14601" max="14601" width="11.7265625" style="22" bestFit="1" customWidth="1"/>
    <col min="14602" max="14855" width="9.1796875" style="22"/>
    <col min="14856" max="14856" width="9.81640625" style="22" bestFit="1" customWidth="1"/>
    <col min="14857" max="14857" width="11.7265625" style="22" bestFit="1" customWidth="1"/>
    <col min="14858" max="15111" width="9.1796875" style="22"/>
    <col min="15112" max="15112" width="9.81640625" style="22" bestFit="1" customWidth="1"/>
    <col min="15113" max="15113" width="11.7265625" style="22" bestFit="1" customWidth="1"/>
    <col min="15114" max="15367" width="9.1796875" style="22"/>
    <col min="15368" max="15368" width="9.81640625" style="22" bestFit="1" customWidth="1"/>
    <col min="15369" max="15369" width="11.7265625" style="22" bestFit="1" customWidth="1"/>
    <col min="15370" max="15623" width="9.1796875" style="22"/>
    <col min="15624" max="15624" width="9.81640625" style="22" bestFit="1" customWidth="1"/>
    <col min="15625" max="15625" width="11.7265625" style="22" bestFit="1" customWidth="1"/>
    <col min="15626" max="15879" width="9.1796875" style="22"/>
    <col min="15880" max="15880" width="9.81640625" style="22" bestFit="1" customWidth="1"/>
    <col min="15881" max="15881" width="11.7265625" style="22" bestFit="1" customWidth="1"/>
    <col min="15882" max="16135" width="9.1796875" style="22"/>
    <col min="16136" max="16136" width="9.81640625" style="22" bestFit="1" customWidth="1"/>
    <col min="16137" max="16137" width="11.7265625" style="22" bestFit="1" customWidth="1"/>
    <col min="16138" max="16384" width="9.1796875" style="22"/>
  </cols>
  <sheetData>
    <row r="1" spans="1:11">
      <c r="A1" s="202" t="s">
        <v>102</v>
      </c>
      <c r="B1" s="203"/>
      <c r="C1" s="203"/>
      <c r="D1" s="203"/>
      <c r="E1" s="203"/>
      <c r="F1" s="203"/>
      <c r="G1" s="203"/>
      <c r="H1" s="203"/>
      <c r="I1" s="203"/>
    </row>
    <row r="2" spans="1:11">
      <c r="A2" s="204" t="s">
        <v>464</v>
      </c>
      <c r="B2" s="205"/>
      <c r="C2" s="205"/>
      <c r="D2" s="205"/>
      <c r="E2" s="205"/>
      <c r="F2" s="205"/>
      <c r="G2" s="205"/>
      <c r="H2" s="205"/>
      <c r="I2" s="205"/>
    </row>
    <row r="3" spans="1:11">
      <c r="A3" s="206" t="s">
        <v>438</v>
      </c>
      <c r="B3" s="207"/>
      <c r="C3" s="207"/>
      <c r="D3" s="207"/>
      <c r="E3" s="207"/>
      <c r="F3" s="207"/>
      <c r="G3" s="207"/>
      <c r="H3" s="207"/>
      <c r="I3" s="207"/>
      <c r="J3" s="208"/>
      <c r="K3" s="208"/>
    </row>
    <row r="4" spans="1:11">
      <c r="A4" s="209" t="s">
        <v>463</v>
      </c>
      <c r="B4" s="210"/>
      <c r="C4" s="210"/>
      <c r="D4" s="210"/>
      <c r="E4" s="210"/>
      <c r="F4" s="210"/>
      <c r="G4" s="210"/>
      <c r="H4" s="210"/>
      <c r="I4" s="210"/>
      <c r="J4" s="211"/>
      <c r="K4" s="211"/>
    </row>
    <row r="5" spans="1:11" ht="22.15" customHeight="1">
      <c r="A5" s="212" t="s">
        <v>2</v>
      </c>
      <c r="B5" s="213"/>
      <c r="C5" s="213"/>
      <c r="D5" s="213"/>
      <c r="E5" s="213"/>
      <c r="F5" s="213"/>
      <c r="G5" s="212" t="s">
        <v>103</v>
      </c>
      <c r="H5" s="214" t="s">
        <v>299</v>
      </c>
      <c r="I5" s="215"/>
      <c r="J5" s="214" t="s">
        <v>278</v>
      </c>
      <c r="K5" s="215"/>
    </row>
    <row r="6" spans="1:11">
      <c r="A6" s="213"/>
      <c r="B6" s="213"/>
      <c r="C6" s="213"/>
      <c r="D6" s="213"/>
      <c r="E6" s="213"/>
      <c r="F6" s="213"/>
      <c r="G6" s="213"/>
      <c r="H6" s="23" t="s">
        <v>292</v>
      </c>
      <c r="I6" s="23" t="s">
        <v>293</v>
      </c>
      <c r="J6" s="23" t="s">
        <v>292</v>
      </c>
      <c r="K6" s="23" t="s">
        <v>293</v>
      </c>
    </row>
    <row r="7" spans="1:11">
      <c r="A7" s="218">
        <v>1</v>
      </c>
      <c r="B7" s="219"/>
      <c r="C7" s="219"/>
      <c r="D7" s="219"/>
      <c r="E7" s="219"/>
      <c r="F7" s="219"/>
      <c r="G7" s="24">
        <v>2</v>
      </c>
      <c r="H7" s="23">
        <v>3</v>
      </c>
      <c r="I7" s="23">
        <v>4</v>
      </c>
      <c r="J7" s="23">
        <v>5</v>
      </c>
      <c r="K7" s="23">
        <v>6</v>
      </c>
    </row>
    <row r="8" spans="1:11" ht="12.75" customHeight="1">
      <c r="A8" s="216" t="s">
        <v>348</v>
      </c>
      <c r="B8" s="216"/>
      <c r="C8" s="216"/>
      <c r="D8" s="216"/>
      <c r="E8" s="216"/>
      <c r="F8" s="216"/>
      <c r="G8" s="8">
        <v>1</v>
      </c>
      <c r="H8" s="94">
        <f>SUM(H9:H13)</f>
        <v>180989650</v>
      </c>
      <c r="I8" s="94">
        <f>SUM(I9:I13)</f>
        <v>63355845</v>
      </c>
      <c r="J8" s="94">
        <f>SUM(J9:J13)</f>
        <v>227955447.49000001</v>
      </c>
      <c r="K8" s="94">
        <f>SUM(K9:K13)</f>
        <v>86716023.239999995</v>
      </c>
    </row>
    <row r="9" spans="1:11" ht="12.75" customHeight="1">
      <c r="A9" s="182" t="s">
        <v>115</v>
      </c>
      <c r="B9" s="182"/>
      <c r="C9" s="182"/>
      <c r="D9" s="182"/>
      <c r="E9" s="182"/>
      <c r="F9" s="182"/>
      <c r="G9" s="7">
        <v>2</v>
      </c>
      <c r="H9" s="95">
        <v>0</v>
      </c>
      <c r="I9" s="95">
        <v>0</v>
      </c>
      <c r="J9" s="95">
        <v>0</v>
      </c>
      <c r="K9" s="95">
        <v>0</v>
      </c>
    </row>
    <row r="10" spans="1:11" ht="12.75" customHeight="1">
      <c r="A10" s="182" t="s">
        <v>436</v>
      </c>
      <c r="B10" s="182"/>
      <c r="C10" s="182"/>
      <c r="D10" s="182"/>
      <c r="E10" s="182"/>
      <c r="F10" s="182"/>
      <c r="G10" s="7">
        <v>3</v>
      </c>
      <c r="H10" s="95">
        <v>180108671</v>
      </c>
      <c r="I10" s="95">
        <v>63210708</v>
      </c>
      <c r="J10" s="95">
        <v>226749483.09</v>
      </c>
      <c r="K10" s="95">
        <v>86645798.109999999</v>
      </c>
    </row>
    <row r="11" spans="1:11" ht="12.75" customHeight="1">
      <c r="A11" s="182" t="s">
        <v>116</v>
      </c>
      <c r="B11" s="182"/>
      <c r="C11" s="182"/>
      <c r="D11" s="182"/>
      <c r="E11" s="182"/>
      <c r="F11" s="182"/>
      <c r="G11" s="7">
        <v>4</v>
      </c>
      <c r="H11" s="95">
        <v>0</v>
      </c>
      <c r="I11" s="95">
        <v>0</v>
      </c>
      <c r="J11" s="95">
        <v>0</v>
      </c>
      <c r="K11" s="95">
        <v>0</v>
      </c>
    </row>
    <row r="12" spans="1:11" ht="12.75" customHeight="1">
      <c r="A12" s="182" t="s">
        <v>117</v>
      </c>
      <c r="B12" s="182"/>
      <c r="C12" s="182"/>
      <c r="D12" s="182"/>
      <c r="E12" s="182"/>
      <c r="F12" s="182"/>
      <c r="G12" s="7">
        <v>5</v>
      </c>
      <c r="H12" s="95">
        <v>0</v>
      </c>
      <c r="I12" s="95">
        <v>0</v>
      </c>
      <c r="J12" s="95">
        <v>0</v>
      </c>
      <c r="K12" s="95">
        <v>0</v>
      </c>
    </row>
    <row r="13" spans="1:11" ht="12.75" customHeight="1">
      <c r="A13" s="182" t="s">
        <v>118</v>
      </c>
      <c r="B13" s="182"/>
      <c r="C13" s="182"/>
      <c r="D13" s="182"/>
      <c r="E13" s="182"/>
      <c r="F13" s="182"/>
      <c r="G13" s="7">
        <v>6</v>
      </c>
      <c r="H13" s="95">
        <v>880979</v>
      </c>
      <c r="I13" s="95">
        <v>145137</v>
      </c>
      <c r="J13" s="95">
        <v>1205964.3999999999</v>
      </c>
      <c r="K13" s="95">
        <v>70225.13</v>
      </c>
    </row>
    <row r="14" spans="1:11" ht="12.75" customHeight="1">
      <c r="A14" s="216" t="s">
        <v>349</v>
      </c>
      <c r="B14" s="216"/>
      <c r="C14" s="216"/>
      <c r="D14" s="216"/>
      <c r="E14" s="216"/>
      <c r="F14" s="216"/>
      <c r="G14" s="8">
        <v>7</v>
      </c>
      <c r="H14" s="94">
        <f>H15+H16+H20+H24+H25+H26+H29+H36</f>
        <v>173057062</v>
      </c>
      <c r="I14" s="94">
        <f>I15+I16+I20+I24+I25+I26+I29+I36</f>
        <v>61585459</v>
      </c>
      <c r="J14" s="94">
        <f>J15+J16+J20+J24+J25+J26+J29+J36</f>
        <v>224675147.13999999</v>
      </c>
      <c r="K14" s="94">
        <f>K15+K16+K20+K24+K25+K26+K29+K36</f>
        <v>86247086.359999999</v>
      </c>
    </row>
    <row r="15" spans="1:11" ht="12.75" customHeight="1">
      <c r="A15" s="182" t="s">
        <v>104</v>
      </c>
      <c r="B15" s="182"/>
      <c r="C15" s="182"/>
      <c r="D15" s="182"/>
      <c r="E15" s="182"/>
      <c r="F15" s="182"/>
      <c r="G15" s="7">
        <v>8</v>
      </c>
      <c r="H15" s="95">
        <v>0</v>
      </c>
      <c r="I15" s="95">
        <v>0</v>
      </c>
      <c r="J15" s="95">
        <v>0</v>
      </c>
      <c r="K15" s="95">
        <v>0</v>
      </c>
    </row>
    <row r="16" spans="1:11" ht="12.75" customHeight="1">
      <c r="A16" s="183" t="s">
        <v>418</v>
      </c>
      <c r="B16" s="183"/>
      <c r="C16" s="183"/>
      <c r="D16" s="183"/>
      <c r="E16" s="183"/>
      <c r="F16" s="183"/>
      <c r="G16" s="8">
        <v>9</v>
      </c>
      <c r="H16" s="94">
        <f>SUM(H17:H19)</f>
        <v>136170261</v>
      </c>
      <c r="I16" s="94">
        <f>SUM(I17:I19)</f>
        <v>49016331</v>
      </c>
      <c r="J16" s="94">
        <f>SUM(J17:J19)</f>
        <v>182754136.06999999</v>
      </c>
      <c r="K16" s="94">
        <f>SUM(K17:K19)</f>
        <v>71249367.140000001</v>
      </c>
    </row>
    <row r="17" spans="1:11" ht="12.75" customHeight="1">
      <c r="A17" s="217" t="s">
        <v>119</v>
      </c>
      <c r="B17" s="217"/>
      <c r="C17" s="217"/>
      <c r="D17" s="217"/>
      <c r="E17" s="217"/>
      <c r="F17" s="217"/>
      <c r="G17" s="7">
        <v>10</v>
      </c>
      <c r="H17" s="95">
        <v>398142</v>
      </c>
      <c r="I17" s="95">
        <v>119338</v>
      </c>
      <c r="J17" s="95">
        <v>448341.28</v>
      </c>
      <c r="K17" s="95">
        <v>142525.29999999999</v>
      </c>
    </row>
    <row r="18" spans="1:11" ht="12.75" customHeight="1">
      <c r="A18" s="217" t="s">
        <v>120</v>
      </c>
      <c r="B18" s="217"/>
      <c r="C18" s="217"/>
      <c r="D18" s="217"/>
      <c r="E18" s="217"/>
      <c r="F18" s="217"/>
      <c r="G18" s="7">
        <v>11</v>
      </c>
      <c r="H18" s="95">
        <v>128287473</v>
      </c>
      <c r="I18" s="95">
        <v>46205602</v>
      </c>
      <c r="J18" s="95">
        <v>173180797.69999999</v>
      </c>
      <c r="K18" s="95">
        <v>67664087.640000001</v>
      </c>
    </row>
    <row r="19" spans="1:11" ht="12.75" customHeight="1">
      <c r="A19" s="217" t="s">
        <v>121</v>
      </c>
      <c r="B19" s="217"/>
      <c r="C19" s="217"/>
      <c r="D19" s="217"/>
      <c r="E19" s="217"/>
      <c r="F19" s="217"/>
      <c r="G19" s="7">
        <v>12</v>
      </c>
      <c r="H19" s="95">
        <v>7484646</v>
      </c>
      <c r="I19" s="95">
        <v>2691391</v>
      </c>
      <c r="J19" s="95">
        <v>9124997.0899999999</v>
      </c>
      <c r="K19" s="95">
        <v>3442754.2</v>
      </c>
    </row>
    <row r="20" spans="1:11" ht="12.75" customHeight="1">
      <c r="A20" s="183" t="s">
        <v>419</v>
      </c>
      <c r="B20" s="183"/>
      <c r="C20" s="183"/>
      <c r="D20" s="183"/>
      <c r="E20" s="183"/>
      <c r="F20" s="183"/>
      <c r="G20" s="8">
        <v>13</v>
      </c>
      <c r="H20" s="94">
        <f>SUM(H21:H23)</f>
        <v>31550232</v>
      </c>
      <c r="I20" s="94">
        <f>SUM(I21:I23)</f>
        <v>10892574</v>
      </c>
      <c r="J20" s="94">
        <f>SUM(J21:J23)</f>
        <v>36994803.799999997</v>
      </c>
      <c r="K20" s="94">
        <f>SUM(K21:K23)</f>
        <v>13348885.49</v>
      </c>
    </row>
    <row r="21" spans="1:11" ht="12.75" customHeight="1">
      <c r="A21" s="217" t="s">
        <v>105</v>
      </c>
      <c r="B21" s="217"/>
      <c r="C21" s="217"/>
      <c r="D21" s="217"/>
      <c r="E21" s="217"/>
      <c r="F21" s="217"/>
      <c r="G21" s="7">
        <v>14</v>
      </c>
      <c r="H21" s="95">
        <v>20904628</v>
      </c>
      <c r="I21" s="95">
        <v>7201999</v>
      </c>
      <c r="J21" s="95">
        <v>24293979.309999999</v>
      </c>
      <c r="K21" s="95">
        <v>9012923.9800000004</v>
      </c>
    </row>
    <row r="22" spans="1:11" ht="12.75" customHeight="1">
      <c r="A22" s="217" t="s">
        <v>106</v>
      </c>
      <c r="B22" s="217"/>
      <c r="C22" s="217"/>
      <c r="D22" s="217"/>
      <c r="E22" s="217"/>
      <c r="F22" s="217"/>
      <c r="G22" s="7">
        <v>15</v>
      </c>
      <c r="H22" s="95">
        <v>7783043</v>
      </c>
      <c r="I22" s="95">
        <v>2667194</v>
      </c>
      <c r="J22" s="95">
        <v>9108357.75</v>
      </c>
      <c r="K22" s="95">
        <v>3076814.42</v>
      </c>
    </row>
    <row r="23" spans="1:11" ht="12.75" customHeight="1">
      <c r="A23" s="217" t="s">
        <v>107</v>
      </c>
      <c r="B23" s="217"/>
      <c r="C23" s="217"/>
      <c r="D23" s="217"/>
      <c r="E23" s="217"/>
      <c r="F23" s="217"/>
      <c r="G23" s="7">
        <v>16</v>
      </c>
      <c r="H23" s="95">
        <v>2862561</v>
      </c>
      <c r="I23" s="95">
        <v>1023381</v>
      </c>
      <c r="J23" s="95">
        <v>3592466.74</v>
      </c>
      <c r="K23" s="95">
        <v>1259147.0900000001</v>
      </c>
    </row>
    <row r="24" spans="1:11" ht="12.75" customHeight="1">
      <c r="A24" s="182" t="s">
        <v>108</v>
      </c>
      <c r="B24" s="182"/>
      <c r="C24" s="182"/>
      <c r="D24" s="182"/>
      <c r="E24" s="182"/>
      <c r="F24" s="182"/>
      <c r="G24" s="7">
        <v>17</v>
      </c>
      <c r="H24" s="95">
        <v>3153787</v>
      </c>
      <c r="I24" s="95">
        <v>1075482</v>
      </c>
      <c r="J24" s="95">
        <v>3362232.73</v>
      </c>
      <c r="K24" s="95">
        <v>1154228.32</v>
      </c>
    </row>
    <row r="25" spans="1:11" ht="12.75" customHeight="1">
      <c r="A25" s="182" t="s">
        <v>109</v>
      </c>
      <c r="B25" s="182"/>
      <c r="C25" s="182"/>
      <c r="D25" s="182"/>
      <c r="E25" s="182"/>
      <c r="F25" s="182"/>
      <c r="G25" s="7">
        <v>18</v>
      </c>
      <c r="H25" s="95">
        <v>1982782</v>
      </c>
      <c r="I25" s="95">
        <v>601072</v>
      </c>
      <c r="J25" s="95">
        <v>1598667.36</v>
      </c>
      <c r="K25" s="95">
        <v>492429.15</v>
      </c>
    </row>
    <row r="26" spans="1:11" ht="12.75" customHeight="1">
      <c r="A26" s="183" t="s">
        <v>420</v>
      </c>
      <c r="B26" s="183"/>
      <c r="C26" s="183"/>
      <c r="D26" s="183"/>
      <c r="E26" s="183"/>
      <c r="F26" s="183"/>
      <c r="G26" s="8">
        <v>19</v>
      </c>
      <c r="H26" s="94">
        <f>H27+H28</f>
        <v>200000</v>
      </c>
      <c r="I26" s="94">
        <f>I27+I28</f>
        <v>0</v>
      </c>
      <c r="J26" s="94">
        <f>J27+J28</f>
        <v>-34692.82</v>
      </c>
      <c r="K26" s="94">
        <f>K27+K28</f>
        <v>2176.2600000000002</v>
      </c>
    </row>
    <row r="27" spans="1:11" ht="12.75" customHeight="1">
      <c r="A27" s="217" t="s">
        <v>122</v>
      </c>
      <c r="B27" s="217"/>
      <c r="C27" s="217"/>
      <c r="D27" s="217"/>
      <c r="E27" s="217"/>
      <c r="F27" s="217"/>
      <c r="G27" s="7">
        <v>20</v>
      </c>
      <c r="H27" s="95">
        <v>0</v>
      </c>
      <c r="I27" s="95">
        <v>0</v>
      </c>
      <c r="J27" s="95">
        <v>0</v>
      </c>
      <c r="K27" s="95">
        <v>0</v>
      </c>
    </row>
    <row r="28" spans="1:11" ht="12.75" customHeight="1">
      <c r="A28" s="217" t="s">
        <v>123</v>
      </c>
      <c r="B28" s="217"/>
      <c r="C28" s="217"/>
      <c r="D28" s="217"/>
      <c r="E28" s="217"/>
      <c r="F28" s="217"/>
      <c r="G28" s="7">
        <v>21</v>
      </c>
      <c r="H28" s="95">
        <v>200000</v>
      </c>
      <c r="I28" s="95">
        <v>0</v>
      </c>
      <c r="J28" s="95">
        <v>-34692.82</v>
      </c>
      <c r="K28" s="95">
        <v>2176.2600000000002</v>
      </c>
    </row>
    <row r="29" spans="1:11" ht="12.75" customHeight="1">
      <c r="A29" s="183" t="s">
        <v>421</v>
      </c>
      <c r="B29" s="183"/>
      <c r="C29" s="183"/>
      <c r="D29" s="183"/>
      <c r="E29" s="183"/>
      <c r="F29" s="183"/>
      <c r="G29" s="8">
        <v>22</v>
      </c>
      <c r="H29" s="94">
        <f>SUM(H30:H35)</f>
        <v>0</v>
      </c>
      <c r="I29" s="94">
        <f>SUM(I30:I35)</f>
        <v>0</v>
      </c>
      <c r="J29" s="94">
        <f>SUM(J30:J35)</f>
        <v>0</v>
      </c>
      <c r="K29" s="94">
        <f>SUM(K30:K35)</f>
        <v>0</v>
      </c>
    </row>
    <row r="30" spans="1:11" ht="12.75" customHeight="1">
      <c r="A30" s="217" t="s">
        <v>124</v>
      </c>
      <c r="B30" s="217"/>
      <c r="C30" s="217"/>
      <c r="D30" s="217"/>
      <c r="E30" s="217"/>
      <c r="F30" s="217"/>
      <c r="G30" s="7">
        <v>23</v>
      </c>
      <c r="H30" s="95">
        <v>0</v>
      </c>
      <c r="I30" s="95">
        <v>0</v>
      </c>
      <c r="J30" s="95">
        <v>0</v>
      </c>
      <c r="K30" s="95">
        <v>0</v>
      </c>
    </row>
    <row r="31" spans="1:11" ht="12.75" customHeight="1">
      <c r="A31" s="217" t="s">
        <v>125</v>
      </c>
      <c r="B31" s="217"/>
      <c r="C31" s="217"/>
      <c r="D31" s="217"/>
      <c r="E31" s="217"/>
      <c r="F31" s="217"/>
      <c r="G31" s="7">
        <v>24</v>
      </c>
      <c r="H31" s="95">
        <v>0</v>
      </c>
      <c r="I31" s="95">
        <v>0</v>
      </c>
      <c r="J31" s="95">
        <v>0</v>
      </c>
      <c r="K31" s="95">
        <v>0</v>
      </c>
    </row>
    <row r="32" spans="1:11" ht="12.75" customHeight="1">
      <c r="A32" s="217" t="s">
        <v>126</v>
      </c>
      <c r="B32" s="217"/>
      <c r="C32" s="217"/>
      <c r="D32" s="217"/>
      <c r="E32" s="217"/>
      <c r="F32" s="217"/>
      <c r="G32" s="7">
        <v>25</v>
      </c>
      <c r="H32" s="95">
        <v>0</v>
      </c>
      <c r="I32" s="95">
        <v>0</v>
      </c>
      <c r="J32" s="95">
        <v>0</v>
      </c>
      <c r="K32" s="95">
        <v>0</v>
      </c>
    </row>
    <row r="33" spans="1:11" ht="12.75" customHeight="1">
      <c r="A33" s="217" t="s">
        <v>127</v>
      </c>
      <c r="B33" s="217"/>
      <c r="C33" s="217"/>
      <c r="D33" s="217"/>
      <c r="E33" s="217"/>
      <c r="F33" s="217"/>
      <c r="G33" s="7">
        <v>26</v>
      </c>
      <c r="H33" s="95">
        <v>0</v>
      </c>
      <c r="I33" s="95">
        <v>0</v>
      </c>
      <c r="J33" s="95">
        <v>0</v>
      </c>
      <c r="K33" s="95">
        <v>0</v>
      </c>
    </row>
    <row r="34" spans="1:11" ht="12.75" customHeight="1">
      <c r="A34" s="217" t="s">
        <v>128</v>
      </c>
      <c r="B34" s="217"/>
      <c r="C34" s="217"/>
      <c r="D34" s="217"/>
      <c r="E34" s="217"/>
      <c r="F34" s="217"/>
      <c r="G34" s="7">
        <v>27</v>
      </c>
      <c r="H34" s="95">
        <v>0</v>
      </c>
      <c r="I34" s="95">
        <v>0</v>
      </c>
      <c r="J34" s="95">
        <v>0</v>
      </c>
      <c r="K34" s="95">
        <v>0</v>
      </c>
    </row>
    <row r="35" spans="1:11" ht="12.75" customHeight="1">
      <c r="A35" s="217" t="s">
        <v>129</v>
      </c>
      <c r="B35" s="217"/>
      <c r="C35" s="217"/>
      <c r="D35" s="217"/>
      <c r="E35" s="217"/>
      <c r="F35" s="217"/>
      <c r="G35" s="7">
        <v>28</v>
      </c>
      <c r="H35" s="95">
        <v>0</v>
      </c>
      <c r="I35" s="95">
        <v>0</v>
      </c>
      <c r="J35" s="95">
        <v>0</v>
      </c>
      <c r="K35" s="95">
        <v>0</v>
      </c>
    </row>
    <row r="36" spans="1:11" ht="12.75" customHeight="1">
      <c r="A36" s="182" t="s">
        <v>110</v>
      </c>
      <c r="B36" s="182"/>
      <c r="C36" s="182"/>
      <c r="D36" s="182"/>
      <c r="E36" s="182"/>
      <c r="F36" s="182"/>
      <c r="G36" s="7">
        <v>29</v>
      </c>
      <c r="H36" s="95">
        <v>0</v>
      </c>
      <c r="I36" s="95">
        <v>0</v>
      </c>
      <c r="J36" s="95">
        <v>0</v>
      </c>
      <c r="K36" s="95">
        <v>0</v>
      </c>
    </row>
    <row r="37" spans="1:11" ht="12.75" customHeight="1">
      <c r="A37" s="216" t="s">
        <v>350</v>
      </c>
      <c r="B37" s="216"/>
      <c r="C37" s="216"/>
      <c r="D37" s="216"/>
      <c r="E37" s="216"/>
      <c r="F37" s="216"/>
      <c r="G37" s="8">
        <v>30</v>
      </c>
      <c r="H37" s="94">
        <f>SUM(H38:H47)</f>
        <v>1141961</v>
      </c>
      <c r="I37" s="94">
        <f>SUM(I38:I47)</f>
        <v>335092</v>
      </c>
      <c r="J37" s="94">
        <f>SUM(J38:J47)</f>
        <v>1467805.17</v>
      </c>
      <c r="K37" s="94">
        <f>SUM(K38:K47)</f>
        <v>441245.79</v>
      </c>
    </row>
    <row r="38" spans="1:11" ht="12.75" customHeight="1">
      <c r="A38" s="182" t="s">
        <v>130</v>
      </c>
      <c r="B38" s="182"/>
      <c r="C38" s="182"/>
      <c r="D38" s="182"/>
      <c r="E38" s="182"/>
      <c r="F38" s="182"/>
      <c r="G38" s="7">
        <v>31</v>
      </c>
      <c r="H38" s="95">
        <v>0</v>
      </c>
      <c r="I38" s="95">
        <v>0</v>
      </c>
      <c r="J38" s="95">
        <v>0</v>
      </c>
      <c r="K38" s="95">
        <v>0</v>
      </c>
    </row>
    <row r="39" spans="1:11" ht="25.15" customHeight="1">
      <c r="A39" s="182" t="s">
        <v>131</v>
      </c>
      <c r="B39" s="182"/>
      <c r="C39" s="182"/>
      <c r="D39" s="182"/>
      <c r="E39" s="182"/>
      <c r="F39" s="182"/>
      <c r="G39" s="7">
        <v>32</v>
      </c>
      <c r="H39" s="95">
        <v>0</v>
      </c>
      <c r="I39" s="95">
        <v>0</v>
      </c>
      <c r="J39" s="95">
        <v>0</v>
      </c>
      <c r="K39" s="95">
        <v>0</v>
      </c>
    </row>
    <row r="40" spans="1:11" ht="25.15" customHeight="1">
      <c r="A40" s="182" t="s">
        <v>132</v>
      </c>
      <c r="B40" s="182"/>
      <c r="C40" s="182"/>
      <c r="D40" s="182"/>
      <c r="E40" s="182"/>
      <c r="F40" s="182"/>
      <c r="G40" s="7">
        <v>33</v>
      </c>
      <c r="H40" s="95">
        <v>0</v>
      </c>
      <c r="I40" s="95">
        <v>0</v>
      </c>
      <c r="J40" s="95">
        <v>0</v>
      </c>
      <c r="K40" s="95">
        <v>0</v>
      </c>
    </row>
    <row r="41" spans="1:11" ht="25.15" customHeight="1">
      <c r="A41" s="182" t="s">
        <v>133</v>
      </c>
      <c r="B41" s="182"/>
      <c r="C41" s="182"/>
      <c r="D41" s="182"/>
      <c r="E41" s="182"/>
      <c r="F41" s="182"/>
      <c r="G41" s="7">
        <v>34</v>
      </c>
      <c r="H41" s="95">
        <v>0</v>
      </c>
      <c r="I41" s="95">
        <v>0</v>
      </c>
      <c r="J41" s="95">
        <v>0</v>
      </c>
      <c r="K41" s="95">
        <v>0</v>
      </c>
    </row>
    <row r="42" spans="1:11" ht="25.15" customHeight="1">
      <c r="A42" s="182" t="s">
        <v>134</v>
      </c>
      <c r="B42" s="182"/>
      <c r="C42" s="182"/>
      <c r="D42" s="182"/>
      <c r="E42" s="182"/>
      <c r="F42" s="182"/>
      <c r="G42" s="7">
        <v>35</v>
      </c>
      <c r="H42" s="95">
        <v>0</v>
      </c>
      <c r="I42" s="95">
        <v>0</v>
      </c>
      <c r="J42" s="95">
        <v>0</v>
      </c>
      <c r="K42" s="95">
        <v>0</v>
      </c>
    </row>
    <row r="43" spans="1:11" ht="12.75" customHeight="1">
      <c r="A43" s="182" t="s">
        <v>135</v>
      </c>
      <c r="B43" s="182"/>
      <c r="C43" s="182"/>
      <c r="D43" s="182"/>
      <c r="E43" s="182"/>
      <c r="F43" s="182"/>
      <c r="G43" s="7">
        <v>36</v>
      </c>
      <c r="H43" s="95">
        <v>0</v>
      </c>
      <c r="I43" s="95">
        <v>0</v>
      </c>
      <c r="J43" s="95">
        <v>0</v>
      </c>
      <c r="K43" s="95">
        <v>0</v>
      </c>
    </row>
    <row r="44" spans="1:11" ht="12.75" customHeight="1">
      <c r="A44" s="182" t="s">
        <v>136</v>
      </c>
      <c r="B44" s="182"/>
      <c r="C44" s="182"/>
      <c r="D44" s="182"/>
      <c r="E44" s="182"/>
      <c r="F44" s="182"/>
      <c r="G44" s="7">
        <v>37</v>
      </c>
      <c r="H44" s="95">
        <v>490677</v>
      </c>
      <c r="I44" s="95">
        <v>215700</v>
      </c>
      <c r="J44" s="95">
        <v>544603.17000000004</v>
      </c>
      <c r="K44" s="95">
        <v>167180.10999999999</v>
      </c>
    </row>
    <row r="45" spans="1:11" ht="12.75" customHeight="1">
      <c r="A45" s="182" t="s">
        <v>137</v>
      </c>
      <c r="B45" s="182"/>
      <c r="C45" s="182"/>
      <c r="D45" s="182"/>
      <c r="E45" s="182"/>
      <c r="F45" s="182"/>
      <c r="G45" s="7">
        <v>38</v>
      </c>
      <c r="H45" s="95">
        <v>651284</v>
      </c>
      <c r="I45" s="95">
        <v>119392</v>
      </c>
      <c r="J45" s="95">
        <v>923202</v>
      </c>
      <c r="K45" s="95">
        <v>274065.68</v>
      </c>
    </row>
    <row r="46" spans="1:11" ht="12.75" customHeight="1">
      <c r="A46" s="182" t="s">
        <v>138</v>
      </c>
      <c r="B46" s="182"/>
      <c r="C46" s="182"/>
      <c r="D46" s="182"/>
      <c r="E46" s="182"/>
      <c r="F46" s="182"/>
      <c r="G46" s="7">
        <v>39</v>
      </c>
      <c r="H46" s="95">
        <v>0</v>
      </c>
      <c r="I46" s="95">
        <v>0</v>
      </c>
      <c r="J46" s="95">
        <v>0</v>
      </c>
      <c r="K46" s="95">
        <v>0</v>
      </c>
    </row>
    <row r="47" spans="1:11" ht="12.75" customHeight="1">
      <c r="A47" s="182" t="s">
        <v>139</v>
      </c>
      <c r="B47" s="182"/>
      <c r="C47" s="182"/>
      <c r="D47" s="182"/>
      <c r="E47" s="182"/>
      <c r="F47" s="182"/>
      <c r="G47" s="7">
        <v>40</v>
      </c>
      <c r="H47" s="95">
        <v>0</v>
      </c>
      <c r="I47" s="95">
        <v>0</v>
      </c>
      <c r="J47" s="95">
        <v>0</v>
      </c>
      <c r="K47" s="95">
        <v>0</v>
      </c>
    </row>
    <row r="48" spans="1:11" ht="12.75" customHeight="1">
      <c r="A48" s="216" t="s">
        <v>351</v>
      </c>
      <c r="B48" s="216"/>
      <c r="C48" s="216"/>
      <c r="D48" s="216"/>
      <c r="E48" s="216"/>
      <c r="F48" s="216"/>
      <c r="G48" s="8">
        <v>41</v>
      </c>
      <c r="H48" s="94">
        <f>SUM(H49:H55)</f>
        <v>1237980</v>
      </c>
      <c r="I48" s="94">
        <f>SUM(I49:I55)</f>
        <v>386867</v>
      </c>
      <c r="J48" s="94">
        <f>SUM(J49:J55)</f>
        <v>2247336.87</v>
      </c>
      <c r="K48" s="94">
        <f>SUM(K49:K55)</f>
        <v>630511.52</v>
      </c>
    </row>
    <row r="49" spans="1:11" ht="25.15" customHeight="1">
      <c r="A49" s="182" t="s">
        <v>140</v>
      </c>
      <c r="B49" s="182"/>
      <c r="C49" s="182"/>
      <c r="D49" s="182"/>
      <c r="E49" s="182"/>
      <c r="F49" s="182"/>
      <c r="G49" s="7">
        <v>42</v>
      </c>
      <c r="H49" s="95">
        <v>0</v>
      </c>
      <c r="I49" s="95">
        <v>0</v>
      </c>
      <c r="J49" s="95">
        <v>0</v>
      </c>
      <c r="K49" s="95">
        <v>0</v>
      </c>
    </row>
    <row r="50" spans="1:11" ht="12.75" customHeight="1">
      <c r="A50" s="220" t="s">
        <v>141</v>
      </c>
      <c r="B50" s="220"/>
      <c r="C50" s="220"/>
      <c r="D50" s="220"/>
      <c r="E50" s="220"/>
      <c r="F50" s="220"/>
      <c r="G50" s="7">
        <v>43</v>
      </c>
      <c r="H50" s="95">
        <v>0</v>
      </c>
      <c r="I50" s="95">
        <v>0</v>
      </c>
      <c r="J50" s="95">
        <v>0</v>
      </c>
      <c r="K50" s="95">
        <v>0</v>
      </c>
    </row>
    <row r="51" spans="1:11" ht="12.75" customHeight="1">
      <c r="A51" s="220" t="s">
        <v>142</v>
      </c>
      <c r="B51" s="220"/>
      <c r="C51" s="220"/>
      <c r="D51" s="220"/>
      <c r="E51" s="220"/>
      <c r="F51" s="220"/>
      <c r="G51" s="7">
        <v>44</v>
      </c>
      <c r="H51" s="95">
        <v>431540</v>
      </c>
      <c r="I51" s="95">
        <v>270379</v>
      </c>
      <c r="J51" s="95">
        <v>943916.81</v>
      </c>
      <c r="K51" s="95">
        <v>324668.13</v>
      </c>
    </row>
    <row r="52" spans="1:11" ht="12.75" customHeight="1">
      <c r="A52" s="220" t="s">
        <v>143</v>
      </c>
      <c r="B52" s="220"/>
      <c r="C52" s="220"/>
      <c r="D52" s="220"/>
      <c r="E52" s="220"/>
      <c r="F52" s="220"/>
      <c r="G52" s="7">
        <v>45</v>
      </c>
      <c r="H52" s="95">
        <v>806440</v>
      </c>
      <c r="I52" s="95">
        <v>116488</v>
      </c>
      <c r="J52" s="95">
        <v>1303420.06</v>
      </c>
      <c r="K52" s="95">
        <v>305843.39</v>
      </c>
    </row>
    <row r="53" spans="1:11" ht="12.75" customHeight="1">
      <c r="A53" s="220" t="s">
        <v>144</v>
      </c>
      <c r="B53" s="220"/>
      <c r="C53" s="220"/>
      <c r="D53" s="220"/>
      <c r="E53" s="220"/>
      <c r="F53" s="220"/>
      <c r="G53" s="7">
        <v>46</v>
      </c>
      <c r="H53" s="95">
        <v>0</v>
      </c>
      <c r="I53" s="95">
        <v>0</v>
      </c>
      <c r="J53" s="95">
        <v>0</v>
      </c>
      <c r="K53" s="95">
        <v>0</v>
      </c>
    </row>
    <row r="54" spans="1:11" ht="12.75" customHeight="1">
      <c r="A54" s="220" t="s">
        <v>145</v>
      </c>
      <c r="B54" s="220"/>
      <c r="C54" s="220"/>
      <c r="D54" s="220"/>
      <c r="E54" s="220"/>
      <c r="F54" s="220"/>
      <c r="G54" s="7">
        <v>47</v>
      </c>
      <c r="H54" s="95">
        <v>0</v>
      </c>
      <c r="I54" s="95">
        <v>0</v>
      </c>
      <c r="J54" s="95">
        <v>0</v>
      </c>
      <c r="K54" s="95">
        <v>0</v>
      </c>
    </row>
    <row r="55" spans="1:11" ht="12.75" customHeight="1">
      <c r="A55" s="220" t="s">
        <v>146</v>
      </c>
      <c r="B55" s="220"/>
      <c r="C55" s="220"/>
      <c r="D55" s="220"/>
      <c r="E55" s="220"/>
      <c r="F55" s="220"/>
      <c r="G55" s="7">
        <v>48</v>
      </c>
      <c r="H55" s="95">
        <v>0</v>
      </c>
      <c r="I55" s="95">
        <v>0</v>
      </c>
      <c r="J55" s="95">
        <v>0</v>
      </c>
      <c r="K55" s="95">
        <v>0</v>
      </c>
    </row>
    <row r="56" spans="1:11" ht="22.15" customHeight="1">
      <c r="A56" s="222" t="s">
        <v>147</v>
      </c>
      <c r="B56" s="222"/>
      <c r="C56" s="222"/>
      <c r="D56" s="222"/>
      <c r="E56" s="222"/>
      <c r="F56" s="222"/>
      <c r="G56" s="7">
        <v>49</v>
      </c>
      <c r="H56" s="95">
        <v>0</v>
      </c>
      <c r="I56" s="95">
        <v>0</v>
      </c>
      <c r="J56" s="95">
        <v>0</v>
      </c>
      <c r="K56" s="95">
        <v>0</v>
      </c>
    </row>
    <row r="57" spans="1:11" ht="12.75" customHeight="1">
      <c r="A57" s="222" t="s">
        <v>148</v>
      </c>
      <c r="B57" s="222"/>
      <c r="C57" s="222"/>
      <c r="D57" s="222"/>
      <c r="E57" s="222"/>
      <c r="F57" s="222"/>
      <c r="G57" s="7">
        <v>50</v>
      </c>
      <c r="H57" s="95">
        <v>0</v>
      </c>
      <c r="I57" s="95">
        <v>0</v>
      </c>
      <c r="J57" s="95">
        <v>0</v>
      </c>
      <c r="K57" s="95">
        <v>0</v>
      </c>
    </row>
    <row r="58" spans="1:11" ht="24.65" customHeight="1">
      <c r="A58" s="222" t="s">
        <v>149</v>
      </c>
      <c r="B58" s="222"/>
      <c r="C58" s="222"/>
      <c r="D58" s="222"/>
      <c r="E58" s="222"/>
      <c r="F58" s="222"/>
      <c r="G58" s="7">
        <v>51</v>
      </c>
      <c r="H58" s="95">
        <v>81204</v>
      </c>
      <c r="I58" s="95">
        <v>80716</v>
      </c>
      <c r="J58" s="95">
        <v>144231.76</v>
      </c>
      <c r="K58" s="95">
        <v>31802.13</v>
      </c>
    </row>
    <row r="59" spans="1:11" ht="12.75" customHeight="1">
      <c r="A59" s="222" t="s">
        <v>150</v>
      </c>
      <c r="B59" s="222"/>
      <c r="C59" s="222"/>
      <c r="D59" s="222"/>
      <c r="E59" s="222"/>
      <c r="F59" s="222"/>
      <c r="G59" s="7">
        <v>52</v>
      </c>
      <c r="H59" s="95">
        <v>0</v>
      </c>
      <c r="I59" s="95">
        <v>0</v>
      </c>
      <c r="J59" s="95">
        <v>0</v>
      </c>
      <c r="K59" s="95">
        <v>0</v>
      </c>
    </row>
    <row r="60" spans="1:11" ht="12.75" customHeight="1">
      <c r="A60" s="216" t="s">
        <v>352</v>
      </c>
      <c r="B60" s="216"/>
      <c r="C60" s="216"/>
      <c r="D60" s="216"/>
      <c r="E60" s="216"/>
      <c r="F60" s="216"/>
      <c r="G60" s="8">
        <v>53</v>
      </c>
      <c r="H60" s="94">
        <f>H8+H37+H56+H57</f>
        <v>182131611</v>
      </c>
      <c r="I60" s="94">
        <f t="shared" ref="I60:K60" si="0">I8+I37+I56+I57</f>
        <v>63690937</v>
      </c>
      <c r="J60" s="94">
        <f t="shared" si="0"/>
        <v>229423252.66</v>
      </c>
      <c r="K60" s="94">
        <f t="shared" si="0"/>
        <v>87157269.030000001</v>
      </c>
    </row>
    <row r="61" spans="1:11" ht="12.75" customHeight="1">
      <c r="A61" s="216" t="s">
        <v>353</v>
      </c>
      <c r="B61" s="216"/>
      <c r="C61" s="216"/>
      <c r="D61" s="216"/>
      <c r="E61" s="216"/>
      <c r="F61" s="216"/>
      <c r="G61" s="8">
        <v>54</v>
      </c>
      <c r="H61" s="94">
        <f>H14+H48+H58+H59</f>
        <v>174376246</v>
      </c>
      <c r="I61" s="94">
        <f t="shared" ref="I61:K61" si="1">I14+I48+I58+I59</f>
        <v>62053042</v>
      </c>
      <c r="J61" s="94">
        <f t="shared" si="1"/>
        <v>227066715.77000001</v>
      </c>
      <c r="K61" s="94">
        <f t="shared" si="1"/>
        <v>86909400.010000005</v>
      </c>
    </row>
    <row r="62" spans="1:11" ht="12.75" customHeight="1">
      <c r="A62" s="216" t="s">
        <v>354</v>
      </c>
      <c r="B62" s="216"/>
      <c r="C62" s="216"/>
      <c r="D62" s="216"/>
      <c r="E62" s="216"/>
      <c r="F62" s="216"/>
      <c r="G62" s="8">
        <v>55</v>
      </c>
      <c r="H62" s="94">
        <f>H60-H61</f>
        <v>7755365</v>
      </c>
      <c r="I62" s="94">
        <f t="shared" ref="I62:K62" si="2">I60-I61</f>
        <v>1637895</v>
      </c>
      <c r="J62" s="94">
        <f t="shared" si="2"/>
        <v>2356536.89</v>
      </c>
      <c r="K62" s="94">
        <f t="shared" si="2"/>
        <v>247869.02</v>
      </c>
    </row>
    <row r="63" spans="1:11" ht="12.75" customHeight="1">
      <c r="A63" s="221" t="s">
        <v>355</v>
      </c>
      <c r="B63" s="221"/>
      <c r="C63" s="221"/>
      <c r="D63" s="221"/>
      <c r="E63" s="221"/>
      <c r="F63" s="221"/>
      <c r="G63" s="8">
        <v>56</v>
      </c>
      <c r="H63" s="94">
        <f>+IF((H60-H61)&gt;0,(H60-H61),0)</f>
        <v>7755365</v>
      </c>
      <c r="I63" s="94">
        <f t="shared" ref="I63:K63" si="3">+IF((I60-I61)&gt;0,(I60-I61),0)</f>
        <v>1637895</v>
      </c>
      <c r="J63" s="94">
        <f t="shared" si="3"/>
        <v>2356536.89</v>
      </c>
      <c r="K63" s="94">
        <f t="shared" si="3"/>
        <v>247869.02</v>
      </c>
    </row>
    <row r="64" spans="1:11" ht="12.75" customHeight="1">
      <c r="A64" s="221" t="s">
        <v>356</v>
      </c>
      <c r="B64" s="221"/>
      <c r="C64" s="221"/>
      <c r="D64" s="221"/>
      <c r="E64" s="221"/>
      <c r="F64" s="221"/>
      <c r="G64" s="8">
        <v>57</v>
      </c>
      <c r="H64" s="94">
        <f>+IF((H60-H61)&lt;0,(H60-H61),0)</f>
        <v>0</v>
      </c>
      <c r="I64" s="94">
        <f t="shared" ref="I64:K64" si="4">+IF((I60-I61)&lt;0,(I60-I61),0)</f>
        <v>0</v>
      </c>
      <c r="J64" s="94">
        <f t="shared" si="4"/>
        <v>0</v>
      </c>
      <c r="K64" s="94">
        <f t="shared" si="4"/>
        <v>0</v>
      </c>
    </row>
    <row r="65" spans="1:11" ht="12.75" customHeight="1">
      <c r="A65" s="222" t="s">
        <v>111</v>
      </c>
      <c r="B65" s="222"/>
      <c r="C65" s="222"/>
      <c r="D65" s="222"/>
      <c r="E65" s="222"/>
      <c r="F65" s="222"/>
      <c r="G65" s="7">
        <v>58</v>
      </c>
      <c r="H65" s="95">
        <v>1396783</v>
      </c>
      <c r="I65" s="95">
        <v>216278</v>
      </c>
      <c r="J65" s="95">
        <v>886904.37</v>
      </c>
      <c r="K65" s="95">
        <v>253818.15</v>
      </c>
    </row>
    <row r="66" spans="1:11" ht="12.75" customHeight="1">
      <c r="A66" s="216" t="s">
        <v>357</v>
      </c>
      <c r="B66" s="216"/>
      <c r="C66" s="216"/>
      <c r="D66" s="216"/>
      <c r="E66" s="216"/>
      <c r="F66" s="216"/>
      <c r="G66" s="8">
        <v>59</v>
      </c>
      <c r="H66" s="94">
        <f>H62-H65</f>
        <v>6358582</v>
      </c>
      <c r="I66" s="94">
        <f t="shared" ref="I66:K66" si="5">I62-I65</f>
        <v>1421617</v>
      </c>
      <c r="J66" s="94">
        <f t="shared" si="5"/>
        <v>1469632.52</v>
      </c>
      <c r="K66" s="94">
        <f t="shared" si="5"/>
        <v>-5949.13</v>
      </c>
    </row>
    <row r="67" spans="1:11" ht="12.75" customHeight="1">
      <c r="A67" s="221" t="s">
        <v>358</v>
      </c>
      <c r="B67" s="221"/>
      <c r="C67" s="221"/>
      <c r="D67" s="221"/>
      <c r="E67" s="221"/>
      <c r="F67" s="221"/>
      <c r="G67" s="8">
        <v>60</v>
      </c>
      <c r="H67" s="94">
        <f>+IF((H62-H65)&gt;0,(H62-H65),0)</f>
        <v>6358582</v>
      </c>
      <c r="I67" s="94">
        <f t="shared" ref="I67:K67" si="6">+IF((I62-I65)&gt;0,(I62-I65),0)</f>
        <v>1421617</v>
      </c>
      <c r="J67" s="94">
        <f t="shared" si="6"/>
        <v>1469632.52</v>
      </c>
      <c r="K67" s="94">
        <f t="shared" si="6"/>
        <v>0</v>
      </c>
    </row>
    <row r="68" spans="1:11" ht="12.75" customHeight="1">
      <c r="A68" s="221" t="s">
        <v>359</v>
      </c>
      <c r="B68" s="221"/>
      <c r="C68" s="221"/>
      <c r="D68" s="221"/>
      <c r="E68" s="221"/>
      <c r="F68" s="221"/>
      <c r="G68" s="8">
        <v>61</v>
      </c>
      <c r="H68" s="94">
        <f>+IF((H62-H65)&lt;0,(H62-H65),0)</f>
        <v>0</v>
      </c>
      <c r="I68" s="94">
        <f t="shared" ref="I68:K68" si="7">+IF((I62-I65)&lt;0,(I62-I65),0)</f>
        <v>0</v>
      </c>
      <c r="J68" s="94">
        <f t="shared" si="7"/>
        <v>0</v>
      </c>
      <c r="K68" s="94">
        <f t="shared" si="7"/>
        <v>-5949.13</v>
      </c>
    </row>
    <row r="69" spans="1:11">
      <c r="A69" s="223" t="s">
        <v>151</v>
      </c>
      <c r="B69" s="223"/>
      <c r="C69" s="223"/>
      <c r="D69" s="223"/>
      <c r="E69" s="223"/>
      <c r="F69" s="223"/>
      <c r="G69" s="224"/>
      <c r="H69" s="224"/>
      <c r="I69" s="224"/>
      <c r="J69" s="225"/>
      <c r="K69" s="225"/>
    </row>
    <row r="70" spans="1:11" ht="22.15" customHeight="1">
      <c r="A70" s="216" t="s">
        <v>360</v>
      </c>
      <c r="B70" s="216"/>
      <c r="C70" s="216"/>
      <c r="D70" s="216"/>
      <c r="E70" s="216"/>
      <c r="F70" s="216"/>
      <c r="G70" s="8">
        <v>62</v>
      </c>
      <c r="H70" s="94">
        <f>H71-H72</f>
        <v>0</v>
      </c>
      <c r="I70" s="94">
        <f>I71-I72</f>
        <v>0</v>
      </c>
      <c r="J70" s="94">
        <f>J71-J72</f>
        <v>0</v>
      </c>
      <c r="K70" s="94">
        <f>K71-K72</f>
        <v>0</v>
      </c>
    </row>
    <row r="71" spans="1:11" ht="12.75" customHeight="1">
      <c r="A71" s="220" t="s">
        <v>152</v>
      </c>
      <c r="B71" s="220"/>
      <c r="C71" s="220"/>
      <c r="D71" s="220"/>
      <c r="E71" s="220"/>
      <c r="F71" s="220"/>
      <c r="G71" s="7">
        <v>63</v>
      </c>
      <c r="H71" s="95">
        <v>0</v>
      </c>
      <c r="I71" s="95">
        <v>0</v>
      </c>
      <c r="J71" s="95">
        <v>0</v>
      </c>
      <c r="K71" s="95">
        <v>0</v>
      </c>
    </row>
    <row r="72" spans="1:11" ht="12.75" customHeight="1">
      <c r="A72" s="220" t="s">
        <v>153</v>
      </c>
      <c r="B72" s="220"/>
      <c r="C72" s="220"/>
      <c r="D72" s="220"/>
      <c r="E72" s="220"/>
      <c r="F72" s="220"/>
      <c r="G72" s="7">
        <v>64</v>
      </c>
      <c r="H72" s="95">
        <v>0</v>
      </c>
      <c r="I72" s="95">
        <v>0</v>
      </c>
      <c r="J72" s="95">
        <v>0</v>
      </c>
      <c r="K72" s="95">
        <v>0</v>
      </c>
    </row>
    <row r="73" spans="1:11" ht="12.75" customHeight="1">
      <c r="A73" s="222" t="s">
        <v>154</v>
      </c>
      <c r="B73" s="222"/>
      <c r="C73" s="222"/>
      <c r="D73" s="222"/>
      <c r="E73" s="222"/>
      <c r="F73" s="222"/>
      <c r="G73" s="7">
        <v>65</v>
      </c>
      <c r="H73" s="95">
        <v>0</v>
      </c>
      <c r="I73" s="95">
        <v>0</v>
      </c>
      <c r="J73" s="95">
        <v>0</v>
      </c>
      <c r="K73" s="95">
        <v>0</v>
      </c>
    </row>
    <row r="74" spans="1:11" ht="12.75" customHeight="1">
      <c r="A74" s="221" t="s">
        <v>361</v>
      </c>
      <c r="B74" s="221"/>
      <c r="C74" s="221"/>
      <c r="D74" s="221"/>
      <c r="E74" s="221"/>
      <c r="F74" s="221"/>
      <c r="G74" s="8">
        <v>66</v>
      </c>
      <c r="H74" s="96">
        <v>0</v>
      </c>
      <c r="I74" s="96">
        <v>0</v>
      </c>
      <c r="J74" s="96">
        <v>0</v>
      </c>
      <c r="K74" s="96">
        <v>0</v>
      </c>
    </row>
    <row r="75" spans="1:11" ht="12.75" customHeight="1">
      <c r="A75" s="221" t="s">
        <v>362</v>
      </c>
      <c r="B75" s="221"/>
      <c r="C75" s="221"/>
      <c r="D75" s="221"/>
      <c r="E75" s="221"/>
      <c r="F75" s="221"/>
      <c r="G75" s="8">
        <v>67</v>
      </c>
      <c r="H75" s="96">
        <v>0</v>
      </c>
      <c r="I75" s="96">
        <v>0</v>
      </c>
      <c r="J75" s="96">
        <v>0</v>
      </c>
      <c r="K75" s="96">
        <v>0</v>
      </c>
    </row>
    <row r="76" spans="1:11">
      <c r="A76" s="223" t="s">
        <v>155</v>
      </c>
      <c r="B76" s="223"/>
      <c r="C76" s="223"/>
      <c r="D76" s="223"/>
      <c r="E76" s="223"/>
      <c r="F76" s="223"/>
      <c r="G76" s="224"/>
      <c r="H76" s="224"/>
      <c r="I76" s="224"/>
      <c r="J76" s="225"/>
      <c r="K76" s="225"/>
    </row>
    <row r="77" spans="1:11" ht="12.75" customHeight="1">
      <c r="A77" s="216" t="s">
        <v>363</v>
      </c>
      <c r="B77" s="216"/>
      <c r="C77" s="216"/>
      <c r="D77" s="216"/>
      <c r="E77" s="216"/>
      <c r="F77" s="216"/>
      <c r="G77" s="8">
        <v>68</v>
      </c>
      <c r="H77" s="96">
        <v>0</v>
      </c>
      <c r="I77" s="96">
        <v>0</v>
      </c>
      <c r="J77" s="96">
        <v>0</v>
      </c>
      <c r="K77" s="96">
        <v>0</v>
      </c>
    </row>
    <row r="78" spans="1:11" ht="12.75" customHeight="1">
      <c r="A78" s="226" t="s">
        <v>364</v>
      </c>
      <c r="B78" s="226"/>
      <c r="C78" s="226"/>
      <c r="D78" s="226"/>
      <c r="E78" s="226"/>
      <c r="F78" s="226"/>
      <c r="G78" s="20">
        <v>69</v>
      </c>
      <c r="H78" s="97">
        <v>0</v>
      </c>
      <c r="I78" s="97">
        <v>0</v>
      </c>
      <c r="J78" s="97">
        <v>0</v>
      </c>
      <c r="K78" s="97">
        <v>0</v>
      </c>
    </row>
    <row r="79" spans="1:11" ht="12.75" customHeight="1">
      <c r="A79" s="226" t="s">
        <v>365</v>
      </c>
      <c r="B79" s="226"/>
      <c r="C79" s="226"/>
      <c r="D79" s="226"/>
      <c r="E79" s="226"/>
      <c r="F79" s="226"/>
      <c r="G79" s="20">
        <v>70</v>
      </c>
      <c r="H79" s="97">
        <v>0</v>
      </c>
      <c r="I79" s="97">
        <v>0</v>
      </c>
      <c r="J79" s="97">
        <v>0</v>
      </c>
      <c r="K79" s="97">
        <v>0</v>
      </c>
    </row>
    <row r="80" spans="1:11" ht="12.75" customHeight="1">
      <c r="A80" s="216" t="s">
        <v>366</v>
      </c>
      <c r="B80" s="216"/>
      <c r="C80" s="216"/>
      <c r="D80" s="216"/>
      <c r="E80" s="216"/>
      <c r="F80" s="216"/>
      <c r="G80" s="8">
        <v>71</v>
      </c>
      <c r="H80" s="96">
        <v>0</v>
      </c>
      <c r="I80" s="96">
        <v>0</v>
      </c>
      <c r="J80" s="96">
        <v>0</v>
      </c>
      <c r="K80" s="96">
        <v>0</v>
      </c>
    </row>
    <row r="81" spans="1:11" ht="12.75" customHeight="1">
      <c r="A81" s="216" t="s">
        <v>367</v>
      </c>
      <c r="B81" s="216"/>
      <c r="C81" s="216"/>
      <c r="D81" s="216"/>
      <c r="E81" s="216"/>
      <c r="F81" s="216"/>
      <c r="G81" s="8">
        <v>72</v>
      </c>
      <c r="H81" s="96">
        <v>0</v>
      </c>
      <c r="I81" s="96">
        <v>0</v>
      </c>
      <c r="J81" s="96">
        <v>0</v>
      </c>
      <c r="K81" s="96">
        <v>0</v>
      </c>
    </row>
    <row r="82" spans="1:11" ht="12.75" customHeight="1">
      <c r="A82" s="221" t="s">
        <v>368</v>
      </c>
      <c r="B82" s="221"/>
      <c r="C82" s="221"/>
      <c r="D82" s="221"/>
      <c r="E82" s="221"/>
      <c r="F82" s="221"/>
      <c r="G82" s="8">
        <v>73</v>
      </c>
      <c r="H82" s="96">
        <v>0</v>
      </c>
      <c r="I82" s="96">
        <v>0</v>
      </c>
      <c r="J82" s="96">
        <v>0</v>
      </c>
      <c r="K82" s="96">
        <v>0</v>
      </c>
    </row>
    <row r="83" spans="1:11" ht="12.75" customHeight="1">
      <c r="A83" s="221" t="s">
        <v>369</v>
      </c>
      <c r="B83" s="221"/>
      <c r="C83" s="221"/>
      <c r="D83" s="221"/>
      <c r="E83" s="221"/>
      <c r="F83" s="221"/>
      <c r="G83" s="8">
        <v>74</v>
      </c>
      <c r="H83" s="96">
        <v>0</v>
      </c>
      <c r="I83" s="96">
        <v>0</v>
      </c>
      <c r="J83" s="96">
        <v>0</v>
      </c>
      <c r="K83" s="96">
        <v>0</v>
      </c>
    </row>
    <row r="84" spans="1:11">
      <c r="A84" s="223" t="s">
        <v>112</v>
      </c>
      <c r="B84" s="223"/>
      <c r="C84" s="223"/>
      <c r="D84" s="223"/>
      <c r="E84" s="223"/>
      <c r="F84" s="223"/>
      <c r="G84" s="224"/>
      <c r="H84" s="224"/>
      <c r="I84" s="224"/>
      <c r="J84" s="225"/>
      <c r="K84" s="225"/>
    </row>
    <row r="85" spans="1:11" ht="12.75" customHeight="1">
      <c r="A85" s="227" t="s">
        <v>370</v>
      </c>
      <c r="B85" s="227"/>
      <c r="C85" s="227"/>
      <c r="D85" s="227"/>
      <c r="E85" s="227"/>
      <c r="F85" s="227"/>
      <c r="G85" s="8">
        <v>75</v>
      </c>
      <c r="H85" s="98">
        <f>H86+H87</f>
        <v>6358582</v>
      </c>
      <c r="I85" s="98">
        <f>I86+I87</f>
        <v>1421617</v>
      </c>
      <c r="J85" s="98">
        <f>J86+J87</f>
        <v>1469632.52</v>
      </c>
      <c r="K85" s="98">
        <f>K86+K87</f>
        <v>-5949.13</v>
      </c>
    </row>
    <row r="86" spans="1:11" ht="12.75" customHeight="1">
      <c r="A86" s="228" t="s">
        <v>156</v>
      </c>
      <c r="B86" s="228"/>
      <c r="C86" s="228"/>
      <c r="D86" s="228"/>
      <c r="E86" s="228"/>
      <c r="F86" s="228"/>
      <c r="G86" s="7">
        <v>76</v>
      </c>
      <c r="H86" s="99">
        <v>6385578</v>
      </c>
      <c r="I86" s="99">
        <v>1445452</v>
      </c>
      <c r="J86" s="99">
        <v>1885814.78</v>
      </c>
      <c r="K86" s="99">
        <v>132688.89000000001</v>
      </c>
    </row>
    <row r="87" spans="1:11" ht="12.75" customHeight="1">
      <c r="A87" s="228" t="s">
        <v>157</v>
      </c>
      <c r="B87" s="228"/>
      <c r="C87" s="228"/>
      <c r="D87" s="228"/>
      <c r="E87" s="228"/>
      <c r="F87" s="228"/>
      <c r="G87" s="7">
        <v>77</v>
      </c>
      <c r="H87" s="99">
        <v>-26996</v>
      </c>
      <c r="I87" s="99">
        <v>-23835</v>
      </c>
      <c r="J87" s="99">
        <v>-416182.26</v>
      </c>
      <c r="K87" s="99">
        <v>-138638.01999999999</v>
      </c>
    </row>
    <row r="88" spans="1:11">
      <c r="A88" s="229" t="s">
        <v>114</v>
      </c>
      <c r="B88" s="229"/>
      <c r="C88" s="229"/>
      <c r="D88" s="229"/>
      <c r="E88" s="229"/>
      <c r="F88" s="229"/>
      <c r="G88" s="230"/>
      <c r="H88" s="230"/>
      <c r="I88" s="230"/>
      <c r="J88" s="225"/>
      <c r="K88" s="225"/>
    </row>
    <row r="89" spans="1:11" ht="12.75" customHeight="1">
      <c r="A89" s="198" t="s">
        <v>158</v>
      </c>
      <c r="B89" s="198"/>
      <c r="C89" s="198"/>
      <c r="D89" s="198"/>
      <c r="E89" s="198"/>
      <c r="F89" s="198"/>
      <c r="G89" s="7">
        <v>78</v>
      </c>
      <c r="H89" s="99">
        <v>6358582</v>
      </c>
      <c r="I89" s="99">
        <v>1421617</v>
      </c>
      <c r="J89" s="99">
        <v>1469632.52</v>
      </c>
      <c r="K89" s="99">
        <v>-5949.13</v>
      </c>
    </row>
    <row r="90" spans="1:11" ht="24" customHeight="1">
      <c r="A90" s="184" t="s">
        <v>417</v>
      </c>
      <c r="B90" s="184"/>
      <c r="C90" s="184"/>
      <c r="D90" s="184"/>
      <c r="E90" s="184"/>
      <c r="F90" s="184"/>
      <c r="G90" s="8">
        <v>79</v>
      </c>
      <c r="H90" s="100">
        <f>H91+H98</f>
        <v>-361330</v>
      </c>
      <c r="I90" s="100">
        <f>I91+I98</f>
        <v>-29631</v>
      </c>
      <c r="J90" s="100">
        <f t="shared" ref="J90:K90" si="8">J91+J98</f>
        <v>-41615.949999999997</v>
      </c>
      <c r="K90" s="100">
        <f t="shared" si="8"/>
        <v>-13615.89</v>
      </c>
    </row>
    <row r="91" spans="1:11" ht="24" customHeight="1">
      <c r="A91" s="231" t="s">
        <v>422</v>
      </c>
      <c r="B91" s="231"/>
      <c r="C91" s="231"/>
      <c r="D91" s="231"/>
      <c r="E91" s="231"/>
      <c r="F91" s="231"/>
      <c r="G91" s="8">
        <v>80</v>
      </c>
      <c r="H91" s="100">
        <f>SUM(H92:H96)</f>
        <v>0</v>
      </c>
      <c r="I91" s="100">
        <f>SUM(I92:I96)</f>
        <v>0</v>
      </c>
      <c r="J91" s="100">
        <f>SUM(J92:J96)</f>
        <v>0</v>
      </c>
      <c r="K91" s="100">
        <f>SUM(K92:K96)</f>
        <v>0</v>
      </c>
    </row>
    <row r="92" spans="1:11" ht="25.5" customHeight="1">
      <c r="A92" s="220" t="s">
        <v>371</v>
      </c>
      <c r="B92" s="220"/>
      <c r="C92" s="220"/>
      <c r="D92" s="220"/>
      <c r="E92" s="220"/>
      <c r="F92" s="220"/>
      <c r="G92" s="7">
        <v>81</v>
      </c>
      <c r="H92" s="99">
        <v>0</v>
      </c>
      <c r="I92" s="99">
        <v>0</v>
      </c>
      <c r="J92" s="99">
        <v>0</v>
      </c>
      <c r="K92" s="99">
        <v>0</v>
      </c>
    </row>
    <row r="93" spans="1:11" ht="38.25" customHeight="1">
      <c r="A93" s="220" t="s">
        <v>372</v>
      </c>
      <c r="B93" s="220"/>
      <c r="C93" s="220"/>
      <c r="D93" s="220"/>
      <c r="E93" s="220"/>
      <c r="F93" s="220"/>
      <c r="G93" s="7">
        <v>82</v>
      </c>
      <c r="H93" s="99">
        <v>0</v>
      </c>
      <c r="I93" s="99">
        <v>0</v>
      </c>
      <c r="J93" s="99">
        <v>0</v>
      </c>
      <c r="K93" s="99">
        <v>0</v>
      </c>
    </row>
    <row r="94" spans="1:11" ht="38.25" customHeight="1">
      <c r="A94" s="220" t="s">
        <v>373</v>
      </c>
      <c r="B94" s="220"/>
      <c r="C94" s="220"/>
      <c r="D94" s="220"/>
      <c r="E94" s="220"/>
      <c r="F94" s="220"/>
      <c r="G94" s="7">
        <v>83</v>
      </c>
      <c r="H94" s="99">
        <v>0</v>
      </c>
      <c r="I94" s="99">
        <v>0</v>
      </c>
      <c r="J94" s="99">
        <v>0</v>
      </c>
      <c r="K94" s="99">
        <v>0</v>
      </c>
    </row>
    <row r="95" spans="1:11">
      <c r="A95" s="220" t="s">
        <v>374</v>
      </c>
      <c r="B95" s="220"/>
      <c r="C95" s="220"/>
      <c r="D95" s="220"/>
      <c r="E95" s="220"/>
      <c r="F95" s="220"/>
      <c r="G95" s="7">
        <v>84</v>
      </c>
      <c r="H95" s="99">
        <v>0</v>
      </c>
      <c r="I95" s="99">
        <v>0</v>
      </c>
      <c r="J95" s="99">
        <v>0</v>
      </c>
      <c r="K95" s="99">
        <v>0</v>
      </c>
    </row>
    <row r="96" spans="1:11">
      <c r="A96" s="220" t="s">
        <v>375</v>
      </c>
      <c r="B96" s="220"/>
      <c r="C96" s="220"/>
      <c r="D96" s="220"/>
      <c r="E96" s="220"/>
      <c r="F96" s="220"/>
      <c r="G96" s="7">
        <v>85</v>
      </c>
      <c r="H96" s="99">
        <v>0</v>
      </c>
      <c r="I96" s="99">
        <v>0</v>
      </c>
      <c r="J96" s="99">
        <v>0</v>
      </c>
      <c r="K96" s="99">
        <v>0</v>
      </c>
    </row>
    <row r="97" spans="1:11" ht="26.25" customHeight="1">
      <c r="A97" s="220" t="s">
        <v>376</v>
      </c>
      <c r="B97" s="220"/>
      <c r="C97" s="220"/>
      <c r="D97" s="220"/>
      <c r="E97" s="220"/>
      <c r="F97" s="220"/>
      <c r="G97" s="7">
        <v>86</v>
      </c>
      <c r="H97" s="99">
        <v>0</v>
      </c>
      <c r="I97" s="99">
        <v>0</v>
      </c>
      <c r="J97" s="99">
        <v>0</v>
      </c>
      <c r="K97" s="99">
        <v>0</v>
      </c>
    </row>
    <row r="98" spans="1:11" ht="25.5" customHeight="1">
      <c r="A98" s="231" t="s">
        <v>446</v>
      </c>
      <c r="B98" s="231"/>
      <c r="C98" s="231"/>
      <c r="D98" s="231"/>
      <c r="E98" s="231"/>
      <c r="F98" s="231"/>
      <c r="G98" s="8">
        <v>87</v>
      </c>
      <c r="H98" s="100">
        <f>SUM(H99:H107)</f>
        <v>-361330</v>
      </c>
      <c r="I98" s="100">
        <f>SUM(I99:I107)</f>
        <v>-29631</v>
      </c>
      <c r="J98" s="100">
        <f>SUM(J99:J107)</f>
        <v>-41615.949999999997</v>
      </c>
      <c r="K98" s="100">
        <f>SUM(K99:K107)</f>
        <v>-13615.89</v>
      </c>
    </row>
    <row r="99" spans="1:11">
      <c r="A99" s="232" t="s">
        <v>159</v>
      </c>
      <c r="B99" s="232"/>
      <c r="C99" s="232"/>
      <c r="D99" s="232"/>
      <c r="E99" s="232"/>
      <c r="F99" s="232"/>
      <c r="G99" s="7">
        <v>88</v>
      </c>
      <c r="H99" s="99">
        <v>-361330</v>
      </c>
      <c r="I99" s="99">
        <v>-29631</v>
      </c>
      <c r="J99" s="99">
        <v>-41615.949999999997</v>
      </c>
      <c r="K99" s="99">
        <v>-13615.89</v>
      </c>
    </row>
    <row r="100" spans="1:11">
      <c r="A100" s="232" t="s">
        <v>440</v>
      </c>
      <c r="B100" s="232"/>
      <c r="C100" s="232"/>
      <c r="D100" s="232"/>
      <c r="E100" s="232"/>
      <c r="F100" s="232"/>
      <c r="G100" s="7">
        <v>89</v>
      </c>
      <c r="H100" s="99">
        <v>0</v>
      </c>
      <c r="I100" s="99">
        <v>0</v>
      </c>
      <c r="J100" s="99">
        <v>0</v>
      </c>
      <c r="K100" s="99">
        <v>0</v>
      </c>
    </row>
    <row r="101" spans="1:11" ht="36" customHeight="1">
      <c r="A101" s="220" t="s">
        <v>441</v>
      </c>
      <c r="B101" s="220"/>
      <c r="C101" s="220"/>
      <c r="D101" s="220"/>
      <c r="E101" s="220"/>
      <c r="F101" s="220"/>
      <c r="G101" s="7">
        <v>90</v>
      </c>
      <c r="H101" s="99">
        <v>0</v>
      </c>
      <c r="I101" s="99">
        <v>0</v>
      </c>
      <c r="J101" s="99">
        <v>0</v>
      </c>
      <c r="K101" s="99">
        <v>0</v>
      </c>
    </row>
    <row r="102" spans="1:11" ht="22.15" customHeight="1">
      <c r="A102" s="232" t="s">
        <v>160</v>
      </c>
      <c r="B102" s="232"/>
      <c r="C102" s="232"/>
      <c r="D102" s="232"/>
      <c r="E102" s="232"/>
      <c r="F102" s="232"/>
      <c r="G102" s="7">
        <v>91</v>
      </c>
      <c r="H102" s="99">
        <v>0</v>
      </c>
      <c r="I102" s="99">
        <v>0</v>
      </c>
      <c r="J102" s="99">
        <v>0</v>
      </c>
      <c r="K102" s="99">
        <v>0</v>
      </c>
    </row>
    <row r="103" spans="1:11" ht="22.15" customHeight="1">
      <c r="A103" s="232" t="s">
        <v>161</v>
      </c>
      <c r="B103" s="232"/>
      <c r="C103" s="232"/>
      <c r="D103" s="232"/>
      <c r="E103" s="232"/>
      <c r="F103" s="232"/>
      <c r="G103" s="7">
        <v>92</v>
      </c>
      <c r="H103" s="99">
        <v>0</v>
      </c>
      <c r="I103" s="99">
        <v>0</v>
      </c>
      <c r="J103" s="99">
        <v>0</v>
      </c>
      <c r="K103" s="99">
        <v>0</v>
      </c>
    </row>
    <row r="104" spans="1:11" ht="22.15" customHeight="1">
      <c r="A104" s="232" t="s">
        <v>162</v>
      </c>
      <c r="B104" s="232"/>
      <c r="C104" s="232"/>
      <c r="D104" s="232"/>
      <c r="E104" s="232"/>
      <c r="F104" s="232"/>
      <c r="G104" s="7">
        <v>93</v>
      </c>
      <c r="H104" s="99">
        <v>0</v>
      </c>
      <c r="I104" s="99">
        <v>0</v>
      </c>
      <c r="J104" s="99">
        <v>0</v>
      </c>
      <c r="K104" s="99">
        <v>0</v>
      </c>
    </row>
    <row r="105" spans="1:11" ht="12.75" customHeight="1">
      <c r="A105" s="220" t="s">
        <v>442</v>
      </c>
      <c r="B105" s="220"/>
      <c r="C105" s="220"/>
      <c r="D105" s="220"/>
      <c r="E105" s="220"/>
      <c r="F105" s="220"/>
      <c r="G105" s="7">
        <v>94</v>
      </c>
      <c r="H105" s="99">
        <v>0</v>
      </c>
      <c r="I105" s="99">
        <v>0</v>
      </c>
      <c r="J105" s="99">
        <v>0</v>
      </c>
      <c r="K105" s="99">
        <v>0</v>
      </c>
    </row>
    <row r="106" spans="1:11" ht="26.25" customHeight="1">
      <c r="A106" s="220" t="s">
        <v>443</v>
      </c>
      <c r="B106" s="220"/>
      <c r="C106" s="220"/>
      <c r="D106" s="220"/>
      <c r="E106" s="220"/>
      <c r="F106" s="220"/>
      <c r="G106" s="7">
        <v>95</v>
      </c>
      <c r="H106" s="99">
        <v>0</v>
      </c>
      <c r="I106" s="99">
        <v>0</v>
      </c>
      <c r="J106" s="99">
        <v>0</v>
      </c>
      <c r="K106" s="99">
        <v>0</v>
      </c>
    </row>
    <row r="107" spans="1:11">
      <c r="A107" s="220" t="s">
        <v>444</v>
      </c>
      <c r="B107" s="220"/>
      <c r="C107" s="220"/>
      <c r="D107" s="220"/>
      <c r="E107" s="220"/>
      <c r="F107" s="220"/>
      <c r="G107" s="7">
        <v>96</v>
      </c>
      <c r="H107" s="99">
        <v>0</v>
      </c>
      <c r="I107" s="99">
        <v>0</v>
      </c>
      <c r="J107" s="99">
        <v>0</v>
      </c>
      <c r="K107" s="99">
        <v>0</v>
      </c>
    </row>
    <row r="108" spans="1:11" ht="24.75" customHeight="1">
      <c r="A108" s="220" t="s">
        <v>445</v>
      </c>
      <c r="B108" s="220"/>
      <c r="C108" s="220"/>
      <c r="D108" s="220"/>
      <c r="E108" s="220"/>
      <c r="F108" s="220"/>
      <c r="G108" s="7">
        <v>97</v>
      </c>
      <c r="H108" s="99">
        <v>0</v>
      </c>
      <c r="I108" s="99">
        <v>0</v>
      </c>
      <c r="J108" s="99">
        <v>0</v>
      </c>
      <c r="K108" s="99">
        <v>0</v>
      </c>
    </row>
    <row r="109" spans="1:11" ht="22.9" customHeight="1">
      <c r="A109" s="184" t="s">
        <v>447</v>
      </c>
      <c r="B109" s="184"/>
      <c r="C109" s="184"/>
      <c r="D109" s="184"/>
      <c r="E109" s="184"/>
      <c r="F109" s="184"/>
      <c r="G109" s="8">
        <v>98</v>
      </c>
      <c r="H109" s="100">
        <f>H91+H98-H108-H97</f>
        <v>-361330</v>
      </c>
      <c r="I109" s="100">
        <f>I91+I98-I108-I97</f>
        <v>-29631</v>
      </c>
      <c r="J109" s="100">
        <f>J91+J98-J108-J97</f>
        <v>-41615.949999999997</v>
      </c>
      <c r="K109" s="100">
        <f>K91+K98-K108-K97</f>
        <v>-13615.89</v>
      </c>
    </row>
    <row r="110" spans="1:11" ht="28.15" customHeight="1">
      <c r="A110" s="184" t="s">
        <v>448</v>
      </c>
      <c r="B110" s="184"/>
      <c r="C110" s="184"/>
      <c r="D110" s="184"/>
      <c r="E110" s="184"/>
      <c r="F110" s="184"/>
      <c r="G110" s="8">
        <v>99</v>
      </c>
      <c r="H110" s="98">
        <f>H89+H109</f>
        <v>5997252</v>
      </c>
      <c r="I110" s="98">
        <f t="shared" ref="I110:K110" si="9">I89+I109</f>
        <v>1391986</v>
      </c>
      <c r="J110" s="98">
        <f t="shared" si="9"/>
        <v>1428016.57</v>
      </c>
      <c r="K110" s="98">
        <f t="shared" si="9"/>
        <v>-19565.02</v>
      </c>
    </row>
    <row r="111" spans="1:11">
      <c r="A111" s="223" t="s">
        <v>163</v>
      </c>
      <c r="B111" s="223"/>
      <c r="C111" s="223"/>
      <c r="D111" s="223"/>
      <c r="E111" s="223"/>
      <c r="F111" s="223"/>
      <c r="G111" s="224"/>
      <c r="H111" s="224"/>
      <c r="I111" s="224"/>
      <c r="J111" s="225"/>
      <c r="K111" s="225"/>
    </row>
    <row r="112" spans="1:11" ht="26.5" customHeight="1">
      <c r="A112" s="227" t="s">
        <v>377</v>
      </c>
      <c r="B112" s="227"/>
      <c r="C112" s="227"/>
      <c r="D112" s="227"/>
      <c r="E112" s="227"/>
      <c r="F112" s="227"/>
      <c r="G112" s="8">
        <v>100</v>
      </c>
      <c r="H112" s="98">
        <f>H113+H114</f>
        <v>5997252</v>
      </c>
      <c r="I112" s="98">
        <f>I113+I114</f>
        <v>1391986</v>
      </c>
      <c r="J112" s="98">
        <f>J113+J114</f>
        <v>1428016.57</v>
      </c>
      <c r="K112" s="98">
        <f>K113+K114</f>
        <v>-19565.02</v>
      </c>
    </row>
    <row r="113" spans="1:11" ht="12.75" customHeight="1">
      <c r="A113" s="228" t="s">
        <v>113</v>
      </c>
      <c r="B113" s="228"/>
      <c r="C113" s="228"/>
      <c r="D113" s="228"/>
      <c r="E113" s="228"/>
      <c r="F113" s="228"/>
      <c r="G113" s="7">
        <v>101</v>
      </c>
      <c r="H113" s="99">
        <v>6024248</v>
      </c>
      <c r="I113" s="99">
        <v>1415821</v>
      </c>
      <c r="J113" s="99">
        <v>1844198.83</v>
      </c>
      <c r="K113" s="99">
        <v>119073</v>
      </c>
    </row>
    <row r="114" spans="1:11" ht="12.75" customHeight="1">
      <c r="A114" s="228" t="s">
        <v>164</v>
      </c>
      <c r="B114" s="228"/>
      <c r="C114" s="228"/>
      <c r="D114" s="228"/>
      <c r="E114" s="228"/>
      <c r="F114" s="228"/>
      <c r="G114" s="7">
        <v>102</v>
      </c>
      <c r="H114" s="99">
        <v>-26996</v>
      </c>
      <c r="I114" s="99">
        <v>-23835</v>
      </c>
      <c r="J114" s="99">
        <v>-416182.26</v>
      </c>
      <c r="K114" s="99">
        <v>-138638.01999999999</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oddHeader>&amp;L&amp;"Segoe UI Light"&amp;9&amp;K000000 Classification: Span_Confidential&amp;1#_x000D_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37" zoomScaleNormal="100" zoomScaleSheetLayoutView="100" workbookViewId="0">
      <selection activeCell="H5" sqref="H1:I1048576"/>
    </sheetView>
  </sheetViews>
  <sheetFormatPr defaultColWidth="9.1796875" defaultRowHeight="12.5"/>
  <cols>
    <col min="1" max="7" width="9.1796875" style="9"/>
    <col min="8" max="9" width="30.26953125" style="13" customWidth="1"/>
    <col min="10" max="16384" width="9.1796875" style="9"/>
  </cols>
  <sheetData>
    <row r="1" spans="1:9">
      <c r="A1" s="233" t="s">
        <v>165</v>
      </c>
      <c r="B1" s="234"/>
      <c r="C1" s="234"/>
      <c r="D1" s="234"/>
      <c r="E1" s="234"/>
      <c r="F1" s="234"/>
      <c r="G1" s="234"/>
      <c r="H1" s="234"/>
      <c r="I1" s="234"/>
    </row>
    <row r="2" spans="1:9">
      <c r="A2" s="235" t="s">
        <v>465</v>
      </c>
      <c r="B2" s="188"/>
      <c r="C2" s="188"/>
      <c r="D2" s="188"/>
      <c r="E2" s="188"/>
      <c r="F2" s="188"/>
      <c r="G2" s="188"/>
      <c r="H2" s="188"/>
      <c r="I2" s="188"/>
    </row>
    <row r="3" spans="1:9">
      <c r="A3" s="237" t="s">
        <v>438</v>
      </c>
      <c r="B3" s="238"/>
      <c r="C3" s="238"/>
      <c r="D3" s="238"/>
      <c r="E3" s="238"/>
      <c r="F3" s="238"/>
      <c r="G3" s="238"/>
      <c r="H3" s="238"/>
      <c r="I3" s="238"/>
    </row>
    <row r="4" spans="1:9">
      <c r="A4" s="236" t="s">
        <v>463</v>
      </c>
      <c r="B4" s="191"/>
      <c r="C4" s="191"/>
      <c r="D4" s="191"/>
      <c r="E4" s="191"/>
      <c r="F4" s="191"/>
      <c r="G4" s="191"/>
      <c r="H4" s="191"/>
      <c r="I4" s="192"/>
    </row>
    <row r="5" spans="1:9" ht="22">
      <c r="A5" s="241" t="s">
        <v>2</v>
      </c>
      <c r="B5" s="196"/>
      <c r="C5" s="196"/>
      <c r="D5" s="196"/>
      <c r="E5" s="196"/>
      <c r="F5" s="196"/>
      <c r="G5" s="28" t="s">
        <v>103</v>
      </c>
      <c r="H5" s="29" t="s">
        <v>299</v>
      </c>
      <c r="I5" s="29" t="s">
        <v>278</v>
      </c>
    </row>
    <row r="6" spans="1:9">
      <c r="A6" s="242">
        <v>1</v>
      </c>
      <c r="B6" s="196"/>
      <c r="C6" s="196"/>
      <c r="D6" s="196"/>
      <c r="E6" s="196"/>
      <c r="F6" s="196"/>
      <c r="G6" s="30">
        <v>2</v>
      </c>
      <c r="H6" s="29" t="s">
        <v>166</v>
      </c>
      <c r="I6" s="29" t="s">
        <v>167</v>
      </c>
    </row>
    <row r="7" spans="1:9">
      <c r="A7" s="243" t="s">
        <v>168</v>
      </c>
      <c r="B7" s="243"/>
      <c r="C7" s="243"/>
      <c r="D7" s="243"/>
      <c r="E7" s="243"/>
      <c r="F7" s="243"/>
      <c r="G7" s="243"/>
      <c r="H7" s="243"/>
      <c r="I7" s="243"/>
    </row>
    <row r="8" spans="1:9" ht="12.75" customHeight="1">
      <c r="A8" s="182" t="s">
        <v>169</v>
      </c>
      <c r="B8" s="182"/>
      <c r="C8" s="182"/>
      <c r="D8" s="182"/>
      <c r="E8" s="182"/>
      <c r="F8" s="182"/>
      <c r="G8" s="31">
        <v>1</v>
      </c>
      <c r="H8" s="101">
        <v>7755365</v>
      </c>
      <c r="I8" s="101">
        <v>2356536.89</v>
      </c>
    </row>
    <row r="9" spans="1:9" ht="12.75" customHeight="1">
      <c r="A9" s="240" t="s">
        <v>170</v>
      </c>
      <c r="B9" s="240"/>
      <c r="C9" s="240"/>
      <c r="D9" s="240"/>
      <c r="E9" s="240"/>
      <c r="F9" s="240"/>
      <c r="G9" s="32">
        <v>2</v>
      </c>
      <c r="H9" s="102">
        <f>H10+H11+H12+H13+H14+H15+H16+H17</f>
        <v>3201568</v>
      </c>
      <c r="I9" s="102">
        <f>I10+I11+I12+I13+I14+I15+I16+I17</f>
        <v>3454951.3</v>
      </c>
    </row>
    <row r="10" spans="1:9" ht="12.75" customHeight="1">
      <c r="A10" s="217" t="s">
        <v>171</v>
      </c>
      <c r="B10" s="217"/>
      <c r="C10" s="217"/>
      <c r="D10" s="217"/>
      <c r="E10" s="217"/>
      <c r="F10" s="217"/>
      <c r="G10" s="31">
        <v>3</v>
      </c>
      <c r="H10" s="101">
        <v>3153787</v>
      </c>
      <c r="I10" s="101">
        <v>3362232.03</v>
      </c>
    </row>
    <row r="11" spans="1:9" ht="22.15" customHeight="1">
      <c r="A11" s="217" t="s">
        <v>172</v>
      </c>
      <c r="B11" s="217"/>
      <c r="C11" s="217"/>
      <c r="D11" s="217"/>
      <c r="E11" s="217"/>
      <c r="F11" s="217"/>
      <c r="G11" s="31">
        <v>4</v>
      </c>
      <c r="H11" s="101">
        <v>32185</v>
      </c>
      <c r="I11" s="101">
        <v>4189.53</v>
      </c>
    </row>
    <row r="12" spans="1:9" ht="23.5" customHeight="1">
      <c r="A12" s="217" t="s">
        <v>173</v>
      </c>
      <c r="B12" s="217"/>
      <c r="C12" s="217"/>
      <c r="D12" s="217"/>
      <c r="E12" s="217"/>
      <c r="F12" s="217"/>
      <c r="G12" s="31">
        <v>5</v>
      </c>
      <c r="H12" s="101">
        <v>281204</v>
      </c>
      <c r="I12" s="101">
        <v>-234500.36</v>
      </c>
    </row>
    <row r="13" spans="1:9" ht="12.75" customHeight="1">
      <c r="A13" s="217" t="s">
        <v>174</v>
      </c>
      <c r="B13" s="217"/>
      <c r="C13" s="217"/>
      <c r="D13" s="217"/>
      <c r="E13" s="217"/>
      <c r="F13" s="217"/>
      <c r="G13" s="31">
        <v>6</v>
      </c>
      <c r="H13" s="101">
        <v>-490677</v>
      </c>
      <c r="I13" s="101">
        <v>-544603.17000000004</v>
      </c>
    </row>
    <row r="14" spans="1:9" ht="12.75" customHeight="1">
      <c r="A14" s="217" t="s">
        <v>175</v>
      </c>
      <c r="B14" s="217"/>
      <c r="C14" s="217"/>
      <c r="D14" s="217"/>
      <c r="E14" s="217"/>
      <c r="F14" s="217"/>
      <c r="G14" s="31">
        <v>7</v>
      </c>
      <c r="H14" s="101">
        <v>431541</v>
      </c>
      <c r="I14" s="101">
        <v>943916.81</v>
      </c>
    </row>
    <row r="15" spans="1:9" ht="12.75" customHeight="1">
      <c r="A15" s="217" t="s">
        <v>176</v>
      </c>
      <c r="B15" s="217"/>
      <c r="C15" s="217"/>
      <c r="D15" s="217"/>
      <c r="E15" s="217"/>
      <c r="F15" s="217"/>
      <c r="G15" s="31">
        <v>8</v>
      </c>
      <c r="H15" s="101">
        <v>0</v>
      </c>
      <c r="I15" s="101">
        <v>0</v>
      </c>
    </row>
    <row r="16" spans="1:9" ht="12.75" customHeight="1">
      <c r="A16" s="217" t="s">
        <v>177</v>
      </c>
      <c r="B16" s="217"/>
      <c r="C16" s="217"/>
      <c r="D16" s="217"/>
      <c r="E16" s="217"/>
      <c r="F16" s="217"/>
      <c r="G16" s="31">
        <v>9</v>
      </c>
      <c r="H16" s="101">
        <v>-339622</v>
      </c>
      <c r="I16" s="101">
        <v>-31311.95</v>
      </c>
    </row>
    <row r="17" spans="1:9" ht="25.15" customHeight="1">
      <c r="A17" s="217" t="s">
        <v>178</v>
      </c>
      <c r="B17" s="217"/>
      <c r="C17" s="217"/>
      <c r="D17" s="217"/>
      <c r="E17" s="217"/>
      <c r="F17" s="217"/>
      <c r="G17" s="31">
        <v>10</v>
      </c>
      <c r="H17" s="101">
        <v>133150</v>
      </c>
      <c r="I17" s="101">
        <v>-44971.59</v>
      </c>
    </row>
    <row r="18" spans="1:9" ht="28.15" customHeight="1">
      <c r="A18" s="239" t="s">
        <v>304</v>
      </c>
      <c r="B18" s="239"/>
      <c r="C18" s="239"/>
      <c r="D18" s="239"/>
      <c r="E18" s="239"/>
      <c r="F18" s="239"/>
      <c r="G18" s="32">
        <v>11</v>
      </c>
      <c r="H18" s="102">
        <f>H8+H9</f>
        <v>10956933</v>
      </c>
      <c r="I18" s="102">
        <f>I8+I9</f>
        <v>5811488.1900000004</v>
      </c>
    </row>
    <row r="19" spans="1:9" ht="12.75" customHeight="1">
      <c r="A19" s="240" t="s">
        <v>179</v>
      </c>
      <c r="B19" s="240"/>
      <c r="C19" s="240"/>
      <c r="D19" s="240"/>
      <c r="E19" s="240"/>
      <c r="F19" s="240"/>
      <c r="G19" s="32">
        <v>12</v>
      </c>
      <c r="H19" s="102">
        <f>H20+H21+H22+H23</f>
        <v>-13711052</v>
      </c>
      <c r="I19" s="102">
        <f>I20+I21+I22+I23</f>
        <v>-11960321.43</v>
      </c>
    </row>
    <row r="20" spans="1:9" ht="12.75" customHeight="1">
      <c r="A20" s="217" t="s">
        <v>180</v>
      </c>
      <c r="B20" s="217"/>
      <c r="C20" s="217"/>
      <c r="D20" s="217"/>
      <c r="E20" s="217"/>
      <c r="F20" s="217"/>
      <c r="G20" s="31">
        <v>13</v>
      </c>
      <c r="H20" s="101">
        <v>-13366412</v>
      </c>
      <c r="I20" s="101">
        <v>-5032513.01</v>
      </c>
    </row>
    <row r="21" spans="1:9" ht="12.75" customHeight="1">
      <c r="A21" s="217" t="s">
        <v>181</v>
      </c>
      <c r="B21" s="217"/>
      <c r="C21" s="217"/>
      <c r="D21" s="217"/>
      <c r="E21" s="217"/>
      <c r="F21" s="217"/>
      <c r="G21" s="31">
        <v>14</v>
      </c>
      <c r="H21" s="101">
        <v>4174959</v>
      </c>
      <c r="I21" s="101">
        <v>-480087.53</v>
      </c>
    </row>
    <row r="22" spans="1:9" ht="12.75" customHeight="1">
      <c r="A22" s="217" t="s">
        <v>182</v>
      </c>
      <c r="B22" s="217"/>
      <c r="C22" s="217"/>
      <c r="D22" s="217"/>
      <c r="E22" s="217"/>
      <c r="F22" s="217"/>
      <c r="G22" s="31">
        <v>15</v>
      </c>
      <c r="H22" s="101">
        <v>2355</v>
      </c>
      <c r="I22" s="101">
        <v>79937.34</v>
      </c>
    </row>
    <row r="23" spans="1:9" ht="12.75" customHeight="1">
      <c r="A23" s="217" t="s">
        <v>183</v>
      </c>
      <c r="B23" s="217"/>
      <c r="C23" s="217"/>
      <c r="D23" s="217"/>
      <c r="E23" s="217"/>
      <c r="F23" s="217"/>
      <c r="G23" s="31">
        <v>16</v>
      </c>
      <c r="H23" s="101">
        <v>-4521954</v>
      </c>
      <c r="I23" s="101">
        <v>-6527658.2300000004</v>
      </c>
    </row>
    <row r="24" spans="1:9" ht="12.75" customHeight="1">
      <c r="A24" s="239" t="s">
        <v>184</v>
      </c>
      <c r="B24" s="239"/>
      <c r="C24" s="239"/>
      <c r="D24" s="239"/>
      <c r="E24" s="239"/>
      <c r="F24" s="239"/>
      <c r="G24" s="32">
        <v>17</v>
      </c>
      <c r="H24" s="102">
        <f>H18+H19</f>
        <v>-2754119</v>
      </c>
      <c r="I24" s="102">
        <f>I18+I19</f>
        <v>-6148833.2400000002</v>
      </c>
    </row>
    <row r="25" spans="1:9" ht="12.75" customHeight="1">
      <c r="A25" s="182" t="s">
        <v>185</v>
      </c>
      <c r="B25" s="182"/>
      <c r="C25" s="182"/>
      <c r="D25" s="182"/>
      <c r="E25" s="182"/>
      <c r="F25" s="182"/>
      <c r="G25" s="31">
        <v>18</v>
      </c>
      <c r="H25" s="101">
        <v>-235679</v>
      </c>
      <c r="I25" s="101">
        <v>-1129819.58</v>
      </c>
    </row>
    <row r="26" spans="1:9" ht="12.75" customHeight="1">
      <c r="A26" s="182" t="s">
        <v>186</v>
      </c>
      <c r="B26" s="182"/>
      <c r="C26" s="182"/>
      <c r="D26" s="182"/>
      <c r="E26" s="182"/>
      <c r="F26" s="182"/>
      <c r="G26" s="31">
        <v>19</v>
      </c>
      <c r="H26" s="101">
        <v>-937755</v>
      </c>
      <c r="I26" s="101">
        <v>-404937.53</v>
      </c>
    </row>
    <row r="27" spans="1:9" ht="25.9" customHeight="1">
      <c r="A27" s="244" t="s">
        <v>187</v>
      </c>
      <c r="B27" s="244"/>
      <c r="C27" s="244"/>
      <c r="D27" s="244"/>
      <c r="E27" s="244"/>
      <c r="F27" s="244"/>
      <c r="G27" s="32">
        <v>20</v>
      </c>
      <c r="H27" s="102">
        <f>H24+H25+H26</f>
        <v>-3927553</v>
      </c>
      <c r="I27" s="102">
        <f>I24+I25+I26</f>
        <v>-7683590.3499999996</v>
      </c>
    </row>
    <row r="28" spans="1:9">
      <c r="A28" s="243" t="s">
        <v>188</v>
      </c>
      <c r="B28" s="243"/>
      <c r="C28" s="243"/>
      <c r="D28" s="243"/>
      <c r="E28" s="243"/>
      <c r="F28" s="243"/>
      <c r="G28" s="243"/>
      <c r="H28" s="243"/>
      <c r="I28" s="243"/>
    </row>
    <row r="29" spans="1:9" ht="30.65" customHeight="1">
      <c r="A29" s="182" t="s">
        <v>189</v>
      </c>
      <c r="B29" s="182"/>
      <c r="C29" s="182"/>
      <c r="D29" s="182"/>
      <c r="E29" s="182"/>
      <c r="F29" s="182"/>
      <c r="G29" s="31">
        <v>21</v>
      </c>
      <c r="H29" s="103">
        <v>28337</v>
      </c>
      <c r="I29" s="103">
        <v>22422.959999999999</v>
      </c>
    </row>
    <row r="30" spans="1:9" ht="12.75" customHeight="1">
      <c r="A30" s="182" t="s">
        <v>190</v>
      </c>
      <c r="B30" s="182"/>
      <c r="C30" s="182"/>
      <c r="D30" s="182"/>
      <c r="E30" s="182"/>
      <c r="F30" s="182"/>
      <c r="G30" s="31">
        <v>22</v>
      </c>
      <c r="H30" s="103">
        <v>0</v>
      </c>
      <c r="I30" s="103">
        <v>0</v>
      </c>
    </row>
    <row r="31" spans="1:9" ht="12.75" customHeight="1">
      <c r="A31" s="182" t="s">
        <v>191</v>
      </c>
      <c r="B31" s="182"/>
      <c r="C31" s="182"/>
      <c r="D31" s="182"/>
      <c r="E31" s="182"/>
      <c r="F31" s="182"/>
      <c r="G31" s="31">
        <v>23</v>
      </c>
      <c r="H31" s="103">
        <v>490677</v>
      </c>
      <c r="I31" s="103">
        <v>544603.17000000004</v>
      </c>
    </row>
    <row r="32" spans="1:9" ht="12.75" customHeight="1">
      <c r="A32" s="182" t="s">
        <v>192</v>
      </c>
      <c r="B32" s="182"/>
      <c r="C32" s="182"/>
      <c r="D32" s="182"/>
      <c r="E32" s="182"/>
      <c r="F32" s="182"/>
      <c r="G32" s="31">
        <v>24</v>
      </c>
      <c r="H32" s="103">
        <v>0</v>
      </c>
      <c r="I32" s="103">
        <v>0</v>
      </c>
    </row>
    <row r="33" spans="1:9" ht="12.75" customHeight="1">
      <c r="A33" s="182" t="s">
        <v>193</v>
      </c>
      <c r="B33" s="182"/>
      <c r="C33" s="182"/>
      <c r="D33" s="182"/>
      <c r="E33" s="182"/>
      <c r="F33" s="182"/>
      <c r="G33" s="31">
        <v>25</v>
      </c>
      <c r="H33" s="103">
        <v>0</v>
      </c>
      <c r="I33" s="103">
        <v>0</v>
      </c>
    </row>
    <row r="34" spans="1:9" ht="12.75" customHeight="1">
      <c r="A34" s="182" t="s">
        <v>194</v>
      </c>
      <c r="B34" s="182"/>
      <c r="C34" s="182"/>
      <c r="D34" s="182"/>
      <c r="E34" s="182"/>
      <c r="F34" s="182"/>
      <c r="G34" s="31">
        <v>26</v>
      </c>
      <c r="H34" s="103">
        <v>0</v>
      </c>
      <c r="I34" s="103">
        <v>0</v>
      </c>
    </row>
    <row r="35" spans="1:9" ht="26.5" customHeight="1">
      <c r="A35" s="239" t="s">
        <v>195</v>
      </c>
      <c r="B35" s="239"/>
      <c r="C35" s="239"/>
      <c r="D35" s="239"/>
      <c r="E35" s="239"/>
      <c r="F35" s="239"/>
      <c r="G35" s="32">
        <v>27</v>
      </c>
      <c r="H35" s="104">
        <f>H29+H30+H31+H32+H33+H34</f>
        <v>519014</v>
      </c>
      <c r="I35" s="104">
        <f>I29+I30+I31+I32+I33+I34</f>
        <v>567026.13</v>
      </c>
    </row>
    <row r="36" spans="1:9" ht="22.9" customHeight="1">
      <c r="A36" s="182" t="s">
        <v>196</v>
      </c>
      <c r="B36" s="182"/>
      <c r="C36" s="182"/>
      <c r="D36" s="182"/>
      <c r="E36" s="182"/>
      <c r="F36" s="182"/>
      <c r="G36" s="31">
        <v>28</v>
      </c>
      <c r="H36" s="103">
        <v>-980171</v>
      </c>
      <c r="I36" s="103">
        <v>-1422583</v>
      </c>
    </row>
    <row r="37" spans="1:9" ht="12.75" customHeight="1">
      <c r="A37" s="182" t="s">
        <v>197</v>
      </c>
      <c r="B37" s="182"/>
      <c r="C37" s="182"/>
      <c r="D37" s="182"/>
      <c r="E37" s="182"/>
      <c r="F37" s="182"/>
      <c r="G37" s="31">
        <v>29</v>
      </c>
      <c r="H37" s="103">
        <v>0</v>
      </c>
      <c r="I37" s="103">
        <v>0</v>
      </c>
    </row>
    <row r="38" spans="1:9" ht="12.75" customHeight="1">
      <c r="A38" s="182" t="s">
        <v>198</v>
      </c>
      <c r="B38" s="182"/>
      <c r="C38" s="182"/>
      <c r="D38" s="182"/>
      <c r="E38" s="182"/>
      <c r="F38" s="182"/>
      <c r="G38" s="31">
        <v>30</v>
      </c>
      <c r="H38" s="103">
        <v>0</v>
      </c>
      <c r="I38" s="103">
        <v>0</v>
      </c>
    </row>
    <row r="39" spans="1:9" ht="12.75" customHeight="1">
      <c r="A39" s="182" t="s">
        <v>199</v>
      </c>
      <c r="B39" s="182"/>
      <c r="C39" s="182"/>
      <c r="D39" s="182"/>
      <c r="E39" s="182"/>
      <c r="F39" s="182"/>
      <c r="G39" s="31">
        <v>31</v>
      </c>
      <c r="H39" s="103">
        <v>-2216432</v>
      </c>
      <c r="I39" s="103">
        <v>-268344.44</v>
      </c>
    </row>
    <row r="40" spans="1:9" ht="12.75" customHeight="1">
      <c r="A40" s="182" t="s">
        <v>200</v>
      </c>
      <c r="B40" s="182"/>
      <c r="C40" s="182"/>
      <c r="D40" s="182"/>
      <c r="E40" s="182"/>
      <c r="F40" s="182"/>
      <c r="G40" s="31">
        <v>32</v>
      </c>
      <c r="H40" s="103">
        <v>-120000</v>
      </c>
      <c r="I40" s="103">
        <v>0</v>
      </c>
    </row>
    <row r="41" spans="1:9" ht="24" customHeight="1">
      <c r="A41" s="239" t="s">
        <v>201</v>
      </c>
      <c r="B41" s="239"/>
      <c r="C41" s="239"/>
      <c r="D41" s="239"/>
      <c r="E41" s="239"/>
      <c r="F41" s="239"/>
      <c r="G41" s="32">
        <v>33</v>
      </c>
      <c r="H41" s="104">
        <f>H36+H37+H38+H39+H40</f>
        <v>-3316603</v>
      </c>
      <c r="I41" s="104">
        <f>I36+I37+I38+I39+I40</f>
        <v>-1690927.44</v>
      </c>
    </row>
    <row r="42" spans="1:9" ht="29.5" customHeight="1">
      <c r="A42" s="244" t="s">
        <v>202</v>
      </c>
      <c r="B42" s="244"/>
      <c r="C42" s="244"/>
      <c r="D42" s="244"/>
      <c r="E42" s="244"/>
      <c r="F42" s="244"/>
      <c r="G42" s="32">
        <v>34</v>
      </c>
      <c r="H42" s="104">
        <f>H35+H41</f>
        <v>-2797589</v>
      </c>
      <c r="I42" s="104">
        <f>I35+I41</f>
        <v>-1123901.31</v>
      </c>
    </row>
    <row r="43" spans="1:9">
      <c r="A43" s="243" t="s">
        <v>203</v>
      </c>
      <c r="B43" s="243"/>
      <c r="C43" s="243"/>
      <c r="D43" s="243"/>
      <c r="E43" s="243"/>
      <c r="F43" s="243"/>
      <c r="G43" s="243"/>
      <c r="H43" s="243"/>
      <c r="I43" s="243"/>
    </row>
    <row r="44" spans="1:9" ht="12.75" customHeight="1">
      <c r="A44" s="182" t="s">
        <v>204</v>
      </c>
      <c r="B44" s="182"/>
      <c r="C44" s="182"/>
      <c r="D44" s="182"/>
      <c r="E44" s="182"/>
      <c r="F44" s="182"/>
      <c r="G44" s="31">
        <v>35</v>
      </c>
      <c r="H44" s="103">
        <v>0</v>
      </c>
      <c r="I44" s="103">
        <v>0</v>
      </c>
    </row>
    <row r="45" spans="1:9" ht="25.15" customHeight="1">
      <c r="A45" s="182" t="s">
        <v>205</v>
      </c>
      <c r="B45" s="182"/>
      <c r="C45" s="182"/>
      <c r="D45" s="182"/>
      <c r="E45" s="182"/>
      <c r="F45" s="182"/>
      <c r="G45" s="31">
        <v>36</v>
      </c>
      <c r="H45" s="103">
        <v>24651000</v>
      </c>
      <c r="I45" s="103">
        <v>0</v>
      </c>
    </row>
    <row r="46" spans="1:9" ht="12.75" customHeight="1">
      <c r="A46" s="182" t="s">
        <v>206</v>
      </c>
      <c r="B46" s="182"/>
      <c r="C46" s="182"/>
      <c r="D46" s="182"/>
      <c r="E46" s="182"/>
      <c r="F46" s="182"/>
      <c r="G46" s="31">
        <v>37</v>
      </c>
      <c r="H46" s="103">
        <v>6501000</v>
      </c>
      <c r="I46" s="103">
        <v>8000000</v>
      </c>
    </row>
    <row r="47" spans="1:9" ht="12.75" customHeight="1">
      <c r="A47" s="182" t="s">
        <v>207</v>
      </c>
      <c r="B47" s="182"/>
      <c r="C47" s="182"/>
      <c r="D47" s="182"/>
      <c r="E47" s="182"/>
      <c r="F47" s="182"/>
      <c r="G47" s="31">
        <v>38</v>
      </c>
      <c r="H47" s="103">
        <v>0</v>
      </c>
      <c r="I47" s="103">
        <v>25657.52</v>
      </c>
    </row>
    <row r="48" spans="1:9" ht="22.15" customHeight="1">
      <c r="A48" s="239" t="s">
        <v>208</v>
      </c>
      <c r="B48" s="239"/>
      <c r="C48" s="239"/>
      <c r="D48" s="239"/>
      <c r="E48" s="239"/>
      <c r="F48" s="239"/>
      <c r="G48" s="32">
        <v>39</v>
      </c>
      <c r="H48" s="104">
        <f>H44+H45+H46+H47</f>
        <v>31152000</v>
      </c>
      <c r="I48" s="104">
        <f>I44+I45+I46+I47</f>
        <v>8025657.5199999996</v>
      </c>
    </row>
    <row r="49" spans="1:9" ht="24.65" customHeight="1">
      <c r="A49" s="182" t="s">
        <v>303</v>
      </c>
      <c r="B49" s="182"/>
      <c r="C49" s="182"/>
      <c r="D49" s="182"/>
      <c r="E49" s="182"/>
      <c r="F49" s="182"/>
      <c r="G49" s="31">
        <v>40</v>
      </c>
      <c r="H49" s="103">
        <v>-10500000</v>
      </c>
      <c r="I49" s="103">
        <v>-8559602.2200000007</v>
      </c>
    </row>
    <row r="50" spans="1:9" ht="12.75" customHeight="1">
      <c r="A50" s="182" t="s">
        <v>209</v>
      </c>
      <c r="B50" s="182"/>
      <c r="C50" s="182"/>
      <c r="D50" s="182"/>
      <c r="E50" s="182"/>
      <c r="F50" s="182"/>
      <c r="G50" s="31">
        <v>41</v>
      </c>
      <c r="H50" s="103">
        <v>-1564299</v>
      </c>
      <c r="I50" s="103">
        <v>-2636004.6</v>
      </c>
    </row>
    <row r="51" spans="1:9" ht="12.75" customHeight="1">
      <c r="A51" s="182" t="s">
        <v>210</v>
      </c>
      <c r="B51" s="182"/>
      <c r="C51" s="182"/>
      <c r="D51" s="182"/>
      <c r="E51" s="182"/>
      <c r="F51" s="182"/>
      <c r="G51" s="31">
        <v>42</v>
      </c>
      <c r="H51" s="103">
        <v>0</v>
      </c>
      <c r="I51" s="103">
        <v>0</v>
      </c>
    </row>
    <row r="52" spans="1:9" ht="22.9" customHeight="1">
      <c r="A52" s="182" t="s">
        <v>211</v>
      </c>
      <c r="B52" s="182"/>
      <c r="C52" s="182"/>
      <c r="D52" s="182"/>
      <c r="E52" s="182"/>
      <c r="F52" s="182"/>
      <c r="G52" s="31">
        <v>43</v>
      </c>
      <c r="H52" s="103">
        <v>-268601</v>
      </c>
      <c r="I52" s="103">
        <v>-711790.82</v>
      </c>
    </row>
    <row r="53" spans="1:9" ht="12.75" customHeight="1">
      <c r="A53" s="182" t="s">
        <v>212</v>
      </c>
      <c r="B53" s="182"/>
      <c r="C53" s="182"/>
      <c r="D53" s="182"/>
      <c r="E53" s="182"/>
      <c r="F53" s="182"/>
      <c r="G53" s="31">
        <v>44</v>
      </c>
      <c r="H53" s="103">
        <v>-1247720</v>
      </c>
      <c r="I53" s="103">
        <v>-1232722.8899999999</v>
      </c>
    </row>
    <row r="54" spans="1:9" ht="30.65" customHeight="1">
      <c r="A54" s="239" t="s">
        <v>213</v>
      </c>
      <c r="B54" s="239"/>
      <c r="C54" s="239"/>
      <c r="D54" s="239"/>
      <c r="E54" s="239"/>
      <c r="F54" s="239"/>
      <c r="G54" s="32">
        <v>45</v>
      </c>
      <c r="H54" s="104">
        <f>H49+H50+H51+H52+H53</f>
        <v>-13580620</v>
      </c>
      <c r="I54" s="104">
        <f>I49+I50+I51+I52+I53</f>
        <v>-13140120.529999999</v>
      </c>
    </row>
    <row r="55" spans="1:9" ht="29.5" customHeight="1">
      <c r="A55" s="244" t="s">
        <v>214</v>
      </c>
      <c r="B55" s="244"/>
      <c r="C55" s="244"/>
      <c r="D55" s="244"/>
      <c r="E55" s="244"/>
      <c r="F55" s="244"/>
      <c r="G55" s="32">
        <v>46</v>
      </c>
      <c r="H55" s="104">
        <f>H48+H54</f>
        <v>17571380</v>
      </c>
      <c r="I55" s="104">
        <f>I48+I54</f>
        <v>-5114463.01</v>
      </c>
    </row>
    <row r="56" spans="1:9">
      <c r="A56" s="182" t="s">
        <v>215</v>
      </c>
      <c r="B56" s="182"/>
      <c r="C56" s="182"/>
      <c r="D56" s="182"/>
      <c r="E56" s="182"/>
      <c r="F56" s="182"/>
      <c r="G56" s="31">
        <v>47</v>
      </c>
      <c r="H56" s="103">
        <v>0</v>
      </c>
      <c r="I56" s="103">
        <v>0</v>
      </c>
    </row>
    <row r="57" spans="1:9" ht="26.5" customHeight="1">
      <c r="A57" s="244" t="s">
        <v>216</v>
      </c>
      <c r="B57" s="244"/>
      <c r="C57" s="244"/>
      <c r="D57" s="244"/>
      <c r="E57" s="244"/>
      <c r="F57" s="244"/>
      <c r="G57" s="32">
        <v>48</v>
      </c>
      <c r="H57" s="104">
        <f>H27+H42+H55+H56</f>
        <v>10846238</v>
      </c>
      <c r="I57" s="104">
        <f>I27+I42+I55+I56</f>
        <v>-13921954.67</v>
      </c>
    </row>
    <row r="58" spans="1:9">
      <c r="A58" s="245" t="s">
        <v>217</v>
      </c>
      <c r="B58" s="245"/>
      <c r="C58" s="245"/>
      <c r="D58" s="245"/>
      <c r="E58" s="245"/>
      <c r="F58" s="245"/>
      <c r="G58" s="31">
        <v>49</v>
      </c>
      <c r="H58" s="103">
        <v>24368299</v>
      </c>
      <c r="I58" s="103">
        <v>44055708</v>
      </c>
    </row>
    <row r="59" spans="1:9" ht="31.15" customHeight="1">
      <c r="A59" s="244" t="s">
        <v>218</v>
      </c>
      <c r="B59" s="244"/>
      <c r="C59" s="244"/>
      <c r="D59" s="244"/>
      <c r="E59" s="244"/>
      <c r="F59" s="244"/>
      <c r="G59" s="32">
        <v>50</v>
      </c>
      <c r="H59" s="104">
        <f>H57+H58</f>
        <v>35214537</v>
      </c>
      <c r="I59" s="104">
        <f>I57+I58</f>
        <v>30133753.329999998</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oddHeader>&amp;L&amp;"Segoe UI Light"&amp;9&amp;K000000 Classification: Span_Confidential&amp;1#_x000D_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115" zoomScaleNormal="100" zoomScaleSheetLayoutView="115" workbookViewId="0">
      <selection activeCell="I53" sqref="I53"/>
    </sheetView>
  </sheetViews>
  <sheetFormatPr defaultRowHeight="12.5"/>
  <cols>
    <col min="1" max="7" width="9.1796875" style="1"/>
    <col min="8" max="9" width="22.1796875" style="12" customWidth="1"/>
    <col min="10" max="10" width="12" style="1" bestFit="1" customWidth="1"/>
    <col min="11" max="11" width="10.26953125" style="1" bestFit="1" customWidth="1"/>
    <col min="12" max="12" width="12.26953125" style="1" bestFit="1" customWidth="1"/>
    <col min="13" max="263" width="9.1796875" style="1"/>
    <col min="264" max="265" width="9.81640625" style="1" bestFit="1" customWidth="1"/>
    <col min="266" max="266" width="12" style="1" bestFit="1" customWidth="1"/>
    <col min="267" max="267" width="10.26953125" style="1" bestFit="1" customWidth="1"/>
    <col min="268" max="268" width="12.26953125" style="1" bestFit="1" customWidth="1"/>
    <col min="269" max="519" width="9.1796875" style="1"/>
    <col min="520" max="521" width="9.81640625" style="1" bestFit="1" customWidth="1"/>
    <col min="522" max="522" width="12" style="1" bestFit="1" customWidth="1"/>
    <col min="523" max="523" width="10.26953125" style="1" bestFit="1" customWidth="1"/>
    <col min="524" max="524" width="12.26953125" style="1" bestFit="1" customWidth="1"/>
    <col min="525" max="775" width="9.1796875" style="1"/>
    <col min="776" max="777" width="9.81640625" style="1" bestFit="1" customWidth="1"/>
    <col min="778" max="778" width="12" style="1" bestFit="1" customWidth="1"/>
    <col min="779" max="779" width="10.26953125" style="1" bestFit="1" customWidth="1"/>
    <col min="780" max="780" width="12.26953125" style="1" bestFit="1" customWidth="1"/>
    <col min="781" max="1031" width="9.1796875" style="1"/>
    <col min="1032" max="1033" width="9.81640625" style="1" bestFit="1" customWidth="1"/>
    <col min="1034" max="1034" width="12" style="1" bestFit="1" customWidth="1"/>
    <col min="1035" max="1035" width="10.26953125" style="1" bestFit="1" customWidth="1"/>
    <col min="1036" max="1036" width="12.26953125" style="1" bestFit="1" customWidth="1"/>
    <col min="1037" max="1287" width="9.1796875" style="1"/>
    <col min="1288" max="1289" width="9.81640625" style="1" bestFit="1" customWidth="1"/>
    <col min="1290" max="1290" width="12" style="1" bestFit="1" customWidth="1"/>
    <col min="1291" max="1291" width="10.26953125" style="1" bestFit="1" customWidth="1"/>
    <col min="1292" max="1292" width="12.26953125" style="1" bestFit="1" customWidth="1"/>
    <col min="1293" max="1543" width="9.1796875" style="1"/>
    <col min="1544" max="1545" width="9.81640625" style="1" bestFit="1" customWidth="1"/>
    <col min="1546" max="1546" width="12" style="1" bestFit="1" customWidth="1"/>
    <col min="1547" max="1547" width="10.26953125" style="1" bestFit="1" customWidth="1"/>
    <col min="1548" max="1548" width="12.26953125" style="1" bestFit="1" customWidth="1"/>
    <col min="1549" max="1799" width="9.1796875" style="1"/>
    <col min="1800" max="1801" width="9.81640625" style="1" bestFit="1" customWidth="1"/>
    <col min="1802" max="1802" width="12" style="1" bestFit="1" customWidth="1"/>
    <col min="1803" max="1803" width="10.26953125" style="1" bestFit="1" customWidth="1"/>
    <col min="1804" max="1804" width="12.26953125" style="1" bestFit="1" customWidth="1"/>
    <col min="1805" max="2055" width="9.1796875" style="1"/>
    <col min="2056" max="2057" width="9.81640625" style="1" bestFit="1" customWidth="1"/>
    <col min="2058" max="2058" width="12" style="1" bestFit="1" customWidth="1"/>
    <col min="2059" max="2059" width="10.26953125" style="1" bestFit="1" customWidth="1"/>
    <col min="2060" max="2060" width="12.26953125" style="1" bestFit="1" customWidth="1"/>
    <col min="2061" max="2311" width="9.1796875" style="1"/>
    <col min="2312" max="2313" width="9.81640625" style="1" bestFit="1" customWidth="1"/>
    <col min="2314" max="2314" width="12" style="1" bestFit="1" customWidth="1"/>
    <col min="2315" max="2315" width="10.26953125" style="1" bestFit="1" customWidth="1"/>
    <col min="2316" max="2316" width="12.26953125" style="1" bestFit="1" customWidth="1"/>
    <col min="2317" max="2567" width="9.1796875" style="1"/>
    <col min="2568" max="2569" width="9.81640625" style="1" bestFit="1" customWidth="1"/>
    <col min="2570" max="2570" width="12" style="1" bestFit="1" customWidth="1"/>
    <col min="2571" max="2571" width="10.26953125" style="1" bestFit="1" customWidth="1"/>
    <col min="2572" max="2572" width="12.26953125" style="1" bestFit="1" customWidth="1"/>
    <col min="2573" max="2823" width="9.1796875" style="1"/>
    <col min="2824" max="2825" width="9.81640625" style="1" bestFit="1" customWidth="1"/>
    <col min="2826" max="2826" width="12" style="1" bestFit="1" customWidth="1"/>
    <col min="2827" max="2827" width="10.26953125" style="1" bestFit="1" customWidth="1"/>
    <col min="2828" max="2828" width="12.26953125" style="1" bestFit="1" customWidth="1"/>
    <col min="2829" max="3079" width="9.1796875" style="1"/>
    <col min="3080" max="3081" width="9.81640625" style="1" bestFit="1" customWidth="1"/>
    <col min="3082" max="3082" width="12" style="1" bestFit="1" customWidth="1"/>
    <col min="3083" max="3083" width="10.26953125" style="1" bestFit="1" customWidth="1"/>
    <col min="3084" max="3084" width="12.26953125" style="1" bestFit="1" customWidth="1"/>
    <col min="3085" max="3335" width="9.1796875" style="1"/>
    <col min="3336" max="3337" width="9.81640625" style="1" bestFit="1" customWidth="1"/>
    <col min="3338" max="3338" width="12" style="1" bestFit="1" customWidth="1"/>
    <col min="3339" max="3339" width="10.26953125" style="1" bestFit="1" customWidth="1"/>
    <col min="3340" max="3340" width="12.26953125" style="1" bestFit="1" customWidth="1"/>
    <col min="3341" max="3591" width="9.1796875" style="1"/>
    <col min="3592" max="3593" width="9.81640625" style="1" bestFit="1" customWidth="1"/>
    <col min="3594" max="3594" width="12" style="1" bestFit="1" customWidth="1"/>
    <col min="3595" max="3595" width="10.26953125" style="1" bestFit="1" customWidth="1"/>
    <col min="3596" max="3596" width="12.26953125" style="1" bestFit="1" customWidth="1"/>
    <col min="3597" max="3847" width="9.1796875" style="1"/>
    <col min="3848" max="3849" width="9.81640625" style="1" bestFit="1" customWidth="1"/>
    <col min="3850" max="3850" width="12" style="1" bestFit="1" customWidth="1"/>
    <col min="3851" max="3851" width="10.26953125" style="1" bestFit="1" customWidth="1"/>
    <col min="3852" max="3852" width="12.26953125" style="1" bestFit="1" customWidth="1"/>
    <col min="3853" max="4103" width="9.1796875" style="1"/>
    <col min="4104" max="4105" width="9.81640625" style="1" bestFit="1" customWidth="1"/>
    <col min="4106" max="4106" width="12" style="1" bestFit="1" customWidth="1"/>
    <col min="4107" max="4107" width="10.26953125" style="1" bestFit="1" customWidth="1"/>
    <col min="4108" max="4108" width="12.26953125" style="1" bestFit="1" customWidth="1"/>
    <col min="4109" max="4359" width="9.1796875" style="1"/>
    <col min="4360" max="4361" width="9.81640625" style="1" bestFit="1" customWidth="1"/>
    <col min="4362" max="4362" width="12" style="1" bestFit="1" customWidth="1"/>
    <col min="4363" max="4363" width="10.26953125" style="1" bestFit="1" customWidth="1"/>
    <col min="4364" max="4364" width="12.26953125" style="1" bestFit="1" customWidth="1"/>
    <col min="4365" max="4615" width="9.1796875" style="1"/>
    <col min="4616" max="4617" width="9.81640625" style="1" bestFit="1" customWidth="1"/>
    <col min="4618" max="4618" width="12" style="1" bestFit="1" customWidth="1"/>
    <col min="4619" max="4619" width="10.26953125" style="1" bestFit="1" customWidth="1"/>
    <col min="4620" max="4620" width="12.26953125" style="1" bestFit="1" customWidth="1"/>
    <col min="4621" max="4871" width="9.1796875" style="1"/>
    <col min="4872" max="4873" width="9.81640625" style="1" bestFit="1" customWidth="1"/>
    <col min="4874" max="4874" width="12" style="1" bestFit="1" customWidth="1"/>
    <col min="4875" max="4875" width="10.26953125" style="1" bestFit="1" customWidth="1"/>
    <col min="4876" max="4876" width="12.26953125" style="1" bestFit="1" customWidth="1"/>
    <col min="4877" max="5127" width="9.1796875" style="1"/>
    <col min="5128" max="5129" width="9.81640625" style="1" bestFit="1" customWidth="1"/>
    <col min="5130" max="5130" width="12" style="1" bestFit="1" customWidth="1"/>
    <col min="5131" max="5131" width="10.26953125" style="1" bestFit="1" customWidth="1"/>
    <col min="5132" max="5132" width="12.26953125" style="1" bestFit="1" customWidth="1"/>
    <col min="5133" max="5383" width="9.1796875" style="1"/>
    <col min="5384" max="5385" width="9.81640625" style="1" bestFit="1" customWidth="1"/>
    <col min="5386" max="5386" width="12" style="1" bestFit="1" customWidth="1"/>
    <col min="5387" max="5387" width="10.26953125" style="1" bestFit="1" customWidth="1"/>
    <col min="5388" max="5388" width="12.26953125" style="1" bestFit="1" customWidth="1"/>
    <col min="5389" max="5639" width="9.1796875" style="1"/>
    <col min="5640" max="5641" width="9.81640625" style="1" bestFit="1" customWidth="1"/>
    <col min="5642" max="5642" width="12" style="1" bestFit="1" customWidth="1"/>
    <col min="5643" max="5643" width="10.26953125" style="1" bestFit="1" customWidth="1"/>
    <col min="5644" max="5644" width="12.26953125" style="1" bestFit="1" customWidth="1"/>
    <col min="5645" max="5895" width="9.1796875" style="1"/>
    <col min="5896" max="5897" width="9.81640625" style="1" bestFit="1" customWidth="1"/>
    <col min="5898" max="5898" width="12" style="1" bestFit="1" customWidth="1"/>
    <col min="5899" max="5899" width="10.26953125" style="1" bestFit="1" customWidth="1"/>
    <col min="5900" max="5900" width="12.26953125" style="1" bestFit="1" customWidth="1"/>
    <col min="5901" max="6151" width="9.1796875" style="1"/>
    <col min="6152" max="6153" width="9.81640625" style="1" bestFit="1" customWidth="1"/>
    <col min="6154" max="6154" width="12" style="1" bestFit="1" customWidth="1"/>
    <col min="6155" max="6155" width="10.26953125" style="1" bestFit="1" customWidth="1"/>
    <col min="6156" max="6156" width="12.26953125" style="1" bestFit="1" customWidth="1"/>
    <col min="6157" max="6407" width="9.1796875" style="1"/>
    <col min="6408" max="6409" width="9.81640625" style="1" bestFit="1" customWidth="1"/>
    <col min="6410" max="6410" width="12" style="1" bestFit="1" customWidth="1"/>
    <col min="6411" max="6411" width="10.26953125" style="1" bestFit="1" customWidth="1"/>
    <col min="6412" max="6412" width="12.26953125" style="1" bestFit="1" customWidth="1"/>
    <col min="6413" max="6663" width="9.1796875" style="1"/>
    <col min="6664" max="6665" width="9.81640625" style="1" bestFit="1" customWidth="1"/>
    <col min="6666" max="6666" width="12" style="1" bestFit="1" customWidth="1"/>
    <col min="6667" max="6667" width="10.26953125" style="1" bestFit="1" customWidth="1"/>
    <col min="6668" max="6668" width="12.26953125" style="1" bestFit="1" customWidth="1"/>
    <col min="6669" max="6919" width="9.1796875" style="1"/>
    <col min="6920" max="6921" width="9.81640625" style="1" bestFit="1" customWidth="1"/>
    <col min="6922" max="6922" width="12" style="1" bestFit="1" customWidth="1"/>
    <col min="6923" max="6923" width="10.26953125" style="1" bestFit="1" customWidth="1"/>
    <col min="6924" max="6924" width="12.26953125" style="1" bestFit="1" customWidth="1"/>
    <col min="6925" max="7175" width="9.1796875" style="1"/>
    <col min="7176" max="7177" width="9.81640625" style="1" bestFit="1" customWidth="1"/>
    <col min="7178" max="7178" width="12" style="1" bestFit="1" customWidth="1"/>
    <col min="7179" max="7179" width="10.26953125" style="1" bestFit="1" customWidth="1"/>
    <col min="7180" max="7180" width="12.26953125" style="1" bestFit="1" customWidth="1"/>
    <col min="7181" max="7431" width="9.1796875" style="1"/>
    <col min="7432" max="7433" width="9.81640625" style="1" bestFit="1" customWidth="1"/>
    <col min="7434" max="7434" width="12" style="1" bestFit="1" customWidth="1"/>
    <col min="7435" max="7435" width="10.26953125" style="1" bestFit="1" customWidth="1"/>
    <col min="7436" max="7436" width="12.26953125" style="1" bestFit="1" customWidth="1"/>
    <col min="7437" max="7687" width="9.1796875" style="1"/>
    <col min="7688" max="7689" width="9.81640625" style="1" bestFit="1" customWidth="1"/>
    <col min="7690" max="7690" width="12" style="1" bestFit="1" customWidth="1"/>
    <col min="7691" max="7691" width="10.26953125" style="1" bestFit="1" customWidth="1"/>
    <col min="7692" max="7692" width="12.26953125" style="1" bestFit="1" customWidth="1"/>
    <col min="7693" max="7943" width="9.1796875" style="1"/>
    <col min="7944" max="7945" width="9.81640625" style="1" bestFit="1" customWidth="1"/>
    <col min="7946" max="7946" width="12" style="1" bestFit="1" customWidth="1"/>
    <col min="7947" max="7947" width="10.26953125" style="1" bestFit="1" customWidth="1"/>
    <col min="7948" max="7948" width="12.26953125" style="1" bestFit="1" customWidth="1"/>
    <col min="7949" max="8199" width="9.1796875" style="1"/>
    <col min="8200" max="8201" width="9.81640625" style="1" bestFit="1" customWidth="1"/>
    <col min="8202" max="8202" width="12" style="1" bestFit="1" customWidth="1"/>
    <col min="8203" max="8203" width="10.26953125" style="1" bestFit="1" customWidth="1"/>
    <col min="8204" max="8204" width="12.26953125" style="1" bestFit="1" customWidth="1"/>
    <col min="8205" max="8455" width="9.1796875" style="1"/>
    <col min="8456" max="8457" width="9.81640625" style="1" bestFit="1" customWidth="1"/>
    <col min="8458" max="8458" width="12" style="1" bestFit="1" customWidth="1"/>
    <col min="8459" max="8459" width="10.26953125" style="1" bestFit="1" customWidth="1"/>
    <col min="8460" max="8460" width="12.26953125" style="1" bestFit="1" customWidth="1"/>
    <col min="8461" max="8711" width="9.1796875" style="1"/>
    <col min="8712" max="8713" width="9.81640625" style="1" bestFit="1" customWidth="1"/>
    <col min="8714" max="8714" width="12" style="1" bestFit="1" customWidth="1"/>
    <col min="8715" max="8715" width="10.26953125" style="1" bestFit="1" customWidth="1"/>
    <col min="8716" max="8716" width="12.26953125" style="1" bestFit="1" customWidth="1"/>
    <col min="8717" max="8967" width="9.1796875" style="1"/>
    <col min="8968" max="8969" width="9.81640625" style="1" bestFit="1" customWidth="1"/>
    <col min="8970" max="8970" width="12" style="1" bestFit="1" customWidth="1"/>
    <col min="8971" max="8971" width="10.26953125" style="1" bestFit="1" customWidth="1"/>
    <col min="8972" max="8972" width="12.26953125" style="1" bestFit="1" customWidth="1"/>
    <col min="8973" max="9223" width="9.1796875" style="1"/>
    <col min="9224" max="9225" width="9.81640625" style="1" bestFit="1" customWidth="1"/>
    <col min="9226" max="9226" width="12" style="1" bestFit="1" customWidth="1"/>
    <col min="9227" max="9227" width="10.26953125" style="1" bestFit="1" customWidth="1"/>
    <col min="9228" max="9228" width="12.26953125" style="1" bestFit="1" customWidth="1"/>
    <col min="9229" max="9479" width="9.1796875" style="1"/>
    <col min="9480" max="9481" width="9.81640625" style="1" bestFit="1" customWidth="1"/>
    <col min="9482" max="9482" width="12" style="1" bestFit="1" customWidth="1"/>
    <col min="9483" max="9483" width="10.26953125" style="1" bestFit="1" customWidth="1"/>
    <col min="9484" max="9484" width="12.26953125" style="1" bestFit="1" customWidth="1"/>
    <col min="9485" max="9735" width="9.1796875" style="1"/>
    <col min="9736" max="9737" width="9.81640625" style="1" bestFit="1" customWidth="1"/>
    <col min="9738" max="9738" width="12" style="1" bestFit="1" customWidth="1"/>
    <col min="9739" max="9739" width="10.26953125" style="1" bestFit="1" customWidth="1"/>
    <col min="9740" max="9740" width="12.26953125" style="1" bestFit="1" customWidth="1"/>
    <col min="9741" max="9991" width="9.1796875" style="1"/>
    <col min="9992" max="9993" width="9.81640625" style="1" bestFit="1" customWidth="1"/>
    <col min="9994" max="9994" width="12" style="1" bestFit="1" customWidth="1"/>
    <col min="9995" max="9995" width="10.26953125" style="1" bestFit="1" customWidth="1"/>
    <col min="9996" max="9996" width="12.26953125" style="1" bestFit="1" customWidth="1"/>
    <col min="9997" max="10247" width="9.1796875" style="1"/>
    <col min="10248" max="10249" width="9.81640625" style="1" bestFit="1" customWidth="1"/>
    <col min="10250" max="10250" width="12" style="1" bestFit="1" customWidth="1"/>
    <col min="10251" max="10251" width="10.26953125" style="1" bestFit="1" customWidth="1"/>
    <col min="10252" max="10252" width="12.26953125" style="1" bestFit="1" customWidth="1"/>
    <col min="10253" max="10503" width="9.1796875" style="1"/>
    <col min="10504" max="10505" width="9.81640625" style="1" bestFit="1" customWidth="1"/>
    <col min="10506" max="10506" width="12" style="1" bestFit="1" customWidth="1"/>
    <col min="10507" max="10507" width="10.26953125" style="1" bestFit="1" customWidth="1"/>
    <col min="10508" max="10508" width="12.26953125" style="1" bestFit="1" customWidth="1"/>
    <col min="10509" max="10759" width="9.1796875" style="1"/>
    <col min="10760" max="10761" width="9.81640625" style="1" bestFit="1" customWidth="1"/>
    <col min="10762" max="10762" width="12" style="1" bestFit="1" customWidth="1"/>
    <col min="10763" max="10763" width="10.26953125" style="1" bestFit="1" customWidth="1"/>
    <col min="10764" max="10764" width="12.26953125" style="1" bestFit="1" customWidth="1"/>
    <col min="10765" max="11015" width="9.1796875" style="1"/>
    <col min="11016" max="11017" width="9.81640625" style="1" bestFit="1" customWidth="1"/>
    <col min="11018" max="11018" width="12" style="1" bestFit="1" customWidth="1"/>
    <col min="11019" max="11019" width="10.26953125" style="1" bestFit="1" customWidth="1"/>
    <col min="11020" max="11020" width="12.26953125" style="1" bestFit="1" customWidth="1"/>
    <col min="11021" max="11271" width="9.1796875" style="1"/>
    <col min="11272" max="11273" width="9.81640625" style="1" bestFit="1" customWidth="1"/>
    <col min="11274" max="11274" width="12" style="1" bestFit="1" customWidth="1"/>
    <col min="11275" max="11275" width="10.26953125" style="1" bestFit="1" customWidth="1"/>
    <col min="11276" max="11276" width="12.26953125" style="1" bestFit="1" customWidth="1"/>
    <col min="11277" max="11527" width="9.1796875" style="1"/>
    <col min="11528" max="11529" width="9.81640625" style="1" bestFit="1" customWidth="1"/>
    <col min="11530" max="11530" width="12" style="1" bestFit="1" customWidth="1"/>
    <col min="11531" max="11531" width="10.26953125" style="1" bestFit="1" customWidth="1"/>
    <col min="11532" max="11532" width="12.26953125" style="1" bestFit="1" customWidth="1"/>
    <col min="11533" max="11783" width="9.1796875" style="1"/>
    <col min="11784" max="11785" width="9.81640625" style="1" bestFit="1" customWidth="1"/>
    <col min="11786" max="11786" width="12" style="1" bestFit="1" customWidth="1"/>
    <col min="11787" max="11787" width="10.26953125" style="1" bestFit="1" customWidth="1"/>
    <col min="11788" max="11788" width="12.26953125" style="1" bestFit="1" customWidth="1"/>
    <col min="11789" max="12039" width="9.1796875" style="1"/>
    <col min="12040" max="12041" width="9.81640625" style="1" bestFit="1" customWidth="1"/>
    <col min="12042" max="12042" width="12" style="1" bestFit="1" customWidth="1"/>
    <col min="12043" max="12043" width="10.26953125" style="1" bestFit="1" customWidth="1"/>
    <col min="12044" max="12044" width="12.26953125" style="1" bestFit="1" customWidth="1"/>
    <col min="12045" max="12295" width="9.1796875" style="1"/>
    <col min="12296" max="12297" width="9.81640625" style="1" bestFit="1" customWidth="1"/>
    <col min="12298" max="12298" width="12" style="1" bestFit="1" customWidth="1"/>
    <col min="12299" max="12299" width="10.26953125" style="1" bestFit="1" customWidth="1"/>
    <col min="12300" max="12300" width="12.26953125" style="1" bestFit="1" customWidth="1"/>
    <col min="12301" max="12551" width="9.1796875" style="1"/>
    <col min="12552" max="12553" width="9.81640625" style="1" bestFit="1" customWidth="1"/>
    <col min="12554" max="12554" width="12" style="1" bestFit="1" customWidth="1"/>
    <col min="12555" max="12555" width="10.26953125" style="1" bestFit="1" customWidth="1"/>
    <col min="12556" max="12556" width="12.26953125" style="1" bestFit="1" customWidth="1"/>
    <col min="12557" max="12807" width="9.1796875" style="1"/>
    <col min="12808" max="12809" width="9.81640625" style="1" bestFit="1" customWidth="1"/>
    <col min="12810" max="12810" width="12" style="1" bestFit="1" customWidth="1"/>
    <col min="12811" max="12811" width="10.26953125" style="1" bestFit="1" customWidth="1"/>
    <col min="12812" max="12812" width="12.26953125" style="1" bestFit="1" customWidth="1"/>
    <col min="12813" max="13063" width="9.1796875" style="1"/>
    <col min="13064" max="13065" width="9.81640625" style="1" bestFit="1" customWidth="1"/>
    <col min="13066" max="13066" width="12" style="1" bestFit="1" customWidth="1"/>
    <col min="13067" max="13067" width="10.26953125" style="1" bestFit="1" customWidth="1"/>
    <col min="13068" max="13068" width="12.26953125" style="1" bestFit="1" customWidth="1"/>
    <col min="13069" max="13319" width="9.1796875" style="1"/>
    <col min="13320" max="13321" width="9.81640625" style="1" bestFit="1" customWidth="1"/>
    <col min="13322" max="13322" width="12" style="1" bestFit="1" customWidth="1"/>
    <col min="13323" max="13323" width="10.26953125" style="1" bestFit="1" customWidth="1"/>
    <col min="13324" max="13324" width="12.26953125" style="1" bestFit="1" customWidth="1"/>
    <col min="13325" max="13575" width="9.1796875" style="1"/>
    <col min="13576" max="13577" width="9.81640625" style="1" bestFit="1" customWidth="1"/>
    <col min="13578" max="13578" width="12" style="1" bestFit="1" customWidth="1"/>
    <col min="13579" max="13579" width="10.26953125" style="1" bestFit="1" customWidth="1"/>
    <col min="13580" max="13580" width="12.26953125" style="1" bestFit="1" customWidth="1"/>
    <col min="13581" max="13831" width="9.1796875" style="1"/>
    <col min="13832" max="13833" width="9.81640625" style="1" bestFit="1" customWidth="1"/>
    <col min="13834" max="13834" width="12" style="1" bestFit="1" customWidth="1"/>
    <col min="13835" max="13835" width="10.26953125" style="1" bestFit="1" customWidth="1"/>
    <col min="13836" max="13836" width="12.26953125" style="1" bestFit="1" customWidth="1"/>
    <col min="13837" max="14087" width="9.1796875" style="1"/>
    <col min="14088" max="14089" width="9.81640625" style="1" bestFit="1" customWidth="1"/>
    <col min="14090" max="14090" width="12" style="1" bestFit="1" customWidth="1"/>
    <col min="14091" max="14091" width="10.26953125" style="1" bestFit="1" customWidth="1"/>
    <col min="14092" max="14092" width="12.26953125" style="1" bestFit="1" customWidth="1"/>
    <col min="14093" max="14343" width="9.1796875" style="1"/>
    <col min="14344" max="14345" width="9.81640625" style="1" bestFit="1" customWidth="1"/>
    <col min="14346" max="14346" width="12" style="1" bestFit="1" customWidth="1"/>
    <col min="14347" max="14347" width="10.26953125" style="1" bestFit="1" customWidth="1"/>
    <col min="14348" max="14348" width="12.26953125" style="1" bestFit="1" customWidth="1"/>
    <col min="14349" max="14599" width="9.1796875" style="1"/>
    <col min="14600" max="14601" width="9.81640625" style="1" bestFit="1" customWidth="1"/>
    <col min="14602" max="14602" width="12" style="1" bestFit="1" customWidth="1"/>
    <col min="14603" max="14603" width="10.26953125" style="1" bestFit="1" customWidth="1"/>
    <col min="14604" max="14604" width="12.26953125" style="1" bestFit="1" customWidth="1"/>
    <col min="14605" max="14855" width="9.1796875" style="1"/>
    <col min="14856" max="14857" width="9.81640625" style="1" bestFit="1" customWidth="1"/>
    <col min="14858" max="14858" width="12" style="1" bestFit="1" customWidth="1"/>
    <col min="14859" max="14859" width="10.26953125" style="1" bestFit="1" customWidth="1"/>
    <col min="14860" max="14860" width="12.26953125" style="1" bestFit="1" customWidth="1"/>
    <col min="14861" max="15111" width="9.1796875" style="1"/>
    <col min="15112" max="15113" width="9.81640625" style="1" bestFit="1" customWidth="1"/>
    <col min="15114" max="15114" width="12" style="1" bestFit="1" customWidth="1"/>
    <col min="15115" max="15115" width="10.26953125" style="1" bestFit="1" customWidth="1"/>
    <col min="15116" max="15116" width="12.26953125" style="1" bestFit="1" customWidth="1"/>
    <col min="15117" max="15367" width="9.1796875" style="1"/>
    <col min="15368" max="15369" width="9.81640625" style="1" bestFit="1" customWidth="1"/>
    <col min="15370" max="15370" width="12" style="1" bestFit="1" customWidth="1"/>
    <col min="15371" max="15371" width="10.26953125" style="1" bestFit="1" customWidth="1"/>
    <col min="15372" max="15372" width="12.26953125" style="1" bestFit="1" customWidth="1"/>
    <col min="15373" max="15623" width="9.1796875" style="1"/>
    <col min="15624" max="15625" width="9.81640625" style="1" bestFit="1" customWidth="1"/>
    <col min="15626" max="15626" width="12" style="1" bestFit="1" customWidth="1"/>
    <col min="15627" max="15627" width="10.26953125" style="1" bestFit="1" customWidth="1"/>
    <col min="15628" max="15628" width="12.26953125" style="1" bestFit="1" customWidth="1"/>
    <col min="15629" max="15879" width="9.1796875" style="1"/>
    <col min="15880" max="15881" width="9.81640625" style="1" bestFit="1" customWidth="1"/>
    <col min="15882" max="15882" width="12" style="1" bestFit="1" customWidth="1"/>
    <col min="15883" max="15883" width="10.26953125" style="1" bestFit="1" customWidth="1"/>
    <col min="15884" max="15884" width="12.26953125" style="1" bestFit="1" customWidth="1"/>
    <col min="15885" max="16135" width="9.1796875" style="1"/>
    <col min="16136" max="16137" width="9.81640625" style="1" bestFit="1" customWidth="1"/>
    <col min="16138" max="16138" width="12" style="1" bestFit="1" customWidth="1"/>
    <col min="16139" max="16139" width="10.26953125" style="1" bestFit="1" customWidth="1"/>
    <col min="16140" max="16140" width="12.26953125" style="1" bestFit="1" customWidth="1"/>
    <col min="16141" max="16384" width="9.1796875" style="1"/>
  </cols>
  <sheetData>
    <row r="1" spans="1:9" ht="12.75" customHeight="1">
      <c r="A1" s="233" t="s">
        <v>219</v>
      </c>
      <c r="B1" s="234"/>
      <c r="C1" s="234"/>
      <c r="D1" s="234"/>
      <c r="E1" s="234"/>
      <c r="F1" s="234"/>
      <c r="G1" s="234"/>
      <c r="H1" s="234"/>
      <c r="I1" s="234"/>
    </row>
    <row r="2" spans="1:9" ht="12.75" customHeight="1">
      <c r="A2" s="235" t="s">
        <v>464</v>
      </c>
      <c r="B2" s="188"/>
      <c r="C2" s="188"/>
      <c r="D2" s="188"/>
      <c r="E2" s="188"/>
      <c r="F2" s="188"/>
      <c r="G2" s="188"/>
      <c r="H2" s="188"/>
      <c r="I2" s="188"/>
    </row>
    <row r="3" spans="1:9">
      <c r="A3" s="256" t="s">
        <v>437</v>
      </c>
      <c r="B3" s="257"/>
      <c r="C3" s="257"/>
      <c r="D3" s="257"/>
      <c r="E3" s="257"/>
      <c r="F3" s="257"/>
      <c r="G3" s="257"/>
      <c r="H3" s="257"/>
      <c r="I3" s="257"/>
    </row>
    <row r="4" spans="1:9">
      <c r="A4" s="236" t="s">
        <v>463</v>
      </c>
      <c r="B4" s="191"/>
      <c r="C4" s="191"/>
      <c r="D4" s="191"/>
      <c r="E4" s="191"/>
      <c r="F4" s="191"/>
      <c r="G4" s="191"/>
      <c r="H4" s="191"/>
      <c r="I4" s="192"/>
    </row>
    <row r="5" spans="1:9" ht="22">
      <c r="A5" s="241" t="s">
        <v>2</v>
      </c>
      <c r="B5" s="196"/>
      <c r="C5" s="196"/>
      <c r="D5" s="196"/>
      <c r="E5" s="196"/>
      <c r="F5" s="196"/>
      <c r="G5" s="28" t="s">
        <v>103</v>
      </c>
      <c r="H5" s="29" t="s">
        <v>299</v>
      </c>
      <c r="I5" s="29" t="s">
        <v>278</v>
      </c>
    </row>
    <row r="6" spans="1:9">
      <c r="A6" s="242">
        <v>1</v>
      </c>
      <c r="B6" s="196"/>
      <c r="C6" s="196"/>
      <c r="D6" s="196"/>
      <c r="E6" s="196"/>
      <c r="F6" s="196"/>
      <c r="G6" s="105">
        <v>2</v>
      </c>
      <c r="H6" s="29" t="s">
        <v>166</v>
      </c>
      <c r="I6" s="29" t="s">
        <v>167</v>
      </c>
    </row>
    <row r="7" spans="1:9">
      <c r="A7" s="250" t="s">
        <v>168</v>
      </c>
      <c r="B7" s="251"/>
      <c r="C7" s="251"/>
      <c r="D7" s="251"/>
      <c r="E7" s="251"/>
      <c r="F7" s="251"/>
      <c r="G7" s="251"/>
      <c r="H7" s="251"/>
      <c r="I7" s="252"/>
    </row>
    <row r="8" spans="1:9">
      <c r="A8" s="254" t="s">
        <v>220</v>
      </c>
      <c r="B8" s="254"/>
      <c r="C8" s="254"/>
      <c r="D8" s="254"/>
      <c r="E8" s="254"/>
      <c r="F8" s="254"/>
      <c r="G8" s="10">
        <v>1</v>
      </c>
      <c r="H8" s="106">
        <v>0</v>
      </c>
      <c r="I8" s="106">
        <v>0</v>
      </c>
    </row>
    <row r="9" spans="1:9">
      <c r="A9" s="247" t="s">
        <v>221</v>
      </c>
      <c r="B9" s="247"/>
      <c r="C9" s="247"/>
      <c r="D9" s="247"/>
      <c r="E9" s="247"/>
      <c r="F9" s="247"/>
      <c r="G9" s="11">
        <v>2</v>
      </c>
      <c r="H9" s="107">
        <v>0</v>
      </c>
      <c r="I9" s="107">
        <v>0</v>
      </c>
    </row>
    <row r="10" spans="1:9">
      <c r="A10" s="247" t="s">
        <v>222</v>
      </c>
      <c r="B10" s="247"/>
      <c r="C10" s="247"/>
      <c r="D10" s="247"/>
      <c r="E10" s="247"/>
      <c r="F10" s="247"/>
      <c r="G10" s="11">
        <v>3</v>
      </c>
      <c r="H10" s="107">
        <v>0</v>
      </c>
      <c r="I10" s="107">
        <v>0</v>
      </c>
    </row>
    <row r="11" spans="1:9">
      <c r="A11" s="247" t="s">
        <v>223</v>
      </c>
      <c r="B11" s="247"/>
      <c r="C11" s="247"/>
      <c r="D11" s="247"/>
      <c r="E11" s="247"/>
      <c r="F11" s="247"/>
      <c r="G11" s="11">
        <v>4</v>
      </c>
      <c r="H11" s="107">
        <v>0</v>
      </c>
      <c r="I11" s="107">
        <v>0</v>
      </c>
    </row>
    <row r="12" spans="1:9">
      <c r="A12" s="247" t="s">
        <v>378</v>
      </c>
      <c r="B12" s="247"/>
      <c r="C12" s="247"/>
      <c r="D12" s="247"/>
      <c r="E12" s="247"/>
      <c r="F12" s="247"/>
      <c r="G12" s="11">
        <v>5</v>
      </c>
      <c r="H12" s="107">
        <v>0</v>
      </c>
      <c r="I12" s="107">
        <v>0</v>
      </c>
    </row>
    <row r="13" spans="1:9" ht="24.65" customHeight="1">
      <c r="A13" s="255" t="s">
        <v>379</v>
      </c>
      <c r="B13" s="255"/>
      <c r="C13" s="255"/>
      <c r="D13" s="255"/>
      <c r="E13" s="255"/>
      <c r="F13" s="255"/>
      <c r="G13" s="25">
        <v>6</v>
      </c>
      <c r="H13" s="108">
        <f>SUM(H8:H12)</f>
        <v>0</v>
      </c>
      <c r="I13" s="108">
        <f>SUM(I8:I12)</f>
        <v>0</v>
      </c>
    </row>
    <row r="14" spans="1:9" ht="12.75" customHeight="1">
      <c r="A14" s="247" t="s">
        <v>380</v>
      </c>
      <c r="B14" s="247"/>
      <c r="C14" s="247"/>
      <c r="D14" s="247"/>
      <c r="E14" s="247"/>
      <c r="F14" s="247"/>
      <c r="G14" s="11">
        <v>7</v>
      </c>
      <c r="H14" s="107">
        <v>0</v>
      </c>
      <c r="I14" s="107">
        <v>0</v>
      </c>
    </row>
    <row r="15" spans="1:9" ht="12.75" customHeight="1">
      <c r="A15" s="247" t="s">
        <v>381</v>
      </c>
      <c r="B15" s="247"/>
      <c r="C15" s="247"/>
      <c r="D15" s="247"/>
      <c r="E15" s="247"/>
      <c r="F15" s="247"/>
      <c r="G15" s="11">
        <v>8</v>
      </c>
      <c r="H15" s="107">
        <v>0</v>
      </c>
      <c r="I15" s="107">
        <v>0</v>
      </c>
    </row>
    <row r="16" spans="1:9" ht="12.75" customHeight="1">
      <c r="A16" s="247" t="s">
        <v>382</v>
      </c>
      <c r="B16" s="247"/>
      <c r="C16" s="247"/>
      <c r="D16" s="247"/>
      <c r="E16" s="247"/>
      <c r="F16" s="247"/>
      <c r="G16" s="11">
        <v>9</v>
      </c>
      <c r="H16" s="107">
        <v>0</v>
      </c>
      <c r="I16" s="107">
        <v>0</v>
      </c>
    </row>
    <row r="17" spans="1:9" ht="12.75" customHeight="1">
      <c r="A17" s="247" t="s">
        <v>383</v>
      </c>
      <c r="B17" s="247"/>
      <c r="C17" s="247"/>
      <c r="D17" s="247"/>
      <c r="E17" s="247"/>
      <c r="F17" s="247"/>
      <c r="G17" s="11">
        <v>10</v>
      </c>
      <c r="H17" s="107">
        <v>0</v>
      </c>
      <c r="I17" s="107">
        <v>0</v>
      </c>
    </row>
    <row r="18" spans="1:9" ht="12.75" customHeight="1">
      <c r="A18" s="247" t="s">
        <v>384</v>
      </c>
      <c r="B18" s="247"/>
      <c r="C18" s="247"/>
      <c r="D18" s="247"/>
      <c r="E18" s="247"/>
      <c r="F18" s="247"/>
      <c r="G18" s="11">
        <v>11</v>
      </c>
      <c r="H18" s="107">
        <v>0</v>
      </c>
      <c r="I18" s="107">
        <v>0</v>
      </c>
    </row>
    <row r="19" spans="1:9" ht="12.75" customHeight="1">
      <c r="A19" s="247" t="s">
        <v>385</v>
      </c>
      <c r="B19" s="247"/>
      <c r="C19" s="247"/>
      <c r="D19" s="247"/>
      <c r="E19" s="247"/>
      <c r="F19" s="247"/>
      <c r="G19" s="11">
        <v>12</v>
      </c>
      <c r="H19" s="107">
        <v>0</v>
      </c>
      <c r="I19" s="107">
        <v>0</v>
      </c>
    </row>
    <row r="20" spans="1:9" ht="26.25" customHeight="1">
      <c r="A20" s="255" t="s">
        <v>386</v>
      </c>
      <c r="B20" s="255"/>
      <c r="C20" s="255"/>
      <c r="D20" s="255"/>
      <c r="E20" s="255"/>
      <c r="F20" s="255"/>
      <c r="G20" s="25">
        <v>13</v>
      </c>
      <c r="H20" s="108">
        <f>SUM(H14:H19)</f>
        <v>0</v>
      </c>
      <c r="I20" s="108">
        <f>SUM(I14:I19)</f>
        <v>0</v>
      </c>
    </row>
    <row r="21" spans="1:9" ht="27.65" customHeight="1">
      <c r="A21" s="253" t="s">
        <v>387</v>
      </c>
      <c r="B21" s="253"/>
      <c r="C21" s="253"/>
      <c r="D21" s="253"/>
      <c r="E21" s="253"/>
      <c r="F21" s="253"/>
      <c r="G21" s="26">
        <v>14</v>
      </c>
      <c r="H21" s="109">
        <f>H13+H20</f>
        <v>0</v>
      </c>
      <c r="I21" s="109">
        <f>I13+I20</f>
        <v>0</v>
      </c>
    </row>
    <row r="22" spans="1:9">
      <c r="A22" s="250" t="s">
        <v>188</v>
      </c>
      <c r="B22" s="251"/>
      <c r="C22" s="251"/>
      <c r="D22" s="251"/>
      <c r="E22" s="251"/>
      <c r="F22" s="251"/>
      <c r="G22" s="251"/>
      <c r="H22" s="251"/>
      <c r="I22" s="252"/>
    </row>
    <row r="23" spans="1:9" ht="26.5" customHeight="1">
      <c r="A23" s="254" t="s">
        <v>224</v>
      </c>
      <c r="B23" s="254"/>
      <c r="C23" s="254"/>
      <c r="D23" s="254"/>
      <c r="E23" s="254"/>
      <c r="F23" s="254"/>
      <c r="G23" s="10">
        <v>15</v>
      </c>
      <c r="H23" s="106">
        <v>0</v>
      </c>
      <c r="I23" s="106">
        <v>0</v>
      </c>
    </row>
    <row r="24" spans="1:9" ht="12.75" customHeight="1">
      <c r="A24" s="247" t="s">
        <v>225</v>
      </c>
      <c r="B24" s="247"/>
      <c r="C24" s="247"/>
      <c r="D24" s="247"/>
      <c r="E24" s="247"/>
      <c r="F24" s="247"/>
      <c r="G24" s="10">
        <v>16</v>
      </c>
      <c r="H24" s="107">
        <v>0</v>
      </c>
      <c r="I24" s="107">
        <v>0</v>
      </c>
    </row>
    <row r="25" spans="1:9" ht="12.75" customHeight="1">
      <c r="A25" s="247" t="s">
        <v>226</v>
      </c>
      <c r="B25" s="247"/>
      <c r="C25" s="247"/>
      <c r="D25" s="247"/>
      <c r="E25" s="247"/>
      <c r="F25" s="247"/>
      <c r="G25" s="10">
        <v>17</v>
      </c>
      <c r="H25" s="107">
        <v>0</v>
      </c>
      <c r="I25" s="107">
        <v>0</v>
      </c>
    </row>
    <row r="26" spans="1:9" ht="12.75" customHeight="1">
      <c r="A26" s="247" t="s">
        <v>227</v>
      </c>
      <c r="B26" s="247"/>
      <c r="C26" s="247"/>
      <c r="D26" s="247"/>
      <c r="E26" s="247"/>
      <c r="F26" s="247"/>
      <c r="G26" s="10">
        <v>18</v>
      </c>
      <c r="H26" s="107">
        <v>0</v>
      </c>
      <c r="I26" s="107">
        <v>0</v>
      </c>
    </row>
    <row r="27" spans="1:9" ht="12.75" customHeight="1">
      <c r="A27" s="247" t="s">
        <v>228</v>
      </c>
      <c r="B27" s="247"/>
      <c r="C27" s="247"/>
      <c r="D27" s="247"/>
      <c r="E27" s="247"/>
      <c r="F27" s="247"/>
      <c r="G27" s="10">
        <v>19</v>
      </c>
      <c r="H27" s="107">
        <v>0</v>
      </c>
      <c r="I27" s="107">
        <v>0</v>
      </c>
    </row>
    <row r="28" spans="1:9" ht="12.75" customHeight="1">
      <c r="A28" s="247" t="s">
        <v>229</v>
      </c>
      <c r="B28" s="247"/>
      <c r="C28" s="247"/>
      <c r="D28" s="247"/>
      <c r="E28" s="247"/>
      <c r="F28" s="247"/>
      <c r="G28" s="10">
        <v>20</v>
      </c>
      <c r="H28" s="107">
        <v>0</v>
      </c>
      <c r="I28" s="107">
        <v>0</v>
      </c>
    </row>
    <row r="29" spans="1:9" ht="24" customHeight="1">
      <c r="A29" s="248" t="s">
        <v>388</v>
      </c>
      <c r="B29" s="248"/>
      <c r="C29" s="248"/>
      <c r="D29" s="248"/>
      <c r="E29" s="248"/>
      <c r="F29" s="248"/>
      <c r="G29" s="25">
        <v>21</v>
      </c>
      <c r="H29" s="110">
        <f>SUM(H23:H28)</f>
        <v>0</v>
      </c>
      <c r="I29" s="110">
        <f>SUM(I23:I28)</f>
        <v>0</v>
      </c>
    </row>
    <row r="30" spans="1:9" ht="27" customHeight="1">
      <c r="A30" s="247" t="s">
        <v>230</v>
      </c>
      <c r="B30" s="247"/>
      <c r="C30" s="247"/>
      <c r="D30" s="247"/>
      <c r="E30" s="247"/>
      <c r="F30" s="247"/>
      <c r="G30" s="11">
        <v>22</v>
      </c>
      <c r="H30" s="107">
        <v>0</v>
      </c>
      <c r="I30" s="107">
        <v>0</v>
      </c>
    </row>
    <row r="31" spans="1:9" ht="12.75" customHeight="1">
      <c r="A31" s="247" t="s">
        <v>231</v>
      </c>
      <c r="B31" s="247"/>
      <c r="C31" s="247"/>
      <c r="D31" s="247"/>
      <c r="E31" s="247"/>
      <c r="F31" s="247"/>
      <c r="G31" s="11">
        <v>23</v>
      </c>
      <c r="H31" s="107">
        <v>0</v>
      </c>
      <c r="I31" s="107">
        <v>0</v>
      </c>
    </row>
    <row r="32" spans="1:9" ht="12.75" customHeight="1">
      <c r="A32" s="247" t="s">
        <v>389</v>
      </c>
      <c r="B32" s="247"/>
      <c r="C32" s="247"/>
      <c r="D32" s="247"/>
      <c r="E32" s="247"/>
      <c r="F32" s="247"/>
      <c r="G32" s="11">
        <v>24</v>
      </c>
      <c r="H32" s="107">
        <v>0</v>
      </c>
      <c r="I32" s="107">
        <v>0</v>
      </c>
    </row>
    <row r="33" spans="1:9" ht="12.75" customHeight="1">
      <c r="A33" s="247" t="s">
        <v>232</v>
      </c>
      <c r="B33" s="247"/>
      <c r="C33" s="247"/>
      <c r="D33" s="247"/>
      <c r="E33" s="247"/>
      <c r="F33" s="247"/>
      <c r="G33" s="11">
        <v>25</v>
      </c>
      <c r="H33" s="107">
        <v>0</v>
      </c>
      <c r="I33" s="107">
        <v>0</v>
      </c>
    </row>
    <row r="34" spans="1:9" ht="12.75" customHeight="1">
      <c r="A34" s="247" t="s">
        <v>233</v>
      </c>
      <c r="B34" s="247"/>
      <c r="C34" s="247"/>
      <c r="D34" s="247"/>
      <c r="E34" s="247"/>
      <c r="F34" s="247"/>
      <c r="G34" s="11">
        <v>26</v>
      </c>
      <c r="H34" s="107">
        <v>0</v>
      </c>
      <c r="I34" s="107">
        <v>0</v>
      </c>
    </row>
    <row r="35" spans="1:9" ht="25.9" customHeight="1">
      <c r="A35" s="248" t="s">
        <v>390</v>
      </c>
      <c r="B35" s="248"/>
      <c r="C35" s="248"/>
      <c r="D35" s="248"/>
      <c r="E35" s="248"/>
      <c r="F35" s="248"/>
      <c r="G35" s="25">
        <v>27</v>
      </c>
      <c r="H35" s="110">
        <f>SUM(H30:H34)</f>
        <v>0</v>
      </c>
      <c r="I35" s="110">
        <f>SUM(I30:I34)</f>
        <v>0</v>
      </c>
    </row>
    <row r="36" spans="1:9" ht="28.15" customHeight="1">
      <c r="A36" s="253" t="s">
        <v>391</v>
      </c>
      <c r="B36" s="253"/>
      <c r="C36" s="253"/>
      <c r="D36" s="253"/>
      <c r="E36" s="253"/>
      <c r="F36" s="253"/>
      <c r="G36" s="26">
        <v>28</v>
      </c>
      <c r="H36" s="111">
        <f>H29+H35</f>
        <v>0</v>
      </c>
      <c r="I36" s="111">
        <f>I29+I35</f>
        <v>0</v>
      </c>
    </row>
    <row r="37" spans="1:9">
      <c r="A37" s="250" t="s">
        <v>203</v>
      </c>
      <c r="B37" s="251"/>
      <c r="C37" s="251"/>
      <c r="D37" s="251"/>
      <c r="E37" s="251"/>
      <c r="F37" s="251"/>
      <c r="G37" s="251">
        <v>0</v>
      </c>
      <c r="H37" s="251"/>
      <c r="I37" s="252"/>
    </row>
    <row r="38" spans="1:9" ht="12.75" customHeight="1">
      <c r="A38" s="249" t="s">
        <v>234</v>
      </c>
      <c r="B38" s="249"/>
      <c r="C38" s="249"/>
      <c r="D38" s="249"/>
      <c r="E38" s="249"/>
      <c r="F38" s="249"/>
      <c r="G38" s="10">
        <v>29</v>
      </c>
      <c r="H38" s="106">
        <v>0</v>
      </c>
      <c r="I38" s="106">
        <v>0</v>
      </c>
    </row>
    <row r="39" spans="1:9" ht="25.15" customHeight="1">
      <c r="A39" s="246" t="s">
        <v>235</v>
      </c>
      <c r="B39" s="246"/>
      <c r="C39" s="246"/>
      <c r="D39" s="246"/>
      <c r="E39" s="246"/>
      <c r="F39" s="246"/>
      <c r="G39" s="11">
        <v>30</v>
      </c>
      <c r="H39" s="107">
        <v>0</v>
      </c>
      <c r="I39" s="107">
        <v>0</v>
      </c>
    </row>
    <row r="40" spans="1:9" ht="12.75" customHeight="1">
      <c r="A40" s="246" t="s">
        <v>236</v>
      </c>
      <c r="B40" s="246"/>
      <c r="C40" s="246"/>
      <c r="D40" s="246"/>
      <c r="E40" s="246"/>
      <c r="F40" s="246"/>
      <c r="G40" s="11">
        <v>31</v>
      </c>
      <c r="H40" s="107">
        <v>0</v>
      </c>
      <c r="I40" s="107">
        <v>0</v>
      </c>
    </row>
    <row r="41" spans="1:9" ht="12.75" customHeight="1">
      <c r="A41" s="246" t="s">
        <v>237</v>
      </c>
      <c r="B41" s="246"/>
      <c r="C41" s="246"/>
      <c r="D41" s="246"/>
      <c r="E41" s="246"/>
      <c r="F41" s="246"/>
      <c r="G41" s="11">
        <v>32</v>
      </c>
      <c r="H41" s="107">
        <v>0</v>
      </c>
      <c r="I41" s="107">
        <v>0</v>
      </c>
    </row>
    <row r="42" spans="1:9" ht="25.9" customHeight="1">
      <c r="A42" s="248" t="s">
        <v>392</v>
      </c>
      <c r="B42" s="248"/>
      <c r="C42" s="248"/>
      <c r="D42" s="248"/>
      <c r="E42" s="248"/>
      <c r="F42" s="248"/>
      <c r="G42" s="25">
        <v>33</v>
      </c>
      <c r="H42" s="110">
        <f>H41+H40+H39+H38</f>
        <v>0</v>
      </c>
      <c r="I42" s="110">
        <f>I41+I40+I39+I38</f>
        <v>0</v>
      </c>
    </row>
    <row r="43" spans="1:9" ht="24.65" customHeight="1">
      <c r="A43" s="246" t="s">
        <v>238</v>
      </c>
      <c r="B43" s="246"/>
      <c r="C43" s="246"/>
      <c r="D43" s="246"/>
      <c r="E43" s="246"/>
      <c r="F43" s="246"/>
      <c r="G43" s="11">
        <v>34</v>
      </c>
      <c r="H43" s="107">
        <v>0</v>
      </c>
      <c r="I43" s="107">
        <v>0</v>
      </c>
    </row>
    <row r="44" spans="1:9" ht="12.75" customHeight="1">
      <c r="A44" s="246" t="s">
        <v>239</v>
      </c>
      <c r="B44" s="246"/>
      <c r="C44" s="246"/>
      <c r="D44" s="246"/>
      <c r="E44" s="246"/>
      <c r="F44" s="246"/>
      <c r="G44" s="11">
        <v>35</v>
      </c>
      <c r="H44" s="107">
        <v>0</v>
      </c>
      <c r="I44" s="107">
        <v>0</v>
      </c>
    </row>
    <row r="45" spans="1:9" ht="12.75" customHeight="1">
      <c r="A45" s="246" t="s">
        <v>240</v>
      </c>
      <c r="B45" s="246"/>
      <c r="C45" s="246"/>
      <c r="D45" s="246"/>
      <c r="E45" s="246"/>
      <c r="F45" s="246"/>
      <c r="G45" s="11">
        <v>36</v>
      </c>
      <c r="H45" s="107">
        <v>0</v>
      </c>
      <c r="I45" s="107">
        <v>0</v>
      </c>
    </row>
    <row r="46" spans="1:9" ht="21" customHeight="1">
      <c r="A46" s="246" t="s">
        <v>241</v>
      </c>
      <c r="B46" s="246"/>
      <c r="C46" s="246"/>
      <c r="D46" s="246"/>
      <c r="E46" s="246"/>
      <c r="F46" s="246"/>
      <c r="G46" s="11">
        <v>37</v>
      </c>
      <c r="H46" s="107">
        <v>0</v>
      </c>
      <c r="I46" s="107">
        <v>0</v>
      </c>
    </row>
    <row r="47" spans="1:9" ht="12.75" customHeight="1">
      <c r="A47" s="246" t="s">
        <v>242</v>
      </c>
      <c r="B47" s="246"/>
      <c r="C47" s="246"/>
      <c r="D47" s="246"/>
      <c r="E47" s="246"/>
      <c r="F47" s="246"/>
      <c r="G47" s="11">
        <v>38</v>
      </c>
      <c r="H47" s="107">
        <v>0</v>
      </c>
      <c r="I47" s="107">
        <v>0</v>
      </c>
    </row>
    <row r="48" spans="1:9" ht="22.9" customHeight="1">
      <c r="A48" s="248" t="s">
        <v>393</v>
      </c>
      <c r="B48" s="248"/>
      <c r="C48" s="248"/>
      <c r="D48" s="248"/>
      <c r="E48" s="248"/>
      <c r="F48" s="248"/>
      <c r="G48" s="25">
        <v>39</v>
      </c>
      <c r="H48" s="110">
        <f>H47+H46+H45+H44+H43</f>
        <v>0</v>
      </c>
      <c r="I48" s="110">
        <f>I47+I46+I45+I44+I43</f>
        <v>0</v>
      </c>
    </row>
    <row r="49" spans="1:9" ht="25.9" customHeight="1">
      <c r="A49" s="259" t="s">
        <v>423</v>
      </c>
      <c r="B49" s="259"/>
      <c r="C49" s="259"/>
      <c r="D49" s="259"/>
      <c r="E49" s="259"/>
      <c r="F49" s="259"/>
      <c r="G49" s="25">
        <v>40</v>
      </c>
      <c r="H49" s="110">
        <f>H48+H42</f>
        <v>0</v>
      </c>
      <c r="I49" s="110">
        <f>I48+I42</f>
        <v>0</v>
      </c>
    </row>
    <row r="50" spans="1:9" ht="12.75" customHeight="1">
      <c r="A50" s="247" t="s">
        <v>243</v>
      </c>
      <c r="B50" s="247"/>
      <c r="C50" s="247"/>
      <c r="D50" s="247"/>
      <c r="E50" s="247"/>
      <c r="F50" s="247"/>
      <c r="G50" s="11">
        <v>41</v>
      </c>
      <c r="H50" s="107">
        <v>0</v>
      </c>
      <c r="I50" s="107">
        <v>0</v>
      </c>
    </row>
    <row r="51" spans="1:9" ht="25.9" customHeight="1">
      <c r="A51" s="259" t="s">
        <v>394</v>
      </c>
      <c r="B51" s="259"/>
      <c r="C51" s="259"/>
      <c r="D51" s="259"/>
      <c r="E51" s="259"/>
      <c r="F51" s="259"/>
      <c r="G51" s="25">
        <v>42</v>
      </c>
      <c r="H51" s="110">
        <f>H21+H36+H49+H50</f>
        <v>0</v>
      </c>
      <c r="I51" s="110">
        <f>I21+I36+I49+I50</f>
        <v>0</v>
      </c>
    </row>
    <row r="52" spans="1:9" ht="12.75" customHeight="1">
      <c r="A52" s="260" t="s">
        <v>217</v>
      </c>
      <c r="B52" s="260"/>
      <c r="C52" s="260"/>
      <c r="D52" s="260"/>
      <c r="E52" s="260"/>
      <c r="F52" s="260"/>
      <c r="G52" s="11">
        <v>43</v>
      </c>
      <c r="H52" s="107">
        <v>0</v>
      </c>
      <c r="I52" s="107">
        <v>0</v>
      </c>
    </row>
    <row r="53" spans="1:9" ht="31.9" customHeight="1">
      <c r="A53" s="258" t="s">
        <v>395</v>
      </c>
      <c r="B53" s="258"/>
      <c r="C53" s="258"/>
      <c r="D53" s="258"/>
      <c r="E53" s="258"/>
      <c r="F53" s="258"/>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oddHeader>&amp;L&amp;"Segoe UI Light"&amp;9&amp;K000000 Classification: Span_Confidential&amp;1#_x000D_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A30" zoomScale="80" zoomScaleNormal="100" zoomScaleSheetLayoutView="80" workbookViewId="0">
      <selection activeCell="R52" sqref="R52"/>
    </sheetView>
  </sheetViews>
  <sheetFormatPr defaultRowHeight="12.5"/>
  <cols>
    <col min="1" max="4" width="9.1796875" style="1"/>
    <col min="5" max="5" width="10.1796875" style="1" bestFit="1" customWidth="1"/>
    <col min="6" max="6" width="9.1796875" style="1"/>
    <col min="7" max="7" width="12.453125" style="1" customWidth="1"/>
    <col min="8" max="26" width="13.453125" style="12" customWidth="1"/>
    <col min="27" max="27" width="13.453125" style="1" customWidth="1"/>
    <col min="28" max="262" width="9.1796875" style="1"/>
    <col min="263" max="263" width="10.1796875" style="1" bestFit="1" customWidth="1"/>
    <col min="264" max="267" width="9.1796875" style="1"/>
    <col min="268" max="269" width="9.81640625" style="1" bestFit="1" customWidth="1"/>
    <col min="270" max="518" width="9.1796875" style="1"/>
    <col min="519" max="519" width="10.1796875" style="1" bestFit="1" customWidth="1"/>
    <col min="520" max="523" width="9.1796875" style="1"/>
    <col min="524" max="525" width="9.81640625" style="1" bestFit="1" customWidth="1"/>
    <col min="526" max="774" width="9.1796875" style="1"/>
    <col min="775" max="775" width="10.1796875" style="1" bestFit="1" customWidth="1"/>
    <col min="776" max="779" width="9.1796875" style="1"/>
    <col min="780" max="781" width="9.81640625" style="1" bestFit="1" customWidth="1"/>
    <col min="782" max="1030" width="9.1796875" style="1"/>
    <col min="1031" max="1031" width="10.1796875" style="1" bestFit="1" customWidth="1"/>
    <col min="1032" max="1035" width="9.1796875" style="1"/>
    <col min="1036" max="1037" width="9.81640625" style="1" bestFit="1" customWidth="1"/>
    <col min="1038" max="1286" width="9.1796875" style="1"/>
    <col min="1287" max="1287" width="10.1796875" style="1" bestFit="1" customWidth="1"/>
    <col min="1288" max="1291" width="9.1796875" style="1"/>
    <col min="1292" max="1293" width="9.81640625" style="1" bestFit="1" customWidth="1"/>
    <col min="1294" max="1542" width="9.1796875" style="1"/>
    <col min="1543" max="1543" width="10.1796875" style="1" bestFit="1" customWidth="1"/>
    <col min="1544" max="1547" width="9.1796875" style="1"/>
    <col min="1548" max="1549" width="9.81640625" style="1" bestFit="1" customWidth="1"/>
    <col min="1550" max="1798" width="9.1796875" style="1"/>
    <col min="1799" max="1799" width="10.1796875" style="1" bestFit="1" customWidth="1"/>
    <col min="1800" max="1803" width="9.1796875" style="1"/>
    <col min="1804" max="1805" width="9.81640625" style="1" bestFit="1" customWidth="1"/>
    <col min="1806" max="2054" width="9.1796875" style="1"/>
    <col min="2055" max="2055" width="10.1796875" style="1" bestFit="1" customWidth="1"/>
    <col min="2056" max="2059" width="9.1796875" style="1"/>
    <col min="2060" max="2061" width="9.81640625" style="1" bestFit="1" customWidth="1"/>
    <col min="2062" max="2310" width="9.1796875" style="1"/>
    <col min="2311" max="2311" width="10.1796875" style="1" bestFit="1" customWidth="1"/>
    <col min="2312" max="2315" width="9.1796875" style="1"/>
    <col min="2316" max="2317" width="9.81640625" style="1" bestFit="1" customWidth="1"/>
    <col min="2318" max="2566" width="9.1796875" style="1"/>
    <col min="2567" max="2567" width="10.1796875" style="1" bestFit="1" customWidth="1"/>
    <col min="2568" max="2571" width="9.1796875" style="1"/>
    <col min="2572" max="2573" width="9.81640625" style="1" bestFit="1" customWidth="1"/>
    <col min="2574" max="2822" width="9.1796875" style="1"/>
    <col min="2823" max="2823" width="10.1796875" style="1" bestFit="1" customWidth="1"/>
    <col min="2824" max="2827" width="9.1796875" style="1"/>
    <col min="2828" max="2829" width="9.81640625" style="1" bestFit="1" customWidth="1"/>
    <col min="2830" max="3078" width="9.1796875" style="1"/>
    <col min="3079" max="3079" width="10.1796875" style="1" bestFit="1" customWidth="1"/>
    <col min="3080" max="3083" width="9.1796875" style="1"/>
    <col min="3084" max="3085" width="9.81640625" style="1" bestFit="1" customWidth="1"/>
    <col min="3086" max="3334" width="9.1796875" style="1"/>
    <col min="3335" max="3335" width="10.1796875" style="1" bestFit="1" customWidth="1"/>
    <col min="3336" max="3339" width="9.1796875" style="1"/>
    <col min="3340" max="3341" width="9.81640625" style="1" bestFit="1" customWidth="1"/>
    <col min="3342" max="3590" width="9.1796875" style="1"/>
    <col min="3591" max="3591" width="10.1796875" style="1" bestFit="1" customWidth="1"/>
    <col min="3592" max="3595" width="9.1796875" style="1"/>
    <col min="3596" max="3597" width="9.81640625" style="1" bestFit="1" customWidth="1"/>
    <col min="3598" max="3846" width="9.1796875" style="1"/>
    <col min="3847" max="3847" width="10.1796875" style="1" bestFit="1" customWidth="1"/>
    <col min="3848" max="3851" width="9.1796875" style="1"/>
    <col min="3852" max="3853" width="9.81640625" style="1" bestFit="1" customWidth="1"/>
    <col min="3854" max="4102" width="9.1796875" style="1"/>
    <col min="4103" max="4103" width="10.1796875" style="1" bestFit="1" customWidth="1"/>
    <col min="4104" max="4107" width="9.1796875" style="1"/>
    <col min="4108" max="4109" width="9.81640625" style="1" bestFit="1" customWidth="1"/>
    <col min="4110" max="4358" width="9.1796875" style="1"/>
    <col min="4359" max="4359" width="10.1796875" style="1" bestFit="1" customWidth="1"/>
    <col min="4360" max="4363" width="9.1796875" style="1"/>
    <col min="4364" max="4365" width="9.81640625" style="1" bestFit="1" customWidth="1"/>
    <col min="4366" max="4614" width="9.1796875" style="1"/>
    <col min="4615" max="4615" width="10.1796875" style="1" bestFit="1" customWidth="1"/>
    <col min="4616" max="4619" width="9.1796875" style="1"/>
    <col min="4620" max="4621" width="9.81640625" style="1" bestFit="1" customWidth="1"/>
    <col min="4622" max="4870" width="9.1796875" style="1"/>
    <col min="4871" max="4871" width="10.1796875" style="1" bestFit="1" customWidth="1"/>
    <col min="4872" max="4875" width="9.1796875" style="1"/>
    <col min="4876" max="4877" width="9.81640625" style="1" bestFit="1" customWidth="1"/>
    <col min="4878" max="5126" width="9.1796875" style="1"/>
    <col min="5127" max="5127" width="10.1796875" style="1" bestFit="1" customWidth="1"/>
    <col min="5128" max="5131" width="9.1796875" style="1"/>
    <col min="5132" max="5133" width="9.81640625" style="1" bestFit="1" customWidth="1"/>
    <col min="5134" max="5382" width="9.1796875" style="1"/>
    <col min="5383" max="5383" width="10.1796875" style="1" bestFit="1" customWidth="1"/>
    <col min="5384" max="5387" width="9.1796875" style="1"/>
    <col min="5388" max="5389" width="9.81640625" style="1" bestFit="1" customWidth="1"/>
    <col min="5390" max="5638" width="9.1796875" style="1"/>
    <col min="5639" max="5639" width="10.1796875" style="1" bestFit="1" customWidth="1"/>
    <col min="5640" max="5643" width="9.1796875" style="1"/>
    <col min="5644" max="5645" width="9.81640625" style="1" bestFit="1" customWidth="1"/>
    <col min="5646" max="5894" width="9.1796875" style="1"/>
    <col min="5895" max="5895" width="10.1796875" style="1" bestFit="1" customWidth="1"/>
    <col min="5896" max="5899" width="9.1796875" style="1"/>
    <col min="5900" max="5901" width="9.81640625" style="1" bestFit="1" customWidth="1"/>
    <col min="5902" max="6150" width="9.1796875" style="1"/>
    <col min="6151" max="6151" width="10.1796875" style="1" bestFit="1" customWidth="1"/>
    <col min="6152" max="6155" width="9.1796875" style="1"/>
    <col min="6156" max="6157" width="9.81640625" style="1" bestFit="1" customWidth="1"/>
    <col min="6158" max="6406" width="9.1796875" style="1"/>
    <col min="6407" max="6407" width="10.1796875" style="1" bestFit="1" customWidth="1"/>
    <col min="6408" max="6411" width="9.1796875" style="1"/>
    <col min="6412" max="6413" width="9.81640625" style="1" bestFit="1" customWidth="1"/>
    <col min="6414" max="6662" width="9.1796875" style="1"/>
    <col min="6663" max="6663" width="10.1796875" style="1" bestFit="1" customWidth="1"/>
    <col min="6664" max="6667" width="9.1796875" style="1"/>
    <col min="6668" max="6669" width="9.81640625" style="1" bestFit="1" customWidth="1"/>
    <col min="6670" max="6918" width="9.1796875" style="1"/>
    <col min="6919" max="6919" width="10.1796875" style="1" bestFit="1" customWidth="1"/>
    <col min="6920" max="6923" width="9.1796875" style="1"/>
    <col min="6924" max="6925" width="9.81640625" style="1" bestFit="1" customWidth="1"/>
    <col min="6926" max="7174" width="9.1796875" style="1"/>
    <col min="7175" max="7175" width="10.1796875" style="1" bestFit="1" customWidth="1"/>
    <col min="7176" max="7179" width="9.1796875" style="1"/>
    <col min="7180" max="7181" width="9.81640625" style="1" bestFit="1" customWidth="1"/>
    <col min="7182" max="7430" width="9.1796875" style="1"/>
    <col min="7431" max="7431" width="10.1796875" style="1" bestFit="1" customWidth="1"/>
    <col min="7432" max="7435" width="9.1796875" style="1"/>
    <col min="7436" max="7437" width="9.81640625" style="1" bestFit="1" customWidth="1"/>
    <col min="7438" max="7686" width="9.1796875" style="1"/>
    <col min="7687" max="7687" width="10.1796875" style="1" bestFit="1" customWidth="1"/>
    <col min="7688" max="7691" width="9.1796875" style="1"/>
    <col min="7692" max="7693" width="9.81640625" style="1" bestFit="1" customWidth="1"/>
    <col min="7694" max="7942" width="9.1796875" style="1"/>
    <col min="7943" max="7943" width="10.1796875" style="1" bestFit="1" customWidth="1"/>
    <col min="7944" max="7947" width="9.1796875" style="1"/>
    <col min="7948" max="7949" width="9.81640625" style="1" bestFit="1" customWidth="1"/>
    <col min="7950" max="8198" width="9.1796875" style="1"/>
    <col min="8199" max="8199" width="10.1796875" style="1" bestFit="1" customWidth="1"/>
    <col min="8200" max="8203" width="9.1796875" style="1"/>
    <col min="8204" max="8205" width="9.81640625" style="1" bestFit="1" customWidth="1"/>
    <col min="8206" max="8454" width="9.1796875" style="1"/>
    <col min="8455" max="8455" width="10.1796875" style="1" bestFit="1" customWidth="1"/>
    <col min="8456" max="8459" width="9.1796875" style="1"/>
    <col min="8460" max="8461" width="9.81640625" style="1" bestFit="1" customWidth="1"/>
    <col min="8462" max="8710" width="9.1796875" style="1"/>
    <col min="8711" max="8711" width="10.1796875" style="1" bestFit="1" customWidth="1"/>
    <col min="8712" max="8715" width="9.1796875" style="1"/>
    <col min="8716" max="8717" width="9.81640625" style="1" bestFit="1" customWidth="1"/>
    <col min="8718" max="8966" width="9.1796875" style="1"/>
    <col min="8967" max="8967" width="10.1796875" style="1" bestFit="1" customWidth="1"/>
    <col min="8968" max="8971" width="9.1796875" style="1"/>
    <col min="8972" max="8973" width="9.81640625" style="1" bestFit="1" customWidth="1"/>
    <col min="8974" max="9222" width="9.1796875" style="1"/>
    <col min="9223" max="9223" width="10.1796875" style="1" bestFit="1" customWidth="1"/>
    <col min="9224" max="9227" width="9.1796875" style="1"/>
    <col min="9228" max="9229" width="9.81640625" style="1" bestFit="1" customWidth="1"/>
    <col min="9230" max="9478" width="9.1796875" style="1"/>
    <col min="9479" max="9479" width="10.1796875" style="1" bestFit="1" customWidth="1"/>
    <col min="9480" max="9483" width="9.1796875" style="1"/>
    <col min="9484" max="9485" width="9.81640625" style="1" bestFit="1" customWidth="1"/>
    <col min="9486" max="9734" width="9.1796875" style="1"/>
    <col min="9735" max="9735" width="10.1796875" style="1" bestFit="1" customWidth="1"/>
    <col min="9736" max="9739" width="9.1796875" style="1"/>
    <col min="9740" max="9741" width="9.81640625" style="1" bestFit="1" customWidth="1"/>
    <col min="9742" max="9990" width="9.1796875" style="1"/>
    <col min="9991" max="9991" width="10.1796875" style="1" bestFit="1" customWidth="1"/>
    <col min="9992" max="9995" width="9.1796875" style="1"/>
    <col min="9996" max="9997" width="9.81640625" style="1" bestFit="1" customWidth="1"/>
    <col min="9998" max="10246" width="9.1796875" style="1"/>
    <col min="10247" max="10247" width="10.1796875" style="1" bestFit="1" customWidth="1"/>
    <col min="10248" max="10251" width="9.1796875" style="1"/>
    <col min="10252" max="10253" width="9.81640625" style="1" bestFit="1" customWidth="1"/>
    <col min="10254" max="10502" width="9.1796875" style="1"/>
    <col min="10503" max="10503" width="10.1796875" style="1" bestFit="1" customWidth="1"/>
    <col min="10504" max="10507" width="9.1796875" style="1"/>
    <col min="10508" max="10509" width="9.81640625" style="1" bestFit="1" customWidth="1"/>
    <col min="10510" max="10758" width="9.1796875" style="1"/>
    <col min="10759" max="10759" width="10.1796875" style="1" bestFit="1" customWidth="1"/>
    <col min="10760" max="10763" width="9.1796875" style="1"/>
    <col min="10764" max="10765" width="9.81640625" style="1" bestFit="1" customWidth="1"/>
    <col min="10766" max="11014" width="9.1796875" style="1"/>
    <col min="11015" max="11015" width="10.1796875" style="1" bestFit="1" customWidth="1"/>
    <col min="11016" max="11019" width="9.1796875" style="1"/>
    <col min="11020" max="11021" width="9.81640625" style="1" bestFit="1" customWidth="1"/>
    <col min="11022" max="11270" width="9.1796875" style="1"/>
    <col min="11271" max="11271" width="10.1796875" style="1" bestFit="1" customWidth="1"/>
    <col min="11272" max="11275" width="9.1796875" style="1"/>
    <col min="11276" max="11277" width="9.81640625" style="1" bestFit="1" customWidth="1"/>
    <col min="11278" max="11526" width="9.1796875" style="1"/>
    <col min="11527" max="11527" width="10.1796875" style="1" bestFit="1" customWidth="1"/>
    <col min="11528" max="11531" width="9.1796875" style="1"/>
    <col min="11532" max="11533" width="9.81640625" style="1" bestFit="1" customWidth="1"/>
    <col min="11534" max="11782" width="9.1796875" style="1"/>
    <col min="11783" max="11783" width="10.1796875" style="1" bestFit="1" customWidth="1"/>
    <col min="11784" max="11787" width="9.1796875" style="1"/>
    <col min="11788" max="11789" width="9.81640625" style="1" bestFit="1" customWidth="1"/>
    <col min="11790" max="12038" width="9.1796875" style="1"/>
    <col min="12039" max="12039" width="10.1796875" style="1" bestFit="1" customWidth="1"/>
    <col min="12040" max="12043" width="9.1796875" style="1"/>
    <col min="12044" max="12045" width="9.81640625" style="1" bestFit="1" customWidth="1"/>
    <col min="12046" max="12294" width="9.1796875" style="1"/>
    <col min="12295" max="12295" width="10.1796875" style="1" bestFit="1" customWidth="1"/>
    <col min="12296" max="12299" width="9.1796875" style="1"/>
    <col min="12300" max="12301" width="9.81640625" style="1" bestFit="1" customWidth="1"/>
    <col min="12302" max="12550" width="9.1796875" style="1"/>
    <col min="12551" max="12551" width="10.1796875" style="1" bestFit="1" customWidth="1"/>
    <col min="12552" max="12555" width="9.1796875" style="1"/>
    <col min="12556" max="12557" width="9.81640625" style="1" bestFit="1" customWidth="1"/>
    <col min="12558" max="12806" width="9.1796875" style="1"/>
    <col min="12807" max="12807" width="10.1796875" style="1" bestFit="1" customWidth="1"/>
    <col min="12808" max="12811" width="9.1796875" style="1"/>
    <col min="12812" max="12813" width="9.81640625" style="1" bestFit="1" customWidth="1"/>
    <col min="12814" max="13062" width="9.1796875" style="1"/>
    <col min="13063" max="13063" width="10.1796875" style="1" bestFit="1" customWidth="1"/>
    <col min="13064" max="13067" width="9.1796875" style="1"/>
    <col min="13068" max="13069" width="9.81640625" style="1" bestFit="1" customWidth="1"/>
    <col min="13070" max="13318" width="9.1796875" style="1"/>
    <col min="13319" max="13319" width="10.1796875" style="1" bestFit="1" customWidth="1"/>
    <col min="13320" max="13323" width="9.1796875" style="1"/>
    <col min="13324" max="13325" width="9.81640625" style="1" bestFit="1" customWidth="1"/>
    <col min="13326" max="13574" width="9.1796875" style="1"/>
    <col min="13575" max="13575" width="10.1796875" style="1" bestFit="1" customWidth="1"/>
    <col min="13576" max="13579" width="9.1796875" style="1"/>
    <col min="13580" max="13581" width="9.81640625" style="1" bestFit="1" customWidth="1"/>
    <col min="13582" max="13830" width="9.1796875" style="1"/>
    <col min="13831" max="13831" width="10.1796875" style="1" bestFit="1" customWidth="1"/>
    <col min="13832" max="13835" width="9.1796875" style="1"/>
    <col min="13836" max="13837" width="9.81640625" style="1" bestFit="1" customWidth="1"/>
    <col min="13838" max="14086" width="9.1796875" style="1"/>
    <col min="14087" max="14087" width="10.1796875" style="1" bestFit="1" customWidth="1"/>
    <col min="14088" max="14091" width="9.1796875" style="1"/>
    <col min="14092" max="14093" width="9.81640625" style="1" bestFit="1" customWidth="1"/>
    <col min="14094" max="14342" width="9.1796875" style="1"/>
    <col min="14343" max="14343" width="10.1796875" style="1" bestFit="1" customWidth="1"/>
    <col min="14344" max="14347" width="9.1796875" style="1"/>
    <col min="14348" max="14349" width="9.81640625" style="1" bestFit="1" customWidth="1"/>
    <col min="14350" max="14598" width="9.1796875" style="1"/>
    <col min="14599" max="14599" width="10.1796875" style="1" bestFit="1" customWidth="1"/>
    <col min="14600" max="14603" width="9.1796875" style="1"/>
    <col min="14604" max="14605" width="9.81640625" style="1" bestFit="1" customWidth="1"/>
    <col min="14606" max="14854" width="9.1796875" style="1"/>
    <col min="14855" max="14855" width="10.1796875" style="1" bestFit="1" customWidth="1"/>
    <col min="14856" max="14859" width="9.1796875" style="1"/>
    <col min="14860" max="14861" width="9.81640625" style="1" bestFit="1" customWidth="1"/>
    <col min="14862" max="15110" width="9.1796875" style="1"/>
    <col min="15111" max="15111" width="10.1796875" style="1" bestFit="1" customWidth="1"/>
    <col min="15112" max="15115" width="9.1796875" style="1"/>
    <col min="15116" max="15117" width="9.81640625" style="1" bestFit="1" customWidth="1"/>
    <col min="15118" max="15366" width="9.1796875" style="1"/>
    <col min="15367" max="15367" width="10.1796875" style="1" bestFit="1" customWidth="1"/>
    <col min="15368" max="15371" width="9.1796875" style="1"/>
    <col min="15372" max="15373" width="9.81640625" style="1" bestFit="1" customWidth="1"/>
    <col min="15374" max="15622" width="9.1796875" style="1"/>
    <col min="15623" max="15623" width="10.1796875" style="1" bestFit="1" customWidth="1"/>
    <col min="15624" max="15627" width="9.1796875" style="1"/>
    <col min="15628" max="15629" width="9.81640625" style="1" bestFit="1" customWidth="1"/>
    <col min="15630" max="15878" width="9.1796875" style="1"/>
    <col min="15879" max="15879" width="10.1796875" style="1" bestFit="1" customWidth="1"/>
    <col min="15880" max="15883" width="9.1796875" style="1"/>
    <col min="15884" max="15885" width="9.81640625" style="1" bestFit="1" customWidth="1"/>
    <col min="15886" max="16134" width="9.1796875" style="1"/>
    <col min="16135" max="16135" width="10.1796875" style="1" bestFit="1" customWidth="1"/>
    <col min="16136" max="16139" width="9.1796875" style="1"/>
    <col min="16140" max="16141" width="9.81640625" style="1" bestFit="1" customWidth="1"/>
    <col min="16142" max="16384" width="9.1796875" style="1"/>
  </cols>
  <sheetData>
    <row r="1" spans="1:26">
      <c r="A1" s="261" t="s">
        <v>244</v>
      </c>
      <c r="B1" s="262"/>
      <c r="C1" s="262"/>
      <c r="D1" s="262"/>
      <c r="E1" s="262"/>
      <c r="F1" s="262"/>
      <c r="G1" s="262"/>
      <c r="H1" s="262"/>
      <c r="I1" s="262"/>
      <c r="J1" s="262"/>
      <c r="K1" s="14"/>
    </row>
    <row r="2" spans="1:26" ht="15.5">
      <c r="A2" s="2"/>
      <c r="B2" s="3"/>
      <c r="C2" s="263" t="s">
        <v>245</v>
      </c>
      <c r="D2" s="263"/>
      <c r="E2" s="5">
        <v>46023</v>
      </c>
      <c r="F2" s="4" t="s">
        <v>0</v>
      </c>
      <c r="G2" s="5">
        <v>46295</v>
      </c>
      <c r="H2" s="15"/>
      <c r="I2" s="15"/>
      <c r="J2" s="15"/>
      <c r="K2" s="14"/>
      <c r="Y2" s="16" t="s">
        <v>438</v>
      </c>
    </row>
    <row r="3" spans="1:26" ht="13.5" customHeight="1">
      <c r="A3" s="266" t="s">
        <v>246</v>
      </c>
      <c r="B3" s="267"/>
      <c r="C3" s="267"/>
      <c r="D3" s="267"/>
      <c r="E3" s="267"/>
      <c r="F3" s="267"/>
      <c r="G3" s="266" t="s">
        <v>3</v>
      </c>
      <c r="H3" s="269" t="s">
        <v>247</v>
      </c>
      <c r="I3" s="269"/>
      <c r="J3" s="269"/>
      <c r="K3" s="269"/>
      <c r="L3" s="269"/>
      <c r="M3" s="269"/>
      <c r="N3" s="269"/>
      <c r="O3" s="269"/>
      <c r="P3" s="269"/>
      <c r="Q3" s="269"/>
      <c r="R3" s="269"/>
      <c r="S3" s="269"/>
      <c r="T3" s="269"/>
      <c r="U3" s="269"/>
      <c r="V3" s="269"/>
      <c r="W3" s="269"/>
      <c r="X3" s="269"/>
      <c r="Y3" s="269" t="s">
        <v>248</v>
      </c>
      <c r="Z3" s="269" t="s">
        <v>249</v>
      </c>
    </row>
    <row r="4" spans="1:26" ht="73.5">
      <c r="A4" s="267"/>
      <c r="B4" s="267"/>
      <c r="C4" s="267"/>
      <c r="D4" s="267"/>
      <c r="E4" s="267"/>
      <c r="F4" s="267"/>
      <c r="G4" s="268"/>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426</v>
      </c>
      <c r="V4" s="113" t="s">
        <v>260</v>
      </c>
      <c r="W4" s="113" t="s">
        <v>261</v>
      </c>
      <c r="X4" s="113" t="s">
        <v>262</v>
      </c>
      <c r="Y4" s="270"/>
      <c r="Z4" s="270"/>
    </row>
    <row r="5" spans="1:26" ht="21">
      <c r="A5" s="271">
        <v>1</v>
      </c>
      <c r="B5" s="271"/>
      <c r="C5" s="271"/>
      <c r="D5" s="271"/>
      <c r="E5" s="271"/>
      <c r="F5" s="27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427</v>
      </c>
      <c r="Y5" s="113">
        <v>20</v>
      </c>
      <c r="Z5" s="116" t="s">
        <v>428</v>
      </c>
    </row>
    <row r="6" spans="1:26">
      <c r="A6" s="272" t="s">
        <v>263</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c r="A7" s="275" t="s">
        <v>296</v>
      </c>
      <c r="B7" s="275"/>
      <c r="C7" s="275"/>
      <c r="D7" s="275"/>
      <c r="E7" s="275"/>
      <c r="F7" s="275"/>
      <c r="G7" s="117">
        <v>1</v>
      </c>
      <c r="H7" s="120">
        <v>3920000</v>
      </c>
      <c r="I7" s="120">
        <v>8802205</v>
      </c>
      <c r="J7" s="120">
        <v>1457930</v>
      </c>
      <c r="K7" s="120">
        <v>53089</v>
      </c>
      <c r="L7" s="120">
        <v>53089</v>
      </c>
      <c r="M7" s="120">
        <v>0</v>
      </c>
      <c r="N7" s="120">
        <v>0</v>
      </c>
      <c r="O7" s="120">
        <v>3130086</v>
      </c>
      <c r="P7" s="120">
        <v>0</v>
      </c>
      <c r="Q7" s="120">
        <v>0</v>
      </c>
      <c r="R7" s="120">
        <v>0</v>
      </c>
      <c r="S7" s="120">
        <v>0</v>
      </c>
      <c r="T7" s="120">
        <v>-220139</v>
      </c>
      <c r="U7" s="120">
        <v>0</v>
      </c>
      <c r="V7" s="120">
        <v>13365190</v>
      </c>
      <c r="W7" s="120">
        <v>3398172</v>
      </c>
      <c r="X7" s="122">
        <f>H7+I7+J7+K7-L7+M7+N7+O7+P7+Q7+R7+V7+W7+S7+T7+U7</f>
        <v>33853444</v>
      </c>
      <c r="Y7" s="120">
        <v>0</v>
      </c>
      <c r="Z7" s="122">
        <f>X7+Y7</f>
        <v>33853444</v>
      </c>
    </row>
    <row r="8" spans="1:26">
      <c r="A8" s="264" t="s">
        <v>264</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c r="A9" s="264" t="s">
        <v>265</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c r="A10" s="265" t="s">
        <v>297</v>
      </c>
      <c r="B10" s="265"/>
      <c r="C10" s="265"/>
      <c r="D10" s="265"/>
      <c r="E10" s="265"/>
      <c r="F10" s="265"/>
      <c r="G10" s="118">
        <v>4</v>
      </c>
      <c r="H10" s="122">
        <f>H7+H8+H9</f>
        <v>3920000</v>
      </c>
      <c r="I10" s="122">
        <f t="shared" ref="I10:Z10" si="2">I7+I8+I9</f>
        <v>8802205</v>
      </c>
      <c r="J10" s="122">
        <f t="shared" si="2"/>
        <v>1457930</v>
      </c>
      <c r="K10" s="122">
        <f>K7+K8+K9</f>
        <v>53089</v>
      </c>
      <c r="L10" s="122">
        <f t="shared" si="2"/>
        <v>53089</v>
      </c>
      <c r="M10" s="122">
        <f t="shared" si="2"/>
        <v>0</v>
      </c>
      <c r="N10" s="122">
        <f t="shared" si="2"/>
        <v>0</v>
      </c>
      <c r="O10" s="122">
        <f t="shared" si="2"/>
        <v>3130086</v>
      </c>
      <c r="P10" s="122">
        <f t="shared" si="2"/>
        <v>0</v>
      </c>
      <c r="Q10" s="122">
        <f t="shared" si="2"/>
        <v>0</v>
      </c>
      <c r="R10" s="122">
        <f t="shared" si="2"/>
        <v>0</v>
      </c>
      <c r="S10" s="122">
        <f t="shared" si="2"/>
        <v>0</v>
      </c>
      <c r="T10" s="122">
        <f>T7+T8+T9</f>
        <v>-220139</v>
      </c>
      <c r="U10" s="122">
        <f>U7+U8+U9</f>
        <v>0</v>
      </c>
      <c r="V10" s="122">
        <f>V7+V8+V9</f>
        <v>13365190</v>
      </c>
      <c r="W10" s="122">
        <f>W7+W8+W9</f>
        <v>3398172</v>
      </c>
      <c r="X10" s="122">
        <f>X7+X8+X9</f>
        <v>33853444</v>
      </c>
      <c r="Y10" s="122">
        <f t="shared" si="2"/>
        <v>0</v>
      </c>
      <c r="Z10" s="122">
        <f t="shared" si="2"/>
        <v>33853444</v>
      </c>
    </row>
    <row r="11" spans="1:26">
      <c r="A11" s="264" t="s">
        <v>266</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5757730</v>
      </c>
      <c r="X11" s="122">
        <f>H11+I11+J11+K11-L11+M11+N11+O11+P11+Q11+R11+V11+W11+S11+T11+U11</f>
        <v>5757730</v>
      </c>
      <c r="Y11" s="120">
        <v>-50799</v>
      </c>
      <c r="Z11" s="122">
        <f t="shared" ref="Z11:Z29" si="3">X11+Y11</f>
        <v>5706931</v>
      </c>
    </row>
    <row r="12" spans="1:26">
      <c r="A12" s="264" t="s">
        <v>267</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v>-436846</v>
      </c>
      <c r="U12" s="120">
        <v>0</v>
      </c>
      <c r="V12" s="119">
        <v>0</v>
      </c>
      <c r="W12" s="119">
        <v>0</v>
      </c>
      <c r="X12" s="122">
        <f t="shared" ref="X12:X29" si="4">H12+I12+J12+K12-L12+M12+N12+O12+P12+Q12+R12+V12+W12+S12+T12+U12</f>
        <v>-436846</v>
      </c>
      <c r="Y12" s="120">
        <v>0</v>
      </c>
      <c r="Z12" s="122">
        <f t="shared" si="3"/>
        <v>-436846</v>
      </c>
    </row>
    <row r="13" spans="1:26" ht="26.25" customHeight="1">
      <c r="A13" s="264" t="s">
        <v>268</v>
      </c>
      <c r="B13" s="264"/>
      <c r="C13" s="264"/>
      <c r="D13" s="264"/>
      <c r="E13" s="264"/>
      <c r="F13" s="264"/>
      <c r="G13" s="117">
        <v>7</v>
      </c>
      <c r="H13" s="119">
        <v>0</v>
      </c>
      <c r="I13" s="119">
        <v>0</v>
      </c>
      <c r="J13" s="119">
        <v>0</v>
      </c>
      <c r="K13" s="119">
        <v>0</v>
      </c>
      <c r="L13" s="119">
        <v>0</v>
      </c>
      <c r="M13" s="119">
        <v>0</v>
      </c>
      <c r="N13" s="119">
        <v>0</v>
      </c>
      <c r="O13" s="120">
        <v>-227805</v>
      </c>
      <c r="P13" s="119">
        <v>0</v>
      </c>
      <c r="Q13" s="119">
        <v>0</v>
      </c>
      <c r="R13" s="119">
        <v>0</v>
      </c>
      <c r="S13" s="119">
        <v>0</v>
      </c>
      <c r="T13" s="119">
        <v>0</v>
      </c>
      <c r="U13" s="120">
        <v>0</v>
      </c>
      <c r="V13" s="120">
        <v>227805</v>
      </c>
      <c r="W13" s="120">
        <v>0</v>
      </c>
      <c r="X13" s="122">
        <f t="shared" si="4"/>
        <v>0</v>
      </c>
      <c r="Y13" s="120">
        <v>0</v>
      </c>
      <c r="Z13" s="122">
        <f t="shared" si="3"/>
        <v>0</v>
      </c>
    </row>
    <row r="14" spans="1:26" ht="39" customHeight="1">
      <c r="A14" s="264" t="s">
        <v>399</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c r="A15" s="264" t="s">
        <v>269</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c r="A16" s="264" t="s">
        <v>270</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c r="A17" s="264" t="s">
        <v>271</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c r="A18" s="264" t="s">
        <v>272</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c r="A19" s="264" t="s">
        <v>273</v>
      </c>
      <c r="B19" s="264"/>
      <c r="C19" s="264"/>
      <c r="D19" s="264"/>
      <c r="E19" s="264"/>
      <c r="F19" s="264"/>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c r="A20" s="264" t="s">
        <v>274</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c r="A21" s="264" t="s">
        <v>400</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c r="A22" s="264" t="s">
        <v>401</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c r="A23" s="264" t="s">
        <v>402</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c r="A24" s="264" t="s">
        <v>275</v>
      </c>
      <c r="B24" s="264"/>
      <c r="C24" s="264"/>
      <c r="D24" s="264"/>
      <c r="E24" s="264"/>
      <c r="F24" s="264"/>
      <c r="G24" s="117">
        <v>18</v>
      </c>
      <c r="H24" s="120">
        <v>0</v>
      </c>
      <c r="I24" s="120">
        <v>0</v>
      </c>
      <c r="J24" s="120">
        <v>0</v>
      </c>
      <c r="K24" s="120">
        <v>776450</v>
      </c>
      <c r="L24" s="120">
        <v>776450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c r="A25" s="264" t="s">
        <v>403</v>
      </c>
      <c r="B25" s="264"/>
      <c r="C25" s="264"/>
      <c r="D25" s="264"/>
      <c r="E25" s="264"/>
      <c r="F25" s="26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c r="A26" s="264" t="s">
        <v>411</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-1564299</v>
      </c>
      <c r="W26" s="120">
        <v>0</v>
      </c>
      <c r="X26" s="122">
        <f t="shared" si="4"/>
        <v>-1564299</v>
      </c>
      <c r="Y26" s="120">
        <v>0</v>
      </c>
      <c r="Z26" s="122">
        <f t="shared" si="3"/>
        <v>-1564299</v>
      </c>
    </row>
    <row r="27" spans="1:26" ht="12.75" customHeight="1">
      <c r="A27" s="264" t="s">
        <v>404</v>
      </c>
      <c r="B27" s="264"/>
      <c r="C27" s="264"/>
      <c r="D27" s="264"/>
      <c r="E27" s="264"/>
      <c r="F27" s="264"/>
      <c r="G27" s="117">
        <v>21</v>
      </c>
      <c r="H27" s="120">
        <v>0</v>
      </c>
      <c r="I27" s="120">
        <v>86211</v>
      </c>
      <c r="J27" s="120">
        <v>-242313</v>
      </c>
      <c r="K27" s="120">
        <v>-776450</v>
      </c>
      <c r="L27" s="120">
        <v>-776450</v>
      </c>
      <c r="M27" s="120">
        <v>0</v>
      </c>
      <c r="N27" s="120">
        <v>0</v>
      </c>
      <c r="O27" s="120">
        <v>0</v>
      </c>
      <c r="P27" s="120">
        <v>0</v>
      </c>
      <c r="Q27" s="120">
        <v>0</v>
      </c>
      <c r="R27" s="120">
        <v>0</v>
      </c>
      <c r="S27" s="120">
        <v>0</v>
      </c>
      <c r="T27" s="120">
        <v>0</v>
      </c>
      <c r="U27" s="120">
        <v>0</v>
      </c>
      <c r="V27" s="120">
        <v>240410</v>
      </c>
      <c r="W27" s="120">
        <v>0</v>
      </c>
      <c r="X27" s="122">
        <f t="shared" si="4"/>
        <v>84308</v>
      </c>
      <c r="Y27" s="120">
        <v>203092</v>
      </c>
      <c r="Z27" s="122">
        <f t="shared" si="3"/>
        <v>287400</v>
      </c>
    </row>
    <row r="28" spans="1:26" ht="12.75" customHeight="1">
      <c r="A28" s="264" t="s">
        <v>405</v>
      </c>
      <c r="B28" s="264"/>
      <c r="C28" s="264"/>
      <c r="D28" s="264"/>
      <c r="E28" s="264"/>
      <c r="F28" s="264"/>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3398172</v>
      </c>
      <c r="W28" s="120">
        <v>-3398172</v>
      </c>
      <c r="X28" s="122">
        <f t="shared" si="4"/>
        <v>0</v>
      </c>
      <c r="Y28" s="120">
        <v>0</v>
      </c>
      <c r="Z28" s="122">
        <f t="shared" si="3"/>
        <v>0</v>
      </c>
    </row>
    <row r="29" spans="1:26" ht="12.75" customHeight="1">
      <c r="A29" s="264" t="s">
        <v>406</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c r="A30" s="265" t="s">
        <v>407</v>
      </c>
      <c r="B30" s="265"/>
      <c r="C30" s="265"/>
      <c r="D30" s="265"/>
      <c r="E30" s="265"/>
      <c r="F30" s="265"/>
      <c r="G30" s="118">
        <v>24</v>
      </c>
      <c r="H30" s="122">
        <f>SUM(H10:H29)</f>
        <v>3920000</v>
      </c>
      <c r="I30" s="122">
        <f t="shared" ref="I30:Z30" si="5">SUM(I10:I29)</f>
        <v>8888416</v>
      </c>
      <c r="J30" s="122">
        <f t="shared" si="5"/>
        <v>1215617</v>
      </c>
      <c r="K30" s="122">
        <f t="shared" si="5"/>
        <v>53089</v>
      </c>
      <c r="L30" s="122">
        <f t="shared" si="5"/>
        <v>53089</v>
      </c>
      <c r="M30" s="122">
        <f t="shared" si="5"/>
        <v>0</v>
      </c>
      <c r="N30" s="122">
        <f t="shared" si="5"/>
        <v>0</v>
      </c>
      <c r="O30" s="122">
        <f t="shared" si="5"/>
        <v>2902281</v>
      </c>
      <c r="P30" s="122">
        <f t="shared" si="5"/>
        <v>0</v>
      </c>
      <c r="Q30" s="122">
        <f t="shared" si="5"/>
        <v>0</v>
      </c>
      <c r="R30" s="122">
        <f t="shared" si="5"/>
        <v>0</v>
      </c>
      <c r="S30" s="122">
        <f t="shared" si="5"/>
        <v>0</v>
      </c>
      <c r="T30" s="122">
        <f t="shared" si="5"/>
        <v>-656985</v>
      </c>
      <c r="U30" s="122">
        <f t="shared" si="5"/>
        <v>0</v>
      </c>
      <c r="V30" s="122">
        <f t="shared" si="5"/>
        <v>15667278</v>
      </c>
      <c r="W30" s="122">
        <f t="shared" si="5"/>
        <v>5757730</v>
      </c>
      <c r="X30" s="122">
        <f>SUM(X10:X29)</f>
        <v>37694337</v>
      </c>
      <c r="Y30" s="122">
        <f t="shared" si="5"/>
        <v>152293</v>
      </c>
      <c r="Z30" s="122">
        <f t="shared" si="5"/>
        <v>37846630</v>
      </c>
    </row>
    <row r="31" spans="1:26">
      <c r="A31" s="272" t="s">
        <v>276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c r="A32" s="276" t="s">
        <v>277</v>
      </c>
      <c r="B32" s="276"/>
      <c r="C32" s="276"/>
      <c r="D32" s="276"/>
      <c r="E32" s="276"/>
      <c r="F32" s="276"/>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-227805</v>
      </c>
      <c r="P32" s="122">
        <f t="shared" si="6"/>
        <v>0</v>
      </c>
      <c r="Q32" s="122">
        <f t="shared" si="6"/>
        <v>0</v>
      </c>
      <c r="R32" s="122">
        <f t="shared" si="6"/>
        <v>0</v>
      </c>
      <c r="S32" s="122">
        <f t="shared" ref="S32:T32" si="7">SUM(S12:S20)</f>
        <v>0</v>
      </c>
      <c r="T32" s="122">
        <f t="shared" si="7"/>
        <v>-436846</v>
      </c>
      <c r="U32" s="122">
        <f t="shared" ref="U32" si="8">SUM(U12:U20)</f>
        <v>0</v>
      </c>
      <c r="V32" s="122">
        <f t="shared" si="6"/>
        <v>227805</v>
      </c>
      <c r="W32" s="122">
        <f t="shared" si="6"/>
        <v>0</v>
      </c>
      <c r="X32" s="122">
        <f>SUM(X12:X20)</f>
        <v>-436846</v>
      </c>
      <c r="Y32" s="122">
        <f t="shared" si="6"/>
        <v>0</v>
      </c>
      <c r="Z32" s="122">
        <f t="shared" si="6"/>
        <v>-436846</v>
      </c>
    </row>
    <row r="33" spans="1:26" ht="31.5" customHeight="1">
      <c r="A33" s="276" t="s">
        <v>408</v>
      </c>
      <c r="B33" s="276"/>
      <c r="C33" s="276"/>
      <c r="D33" s="276"/>
      <c r="E33" s="276"/>
      <c r="F33" s="276"/>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-227805</v>
      </c>
      <c r="P33" s="122">
        <f t="shared" si="9"/>
        <v>0</v>
      </c>
      <c r="Q33" s="122">
        <f t="shared" si="9"/>
        <v>0</v>
      </c>
      <c r="R33" s="122">
        <f t="shared" si="9"/>
        <v>0</v>
      </c>
      <c r="S33" s="122">
        <f t="shared" ref="S33:T33" si="10">S11+S32</f>
        <v>0</v>
      </c>
      <c r="T33" s="122">
        <f t="shared" si="10"/>
        <v>-436846</v>
      </c>
      <c r="U33" s="122">
        <f t="shared" ref="U33" si="11">U11+U32</f>
        <v>0</v>
      </c>
      <c r="V33" s="122">
        <f t="shared" si="9"/>
        <v>227805</v>
      </c>
      <c r="W33" s="122">
        <f t="shared" si="9"/>
        <v>5757730</v>
      </c>
      <c r="X33" s="122">
        <f>X11+X32</f>
        <v>5320884</v>
      </c>
      <c r="Y33" s="122">
        <f t="shared" si="9"/>
        <v>-50799</v>
      </c>
      <c r="Z33" s="122">
        <f t="shared" si="9"/>
        <v>5270085</v>
      </c>
    </row>
    <row r="34" spans="1:26" ht="30.75" customHeight="1">
      <c r="A34" s="276" t="s">
        <v>409</v>
      </c>
      <c r="B34" s="276"/>
      <c r="C34" s="276"/>
      <c r="D34" s="276"/>
      <c r="E34" s="276"/>
      <c r="F34" s="276"/>
      <c r="G34" s="118">
        <v>27</v>
      </c>
      <c r="H34" s="122">
        <f>SUM(H21:H29)</f>
        <v>0</v>
      </c>
      <c r="I34" s="122">
        <f t="shared" ref="I34:Z34" si="12">SUM(I21:I29)</f>
        <v>86211</v>
      </c>
      <c r="J34" s="122">
        <f t="shared" si="12"/>
        <v>-242313</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2074283</v>
      </c>
      <c r="W34" s="122">
        <f t="shared" si="12"/>
        <v>-3398172</v>
      </c>
      <c r="X34" s="122">
        <f>SUM(X21:X29)</f>
        <v>-1479991</v>
      </c>
      <c r="Y34" s="122">
        <f t="shared" si="12"/>
        <v>203092</v>
      </c>
      <c r="Z34" s="122">
        <f t="shared" si="12"/>
        <v>-1276899</v>
      </c>
    </row>
    <row r="35" spans="1:26">
      <c r="A35" s="272" t="s">
        <v>278</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c r="A36" s="275" t="s">
        <v>298</v>
      </c>
      <c r="B36" s="275"/>
      <c r="C36" s="275"/>
      <c r="D36" s="275"/>
      <c r="E36" s="275"/>
      <c r="F36" s="275"/>
      <c r="G36" s="117">
        <v>28</v>
      </c>
      <c r="H36" s="120">
        <v>3920000</v>
      </c>
      <c r="I36" s="120">
        <v>8888416</v>
      </c>
      <c r="J36" s="120">
        <v>1215617</v>
      </c>
      <c r="K36" s="120">
        <v>53089</v>
      </c>
      <c r="L36" s="120">
        <v>53089</v>
      </c>
      <c r="M36" s="120">
        <v>0</v>
      </c>
      <c r="N36" s="120">
        <v>0</v>
      </c>
      <c r="O36" s="120">
        <v>2902281</v>
      </c>
      <c r="P36" s="120">
        <v>0</v>
      </c>
      <c r="Q36" s="120">
        <v>0</v>
      </c>
      <c r="R36" s="120">
        <v>0</v>
      </c>
      <c r="S36" s="120">
        <v>0</v>
      </c>
      <c r="T36" s="120">
        <v>-656985</v>
      </c>
      <c r="U36" s="120">
        <v>0</v>
      </c>
      <c r="V36" s="120">
        <v>15667278</v>
      </c>
      <c r="W36" s="120">
        <v>5757730</v>
      </c>
      <c r="X36" s="121">
        <f>H36+I36+J36+K36-L36+M36+N36+O36+P36+Q36+R36+V36+W36+S36+T36+U36</f>
        <v>37694337</v>
      </c>
      <c r="Y36" s="120">
        <v>152293</v>
      </c>
      <c r="Z36" s="121">
        <f t="shared" ref="Z36:Z38" si="15">X36+Y36</f>
        <v>37846630</v>
      </c>
    </row>
    <row r="37" spans="1:26" ht="12.75" customHeight="1">
      <c r="A37" s="264" t="s">
        <v>264</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c r="A38" s="264" t="s">
        <v>265</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c r="A39" s="265" t="s">
        <v>410</v>
      </c>
      <c r="B39" s="265"/>
      <c r="C39" s="265"/>
      <c r="D39" s="265"/>
      <c r="E39" s="265"/>
      <c r="F39" s="265"/>
      <c r="G39" s="118">
        <v>31</v>
      </c>
      <c r="H39" s="122">
        <f>H36+H37+H38</f>
        <v>3920000</v>
      </c>
      <c r="I39" s="122">
        <f t="shared" ref="I39:Z39" si="17">I36+I37+I38</f>
        <v>8888416</v>
      </c>
      <c r="J39" s="122">
        <f t="shared" si="17"/>
        <v>1215617</v>
      </c>
      <c r="K39" s="122">
        <f t="shared" si="17"/>
        <v>53089</v>
      </c>
      <c r="L39" s="122">
        <f t="shared" si="17"/>
        <v>53089</v>
      </c>
      <c r="M39" s="122">
        <f t="shared" si="17"/>
        <v>0</v>
      </c>
      <c r="N39" s="122">
        <f t="shared" si="17"/>
        <v>0</v>
      </c>
      <c r="O39" s="122">
        <f t="shared" si="17"/>
        <v>2902281</v>
      </c>
      <c r="P39" s="122">
        <f t="shared" si="17"/>
        <v>0</v>
      </c>
      <c r="Q39" s="122">
        <f t="shared" si="17"/>
        <v>0</v>
      </c>
      <c r="R39" s="122">
        <f t="shared" si="17"/>
        <v>0</v>
      </c>
      <c r="S39" s="122">
        <f t="shared" si="17"/>
        <v>0</v>
      </c>
      <c r="T39" s="122">
        <f t="shared" si="17"/>
        <v>-656985</v>
      </c>
      <c r="U39" s="122">
        <f t="shared" si="17"/>
        <v>0</v>
      </c>
      <c r="V39" s="122">
        <f t="shared" si="17"/>
        <v>15667278</v>
      </c>
      <c r="W39" s="122">
        <f t="shared" si="17"/>
        <v>5757730</v>
      </c>
      <c r="X39" s="122">
        <f>X36+X37+X38</f>
        <v>37694337</v>
      </c>
      <c r="Y39" s="122">
        <f t="shared" si="17"/>
        <v>152293</v>
      </c>
      <c r="Z39" s="122">
        <f t="shared" si="17"/>
        <v>37846630</v>
      </c>
    </row>
    <row r="40" spans="1:26" ht="12.75" customHeight="1">
      <c r="A40" s="264" t="s">
        <v>266</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1885814.78</v>
      </c>
      <c r="X40" s="121">
        <f>H40+I40+J40+K40-L40+M40+N40+O40+P40+Q40+R40+V40+W40+S40+T40+U40</f>
        <v>1885814.78</v>
      </c>
      <c r="Y40" s="120">
        <v>-416182.26</v>
      </c>
      <c r="Z40" s="121">
        <f t="shared" ref="Z40:Z58" si="18">X40+Y40</f>
        <v>1469632.52</v>
      </c>
    </row>
    <row r="41" spans="1:26" ht="12.75" customHeight="1">
      <c r="A41" s="264" t="s">
        <v>267</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v>-41615.949999999997</v>
      </c>
      <c r="U41" s="120">
        <v>0</v>
      </c>
      <c r="V41" s="119">
        <v>0</v>
      </c>
      <c r="W41" s="119">
        <v>0</v>
      </c>
      <c r="X41" s="121">
        <f t="shared" ref="X41:X58" si="19">H41+I41+J41+K41-L41+M41+N41+O41+P41+Q41+R41+V41+W41+S41+T41+U41</f>
        <v>-41615.949999999997</v>
      </c>
      <c r="Y41" s="120">
        <v>-636</v>
      </c>
      <c r="Z41" s="121">
        <f t="shared" si="18"/>
        <v>-42251.95</v>
      </c>
    </row>
    <row r="42" spans="1:26" ht="27" customHeight="1">
      <c r="A42" s="264" t="s">
        <v>279</v>
      </c>
      <c r="B42" s="264"/>
      <c r="C42" s="264"/>
      <c r="D42" s="264"/>
      <c r="E42" s="264"/>
      <c r="F42" s="264"/>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c r="A43" s="264" t="s">
        <v>399</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c r="A44" s="264" t="s">
        <v>269</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c r="A45" s="264" t="s">
        <v>270</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c r="A46" s="264" t="s">
        <v>280</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c r="A47" s="264" t="s">
        <v>272</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c r="A48" s="264" t="s">
        <v>273</v>
      </c>
      <c r="B48" s="264"/>
      <c r="C48" s="264"/>
      <c r="D48" s="264"/>
      <c r="E48" s="264"/>
      <c r="F48" s="264"/>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c r="A49" s="264" t="s">
        <v>274</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c r="A50" s="264" t="s">
        <v>400</v>
      </c>
      <c r="B50" s="264"/>
      <c r="C50" s="264"/>
      <c r="D50" s="264"/>
      <c r="E50" s="264"/>
      <c r="F50" s="26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c r="A51" s="264" t="s">
        <v>401</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c r="A52" s="264" t="s">
        <v>402</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c r="A53" s="264" t="s">
        <v>275</v>
      </c>
      <c r="B53" s="264"/>
      <c r="C53" s="264"/>
      <c r="D53" s="264"/>
      <c r="E53" s="264"/>
      <c r="F53" s="264"/>
      <c r="G53" s="117">
        <v>45</v>
      </c>
      <c r="H53" s="120">
        <v>0</v>
      </c>
      <c r="I53" s="120">
        <v>0</v>
      </c>
      <c r="J53" s="120">
        <v>0</v>
      </c>
      <c r="K53" s="120">
        <v>902925.4</v>
      </c>
      <c r="L53" s="120">
        <v>902925.4</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c r="A54" s="264" t="s">
        <v>403</v>
      </c>
      <c r="B54" s="264"/>
      <c r="C54" s="264"/>
      <c r="D54" s="264"/>
      <c r="E54" s="264"/>
      <c r="F54" s="26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c r="A55" s="264" t="s">
        <v>411</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-2636004.6</v>
      </c>
      <c r="W55" s="120">
        <v>0</v>
      </c>
      <c r="X55" s="121">
        <f t="shared" si="19"/>
        <v>-2636004.6</v>
      </c>
      <c r="Y55" s="120">
        <v>0</v>
      </c>
      <c r="Z55" s="121">
        <f t="shared" si="18"/>
        <v>-2636004.6</v>
      </c>
    </row>
    <row r="56" spans="1:26" ht="12.75" customHeight="1">
      <c r="A56" s="264" t="s">
        <v>404</v>
      </c>
      <c r="B56" s="264"/>
      <c r="C56" s="264"/>
      <c r="D56" s="264"/>
      <c r="E56" s="264"/>
      <c r="F56" s="264"/>
      <c r="G56" s="117">
        <v>48</v>
      </c>
      <c r="H56" s="120">
        <v>0</v>
      </c>
      <c r="I56" s="120">
        <v>143926</v>
      </c>
      <c r="J56" s="120">
        <v>-49665.35</v>
      </c>
      <c r="K56" s="120">
        <v>-244223.2</v>
      </c>
      <c r="L56" s="120">
        <v>-244223.2</v>
      </c>
      <c r="M56" s="120">
        <v>0</v>
      </c>
      <c r="N56" s="120">
        <v>0</v>
      </c>
      <c r="O56" s="120">
        <v>0</v>
      </c>
      <c r="P56" s="120">
        <v>0</v>
      </c>
      <c r="Q56" s="120">
        <v>0</v>
      </c>
      <c r="R56" s="120">
        <v>0</v>
      </c>
      <c r="S56" s="120">
        <v>0</v>
      </c>
      <c r="T56" s="120">
        <v>0</v>
      </c>
      <c r="U56" s="120">
        <v>0</v>
      </c>
      <c r="V56" s="120">
        <v>-869101</v>
      </c>
      <c r="W56" s="120">
        <v>0</v>
      </c>
      <c r="X56" s="121">
        <f t="shared" si="19"/>
        <v>-774840.35</v>
      </c>
      <c r="Y56" s="120">
        <v>18079</v>
      </c>
      <c r="Z56" s="121">
        <f t="shared" si="18"/>
        <v>-756761.35</v>
      </c>
    </row>
    <row r="57" spans="1:26" ht="12.75" customHeight="1">
      <c r="A57" s="264" t="s">
        <v>412</v>
      </c>
      <c r="B57" s="264"/>
      <c r="C57" s="264"/>
      <c r="D57" s="264"/>
      <c r="E57" s="264"/>
      <c r="F57" s="264"/>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5757730</v>
      </c>
      <c r="W57" s="120">
        <v>-5757730</v>
      </c>
      <c r="X57" s="121">
        <f t="shared" si="19"/>
        <v>0</v>
      </c>
      <c r="Y57" s="120">
        <v>0</v>
      </c>
      <c r="Z57" s="121">
        <f t="shared" si="18"/>
        <v>0</v>
      </c>
    </row>
    <row r="58" spans="1:26" ht="12.75" customHeight="1">
      <c r="A58" s="264" t="s">
        <v>406</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c r="A59" s="265" t="s">
        <v>413</v>
      </c>
      <c r="B59" s="265"/>
      <c r="C59" s="265"/>
      <c r="D59" s="265"/>
      <c r="E59" s="265"/>
      <c r="F59" s="265"/>
      <c r="G59" s="118">
        <v>51</v>
      </c>
      <c r="H59" s="122">
        <f>SUM(H39:H58)</f>
        <v>3920000</v>
      </c>
      <c r="I59" s="122">
        <f t="shared" ref="I59:Z59" si="20">SUM(I39:I58)</f>
        <v>9032342</v>
      </c>
      <c r="J59" s="122">
        <f t="shared" si="20"/>
        <v>1165951.6499999999</v>
      </c>
      <c r="K59" s="122">
        <f t="shared" si="20"/>
        <v>711791.2</v>
      </c>
      <c r="L59" s="122">
        <f t="shared" si="20"/>
        <v>711791.2</v>
      </c>
      <c r="M59" s="122">
        <f t="shared" si="20"/>
        <v>0</v>
      </c>
      <c r="N59" s="122">
        <f t="shared" si="20"/>
        <v>0</v>
      </c>
      <c r="O59" s="122">
        <f t="shared" si="20"/>
        <v>2902281</v>
      </c>
      <c r="P59" s="122">
        <f t="shared" si="20"/>
        <v>0</v>
      </c>
      <c r="Q59" s="122">
        <f t="shared" si="20"/>
        <v>0</v>
      </c>
      <c r="R59" s="122">
        <f t="shared" si="20"/>
        <v>0</v>
      </c>
      <c r="S59" s="122">
        <f t="shared" si="20"/>
        <v>0</v>
      </c>
      <c r="T59" s="122">
        <f t="shared" si="20"/>
        <v>-698600.95</v>
      </c>
      <c r="U59" s="122">
        <f t="shared" si="20"/>
        <v>0</v>
      </c>
      <c r="V59" s="122">
        <f t="shared" si="20"/>
        <v>17919902.399999999</v>
      </c>
      <c r="W59" s="122">
        <f t="shared" si="20"/>
        <v>1885814.78</v>
      </c>
      <c r="X59" s="122">
        <f>SUM(X39:X58)</f>
        <v>36127690.880000003</v>
      </c>
      <c r="Y59" s="122">
        <f t="shared" si="20"/>
        <v>-246446.26</v>
      </c>
      <c r="Z59" s="122">
        <f t="shared" si="20"/>
        <v>35881244.619999997</v>
      </c>
    </row>
    <row r="60" spans="1:26">
      <c r="A60" s="272" t="s">
        <v>276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c r="A61" s="276" t="s">
        <v>414</v>
      </c>
      <c r="B61" s="276"/>
      <c r="C61" s="276"/>
      <c r="D61" s="276"/>
      <c r="E61" s="276"/>
      <c r="F61" s="276"/>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-41615.949999999997</v>
      </c>
      <c r="U61" s="121">
        <f t="shared" ref="U61" si="23">SUM(U41:U49)</f>
        <v>0</v>
      </c>
      <c r="V61" s="121">
        <f t="shared" si="21"/>
        <v>0</v>
      </c>
      <c r="W61" s="121">
        <f t="shared" si="21"/>
        <v>0</v>
      </c>
      <c r="X61" s="121">
        <f>SUM(X41:X49)</f>
        <v>-41615.949999999997</v>
      </c>
      <c r="Y61" s="121">
        <f t="shared" si="21"/>
        <v>-636</v>
      </c>
      <c r="Z61" s="121">
        <f t="shared" si="21"/>
        <v>-42251.95</v>
      </c>
    </row>
    <row r="62" spans="1:26" ht="27.75" customHeight="1">
      <c r="A62" s="276" t="s">
        <v>415</v>
      </c>
      <c r="B62" s="276"/>
      <c r="C62" s="276"/>
      <c r="D62" s="276"/>
      <c r="E62" s="276"/>
      <c r="F62" s="276"/>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-41615.949999999997</v>
      </c>
      <c r="U62" s="121">
        <f t="shared" ref="U62" si="26">U40+U61</f>
        <v>0</v>
      </c>
      <c r="V62" s="121">
        <f t="shared" si="24"/>
        <v>0</v>
      </c>
      <c r="W62" s="121">
        <f t="shared" si="24"/>
        <v>1885814.78</v>
      </c>
      <c r="X62" s="121">
        <f>X40+X61</f>
        <v>1844198.83</v>
      </c>
      <c r="Y62" s="121">
        <f t="shared" si="24"/>
        <v>-416818.26</v>
      </c>
      <c r="Z62" s="121">
        <f t="shared" si="24"/>
        <v>1427380.57</v>
      </c>
    </row>
    <row r="63" spans="1:26" ht="29.25" customHeight="1">
      <c r="A63" s="276" t="s">
        <v>416</v>
      </c>
      <c r="B63" s="276"/>
      <c r="C63" s="276"/>
      <c r="D63" s="276"/>
      <c r="E63" s="276"/>
      <c r="F63" s="276"/>
      <c r="G63" s="118">
        <v>54</v>
      </c>
      <c r="H63" s="121">
        <f>SUM(H50:H58)</f>
        <v>0</v>
      </c>
      <c r="I63" s="121">
        <f t="shared" ref="I63:Z63" si="27">SUM(I50:I58)</f>
        <v>143926</v>
      </c>
      <c r="J63" s="121">
        <f t="shared" si="27"/>
        <v>-49665.35</v>
      </c>
      <c r="K63" s="121">
        <f t="shared" si="27"/>
        <v>658702.19999999995</v>
      </c>
      <c r="L63" s="121">
        <f t="shared" si="27"/>
        <v>658702.19999999995</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2252624.4</v>
      </c>
      <c r="W63" s="121">
        <f t="shared" si="27"/>
        <v>-5757730</v>
      </c>
      <c r="X63" s="121">
        <f>SUM(X50:X58)</f>
        <v>-3410844.95</v>
      </c>
      <c r="Y63" s="121">
        <f t="shared" si="27"/>
        <v>18079</v>
      </c>
      <c r="Z63" s="121">
        <f t="shared" si="27"/>
        <v>-3392765.95</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oddHeader>&amp;L&amp;"Segoe UI Light"&amp;9&amp;K000000 Classification: Span_Confidential&amp;1#_x000D_</oddHeader>
  </headerFooter>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tabSelected="1" zoomScale="66" zoomScaleNormal="66" workbookViewId="0">
      <selection activeCell="P30" sqref="P30"/>
    </sheetView>
  </sheetViews>
  <sheetFormatPr defaultRowHeight="12.5"/>
  <cols>
    <col min="9" max="9" width="95" customWidth="1"/>
  </cols>
  <sheetData>
    <row r="1" spans="1:9" ht="12.75" customHeight="1">
      <c r="A1" s="277" t="s">
        <v>466</v>
      </c>
      <c r="B1" s="278"/>
      <c r="C1" s="278"/>
      <c r="D1" s="278"/>
      <c r="E1" s="278"/>
      <c r="F1" s="278"/>
      <c r="G1" s="278"/>
      <c r="H1" s="278"/>
      <c r="I1" s="278"/>
    </row>
    <row r="2" spans="1:9">
      <c r="A2" s="278"/>
      <c r="B2" s="278"/>
      <c r="C2" s="278"/>
      <c r="D2" s="278"/>
      <c r="E2" s="278"/>
      <c r="F2" s="278"/>
      <c r="G2" s="278"/>
      <c r="H2" s="278"/>
      <c r="I2" s="278"/>
    </row>
    <row r="3" spans="1:9">
      <c r="A3" s="278"/>
      <c r="B3" s="278"/>
      <c r="C3" s="278"/>
      <c r="D3" s="278"/>
      <c r="E3" s="278"/>
      <c r="F3" s="278"/>
      <c r="G3" s="278"/>
      <c r="H3" s="278"/>
      <c r="I3" s="278"/>
    </row>
    <row r="4" spans="1:9">
      <c r="A4" s="278"/>
      <c r="B4" s="278"/>
      <c r="C4" s="278"/>
      <c r="D4" s="278"/>
      <c r="E4" s="278"/>
      <c r="F4" s="278"/>
      <c r="G4" s="278"/>
      <c r="H4" s="278"/>
      <c r="I4" s="278"/>
    </row>
    <row r="5" spans="1:9">
      <c r="A5" s="278"/>
      <c r="B5" s="278"/>
      <c r="C5" s="278"/>
      <c r="D5" s="278"/>
      <c r="E5" s="278"/>
      <c r="F5" s="278"/>
      <c r="G5" s="278"/>
      <c r="H5" s="278"/>
      <c r="I5" s="278"/>
    </row>
    <row r="6" spans="1:9">
      <c r="A6" s="278"/>
      <c r="B6" s="278"/>
      <c r="C6" s="278"/>
      <c r="D6" s="278"/>
      <c r="E6" s="278"/>
      <c r="F6" s="278"/>
      <c r="G6" s="278"/>
      <c r="H6" s="278"/>
      <c r="I6" s="278"/>
    </row>
    <row r="7" spans="1:9">
      <c r="A7" s="278"/>
      <c r="B7" s="278"/>
      <c r="C7" s="278"/>
      <c r="D7" s="278"/>
      <c r="E7" s="278"/>
      <c r="F7" s="278"/>
      <c r="G7" s="278"/>
      <c r="H7" s="278"/>
      <c r="I7" s="278"/>
    </row>
    <row r="8" spans="1:9">
      <c r="A8" s="278"/>
      <c r="B8" s="278"/>
      <c r="C8" s="278"/>
      <c r="D8" s="278"/>
      <c r="E8" s="278"/>
      <c r="F8" s="278"/>
      <c r="G8" s="278"/>
      <c r="H8" s="278"/>
      <c r="I8" s="278"/>
    </row>
    <row r="9" spans="1:9">
      <c r="A9" s="278"/>
      <c r="B9" s="278"/>
      <c r="C9" s="278"/>
      <c r="D9" s="278"/>
      <c r="E9" s="278"/>
      <c r="F9" s="278"/>
      <c r="G9" s="278"/>
      <c r="H9" s="278"/>
      <c r="I9" s="278"/>
    </row>
    <row r="10" spans="1:9">
      <c r="A10" s="278"/>
      <c r="B10" s="278"/>
      <c r="C10" s="278"/>
      <c r="D10" s="278"/>
      <c r="E10" s="278"/>
      <c r="F10" s="278"/>
      <c r="G10" s="278"/>
      <c r="H10" s="278"/>
      <c r="I10" s="278"/>
    </row>
    <row r="11" spans="1:9">
      <c r="A11" s="278"/>
      <c r="B11" s="278"/>
      <c r="C11" s="278"/>
      <c r="D11" s="278"/>
      <c r="E11" s="278"/>
      <c r="F11" s="278"/>
      <c r="G11" s="278"/>
      <c r="H11" s="278"/>
      <c r="I11" s="278"/>
    </row>
    <row r="12" spans="1:9">
      <c r="A12" s="278"/>
      <c r="B12" s="278"/>
      <c r="C12" s="278"/>
      <c r="D12" s="278"/>
      <c r="E12" s="278"/>
      <c r="F12" s="278"/>
      <c r="G12" s="278"/>
      <c r="H12" s="278"/>
      <c r="I12" s="278"/>
    </row>
    <row r="13" spans="1:9">
      <c r="A13" s="278"/>
      <c r="B13" s="278"/>
      <c r="C13" s="278"/>
      <c r="D13" s="278"/>
      <c r="E13" s="278"/>
      <c r="F13" s="278"/>
      <c r="G13" s="278"/>
      <c r="H13" s="278"/>
      <c r="I13" s="278"/>
    </row>
    <row r="14" spans="1:9">
      <c r="A14" s="278"/>
      <c r="B14" s="278"/>
      <c r="C14" s="278"/>
      <c r="D14" s="278"/>
      <c r="E14" s="278"/>
      <c r="F14" s="278"/>
      <c r="G14" s="278"/>
      <c r="H14" s="278"/>
      <c r="I14" s="278"/>
    </row>
    <row r="15" spans="1:9">
      <c r="A15" s="278"/>
      <c r="B15" s="278"/>
      <c r="C15" s="278"/>
      <c r="D15" s="278"/>
      <c r="E15" s="278"/>
      <c r="F15" s="278"/>
      <c r="G15" s="278"/>
      <c r="H15" s="278"/>
      <c r="I15" s="278"/>
    </row>
    <row r="16" spans="1:9">
      <c r="A16" s="278"/>
      <c r="B16" s="278"/>
      <c r="C16" s="278"/>
      <c r="D16" s="278"/>
      <c r="E16" s="278"/>
      <c r="F16" s="278"/>
      <c r="G16" s="278"/>
      <c r="H16" s="278"/>
      <c r="I16" s="278"/>
    </row>
    <row r="17" spans="1:9">
      <c r="A17" s="278"/>
      <c r="B17" s="278"/>
      <c r="C17" s="278"/>
      <c r="D17" s="278"/>
      <c r="E17" s="278"/>
      <c r="F17" s="278"/>
      <c r="G17" s="278"/>
      <c r="H17" s="278"/>
      <c r="I17" s="278"/>
    </row>
    <row r="18" spans="1:9">
      <c r="A18" s="278"/>
      <c r="B18" s="278"/>
      <c r="C18" s="278"/>
      <c r="D18" s="278"/>
      <c r="E18" s="278"/>
      <c r="F18" s="278"/>
      <c r="G18" s="278"/>
      <c r="H18" s="278"/>
      <c r="I18" s="278"/>
    </row>
    <row r="19" spans="1:9">
      <c r="A19" s="278"/>
      <c r="B19" s="278"/>
      <c r="C19" s="278"/>
      <c r="D19" s="278"/>
      <c r="E19" s="278"/>
      <c r="F19" s="278"/>
      <c r="G19" s="278"/>
      <c r="H19" s="278"/>
      <c r="I19" s="278"/>
    </row>
    <row r="20" spans="1:9">
      <c r="A20" s="278"/>
      <c r="B20" s="278"/>
      <c r="C20" s="278"/>
      <c r="D20" s="278"/>
      <c r="E20" s="278"/>
      <c r="F20" s="278"/>
      <c r="G20" s="278"/>
      <c r="H20" s="278"/>
      <c r="I20" s="278"/>
    </row>
    <row r="21" spans="1:9">
      <c r="A21" s="278"/>
      <c r="B21" s="278"/>
      <c r="C21" s="278"/>
      <c r="D21" s="278"/>
      <c r="E21" s="278"/>
      <c r="F21" s="278"/>
      <c r="G21" s="278"/>
      <c r="H21" s="278"/>
      <c r="I21" s="278"/>
    </row>
    <row r="22" spans="1:9">
      <c r="A22" s="278"/>
      <c r="B22" s="278"/>
      <c r="C22" s="278"/>
      <c r="D22" s="278"/>
      <c r="E22" s="278"/>
      <c r="F22" s="278"/>
      <c r="G22" s="278"/>
      <c r="H22" s="278"/>
      <c r="I22" s="278"/>
    </row>
    <row r="23" spans="1:9">
      <c r="A23" s="278"/>
      <c r="B23" s="278"/>
      <c r="C23" s="278"/>
      <c r="D23" s="278"/>
      <c r="E23" s="278"/>
      <c r="F23" s="278"/>
      <c r="G23" s="278"/>
      <c r="H23" s="278"/>
      <c r="I23" s="278"/>
    </row>
    <row r="24" spans="1:9">
      <c r="A24" s="278"/>
      <c r="B24" s="278"/>
      <c r="C24" s="278"/>
      <c r="D24" s="278"/>
      <c r="E24" s="278"/>
      <c r="F24" s="278"/>
      <c r="G24" s="278"/>
      <c r="H24" s="278"/>
      <c r="I24" s="278"/>
    </row>
    <row r="25" spans="1:9">
      <c r="A25" s="278"/>
      <c r="B25" s="278"/>
      <c r="C25" s="278"/>
      <c r="D25" s="278"/>
      <c r="E25" s="278"/>
      <c r="F25" s="278"/>
      <c r="G25" s="278"/>
      <c r="H25" s="278"/>
      <c r="I25" s="278"/>
    </row>
    <row r="26" spans="1:9">
      <c r="A26" s="278"/>
      <c r="B26" s="278"/>
      <c r="C26" s="278"/>
      <c r="D26" s="278"/>
      <c r="E26" s="278"/>
      <c r="F26" s="278"/>
      <c r="G26" s="278"/>
      <c r="H26" s="278"/>
      <c r="I26" s="278"/>
    </row>
    <row r="27" spans="1:9">
      <c r="A27" s="278"/>
      <c r="B27" s="278"/>
      <c r="C27" s="278"/>
      <c r="D27" s="278"/>
      <c r="E27" s="278"/>
      <c r="F27" s="278"/>
      <c r="G27" s="278"/>
      <c r="H27" s="278"/>
      <c r="I27" s="278"/>
    </row>
    <row r="28" spans="1:9">
      <c r="A28" s="278"/>
      <c r="B28" s="278"/>
      <c r="C28" s="278"/>
      <c r="D28" s="278"/>
      <c r="E28" s="278"/>
      <c r="F28" s="278"/>
      <c r="G28" s="278"/>
      <c r="H28" s="278"/>
      <c r="I28" s="278"/>
    </row>
    <row r="29" spans="1:9">
      <c r="A29" s="278"/>
      <c r="B29" s="278"/>
      <c r="C29" s="278"/>
      <c r="D29" s="278"/>
      <c r="E29" s="278"/>
      <c r="F29" s="278"/>
      <c r="G29" s="278"/>
      <c r="H29" s="278"/>
      <c r="I29" s="278"/>
    </row>
    <row r="30" spans="1:9">
      <c r="A30" s="278"/>
      <c r="B30" s="278"/>
      <c r="C30" s="278"/>
      <c r="D30" s="278"/>
      <c r="E30" s="278"/>
      <c r="F30" s="278"/>
      <c r="G30" s="278"/>
      <c r="H30" s="278"/>
      <c r="I30" s="278"/>
    </row>
    <row r="31" spans="1:9">
      <c r="A31" s="278"/>
      <c r="B31" s="278"/>
      <c r="C31" s="278"/>
      <c r="D31" s="278"/>
      <c r="E31" s="278"/>
      <c r="F31" s="278"/>
      <c r="G31" s="278"/>
      <c r="H31" s="278"/>
      <c r="I31" s="278"/>
    </row>
    <row r="32" spans="1:9">
      <c r="A32" s="278"/>
      <c r="B32" s="278"/>
      <c r="C32" s="278"/>
      <c r="D32" s="278"/>
      <c r="E32" s="278"/>
      <c r="F32" s="278"/>
      <c r="G32" s="278"/>
      <c r="H32" s="278"/>
      <c r="I32" s="278"/>
    </row>
    <row r="33" spans="1:9">
      <c r="A33" s="278"/>
      <c r="B33" s="278"/>
      <c r="C33" s="278"/>
      <c r="D33" s="278"/>
      <c r="E33" s="278"/>
      <c r="F33" s="278"/>
      <c r="G33" s="278"/>
      <c r="H33" s="278"/>
      <c r="I33" s="278"/>
    </row>
    <row r="34" spans="1:9">
      <c r="A34" s="278"/>
      <c r="B34" s="278"/>
      <c r="C34" s="278"/>
      <c r="D34" s="278"/>
      <c r="E34" s="278"/>
      <c r="F34" s="278"/>
      <c r="G34" s="278"/>
      <c r="H34" s="278"/>
      <c r="I34" s="278"/>
    </row>
    <row r="35" spans="1:9">
      <c r="A35" s="278"/>
      <c r="B35" s="278"/>
      <c r="C35" s="278"/>
      <c r="D35" s="278"/>
      <c r="E35" s="278"/>
      <c r="F35" s="278"/>
      <c r="G35" s="278"/>
      <c r="H35" s="278"/>
      <c r="I35" s="278"/>
    </row>
    <row r="36" spans="1:9">
      <c r="A36" s="278"/>
      <c r="B36" s="278"/>
      <c r="C36" s="278"/>
      <c r="D36" s="278"/>
      <c r="E36" s="278"/>
      <c r="F36" s="278"/>
      <c r="G36" s="278"/>
      <c r="H36" s="278"/>
      <c r="I36" s="278"/>
    </row>
    <row r="37" spans="1:9">
      <c r="A37" s="278"/>
      <c r="B37" s="278"/>
      <c r="C37" s="278"/>
      <c r="D37" s="278"/>
      <c r="E37" s="278"/>
      <c r="F37" s="278"/>
      <c r="G37" s="278"/>
      <c r="H37" s="278"/>
      <c r="I37" s="278"/>
    </row>
    <row r="38" spans="1:9">
      <c r="A38" s="278"/>
      <c r="B38" s="278"/>
      <c r="C38" s="278"/>
      <c r="D38" s="278"/>
      <c r="E38" s="278"/>
      <c r="F38" s="278"/>
      <c r="G38" s="278"/>
      <c r="H38" s="278"/>
      <c r="I38" s="278"/>
    </row>
    <row r="39" spans="1:9" ht="185.25" customHeight="1">
      <c r="A39" s="278"/>
      <c r="B39" s="278"/>
      <c r="C39" s="278"/>
      <c r="D39" s="278"/>
      <c r="E39" s="278"/>
      <c r="F39" s="278"/>
      <c r="G39" s="278"/>
      <c r="H39" s="278"/>
      <c r="I39" s="278"/>
    </row>
    <row r="40" spans="1:9" ht="223.5" customHeight="1">
      <c r="A40" s="278"/>
      <c r="B40" s="278"/>
      <c r="C40" s="278"/>
      <c r="D40" s="278"/>
      <c r="E40" s="278"/>
      <c r="F40" s="278"/>
      <c r="G40" s="278"/>
      <c r="H40" s="278"/>
      <c r="I40" s="278"/>
    </row>
  </sheetData>
  <mergeCells count="1">
    <mergeCell ref="A1:I40"/>
  </mergeCells>
  <pageMargins left="0.7" right="0.7" top="0.75" bottom="0.75" header="0.3" footer="0.3"/>
  <pageSetup paperSize="9" orientation="portrait" r:id="rId1"/>
  <headerFooter>
    <oddHeader>&amp;L&amp;"Segoe UI Light"&amp;9&amp;K000000 Classification: Span_Confidential&amp;1#_x000D_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f3a35a7c-674e-4d13-9f94-614cf5380fcc" ContentTypeId="0x01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F5E1792114703448C3C2D04979BCA6C" ma:contentTypeVersion="18" ma:contentTypeDescription="Stvaranje novog dokumenta." ma:contentTypeScope="" ma:versionID="7098af2d986a2ad2b3e232b90bf7bd08">
  <xsd:schema xmlns:xsd="http://www.w3.org/2001/XMLSchema" xmlns:xs="http://www.w3.org/2001/XMLSchema" xmlns:p="http://schemas.microsoft.com/office/2006/metadata/properties" xmlns:ns2="f436e5f2-7b35-4123-8fe6-f0d1aac1bf46" xmlns:ns3="094ddc83-177b-4bc4-adf2-78b9da0d2810" xmlns:ns4="5574cb16-cb1a-4980-a13b-9c5b1d0a1a39" targetNamespace="http://schemas.microsoft.com/office/2006/metadata/properties" ma:root="true" ma:fieldsID="cd3a4d4bf7437da3bd42b76ac23a1192" ns2:_="" ns3:_="" ns4:_="">
    <xsd:import namespace="f436e5f2-7b35-4123-8fe6-f0d1aac1bf46"/>
    <xsd:import namespace="094ddc83-177b-4bc4-adf2-78b9da0d2810"/>
    <xsd:import namespace="5574cb16-cb1a-4980-a13b-9c5b1d0a1a39"/>
    <xsd:element name="properties">
      <xsd:complexType>
        <xsd:sequence>
          <xsd:element name="documentManagement">
            <xsd:complexType>
              <xsd:all>
                <xsd:element ref="ns2:MediaServiceFastMetadata" minOccurs="0"/>
                <xsd:element ref="ns2:MediaServiceMetadata" minOccurs="0"/>
                <xsd:element ref="ns2:MediaServiceGenerationTime" minOccurs="0"/>
                <xsd:element ref="ns2:MediaServiceEventHashCode" minOccurs="0"/>
                <xsd:element ref="ns2:lcf76f155ced4ddcb4097134ff3c332f" minOccurs="0"/>
                <xsd:element ref="ns3:TaxCatchAll" minOccurs="0"/>
                <xsd:element ref="ns2:MediaServiceAutoKeyPoints" minOccurs="0"/>
                <xsd:element ref="ns2:MediaServiceKeyPoints" minOccurs="0"/>
                <xsd:element ref="ns2:MediaServiceSearchProperties" minOccurs="0"/>
                <xsd:element ref="ns4:SharedWithUsers" minOccurs="0"/>
                <xsd:element ref="ns4:SharedWithDetails" minOccurs="0"/>
                <xsd:element ref="ns2:MediaServiceDateTaken" minOccurs="0"/>
                <xsd:element ref="ns2:MediaServiceObjectDetectorVersion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36e5f2-7b35-4123-8fe6-f0d1aac1bf46" elementFormDefault="qualified">
    <xsd:import namespace="http://schemas.microsoft.com/office/2006/documentManagement/types"/>
    <xsd:import namespace="http://schemas.microsoft.com/office/infopath/2007/PartnerControls"/>
    <xsd:element name="MediaServiceFastMetadata" ma:index="8" nillable="true" ma:displayName="MediaServiceFastMetadata" ma:hidden="true" ma:internalName="MediaServiceFast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lcf76f155ced4ddcb4097134ff3c332f" ma:index="13" nillable="true" ma:taxonomy="true" ma:internalName="lcf76f155ced4ddcb4097134ff3c332f" ma:taxonomyFieldName="MediaServiceImageTags" ma:displayName="Oznake slika" ma:readOnly="false" ma:fieldId="{5cf76f15-5ced-4ddc-b409-7134ff3c332f}" ma:taxonomyMulti="true" ma:sspId="f3a35a7c-674e-4d13-9f94-614cf5380fcc" ma:termSetId="09814cd3-568e-fe90-9814-8d621ff8fb84" ma:anchorId="fba54fb3-c3e1-fe81-a776-ca4b69148c4d" ma:open="true" ma:isKeyword="false">
      <xsd:complexType>
        <xsd:sequence>
          <xsd:element ref="pc:Terms" minOccurs="0" maxOccurs="1"/>
        </xsd:sequence>
      </xsd:complex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94ddc83-177b-4bc4-adf2-78b9da0d281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2ffd8bc-9f7f-4159-9ff8-632de3375e4d}" ma:internalName="TaxCatchAll" ma:showField="CatchAllData" ma:web="5574cb16-cb1a-4980-a13b-9c5b1d0a1a3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74cb16-cb1a-4980-a13b-9c5b1d0a1a39" elementFormDefault="qualified">
    <xsd:import namespace="http://schemas.microsoft.com/office/2006/documentManagement/types"/>
    <xsd:import namespace="http://schemas.microsoft.com/office/infopath/2007/PartnerControls"/>
    <xsd:element name="SharedWithUsers" ma:index="18" nillable="true" ma:displayName="Zajednički se koristi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ji o zajedničkom korištenju"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f436e5f2-7b35-4123-8fe6-f0d1aac1bf46">
      <Terms xmlns="http://schemas.microsoft.com/office/infopath/2007/PartnerControls"/>
    </lcf76f155ced4ddcb4097134ff3c332f>
    <TaxCatchAll xmlns="094ddc83-177b-4bc4-adf2-78b9da0d2810" xsi:nil="true"/>
  </documentManagement>
</p:properties>
</file>

<file path=customXml/itemProps1.xml><?xml version="1.0" encoding="utf-8"?>
<ds:datastoreItem xmlns:ds="http://schemas.openxmlformats.org/officeDocument/2006/customXml" ds:itemID="{FEC84970-1DA4-41EB-AE50-1831DCA2E1F6}">
  <ds:schemaRefs>
    <ds:schemaRef ds:uri="Microsoft.SharePoint.Taxonomy.ContentTypeSync"/>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BF69DE47-08D4-4E5D-8F09-DA576A6DDF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36e5f2-7b35-4123-8fe6-f0d1aac1bf46"/>
    <ds:schemaRef ds:uri="094ddc83-177b-4bc4-adf2-78b9da0d2810"/>
    <ds:schemaRef ds:uri="5574cb16-cb1a-4980-a13b-9c5b1d0a1a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 ds:uri="f436e5f2-7b35-4123-8fe6-f0d1aac1bf46"/>
    <ds:schemaRef ds:uri="094ddc83-177b-4bc4-adf2-78b9da0d28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Vedrana Krsnik (Span)</cp:lastModifiedBy>
  <cp:lastPrinted>2018-04-25T06:49:36Z</cp:lastPrinted>
  <dcterms:created xsi:type="dcterms:W3CDTF">2008-10-17T11:51:54Z</dcterms:created>
  <dcterms:modified xsi:type="dcterms:W3CDTF">2026-10-29T09:33:00Z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0x010100AF5E1792114703448C3C2D04979BCA6C</vt:lpwstr>
  </property>
  <property fmtid="{D5CDD505-2E9C-101B-9397-08002B2CF9AE}" pid="3" name="MediaServiceImageTags">
    <vt:lpwstr/>
  </property>
  <property fmtid="{D5CDD505-2E9C-101B-9397-08002B2CF9AE}" pid="4" name="MSIP_Label_3e3e7716-7413-4d61-90ee-4d650a1afbc3_Enabled">
    <vt:lpwstr>true</vt:lpwstr>
  </property>
  <property fmtid="{D5CDD505-2E9C-101B-9397-08002B2CF9AE}" pid="5" name="MSIP_Label_3e3e7716-7413-4d61-90ee-4d650a1afbc3_SetDate">
    <vt:lpwstr>2026-10-22T08:03:34Z</vt:lpwstr>
  </property>
  <property fmtid="{D5CDD505-2E9C-101B-9397-08002B2CF9AE}" pid="6" name="MSIP_Label_3e3e7716-7413-4d61-90ee-4d650a1afbc3_Method">
    <vt:lpwstr>Privileged</vt:lpwstr>
  </property>
  <property fmtid="{D5CDD505-2E9C-101B-9397-08002B2CF9AE}" pid="7" name="MSIP_Label_3e3e7716-7413-4d61-90ee-4d650a1afbc3_Name">
    <vt:lpwstr>Povjerljivo-Confidential_1</vt:lpwstr>
  </property>
  <property fmtid="{D5CDD505-2E9C-101B-9397-08002B2CF9AE}" pid="8" name="MSIP_Label_3e3e7716-7413-4d61-90ee-4d650a1afbc3_SiteId">
    <vt:lpwstr>b0460523-b78c-4b4a-8a10-5928b799ad45</vt:lpwstr>
  </property>
  <property fmtid="{D5CDD505-2E9C-101B-9397-08002B2CF9AE}" pid="9" name="MSIP_Label_3e3e7716-7413-4d61-90ee-4d650a1afbc3_ActionId">
    <vt:lpwstr>5102e571-deae-4480-9f60-180ecebd3296</vt:lpwstr>
  </property>
  <property fmtid="{D5CDD505-2E9C-101B-9397-08002B2CF9AE}" pid="10" name="MSIP_Label_3e3e7716-7413-4d61-90ee-4d650a1afbc3_ContentBits">
    <vt:lpwstr>1</vt:lpwstr>
  </property>
  <property fmtid="{D5CDD505-2E9C-101B-9397-08002B2CF9AE}" pid="11" name="MSIP_Label_3e3e7716-7413-4d61-90ee-4d650a1afbc3_Tag">
    <vt:lpwstr>10, 0, 1, 1</vt:lpwstr>
  </property>
</Properties>
</file>