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završni račun 2020\GODIŠNJE IZVJEŠĆE - BURZA - HANFA\"/>
    </mc:Choice>
  </mc:AlternateContent>
  <xr:revisionPtr revIDLastSave="0" documentId="13_ncr:1_{24B3EA69-9C8E-4A20-9D05-799574B5BF78}" xr6:coauthVersionLast="46" xr6:coauthVersionMax="46" xr10:uidLastSave="{00000000-0000-0000-0000-000000000000}"/>
  <bookViews>
    <workbookView xWindow="-120" yWindow="-120" windowWidth="24240" windowHeight="131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workbook>
</file>

<file path=xl/calcChain.xml><?xml version="1.0" encoding="utf-8"?>
<calcChain xmlns="http://schemas.openxmlformats.org/spreadsheetml/2006/main">
  <c r="I32" i="19" l="1"/>
  <c r="I13" i="19"/>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J63" i="19"/>
  <c r="K64" i="19"/>
  <c r="K63" i="19"/>
  <c r="H64" i="19"/>
  <c r="I72" i="18"/>
  <c r="I63" i="19"/>
  <c r="I62" i="19"/>
  <c r="I64" i="19"/>
  <c r="H62" i="19"/>
  <c r="H66" i="19" s="1"/>
  <c r="H63" i="19"/>
  <c r="J62" i="19"/>
  <c r="J66" i="19" s="1"/>
  <c r="J64" i="19"/>
  <c r="K68" i="19" l="1"/>
  <c r="K67" i="19"/>
  <c r="H67" i="19"/>
  <c r="I68" i="19"/>
  <c r="I67" i="19"/>
  <c r="I66" i="19"/>
  <c r="H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<sst xmlns="http://schemas.openxmlformats.org/spreadsheetml/2006/main" count="516" uniqueCount="450">
  <si>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</si>
  <si>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</si>
  <si>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</si>
  <si>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</si>
  <si>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</si>
  <si>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</si>
  <si>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</si>
  <si>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</si>
  <si>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</si>
  <si>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</si>
  <si>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</si>
  <si>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</si>
  <si>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</si>
  <si>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</si>
  <si>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</si>
  <si>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</si>
  <si>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</si>
  <si>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</si>
  <si>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</si>
  <si>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</si>
  <si>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</si>
  <si>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</si>
  <si>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</si>
  <si>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</si>
  <si>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</si>
  <si>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</si>
  <si>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</si>
  <si>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</si>
  <si>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</si>
  <si>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</si>
  <si>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</si>
  <si>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</si>
  <si>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</si>
  <si>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</si>
  <si>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</si>
  <si>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</si>
  <si>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</si>
  <si>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</si>
  <si>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</si>
  <si>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</si>
  <si>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</si>
  <si>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</si>
  <si>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</si>
  <si>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</si>
  <si>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</si>
  <si>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</si>
  <si>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</si>
  <si>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</si>
  <si>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</si>
  <si>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</si>
  <si>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</si>
  <si>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</si>
  <si>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</si>
  <si>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</si>
  <si>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</si>
  <si>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</si>
  <si>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</si>
  <si>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</si>
  <si>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</si>
  <si>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</si>
  <si>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</si>
  <si>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</si>
  <si>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</si>
  <si>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</si>
  <si>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</si>
  <si>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</si>
  <si>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</si>
  <si>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</si>
  <si>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</si>
  <si>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</si>
  <si>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</si>
  <si>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</si>
  <si>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</si>
  <si>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</si>
  <si>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</si>
  <si>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</si>
  <si>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</si>
  <si>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</si>
  <si>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</si>
  <si>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</si>
  <si>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</si>
  <si>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</si>
  <si>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</si>
  <si>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</si>
  <si>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</si>
  <si>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</si>
  <si>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</si>
  <si>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</si>
  <si>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</si>
  <si>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</si>
  <si>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</si>
  <si>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</si>
  <si>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</si>
  <si>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</si>
  <si>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</si>
  <si>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</si>
  <si>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</si>
  <si>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</si>
  <si>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</si>
  <si>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</si>
  <si>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</si>
  <si>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</si>
  <si>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</si>
  <si>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</si>
  <si>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</si>
  <si>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</si>
  <si>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</si>
  <si>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</si>
  <si>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</si>
  <si>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</si>
  <si>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</si>
  <si>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</si>
  <si>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</si>
  <si>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</si>
  <si>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</si>
  <si>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</si>
  <si>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</si>
  <si>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</si>
  <si>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</si>
  <si>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</si>
  <si>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</si>
  <si>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</si>
  <si>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</si>
  <si>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</si>
  <si>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</si>
  <si>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</si>
  <si>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</si>
  <si>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</si>
  <si>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</si>
  <si>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</si>
  <si>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</si>
  <si>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</si>
  <si>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</si>
  <si>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</si>
  <si>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</si>
  <si>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</si>
  <si>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</si>
  <si>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</si>
  <si>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</si>
  <si>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</si>
  <si>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</si>
  <si>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</si>
  <si>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</si>
  <si>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</si>
  <si>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</si>
  <si>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</si>
  <si>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</si>
  <si>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</si>
  <si>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</si>
  <si>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</si>
  <si>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</si>
  <si>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</si>
  <si>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</si>
  <si>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</si>
  <si>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</si>
  <si>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</si>
  <si>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</si>
  <si>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</si>
  <si>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</si>
  <si>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</si>
  <si>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</si>
  <si>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</si>
  <si>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</si>
  <si>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</si>
  <si>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</si>
  <si>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</si>
  <si>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</si>
  <si>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</si>
  <si>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</si>
  <si>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</si>
  <si>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</si>
  <si>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</si>
  <si>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</si>
  <si>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</si>
  <si>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</si>
  <si>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</si>
  <si>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</si>
  <si>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</si>
  <si>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</si>
  <si>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</si>
  <si>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</si>
  <si>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</si>
  <si>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</si>
  <si>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</si>
  <si>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</si>
  <si>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</si>
  <si>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</si>
  <si>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</si>
  <si>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</si>
  <si>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</si>
  <si>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</si>
  <si>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</si>
  <si>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</si>
  <si>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</si>
  <si>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</si>
  <si>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</si>
  <si>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</si>
  <si>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</si>
  <si>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</si>
  <si>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</si>
  <si>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</si>
  <si>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</si>
  <si>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</si>
  <si>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</si>
  <si>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</si>
  <si>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</si>
  <si>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</si>
  <si>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</si>
  <si>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</si>
  <si>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</si>
  <si>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</si>
  <si>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</si>
  <si>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</si>
  <si>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</si>
  <si>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</si>
  <si>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</si>
  <si>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</si>
  <si>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</si>
  <si>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</si>
  <si>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</si>
  <si>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</si>
  <si>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</si>
  <si>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</si>
  <si>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</si>
  <si>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</si>
  <si>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</si>
  <si>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</si>
  <si>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</si>
  <si>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</si>
  <si>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</si>
  <si>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</si>
  <si>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</si>
  <si>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</si>
  <si>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</si>
  <si>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</si>
  <si>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</si>
  <si>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</si>
  <si>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</si>
  <si>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</si>
  <si>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</si>
  <si>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</si>
  <si>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</si>
  <si>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</si>
  <si>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</si>
  <si>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</si>
  <si>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</si>
  <si>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</si>
  <si>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</si>
  <si>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</si>
  <si>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</si>
  <si>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</si>
  <si>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</si>
  <si>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</si>
  <si>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</si>
  <si>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</si>
  <si>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</si>
  <si>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</si>
  <si>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</si>
  <si>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</si>
  <si>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</si>
  <si>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</si>
  <si>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</si>
  <si>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</si>
  <si>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</si>
  <si>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</si>
  <si>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</si>
  <si>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</si>
  <si>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</si>
  <si>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</si>
  <si>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</si>
  <si>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</si>
  <si>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</si>
  <si>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</si>
  <si>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</si>
  <si>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</si>
  <si>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</si>
  <si>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</si>
  <si>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</si>
  <si>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</si>
  <si>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</si>
  <si>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</si>
  <si>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</si>
  <si>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</si>
  <si>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</si>
  <si>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</si>
  <si>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</si>
  <si>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</si>
  <si>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</si>
  <si>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</si>
  <si>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</si>
  <si>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</si>
  <si>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</si>
  <si>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</si>
  <si>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</si>
  <si>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</si>
  <si>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</si>
  <si>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</si>
  <si>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</si>
  <si>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</si>
  <si>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</si>
  <si>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</si>
  <si>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</si>
  <si>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</si>
  <si>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</si>
  <si>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</si>
  <si>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</si>
  <si>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</si>
  <si>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</si>
  <si>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</si>
  <si>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</si>
  <si>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</si>
  <si>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</si>
  <si>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</si>
  <si>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</si>
  <si>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</si>
  <si>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</si>
  <si>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</si>
  <si>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</si>
  <si>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</si>
  <si>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</si>
  <si>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</si>
  <si>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</si>
  <si>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</si>
  <si>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</si>
  <si>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</si>
  <si>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</si>
  <si>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</si>
  <si>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</si>
  <si>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</si>
  <si>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</si>
  <si>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</si>
  <si>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</si>
  <si>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</si>
  <si>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</si>
  <si>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</si>
  <si>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</si>
  <si>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</si>
  <si>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</si>
  <si>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</si>
  <si>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</si>
  <si>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</si>
  <si>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</si>
  <si>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</si>
  <si>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</si>
  <si>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</si>
  <si>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</si>
  <si>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</si>
  <si>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</si>
  <si>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</si>
  <si>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</si>
  <si>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</si>
  <si>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</si>
  <si>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</si>
  <si>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</si>
  <si>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</si>
  <si>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</si>
  <si>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</si>
  <si>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</si>
  <si>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</si>
  <si>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</si>
  <si>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</si>
  <si>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</si>
  <si>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</si>
  <si>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</si>
  <si>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</si>
  <si>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</si>
  <si>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</si>
  <si>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</si>
  <si>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</si>
  <si>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</si>
  <si>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</si>
  <si>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</si>
  <si>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</si>
  <si>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</si>
  <si>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</si>
  <si>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</si>
  <si>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</si>
  <si>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</si>
  <si>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</si>
  <si>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</si>
  <si>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</si>
  <si>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</si>
  <si>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</si>
  <si>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</si>
  <si>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</si>
  <si>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</si>
  <si>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</si>
  <si>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</si>
  <si>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</si>
  <si>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</si>
  <si>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</si>
  <si>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</si>
  <si>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</si>
  <si>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</si>
  <si>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</si>
  <si>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</si>
  <si>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</si>
  <si>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</si>
  <si>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</si>
  <si>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</si>
  <si>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</si>
  <si>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</si>
  <si>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</si>
  <si>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</si>
  <si>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</si>
  <si>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</si>
  <si>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</si>
  <si>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</si>
  <si>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</si>
  <si>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</si>
  <si>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</si>
  <si>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</si>
  <si>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</si>
  <si>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</si>
  <si>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</si>
  <si>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</si>
  <si>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</si>
  <si>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</si>
  <si>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</si>
  <si>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</si>
  <si>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</si>
  <si>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</si>
  <si>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</si>
  <si>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</si>
  <si>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</si>
  <si>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</si>
  <si>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</si>
  <si>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</si>
  <si>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</si>
  <si>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</si>
  <si>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</si>
  <si>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</si>
  <si>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</si>
  <si>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</si>
  <si>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</si>
  <si>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</si>
  <si>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</si>
  <si>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</si>
  <si>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1392</t>
  </si>
  <si>
    <t>SOLARIS, dioničko društvo za hotelijerstvo, ugostiteljstvo i turizam</t>
  </si>
  <si>
    <t>Šibenik</t>
  </si>
  <si>
    <t>Hoteli Solaris 86</t>
  </si>
  <si>
    <t>marijana.brajkovic@amadriapark.com</t>
  </si>
  <si>
    <t>www.solaris.hr</t>
  </si>
  <si>
    <t>Marijana Brajković</t>
  </si>
  <si>
    <t>022 361 048</t>
  </si>
  <si>
    <t xml:space="preserve">stanje na dan 31.12.2020 </t>
  </si>
  <si>
    <t>Obveznik: SOLARIS, dioničko društvo za hotelijerstvo, ugostiteljstvo i turizam</t>
  </si>
  <si>
    <t xml:space="preserve">BILJEŠKE UZ FINANCIJSKE IZVJEŠTAJE - TFI
(sastavljaju se za tromjesečna izvještajna razdoblja)
Naziv izdavatelja:  SOLARIS, dioničko društvo za hotelijerstvo, ugostiteljstvo i turizam
OIB:   26217708909
Izvještajno razdoblje: 1.1.-31.12.2020.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</si>
  <si>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1.1.2020.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</si>
</sst>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 fontId="4" fillId="12" borderId="47"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45" xfId="0"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9" zoomScale="60" zoomScaleNormal="100" workbookViewId="0">
      <selection activeCell="C30" sqref="C30"/>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3" t="s">
        <v>391</v>
      </c>
      <c r="B1" s="174"/>
      <c r="C1" s="174"/>
      <c r="D1" s="70"/>
      <c r="E1" s="70"/>
      <c r="F1" s="70"/>
      <c r="G1" s="70"/>
      <c r="H1" s="70"/>
      <c r="I1" s="70"/>
      <c r="J1" s="71"/>
    </row>
    <row r="2" spans="1:20" ht="14.45" customHeight="1" x14ac:dyDescent="0.25">
      <c r="A2" s="175" t="s">
        <v>407</v>
      </c>
      <c r="B2" s="176"/>
      <c r="C2" s="176"/>
      <c r="D2" s="176"/>
      <c r="E2" s="176"/>
      <c r="F2" s="176"/>
      <c r="G2" s="176"/>
      <c r="H2" s="176"/>
      <c r="I2" s="176"/>
      <c r="J2" s="177"/>
      <c r="N2" s="122">
        <v>1</v>
      </c>
    </row>
    <row r="3" spans="1:20" x14ac:dyDescent="0.25">
      <c r="A3" s="73"/>
      <c r="B3" s="74"/>
      <c r="C3" s="74"/>
      <c r="D3" s="74"/>
      <c r="E3" s="74"/>
      <c r="F3" s="74"/>
      <c r="G3" s="74"/>
      <c r="H3" s="74"/>
      <c r="I3" s="74"/>
      <c r="J3" s="75"/>
      <c r="N3" s="122">
        <v>2</v>
      </c>
    </row>
    <row r="4" spans="1:20" ht="33.6" customHeight="1" x14ac:dyDescent="0.25">
      <c r="A4" s="178" t="s">
        <v>392</v>
      </c>
      <c r="B4" s="179"/>
      <c r="C4" s="179"/>
      <c r="D4" s="179"/>
      <c r="E4" s="180">
        <v>43831</v>
      </c>
      <c r="F4" s="181"/>
      <c r="G4" s="76" t="s">
        <v>0</v>
      </c>
      <c r="H4" s="180">
        <v>44196</v>
      </c>
      <c r="I4" s="181"/>
      <c r="J4" s="77"/>
      <c r="N4" s="122">
        <v>3</v>
      </c>
    </row>
    <row r="5" spans="1:20" s="78" customFormat="1" ht="10.15" customHeight="1" x14ac:dyDescent="0.25">
      <c r="A5" s="182"/>
      <c r="B5" s="183"/>
      <c r="C5" s="183"/>
      <c r="D5" s="183"/>
      <c r="E5" s="183"/>
      <c r="F5" s="183"/>
      <c r="G5" s="183"/>
      <c r="H5" s="183"/>
      <c r="I5" s="183"/>
      <c r="J5" s="184"/>
      <c r="N5" s="123">
        <v>4</v>
      </c>
    </row>
    <row r="6" spans="1:20" ht="20.45" customHeight="1" x14ac:dyDescent="0.25">
      <c r="A6" s="79"/>
      <c r="B6" s="80" t="s">
        <v>414</v>
      </c>
      <c r="C6" s="81"/>
      <c r="D6" s="81"/>
      <c r="E6" s="12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69" t="s">
        <v>416</v>
      </c>
      <c r="B10" s="170"/>
      <c r="C10" s="170"/>
      <c r="D10" s="170"/>
      <c r="E10" s="170"/>
      <c r="F10" s="170"/>
      <c r="G10" s="170"/>
      <c r="H10" s="170"/>
      <c r="I10" s="170"/>
      <c r="J10" s="89"/>
    </row>
    <row r="11" spans="1:20" ht="24.6" customHeight="1" x14ac:dyDescent="0.25">
      <c r="A11" s="160" t="s">
        <v>393</v>
      </c>
      <c r="B11" s="171"/>
      <c r="C11" s="163" t="s">
        <v>434</v>
      </c>
      <c r="D11" s="164"/>
      <c r="E11" s="90"/>
      <c r="F11" s="129" t="s">
        <v>417</v>
      </c>
      <c r="G11" s="167"/>
      <c r="H11" s="148" t="s">
        <v>435</v>
      </c>
      <c r="I11" s="149"/>
      <c r="J11" s="91"/>
    </row>
    <row r="12" spans="1:20" ht="14.45" customHeight="1" x14ac:dyDescent="0.25">
      <c r="A12" s="92"/>
      <c r="B12" s="93"/>
      <c r="C12" s="93"/>
      <c r="D12" s="93"/>
      <c r="E12" s="172"/>
      <c r="F12" s="172"/>
      <c r="G12" s="172"/>
      <c r="H12" s="172"/>
      <c r="I12" s="94"/>
      <c r="J12" s="91"/>
    </row>
    <row r="13" spans="1:20" ht="21" customHeight="1" x14ac:dyDescent="0.25">
      <c r="A13" s="128" t="s">
        <v>408</v>
      </c>
      <c r="B13" s="167"/>
      <c r="C13" s="163" t="s">
        <v>436</v>
      </c>
      <c r="D13" s="164"/>
      <c r="E13" s="185"/>
      <c r="F13" s="172"/>
      <c r="G13" s="172"/>
      <c r="H13" s="172"/>
      <c r="I13" s="94"/>
      <c r="J13" s="91"/>
    </row>
    <row r="14" spans="1:20" ht="10.9" customHeight="1" x14ac:dyDescent="0.25">
      <c r="A14" s="90"/>
      <c r="B14" s="94"/>
      <c r="C14" s="93"/>
      <c r="D14" s="93"/>
      <c r="E14" s="135"/>
      <c r="F14" s="135"/>
      <c r="G14" s="135"/>
      <c r="H14" s="135"/>
      <c r="I14" s="93"/>
      <c r="J14" s="95"/>
    </row>
    <row r="15" spans="1:20" ht="22.9" customHeight="1" x14ac:dyDescent="0.25">
      <c r="A15" s="128" t="s">
        <v>394</v>
      </c>
      <c r="B15" s="167"/>
      <c r="C15" s="163" t="s">
        <v>437</v>
      </c>
      <c r="D15" s="164"/>
      <c r="E15" s="168"/>
      <c r="F15" s="162"/>
      <c r="G15" s="96" t="s">
        <v>418</v>
      </c>
      <c r="H15" s="148"/>
      <c r="I15" s="149"/>
      <c r="J15" s="97"/>
    </row>
    <row r="16" spans="1:20" ht="10.9" customHeight="1" x14ac:dyDescent="0.25">
      <c r="A16" s="90"/>
      <c r="B16" s="94"/>
      <c r="C16" s="93"/>
      <c r="D16" s="93"/>
      <c r="E16" s="135"/>
      <c r="F16" s="135"/>
      <c r="G16" s="135"/>
      <c r="H16" s="135"/>
      <c r="I16" s="93"/>
      <c r="J16" s="95"/>
    </row>
    <row r="17" spans="1:10" ht="22.9" customHeight="1" x14ac:dyDescent="0.25">
      <c r="A17" s="98"/>
      <c r="B17" s="96" t="s">
        <v>419</v>
      </c>
      <c r="C17" s="163" t="s">
        <v>438</v>
      </c>
      <c r="D17" s="164"/>
      <c r="E17" s="99"/>
      <c r="F17" s="99"/>
      <c r="G17" s="99"/>
      <c r="H17" s="99"/>
      <c r="I17" s="99"/>
      <c r="J17" s="97"/>
    </row>
    <row r="18" spans="1:10" x14ac:dyDescent="0.25">
      <c r="A18" s="165"/>
      <c r="B18" s="166"/>
      <c r="C18" s="135"/>
      <c r="D18" s="135"/>
      <c r="E18" s="135"/>
      <c r="F18" s="135"/>
      <c r="G18" s="135"/>
      <c r="H18" s="135"/>
      <c r="I18" s="93"/>
      <c r="J18" s="95"/>
    </row>
    <row r="19" spans="1:10" x14ac:dyDescent="0.25">
      <c r="A19" s="160" t="s">
        <v>395</v>
      </c>
      <c r="B19" s="161"/>
      <c r="C19" s="139" t="s">
        <v>439</v>
      </c>
      <c r="D19" s="140"/>
      <c r="E19" s="140"/>
      <c r="F19" s="140"/>
      <c r="G19" s="140"/>
      <c r="H19" s="140"/>
      <c r="I19" s="140"/>
      <c r="J19" s="141"/>
    </row>
    <row r="20" spans="1:10" x14ac:dyDescent="0.25">
      <c r="A20" s="92"/>
      <c r="B20" s="93"/>
      <c r="C20" s="100"/>
      <c r="D20" s="93"/>
      <c r="E20" s="135"/>
      <c r="F20" s="135"/>
      <c r="G20" s="135"/>
      <c r="H20" s="135"/>
      <c r="I20" s="93"/>
      <c r="J20" s="95"/>
    </row>
    <row r="21" spans="1:10" x14ac:dyDescent="0.25">
      <c r="A21" s="160" t="s">
        <v>396</v>
      </c>
      <c r="B21" s="161"/>
      <c r="C21" s="148">
        <v>22000</v>
      </c>
      <c r="D21" s="149"/>
      <c r="E21" s="135"/>
      <c r="F21" s="135"/>
      <c r="G21" s="139" t="s">
        <v>440</v>
      </c>
      <c r="H21" s="140"/>
      <c r="I21" s="140"/>
      <c r="J21" s="141"/>
    </row>
    <row r="22" spans="1:10" x14ac:dyDescent="0.25">
      <c r="A22" s="92"/>
      <c r="B22" s="93"/>
      <c r="C22" s="93"/>
      <c r="D22" s="93"/>
      <c r="E22" s="135"/>
      <c r="F22" s="135"/>
      <c r="G22" s="135"/>
      <c r="H22" s="135"/>
      <c r="I22" s="93"/>
      <c r="J22" s="95"/>
    </row>
    <row r="23" spans="1:10" x14ac:dyDescent="0.25">
      <c r="A23" s="160" t="s">
        <v>397</v>
      </c>
      <c r="B23" s="161"/>
      <c r="C23" s="139" t="s">
        <v>441</v>
      </c>
      <c r="D23" s="140"/>
      <c r="E23" s="140"/>
      <c r="F23" s="140"/>
      <c r="G23" s="140"/>
      <c r="H23" s="140"/>
      <c r="I23" s="140"/>
      <c r="J23" s="141"/>
    </row>
    <row r="24" spans="1:10" x14ac:dyDescent="0.25">
      <c r="A24" s="92"/>
      <c r="B24" s="93"/>
      <c r="C24" s="93"/>
      <c r="D24" s="93"/>
      <c r="E24" s="135"/>
      <c r="F24" s="135"/>
      <c r="G24" s="135"/>
      <c r="H24" s="135"/>
      <c r="I24" s="93"/>
      <c r="J24" s="95"/>
    </row>
    <row r="25" spans="1:10" x14ac:dyDescent="0.25">
      <c r="A25" s="160" t="s">
        <v>398</v>
      </c>
      <c r="B25" s="161"/>
      <c r="C25" s="136" t="s">
        <v>442</v>
      </c>
      <c r="D25" s="137"/>
      <c r="E25" s="137"/>
      <c r="F25" s="137"/>
      <c r="G25" s="137"/>
      <c r="H25" s="137"/>
      <c r="I25" s="137"/>
      <c r="J25" s="138"/>
    </row>
    <row r="26" spans="1:10" x14ac:dyDescent="0.25">
      <c r="A26" s="92"/>
      <c r="B26" s="93"/>
      <c r="C26" s="100"/>
      <c r="D26" s="93"/>
      <c r="E26" s="135"/>
      <c r="F26" s="135"/>
      <c r="G26" s="135"/>
      <c r="H26" s="135"/>
      <c r="I26" s="93"/>
      <c r="J26" s="95"/>
    </row>
    <row r="27" spans="1:10" x14ac:dyDescent="0.25">
      <c r="A27" s="160" t="s">
        <v>399</v>
      </c>
      <c r="B27" s="161"/>
      <c r="C27" s="136" t="s">
        <v>443</v>
      </c>
      <c r="D27" s="137"/>
      <c r="E27" s="137"/>
      <c r="F27" s="137"/>
      <c r="G27" s="137"/>
      <c r="H27" s="137"/>
      <c r="I27" s="137"/>
      <c r="J27" s="138"/>
    </row>
    <row r="28" spans="1:10" ht="13.9" customHeight="1" x14ac:dyDescent="0.25">
      <c r="A28" s="92"/>
      <c r="B28" s="93"/>
      <c r="C28" s="100"/>
      <c r="D28" s="93"/>
      <c r="E28" s="135"/>
      <c r="F28" s="135"/>
      <c r="G28" s="135"/>
      <c r="H28" s="135"/>
      <c r="I28" s="93"/>
      <c r="J28" s="95"/>
    </row>
    <row r="29" spans="1:10" ht="22.9" customHeight="1" x14ac:dyDescent="0.25">
      <c r="A29" s="128" t="s">
        <v>409</v>
      </c>
      <c r="B29" s="161"/>
      <c r="C29" s="101">
        <v>224</v>
      </c>
      <c r="D29" s="102"/>
      <c r="E29" s="142"/>
      <c r="F29" s="142"/>
      <c r="G29" s="142"/>
      <c r="H29" s="142"/>
      <c r="I29" s="103"/>
      <c r="J29" s="104"/>
    </row>
    <row r="30" spans="1:10" x14ac:dyDescent="0.25">
      <c r="A30" s="92"/>
      <c r="B30" s="93"/>
      <c r="C30" s="93"/>
      <c r="D30" s="93"/>
      <c r="E30" s="135"/>
      <c r="F30" s="135"/>
      <c r="G30" s="135"/>
      <c r="H30" s="135"/>
      <c r="I30" s="103"/>
      <c r="J30" s="104"/>
    </row>
    <row r="31" spans="1:10" x14ac:dyDescent="0.25">
      <c r="A31" s="160" t="s">
        <v>400</v>
      </c>
      <c r="B31" s="161"/>
      <c r="C31" s="117" t="s">
        <v>421</v>
      </c>
      <c r="D31" s="159" t="s">
        <v>420</v>
      </c>
      <c r="E31" s="146"/>
      <c r="F31" s="146"/>
      <c r="G31" s="146"/>
      <c r="H31" s="105"/>
      <c r="I31" s="106" t="s">
        <v>421</v>
      </c>
      <c r="J31" s="107" t="s">
        <v>422</v>
      </c>
    </row>
    <row r="32" spans="1:10" x14ac:dyDescent="0.25">
      <c r="A32" s="160"/>
      <c r="B32" s="161"/>
      <c r="C32" s="108"/>
      <c r="D32" s="76"/>
      <c r="E32" s="162"/>
      <c r="F32" s="162"/>
      <c r="G32" s="162"/>
      <c r="H32" s="162"/>
      <c r="I32" s="103"/>
      <c r="J32" s="104"/>
    </row>
    <row r="33" spans="1:10" x14ac:dyDescent="0.25">
      <c r="A33" s="160" t="s">
        <v>410</v>
      </c>
      <c r="B33" s="161"/>
      <c r="C33" s="101" t="s">
        <v>424</v>
      </c>
      <c r="D33" s="159" t="s">
        <v>423</v>
      </c>
      <c r="E33" s="146"/>
      <c r="F33" s="146"/>
      <c r="G33" s="146"/>
      <c r="H33" s="99"/>
      <c r="I33" s="106" t="s">
        <v>424</v>
      </c>
      <c r="J33" s="107" t="s">
        <v>425</v>
      </c>
    </row>
    <row r="34" spans="1:10" x14ac:dyDescent="0.25">
      <c r="A34" s="92"/>
      <c r="B34" s="93"/>
      <c r="C34" s="93"/>
      <c r="D34" s="93"/>
      <c r="E34" s="135"/>
      <c r="F34" s="135"/>
      <c r="G34" s="135"/>
      <c r="H34" s="135"/>
      <c r="I34" s="93"/>
      <c r="J34" s="95"/>
    </row>
    <row r="35" spans="1:10" x14ac:dyDescent="0.25">
      <c r="A35" s="159" t="s">
        <v>411</v>
      </c>
      <c r="B35" s="146"/>
      <c r="C35" s="146"/>
      <c r="D35" s="146"/>
      <c r="E35" s="146" t="s">
        <v>401</v>
      </c>
      <c r="F35" s="146"/>
      <c r="G35" s="146"/>
      <c r="H35" s="146"/>
      <c r="I35" s="146"/>
      <c r="J35" s="109" t="s">
        <v>402</v>
      </c>
    </row>
    <row r="36" spans="1:10" x14ac:dyDescent="0.25">
      <c r="A36" s="92"/>
      <c r="B36" s="93"/>
      <c r="C36" s="93"/>
      <c r="D36" s="93"/>
      <c r="E36" s="135"/>
      <c r="F36" s="135"/>
      <c r="G36" s="135"/>
      <c r="H36" s="135"/>
      <c r="I36" s="93"/>
      <c r="J36" s="104"/>
    </row>
    <row r="37" spans="1:10" x14ac:dyDescent="0.25">
      <c r="A37" s="154"/>
      <c r="B37" s="155"/>
      <c r="C37" s="155"/>
      <c r="D37" s="155"/>
      <c r="E37" s="154"/>
      <c r="F37" s="155"/>
      <c r="G37" s="155"/>
      <c r="H37" s="155"/>
      <c r="I37" s="156"/>
      <c r="J37" s="110"/>
    </row>
    <row r="38" spans="1:10" x14ac:dyDescent="0.25">
      <c r="A38" s="92"/>
      <c r="B38" s="93"/>
      <c r="C38" s="100"/>
      <c r="D38" s="158"/>
      <c r="E38" s="158"/>
      <c r="F38" s="158"/>
      <c r="G38" s="158"/>
      <c r="H38" s="158"/>
      <c r="I38" s="158"/>
      <c r="J38" s="95"/>
    </row>
    <row r="39" spans="1:10" x14ac:dyDescent="0.25">
      <c r="A39" s="154"/>
      <c r="B39" s="155"/>
      <c r="C39" s="155"/>
      <c r="D39" s="156"/>
      <c r="E39" s="154"/>
      <c r="F39" s="155"/>
      <c r="G39" s="155"/>
      <c r="H39" s="155"/>
      <c r="I39" s="156"/>
      <c r="J39" s="101"/>
    </row>
    <row r="40" spans="1:10" x14ac:dyDescent="0.25">
      <c r="A40" s="92"/>
      <c r="B40" s="93"/>
      <c r="C40" s="100"/>
      <c r="D40" s="111"/>
      <c r="E40" s="158"/>
      <c r="F40" s="158"/>
      <c r="G40" s="158"/>
      <c r="H40" s="158"/>
      <c r="I40" s="94"/>
      <c r="J40" s="95"/>
    </row>
    <row r="41" spans="1:10" x14ac:dyDescent="0.25">
      <c r="A41" s="154"/>
      <c r="B41" s="155"/>
      <c r="C41" s="155"/>
      <c r="D41" s="156"/>
      <c r="E41" s="154"/>
      <c r="F41" s="155"/>
      <c r="G41" s="155"/>
      <c r="H41" s="155"/>
      <c r="I41" s="156"/>
      <c r="J41" s="101"/>
    </row>
    <row r="42" spans="1:10" x14ac:dyDescent="0.25">
      <c r="A42" s="92"/>
      <c r="B42" s="93"/>
      <c r="C42" s="100"/>
      <c r="D42" s="111"/>
      <c r="E42" s="158"/>
      <c r="F42" s="158"/>
      <c r="G42" s="158"/>
      <c r="H42" s="158"/>
      <c r="I42" s="94"/>
      <c r="J42" s="95"/>
    </row>
    <row r="43" spans="1:10" x14ac:dyDescent="0.25">
      <c r="A43" s="154"/>
      <c r="B43" s="155"/>
      <c r="C43" s="155"/>
      <c r="D43" s="156"/>
      <c r="E43" s="154"/>
      <c r="F43" s="155"/>
      <c r="G43" s="155"/>
      <c r="H43" s="155"/>
      <c r="I43" s="156"/>
      <c r="J43" s="101"/>
    </row>
    <row r="44" spans="1:10" x14ac:dyDescent="0.25">
      <c r="A44" s="112"/>
      <c r="B44" s="100"/>
      <c r="C44" s="152"/>
      <c r="D44" s="152"/>
      <c r="E44" s="135"/>
      <c r="F44" s="135"/>
      <c r="G44" s="152"/>
      <c r="H44" s="152"/>
      <c r="I44" s="152"/>
      <c r="J44" s="95"/>
    </row>
    <row r="45" spans="1:10" x14ac:dyDescent="0.25">
      <c r="A45" s="154"/>
      <c r="B45" s="155"/>
      <c r="C45" s="155"/>
      <c r="D45" s="156"/>
      <c r="E45" s="154"/>
      <c r="F45" s="155"/>
      <c r="G45" s="155"/>
      <c r="H45" s="155"/>
      <c r="I45" s="156"/>
      <c r="J45" s="101"/>
    </row>
    <row r="46" spans="1:10" x14ac:dyDescent="0.25">
      <c r="A46" s="112"/>
      <c r="B46" s="100"/>
      <c r="C46" s="100"/>
      <c r="D46" s="93"/>
      <c r="E46" s="157"/>
      <c r="F46" s="157"/>
      <c r="G46" s="152"/>
      <c r="H46" s="152"/>
      <c r="I46" s="93"/>
      <c r="J46" s="95"/>
    </row>
    <row r="47" spans="1:10" x14ac:dyDescent="0.25">
      <c r="A47" s="154"/>
      <c r="B47" s="155"/>
      <c r="C47" s="155"/>
      <c r="D47" s="156"/>
      <c r="E47" s="154"/>
      <c r="F47" s="155"/>
      <c r="G47" s="155"/>
      <c r="H47" s="155"/>
      <c r="I47" s="156"/>
      <c r="J47" s="101"/>
    </row>
    <row r="48" spans="1:10" x14ac:dyDescent="0.25">
      <c r="A48" s="112"/>
      <c r="B48" s="100"/>
      <c r="C48" s="100"/>
      <c r="D48" s="93"/>
      <c r="E48" s="135"/>
      <c r="F48" s="135"/>
      <c r="G48" s="152"/>
      <c r="H48" s="152"/>
      <c r="I48" s="93"/>
      <c r="J48" s="113" t="s">
        <v>426</v>
      </c>
    </row>
    <row r="49" spans="1:10" x14ac:dyDescent="0.25">
      <c r="A49" s="112"/>
      <c r="B49" s="100"/>
      <c r="C49" s="100"/>
      <c r="D49" s="93"/>
      <c r="E49" s="135"/>
      <c r="F49" s="135"/>
      <c r="G49" s="152"/>
      <c r="H49" s="152"/>
      <c r="I49" s="93"/>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0"/>
      <c r="C51" s="152"/>
      <c r="D51" s="152"/>
      <c r="E51" s="135"/>
      <c r="F51" s="135"/>
      <c r="G51" s="153" t="s">
        <v>429</v>
      </c>
      <c r="H51" s="153"/>
      <c r="I51" s="153"/>
      <c r="J51" s="84"/>
    </row>
    <row r="52" spans="1:10" ht="13.9" customHeight="1" x14ac:dyDescent="0.25">
      <c r="A52" s="128" t="s">
        <v>404</v>
      </c>
      <c r="B52" s="129"/>
      <c r="C52" s="139" t="s">
        <v>444</v>
      </c>
      <c r="D52" s="140"/>
      <c r="E52" s="140"/>
      <c r="F52" s="140"/>
      <c r="G52" s="140"/>
      <c r="H52" s="140"/>
      <c r="I52" s="140"/>
      <c r="J52" s="141"/>
    </row>
    <row r="53" spans="1:10" x14ac:dyDescent="0.25">
      <c r="A53" s="92"/>
      <c r="B53" s="93"/>
      <c r="C53" s="142" t="s">
        <v>405</v>
      </c>
      <c r="D53" s="142"/>
      <c r="E53" s="142"/>
      <c r="F53" s="142"/>
      <c r="G53" s="142"/>
      <c r="H53" s="142"/>
      <c r="I53" s="142"/>
      <c r="J53" s="95"/>
    </row>
    <row r="54" spans="1:10" x14ac:dyDescent="0.25">
      <c r="A54" s="128" t="s">
        <v>406</v>
      </c>
      <c r="B54" s="129"/>
      <c r="C54" s="143" t="s">
        <v>445</v>
      </c>
      <c r="D54" s="144"/>
      <c r="E54" s="145"/>
      <c r="F54" s="135"/>
      <c r="G54" s="135"/>
      <c r="H54" s="146"/>
      <c r="I54" s="146"/>
      <c r="J54" s="147"/>
    </row>
    <row r="55" spans="1:10" x14ac:dyDescent="0.25">
      <c r="A55" s="92"/>
      <c r="B55" s="93"/>
      <c r="C55" s="100"/>
      <c r="D55" s="93"/>
      <c r="E55" s="135"/>
      <c r="F55" s="135"/>
      <c r="G55" s="135"/>
      <c r="H55" s="135"/>
      <c r="I55" s="93"/>
      <c r="J55" s="95"/>
    </row>
    <row r="56" spans="1:10" ht="14.45" customHeight="1" x14ac:dyDescent="0.25">
      <c r="A56" s="128" t="s">
        <v>398</v>
      </c>
      <c r="B56" s="129"/>
      <c r="C56" s="136" t="s">
        <v>442</v>
      </c>
      <c r="D56" s="137"/>
      <c r="E56" s="137"/>
      <c r="F56" s="137"/>
      <c r="G56" s="137"/>
      <c r="H56" s="137"/>
      <c r="I56" s="137"/>
      <c r="J56" s="138"/>
    </row>
    <row r="57" spans="1:10" x14ac:dyDescent="0.25">
      <c r="A57" s="92"/>
      <c r="B57" s="93"/>
      <c r="C57" s="93"/>
      <c r="D57" s="93"/>
      <c r="E57" s="135"/>
      <c r="F57" s="135"/>
      <c r="G57" s="135"/>
      <c r="H57" s="135"/>
      <c r="I57" s="93"/>
      <c r="J57" s="95"/>
    </row>
    <row r="58" spans="1:10" x14ac:dyDescent="0.25">
      <c r="A58" s="128" t="s">
        <v>430</v>
      </c>
      <c r="B58" s="129"/>
      <c r="C58" s="130"/>
      <c r="D58" s="131"/>
      <c r="E58" s="131"/>
      <c r="F58" s="131"/>
      <c r="G58" s="131"/>
      <c r="H58" s="131"/>
      <c r="I58" s="131"/>
      <c r="J58" s="132"/>
    </row>
    <row r="59" spans="1:10" ht="14.45" customHeight="1" x14ac:dyDescent="0.25">
      <c r="A59" s="92"/>
      <c r="B59" s="93"/>
      <c r="C59" s="133" t="s">
        <v>431</v>
      </c>
      <c r="D59" s="133"/>
      <c r="E59" s="133"/>
      <c r="F59" s="133"/>
      <c r="G59" s="93"/>
      <c r="H59" s="93"/>
      <c r="I59" s="93"/>
      <c r="J59" s="95"/>
    </row>
    <row r="60" spans="1:10" x14ac:dyDescent="0.25">
      <c r="A60" s="128" t="s">
        <v>432</v>
      </c>
      <c r="B60" s="129"/>
      <c r="C60" s="130"/>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M127" sqref="M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1331290610</v>
      </c>
      <c r="I9" s="34">
        <f>I10+I17+I27+I38+I43</f>
        <v>1267816364</v>
      </c>
    </row>
    <row r="10" spans="1:9" ht="12.75" customHeight="1" x14ac:dyDescent="0.2">
      <c r="A10" s="190" t="s">
        <v>5</v>
      </c>
      <c r="B10" s="190"/>
      <c r="C10" s="190"/>
      <c r="D10" s="190"/>
      <c r="E10" s="190"/>
      <c r="F10" s="190"/>
      <c r="G10" s="16">
        <v>3</v>
      </c>
      <c r="H10" s="34">
        <f>H11+H12+H13+H14+H15+H16</f>
        <v>14822337</v>
      </c>
      <c r="I10" s="34">
        <f>I11+I12+I13+I14+I15+I16</f>
        <v>14330591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14822337</v>
      </c>
      <c r="I12" s="33">
        <v>14330591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1233482451</v>
      </c>
      <c r="I17" s="34">
        <f>I18+I19+I20+I21+I22+I23+I24+I25+I26</f>
        <v>1164894546</v>
      </c>
    </row>
    <row r="18" spans="1:9" ht="12.75" customHeight="1" x14ac:dyDescent="0.2">
      <c r="A18" s="186" t="s">
        <v>13</v>
      </c>
      <c r="B18" s="186"/>
      <c r="C18" s="186"/>
      <c r="D18" s="186"/>
      <c r="E18" s="186"/>
      <c r="F18" s="186"/>
      <c r="G18" s="15">
        <v>11</v>
      </c>
      <c r="H18" s="33">
        <v>639841109</v>
      </c>
      <c r="I18" s="33">
        <v>643326873</v>
      </c>
    </row>
    <row r="19" spans="1:9" ht="12.75" customHeight="1" x14ac:dyDescent="0.2">
      <c r="A19" s="186" t="s">
        <v>14</v>
      </c>
      <c r="B19" s="186"/>
      <c r="C19" s="186"/>
      <c r="D19" s="186"/>
      <c r="E19" s="186"/>
      <c r="F19" s="186"/>
      <c r="G19" s="15">
        <v>12</v>
      </c>
      <c r="H19" s="33">
        <v>503266152</v>
      </c>
      <c r="I19" s="33">
        <v>387938406</v>
      </c>
    </row>
    <row r="20" spans="1:9" ht="12.75" customHeight="1" x14ac:dyDescent="0.2">
      <c r="A20" s="186" t="s">
        <v>15</v>
      </c>
      <c r="B20" s="186"/>
      <c r="C20" s="186"/>
      <c r="D20" s="186"/>
      <c r="E20" s="186"/>
      <c r="F20" s="186"/>
      <c r="G20" s="15">
        <v>13</v>
      </c>
      <c r="H20" s="33">
        <v>83467425</v>
      </c>
      <c r="I20" s="33">
        <v>42005923</v>
      </c>
    </row>
    <row r="21" spans="1:9" ht="12.75" customHeight="1" x14ac:dyDescent="0.2">
      <c r="A21" s="186" t="s">
        <v>16</v>
      </c>
      <c r="B21" s="186"/>
      <c r="C21" s="186"/>
      <c r="D21" s="186"/>
      <c r="E21" s="186"/>
      <c r="F21" s="186"/>
      <c r="G21" s="15">
        <v>14</v>
      </c>
      <c r="H21" s="33">
        <v>0</v>
      </c>
      <c r="I21" s="33">
        <v>46633744</v>
      </c>
    </row>
    <row r="22" spans="1:9" ht="12.75" customHeight="1" x14ac:dyDescent="0.2">
      <c r="A22" s="186" t="s">
        <v>17</v>
      </c>
      <c r="B22" s="186"/>
      <c r="C22" s="186"/>
      <c r="D22" s="186"/>
      <c r="E22" s="186"/>
      <c r="F22" s="186"/>
      <c r="G22" s="15">
        <v>15</v>
      </c>
      <c r="H22" s="33">
        <v>3485764</v>
      </c>
      <c r="I22" s="33">
        <v>15994271</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3422001</v>
      </c>
      <c r="I24" s="33">
        <v>28862776</v>
      </c>
    </row>
    <row r="25" spans="1:9" ht="12.75" customHeight="1" x14ac:dyDescent="0.2">
      <c r="A25" s="186" t="s">
        <v>20</v>
      </c>
      <c r="B25" s="186"/>
      <c r="C25" s="186"/>
      <c r="D25" s="186"/>
      <c r="E25" s="186"/>
      <c r="F25" s="186"/>
      <c r="G25" s="15">
        <v>18</v>
      </c>
      <c r="H25" s="33">
        <v>0</v>
      </c>
      <c r="I25" s="33">
        <v>132553</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82985822</v>
      </c>
      <c r="I27" s="34">
        <f>SUM(I28:I37)</f>
        <v>88591227</v>
      </c>
    </row>
    <row r="28" spans="1:9" ht="12.75" customHeight="1" x14ac:dyDescent="0.2">
      <c r="A28" s="186" t="s">
        <v>23</v>
      </c>
      <c r="B28" s="186"/>
      <c r="C28" s="186"/>
      <c r="D28" s="186"/>
      <c r="E28" s="186"/>
      <c r="F28" s="186"/>
      <c r="G28" s="15">
        <v>21</v>
      </c>
      <c r="H28" s="33">
        <v>73030083</v>
      </c>
      <c r="I28" s="33">
        <v>84635488</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400</v>
      </c>
      <c r="I34" s="33">
        <v>400</v>
      </c>
    </row>
    <row r="35" spans="1:9" ht="12.75" customHeight="1" x14ac:dyDescent="0.2">
      <c r="A35" s="186" t="s">
        <v>30</v>
      </c>
      <c r="B35" s="186"/>
      <c r="C35" s="186"/>
      <c r="D35" s="186"/>
      <c r="E35" s="186"/>
      <c r="F35" s="186"/>
      <c r="G35" s="15">
        <v>28</v>
      </c>
      <c r="H35" s="33">
        <v>9955339</v>
      </c>
      <c r="I35" s="33">
        <v>3955339</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91656383</v>
      </c>
      <c r="I44" s="34">
        <f>I45+I53+I60+I70</f>
        <v>63055688</v>
      </c>
    </row>
    <row r="45" spans="1:9" ht="12.75" customHeight="1" x14ac:dyDescent="0.2">
      <c r="A45" s="190" t="s">
        <v>39</v>
      </c>
      <c r="B45" s="190"/>
      <c r="C45" s="190"/>
      <c r="D45" s="190"/>
      <c r="E45" s="190"/>
      <c r="F45" s="190"/>
      <c r="G45" s="16">
        <v>38</v>
      </c>
      <c r="H45" s="34">
        <f>SUM(H46:H52)</f>
        <v>7291700</v>
      </c>
      <c r="I45" s="34">
        <f>SUM(I46:I52)</f>
        <v>11265483</v>
      </c>
    </row>
    <row r="46" spans="1:9" ht="12.75" customHeight="1" x14ac:dyDescent="0.2">
      <c r="A46" s="186" t="s">
        <v>40</v>
      </c>
      <c r="B46" s="186"/>
      <c r="C46" s="186"/>
      <c r="D46" s="186"/>
      <c r="E46" s="186"/>
      <c r="F46" s="186"/>
      <c r="G46" s="15">
        <v>39</v>
      </c>
      <c r="H46" s="33">
        <v>5153936</v>
      </c>
      <c r="I46" s="33">
        <v>8004089</v>
      </c>
    </row>
    <row r="47" spans="1:9" ht="12.75" customHeight="1" x14ac:dyDescent="0.2">
      <c r="A47" s="186" t="s">
        <v>41</v>
      </c>
      <c r="B47" s="186"/>
      <c r="C47" s="186"/>
      <c r="D47" s="186"/>
      <c r="E47" s="186"/>
      <c r="F47" s="186"/>
      <c r="G47" s="15">
        <v>40</v>
      </c>
      <c r="H47" s="33">
        <v>0</v>
      </c>
      <c r="I47" s="33">
        <v>72334</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2137764</v>
      </c>
      <c r="I49" s="33">
        <v>3189060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63941078</v>
      </c>
      <c r="I53" s="34">
        <f>SUM(I54:I59)</f>
        <v>30412793</v>
      </c>
    </row>
    <row r="54" spans="1:9" ht="12.75" customHeight="1" x14ac:dyDescent="0.2">
      <c r="A54" s="186" t="s">
        <v>48</v>
      </c>
      <c r="B54" s="186"/>
      <c r="C54" s="186"/>
      <c r="D54" s="186"/>
      <c r="E54" s="186"/>
      <c r="F54" s="186"/>
      <c r="G54" s="15">
        <v>47</v>
      </c>
      <c r="H54" s="33">
        <v>27232068</v>
      </c>
      <c r="I54" s="33">
        <v>25585897</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3961186</v>
      </c>
      <c r="I56" s="33">
        <v>1364515</v>
      </c>
    </row>
    <row r="57" spans="1:9" ht="12.75" customHeight="1" x14ac:dyDescent="0.2">
      <c r="A57" s="186" t="s">
        <v>51</v>
      </c>
      <c r="B57" s="186"/>
      <c r="C57" s="186"/>
      <c r="D57" s="186"/>
      <c r="E57" s="186"/>
      <c r="F57" s="186"/>
      <c r="G57" s="15">
        <v>50</v>
      </c>
      <c r="H57" s="33">
        <v>315484</v>
      </c>
      <c r="I57" s="33">
        <v>364487</v>
      </c>
    </row>
    <row r="58" spans="1:9" ht="12.75" customHeight="1" x14ac:dyDescent="0.2">
      <c r="A58" s="186" t="s">
        <v>52</v>
      </c>
      <c r="B58" s="186"/>
      <c r="C58" s="186"/>
      <c r="D58" s="186"/>
      <c r="E58" s="186"/>
      <c r="F58" s="186"/>
      <c r="G58" s="15">
        <v>51</v>
      </c>
      <c r="H58" s="33">
        <v>1873032</v>
      </c>
      <c r="I58" s="33">
        <v>1444326</v>
      </c>
    </row>
    <row r="59" spans="1:9" ht="12.75" customHeight="1" x14ac:dyDescent="0.2">
      <c r="A59" s="186" t="s">
        <v>53</v>
      </c>
      <c r="B59" s="186"/>
      <c r="C59" s="186"/>
      <c r="D59" s="186"/>
      <c r="E59" s="186"/>
      <c r="F59" s="186"/>
      <c r="G59" s="15">
        <v>52</v>
      </c>
      <c r="H59" s="33">
        <v>30559308</v>
      </c>
      <c r="I59" s="33">
        <v>1653568</v>
      </c>
    </row>
    <row r="60" spans="1:9" ht="12.75" customHeight="1" x14ac:dyDescent="0.2">
      <c r="A60" s="190" t="s">
        <v>54</v>
      </c>
      <c r="B60" s="190"/>
      <c r="C60" s="190"/>
      <c r="D60" s="190"/>
      <c r="E60" s="190"/>
      <c r="F60" s="190"/>
      <c r="G60" s="16">
        <v>53</v>
      </c>
      <c r="H60" s="34">
        <f>SUM(H61:H69)</f>
        <v>17819615</v>
      </c>
      <c r="I60" s="34">
        <f>SUM(I61:I69)</f>
        <v>17745895</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15033881</v>
      </c>
      <c r="I63" s="33">
        <v>15033881</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2785734</v>
      </c>
      <c r="I68" s="33">
        <v>2712014</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2603990</v>
      </c>
      <c r="I70" s="33">
        <v>3631517</v>
      </c>
    </row>
    <row r="71" spans="1:9" ht="12.75" customHeight="1" x14ac:dyDescent="0.2">
      <c r="A71" s="187" t="s">
        <v>58</v>
      </c>
      <c r="B71" s="187"/>
      <c r="C71" s="187"/>
      <c r="D71" s="187"/>
      <c r="E71" s="187"/>
      <c r="F71" s="187"/>
      <c r="G71" s="15">
        <v>64</v>
      </c>
      <c r="H71" s="33">
        <v>1092988</v>
      </c>
      <c r="I71" s="33">
        <v>2504699</v>
      </c>
    </row>
    <row r="72" spans="1:9" ht="12.75" customHeight="1" x14ac:dyDescent="0.2">
      <c r="A72" s="188" t="s">
        <v>383</v>
      </c>
      <c r="B72" s="188"/>
      <c r="C72" s="188"/>
      <c r="D72" s="188"/>
      <c r="E72" s="188"/>
      <c r="F72" s="188"/>
      <c r="G72" s="16">
        <v>65</v>
      </c>
      <c r="H72" s="34">
        <f>H8+H9+H44+H71</f>
        <v>1424039981</v>
      </c>
      <c r="I72" s="34">
        <f>I8+I9+I44+I71</f>
        <v>1333376751</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668039204</v>
      </c>
      <c r="I75" s="34">
        <f>I76+I77+I78+I84+I85+I89+I92+I95</f>
        <v>524267107</v>
      </c>
    </row>
    <row r="76" spans="1:9" ht="12.75" customHeight="1" x14ac:dyDescent="0.2">
      <c r="A76" s="186" t="s">
        <v>61</v>
      </c>
      <c r="B76" s="186"/>
      <c r="C76" s="186"/>
      <c r="D76" s="186"/>
      <c r="E76" s="186"/>
      <c r="F76" s="186"/>
      <c r="G76" s="15">
        <v>68</v>
      </c>
      <c r="H76" s="33">
        <v>185315700</v>
      </c>
      <c r="I76" s="33">
        <v>185315700</v>
      </c>
    </row>
    <row r="77" spans="1:9" ht="12.75" customHeight="1" x14ac:dyDescent="0.2">
      <c r="A77" s="186" t="s">
        <v>62</v>
      </c>
      <c r="B77" s="186"/>
      <c r="C77" s="186"/>
      <c r="D77" s="186"/>
      <c r="E77" s="186"/>
      <c r="F77" s="186"/>
      <c r="G77" s="15">
        <v>69</v>
      </c>
      <c r="H77" s="33">
        <v>8630224</v>
      </c>
      <c r="I77" s="33">
        <v>8630224</v>
      </c>
    </row>
    <row r="78" spans="1:9" ht="12.75" customHeight="1" x14ac:dyDescent="0.2">
      <c r="A78" s="190" t="s">
        <v>63</v>
      </c>
      <c r="B78" s="190"/>
      <c r="C78" s="190"/>
      <c r="D78" s="190"/>
      <c r="E78" s="190"/>
      <c r="F78" s="190"/>
      <c r="G78" s="16">
        <v>70</v>
      </c>
      <c r="H78" s="34">
        <f>SUM(H79:H83)</f>
        <v>9593340</v>
      </c>
      <c r="I78" s="34">
        <f>SUM(I79:I83)</f>
        <v>9593340</v>
      </c>
    </row>
    <row r="79" spans="1:9" ht="12.75" customHeight="1" x14ac:dyDescent="0.2">
      <c r="A79" s="186" t="s">
        <v>64</v>
      </c>
      <c r="B79" s="186"/>
      <c r="C79" s="186"/>
      <c r="D79" s="186"/>
      <c r="E79" s="186"/>
      <c r="F79" s="186"/>
      <c r="G79" s="15">
        <v>71</v>
      </c>
      <c r="H79" s="33">
        <v>9593340</v>
      </c>
      <c r="I79" s="33">
        <v>9593340</v>
      </c>
    </row>
    <row r="80" spans="1:9" ht="12.75" customHeight="1" x14ac:dyDescent="0.2">
      <c r="A80" s="186" t="s">
        <v>65</v>
      </c>
      <c r="B80" s="186"/>
      <c r="C80" s="186"/>
      <c r="D80" s="186"/>
      <c r="E80" s="186"/>
      <c r="F80" s="186"/>
      <c r="G80" s="15">
        <v>72</v>
      </c>
      <c r="H80" s="33">
        <v>21461614</v>
      </c>
      <c r="I80" s="33">
        <v>21461614</v>
      </c>
    </row>
    <row r="81" spans="1:9" ht="12.75" customHeight="1" x14ac:dyDescent="0.2">
      <c r="A81" s="186" t="s">
        <v>66</v>
      </c>
      <c r="B81" s="186"/>
      <c r="C81" s="186"/>
      <c r="D81" s="186"/>
      <c r="E81" s="186"/>
      <c r="F81" s="186"/>
      <c r="G81" s="15">
        <v>73</v>
      </c>
      <c r="H81" s="33">
        <v>-21461614</v>
      </c>
      <c r="I81" s="33">
        <v>-21461614</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8">
        <v>76</v>
      </c>
      <c r="H84" s="119">
        <v>413930804</v>
      </c>
      <c r="I84" s="119">
        <v>413930804</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49761479</v>
      </c>
      <c r="I89" s="34">
        <f>I90-I91</f>
        <v>20513680</v>
      </c>
    </row>
    <row r="90" spans="1:9" ht="12.75" customHeight="1" x14ac:dyDescent="0.2">
      <c r="A90" s="186" t="s">
        <v>75</v>
      </c>
      <c r="B90" s="186"/>
      <c r="C90" s="186"/>
      <c r="D90" s="186"/>
      <c r="E90" s="186"/>
      <c r="F90" s="186"/>
      <c r="G90" s="15">
        <v>82</v>
      </c>
      <c r="H90" s="33">
        <v>49761479</v>
      </c>
      <c r="I90" s="33">
        <v>20513680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807657</v>
      </c>
      <c r="I92" s="34">
        <f>I93-I94</f>
        <v>-113716641</v>
      </c>
    </row>
    <row r="93" spans="1:9" ht="12.75" customHeight="1" x14ac:dyDescent="0.2">
      <c r="A93" s="186" t="s">
        <v>78</v>
      </c>
      <c r="B93" s="186"/>
      <c r="C93" s="186"/>
      <c r="D93" s="186"/>
      <c r="E93" s="186"/>
      <c r="F93" s="186"/>
      <c r="G93" s="15">
        <v>85</v>
      </c>
      <c r="H93" s="33">
        <v>807657</v>
      </c>
      <c r="I93" s="33">
        <v>0</v>
      </c>
    </row>
    <row r="94" spans="1:9" ht="12.75" customHeight="1" x14ac:dyDescent="0.2">
      <c r="A94" s="186" t="s">
        <v>79</v>
      </c>
      <c r="B94" s="186"/>
      <c r="C94" s="186"/>
      <c r="D94" s="186"/>
      <c r="E94" s="186"/>
      <c r="F94" s="186"/>
      <c r="G94" s="15">
        <v>86</v>
      </c>
      <c r="H94" s="33">
        <v>0</v>
      </c>
      <c r="I94" s="33">
        <v>113716641</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9461087</v>
      </c>
      <c r="I96" s="34">
        <f>SUM(I97:I102)</f>
        <v>10603635</v>
      </c>
    </row>
    <row r="97" spans="1:9" ht="12.75" customHeight="1" x14ac:dyDescent="0.2">
      <c r="A97" s="186" t="s">
        <v>81</v>
      </c>
      <c r="B97" s="186"/>
      <c r="C97" s="186"/>
      <c r="D97" s="186"/>
      <c r="E97" s="186"/>
      <c r="F97" s="186"/>
      <c r="G97" s="15">
        <v>89</v>
      </c>
      <c r="H97" s="33">
        <v>0</v>
      </c>
      <c r="I97" s="33">
        <v>1142548</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9461087</v>
      </c>
      <c r="I99" s="33">
        <v>9461087</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559568617</v>
      </c>
      <c r="I103" s="34">
        <f>SUM(I104:I114)</f>
        <v>597826613</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468705758</v>
      </c>
      <c r="I109" s="33">
        <v>506963754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90862859</v>
      </c>
      <c r="I114" s="33">
        <v>90862859</v>
      </c>
    </row>
    <row r="115" spans="1:9" ht="12.75" customHeight="1" x14ac:dyDescent="0.2">
      <c r="A115" s="188" t="s">
        <v>387</v>
      </c>
      <c r="B115" s="188"/>
      <c r="C115" s="188"/>
      <c r="D115" s="188"/>
      <c r="E115" s="188"/>
      <c r="F115" s="188"/>
      <c r="G115" s="16">
        <v>107</v>
      </c>
      <c r="H115" s="34">
        <f>SUM(H116:H129)</f>
        <v>182608039</v>
      </c>
      <c r="I115" s="34">
        <f>SUM(I116:I129)</f>
        <v>197334256</v>
      </c>
    </row>
    <row r="116" spans="1:9" ht="12.75" customHeight="1" x14ac:dyDescent="0.2">
      <c r="A116" s="186" t="s">
        <v>87</v>
      </c>
      <c r="B116" s="186"/>
      <c r="C116" s="186"/>
      <c r="D116" s="186"/>
      <c r="E116" s="186"/>
      <c r="F116" s="186"/>
      <c r="G116" s="15">
        <v>108</v>
      </c>
      <c r="H116" s="33">
        <v>2026171</v>
      </c>
      <c r="I116" s="33">
        <v>327404</v>
      </c>
    </row>
    <row r="117" spans="1:9" ht="22.15" customHeight="1" x14ac:dyDescent="0.2">
      <c r="A117" s="186" t="s">
        <v>88</v>
      </c>
      <c r="B117" s="186"/>
      <c r="C117" s="186"/>
      <c r="D117" s="186"/>
      <c r="E117" s="186"/>
      <c r="F117" s="186"/>
      <c r="G117" s="15">
        <v>109</v>
      </c>
      <c r="H117" s="33">
        <v>33685890</v>
      </c>
      <c r="I117" s="33">
        <v>34053940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105098182</v>
      </c>
      <c r="I121" s="33">
        <v>136273611</v>
      </c>
    </row>
    <row r="122" spans="1:9" ht="12.75" customHeight="1" x14ac:dyDescent="0.2">
      <c r="A122" s="186" t="s">
        <v>93</v>
      </c>
      <c r="B122" s="186"/>
      <c r="C122" s="186"/>
      <c r="D122" s="186"/>
      <c r="E122" s="186"/>
      <c r="F122" s="186"/>
      <c r="G122" s="15">
        <v>114</v>
      </c>
      <c r="H122" s="33">
        <v>3092283</v>
      </c>
      <c r="I122" s="33">
        <v>8163317</v>
      </c>
    </row>
    <row r="123" spans="1:9" ht="12.75" customHeight="1" x14ac:dyDescent="0.2">
      <c r="A123" s="186" t="s">
        <v>94</v>
      </c>
      <c r="B123" s="186"/>
      <c r="C123" s="186"/>
      <c r="D123" s="186"/>
      <c r="E123" s="186"/>
      <c r="F123" s="186"/>
      <c r="G123" s="15">
        <v>115</v>
      </c>
      <c r="H123" s="33">
        <v>30544822</v>
      </c>
      <c r="I123" s="33">
        <v>13811596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3036400</v>
      </c>
      <c r="I125" s="33">
        <v>1484549</v>
      </c>
    </row>
    <row r="126" spans="1:9" x14ac:dyDescent="0.2">
      <c r="A126" s="186" t="s">
        <v>99</v>
      </c>
      <c r="B126" s="186"/>
      <c r="C126" s="186"/>
      <c r="D126" s="186"/>
      <c r="E126" s="186"/>
      <c r="F126" s="186"/>
      <c r="G126" s="15">
        <v>118</v>
      </c>
      <c r="H126" s="33">
        <v>5124291</v>
      </c>
      <c r="I126" s="33">
        <v>3219839</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187" t="s">
        <v>103</v>
      </c>
      <c r="B130" s="187"/>
      <c r="C130" s="187"/>
      <c r="D130" s="187"/>
      <c r="E130" s="187"/>
      <c r="F130" s="187"/>
      <c r="G130" s="15">
        <v>122</v>
      </c>
      <c r="H130" s="33">
        <v>4363034</v>
      </c>
      <c r="I130" s="33">
        <v>3345140</v>
      </c>
    </row>
    <row r="131" spans="1:9" x14ac:dyDescent="0.2">
      <c r="A131" s="188" t="s">
        <v>388</v>
      </c>
      <c r="B131" s="188"/>
      <c r="C131" s="188"/>
      <c r="D131" s="188"/>
      <c r="E131" s="188"/>
      <c r="F131" s="188"/>
      <c r="G131" s="16">
        <v>123</v>
      </c>
      <c r="H131" s="34">
        <f>H75+H96+H103+H115+H130</f>
        <v>1424039981</v>
      </c>
      <c r="I131" s="34">
        <f>I75+I96+I103+I115+I130</f>
        <v>1333376751</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36" header="0.51181102362204722" footer="0.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1" zoomScaleNormal="100" zoomScaleSheetLayoutView="110" workbookViewId="0">
      <selection activeCell="L105" sqref="L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0"/>
      <c r="K1" s="120"/>
    </row>
    <row r="2" spans="1:11" x14ac:dyDescent="0.2">
      <c r="A2" s="220" t="s">
        <v>449</v>
      </c>
      <c r="B2" s="196"/>
      <c r="C2" s="196"/>
      <c r="D2" s="196"/>
      <c r="E2" s="196"/>
      <c r="F2" s="196"/>
      <c r="G2" s="196"/>
      <c r="H2" s="196"/>
      <c r="I2" s="196"/>
      <c r="J2" s="120"/>
      <c r="K2" s="120"/>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359898171</v>
      </c>
      <c r="I8" s="37">
        <f>SUM(I9:I13)</f>
        <v>29328709</v>
      </c>
      <c r="J8" s="37">
        <f>SUM(J9:J13)</f>
        <v>93925588</v>
      </c>
      <c r="K8" s="37">
        <f>SUM(K9:K13)</f>
        <v>4259070</v>
      </c>
    </row>
    <row r="9" spans="1:11" x14ac:dyDescent="0.2">
      <c r="A9" s="186" t="s">
        <v>121</v>
      </c>
      <c r="B9" s="186"/>
      <c r="C9" s="186"/>
      <c r="D9" s="186"/>
      <c r="E9" s="186"/>
      <c r="F9" s="186"/>
      <c r="G9" s="15">
        <v>126</v>
      </c>
      <c r="H9" s="33">
        <v>4038561</v>
      </c>
      <c r="I9" s="33">
        <v>1603297</v>
      </c>
      <c r="J9" s="33">
        <v>1223133</v>
      </c>
      <c r="K9" s="33">
        <v>759103</v>
      </c>
    </row>
    <row r="10" spans="1:11" x14ac:dyDescent="0.2">
      <c r="A10" s="186" t="s">
        <v>122</v>
      </c>
      <c r="B10" s="186"/>
      <c r="C10" s="186"/>
      <c r="D10" s="186"/>
      <c r="E10" s="186"/>
      <c r="F10" s="186"/>
      <c r="G10" s="15">
        <v>127</v>
      </c>
      <c r="H10" s="33">
        <v>354094242</v>
      </c>
      <c r="I10" s="33">
        <v>26782634</v>
      </c>
      <c r="J10" s="33">
        <v>83511176</v>
      </c>
      <c r="K10" s="33">
        <v>1245986</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1765368</v>
      </c>
      <c r="I13" s="33">
        <f>5358316-4415538</f>
        <v>942778</v>
      </c>
      <c r="J13" s="33">
        <v>9191279</v>
      </c>
      <c r="K13" s="33">
        <v>2253981</v>
      </c>
    </row>
    <row r="14" spans="1:11" x14ac:dyDescent="0.2">
      <c r="A14" s="214" t="s">
        <v>126</v>
      </c>
      <c r="B14" s="214"/>
      <c r="C14" s="214"/>
      <c r="D14" s="214"/>
      <c r="E14" s="214"/>
      <c r="F14" s="214"/>
      <c r="G14" s="20">
        <v>131</v>
      </c>
      <c r="H14" s="37">
        <f>H15+H16+H20+H24+H25+H26+H29+H36</f>
        <v>338855510</v>
      </c>
      <c r="I14" s="37">
        <f>I15+I16+I20+I24+I25+I26+I29+I36</f>
        <v>98289325</v>
      </c>
      <c r="J14" s="37">
        <f>J15+J16+J20+J24+J25+J26+J29+J36</f>
        <v>183757793</v>
      </c>
      <c r="K14" s="37">
        <f>K15+K16+K20+K24+K25+K26+K29+K36</f>
        <v>39063677</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109613683</v>
      </c>
      <c r="I16" s="37">
        <f>SUM(I17:I19)</f>
        <v>17733901</v>
      </c>
      <c r="J16" s="37">
        <f>SUM(J17:J19)</f>
        <v>39005053</v>
      </c>
      <c r="K16" s="37">
        <f>SUM(K17:K19)</f>
        <v>4697571</v>
      </c>
    </row>
    <row r="17" spans="1:11" x14ac:dyDescent="0.2">
      <c r="A17" s="216" t="s">
        <v>128</v>
      </c>
      <c r="B17" s="216"/>
      <c r="C17" s="216"/>
      <c r="D17" s="216"/>
      <c r="E17" s="216"/>
      <c r="F17" s="216"/>
      <c r="G17" s="15">
        <v>134</v>
      </c>
      <c r="H17" s="33">
        <v>65239607</v>
      </c>
      <c r="I17" s="33">
        <v>10582662</v>
      </c>
      <c r="J17" s="33">
        <v>15344347</v>
      </c>
      <c r="K17" s="33">
        <v>2219372</v>
      </c>
    </row>
    <row r="18" spans="1:11" x14ac:dyDescent="0.2">
      <c r="A18" s="216" t="s">
        <v>129</v>
      </c>
      <c r="B18" s="216"/>
      <c r="C18" s="216"/>
      <c r="D18" s="216"/>
      <c r="E18" s="216"/>
      <c r="F18" s="216"/>
      <c r="G18" s="15">
        <v>135</v>
      </c>
      <c r="H18" s="33">
        <v>10239962</v>
      </c>
      <c r="I18" s="33">
        <v>866870</v>
      </c>
      <c r="J18" s="33">
        <v>2294719</v>
      </c>
      <c r="K18" s="33">
        <v>164490</v>
      </c>
    </row>
    <row r="19" spans="1:11" x14ac:dyDescent="0.2">
      <c r="A19" s="216" t="s">
        <v>130</v>
      </c>
      <c r="B19" s="216"/>
      <c r="C19" s="216"/>
      <c r="D19" s="216"/>
      <c r="E19" s="216"/>
      <c r="F19" s="216"/>
      <c r="G19" s="15">
        <v>136</v>
      </c>
      <c r="H19" s="33">
        <v>34134114</v>
      </c>
      <c r="I19" s="33">
        <v>6284369</v>
      </c>
      <c r="J19" s="33">
        <v>21365987</v>
      </c>
      <c r="K19" s="33">
        <v>2313709</v>
      </c>
    </row>
    <row r="20" spans="1:11" x14ac:dyDescent="0.2">
      <c r="A20" s="215" t="s">
        <v>131</v>
      </c>
      <c r="B20" s="215"/>
      <c r="C20" s="215"/>
      <c r="D20" s="215"/>
      <c r="E20" s="215"/>
      <c r="F20" s="215"/>
      <c r="G20" s="20">
        <v>137</v>
      </c>
      <c r="H20" s="37">
        <f>SUM(H21:H23)</f>
        <v>107304991</v>
      </c>
      <c r="I20" s="37">
        <f>SUM(I21:I23)</f>
        <v>26429991</v>
      </c>
      <c r="J20" s="37">
        <f>SUM(J21:J23)</f>
        <v>33814870</v>
      </c>
      <c r="K20" s="37">
        <f>SUM(K21:K23)</f>
        <v>7659004</v>
      </c>
    </row>
    <row r="21" spans="1:11" x14ac:dyDescent="0.2">
      <c r="A21" s="216" t="s">
        <v>109</v>
      </c>
      <c r="B21" s="216"/>
      <c r="C21" s="216"/>
      <c r="D21" s="216"/>
      <c r="E21" s="216"/>
      <c r="F21" s="216"/>
      <c r="G21" s="15">
        <v>138</v>
      </c>
      <c r="H21" s="33">
        <v>63004118</v>
      </c>
      <c r="I21" s="33">
        <v>15356745</v>
      </c>
      <c r="J21" s="33">
        <v>20346563</v>
      </c>
      <c r="K21" s="33">
        <v>4288249</v>
      </c>
    </row>
    <row r="22" spans="1:11" x14ac:dyDescent="0.2">
      <c r="A22" s="216" t="s">
        <v>110</v>
      </c>
      <c r="B22" s="216"/>
      <c r="C22" s="216"/>
      <c r="D22" s="216"/>
      <c r="E22" s="216"/>
      <c r="F22" s="216"/>
      <c r="G22" s="15">
        <v>139</v>
      </c>
      <c r="H22" s="33">
        <v>29157519</v>
      </c>
      <c r="I22" s="33">
        <v>7335475</v>
      </c>
      <c r="J22" s="33">
        <v>8537926</v>
      </c>
      <c r="K22" s="33">
        <v>2147677</v>
      </c>
    </row>
    <row r="23" spans="1:11" x14ac:dyDescent="0.2">
      <c r="A23" s="216" t="s">
        <v>111</v>
      </c>
      <c r="B23" s="216"/>
      <c r="C23" s="216"/>
      <c r="D23" s="216"/>
      <c r="E23" s="216"/>
      <c r="F23" s="216"/>
      <c r="G23" s="15">
        <v>140</v>
      </c>
      <c r="H23" s="33">
        <v>15143354</v>
      </c>
      <c r="I23" s="33">
        <v>3737771</v>
      </c>
      <c r="J23" s="33">
        <v>4930381</v>
      </c>
      <c r="K23" s="33">
        <v>1223078</v>
      </c>
    </row>
    <row r="24" spans="1:11" x14ac:dyDescent="0.2">
      <c r="A24" s="186" t="s">
        <v>112</v>
      </c>
      <c r="B24" s="186"/>
      <c r="C24" s="186"/>
      <c r="D24" s="186"/>
      <c r="E24" s="186"/>
      <c r="F24" s="186"/>
      <c r="G24" s="15">
        <v>141</v>
      </c>
      <c r="H24" s="33">
        <v>95451181</v>
      </c>
      <c r="I24" s="33">
        <v>42842632</v>
      </c>
      <c r="J24" s="33">
        <v>94780550</v>
      </c>
      <c r="K24" s="33">
        <v>23070674</v>
      </c>
    </row>
    <row r="25" spans="1:11" x14ac:dyDescent="0.2">
      <c r="A25" s="186" t="s">
        <v>113</v>
      </c>
      <c r="B25" s="186"/>
      <c r="C25" s="186"/>
      <c r="D25" s="186"/>
      <c r="E25" s="186"/>
      <c r="F25" s="186"/>
      <c r="G25" s="15">
        <v>142</v>
      </c>
      <c r="H25" s="33">
        <v>17436489</v>
      </c>
      <c r="I25" s="33">
        <v>3769102</v>
      </c>
      <c r="J25" s="33">
        <v>10771240</v>
      </c>
      <c r="K25" s="33">
        <v>2976210</v>
      </c>
    </row>
    <row r="26" spans="1:11" x14ac:dyDescent="0.2">
      <c r="A26" s="215" t="s">
        <v>132</v>
      </c>
      <c r="B26" s="215"/>
      <c r="C26" s="215"/>
      <c r="D26" s="215"/>
      <c r="E26" s="215"/>
      <c r="F26" s="215"/>
      <c r="G26" s="20">
        <v>143</v>
      </c>
      <c r="H26" s="37">
        <f>H27+H28</f>
        <v>3969247</v>
      </c>
      <c r="I26" s="37">
        <f>I27+I28</f>
        <v>3952415</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3969247</v>
      </c>
      <c r="I28" s="33">
        <v>3952415</v>
      </c>
      <c r="J28" s="33">
        <v>0</v>
      </c>
      <c r="K28" s="33">
        <v>0</v>
      </c>
    </row>
    <row r="29" spans="1:11" x14ac:dyDescent="0.2">
      <c r="A29" s="215" t="s">
        <v>135</v>
      </c>
      <c r="B29" s="215"/>
      <c r="C29" s="215"/>
      <c r="D29" s="215"/>
      <c r="E29" s="215"/>
      <c r="F29" s="215"/>
      <c r="G29" s="20">
        <v>146</v>
      </c>
      <c r="H29" s="37">
        <f>SUM(H30:H35)</f>
        <v>1949354</v>
      </c>
      <c r="I29" s="37">
        <f>SUM(I30:I35)</f>
        <v>867686</v>
      </c>
      <c r="J29" s="37">
        <f>SUM(J30:J35)</f>
        <v>263906</v>
      </c>
      <c r="K29" s="37">
        <f>SUM(K30:K35)</f>
        <v>263906</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1949354</v>
      </c>
      <c r="I32" s="33">
        <f>5283224-4415538</f>
        <v>867686</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263906</v>
      </c>
      <c r="K35" s="33">
        <v>263906</v>
      </c>
    </row>
    <row r="36" spans="1:11" x14ac:dyDescent="0.2">
      <c r="A36" s="186" t="s">
        <v>114</v>
      </c>
      <c r="B36" s="186"/>
      <c r="C36" s="186"/>
      <c r="D36" s="186"/>
      <c r="E36" s="186"/>
      <c r="F36" s="186"/>
      <c r="G36" s="15">
        <v>153</v>
      </c>
      <c r="H36" s="33">
        <v>3130565</v>
      </c>
      <c r="I36" s="33">
        <v>2693598</v>
      </c>
      <c r="J36" s="33">
        <v>5122174</v>
      </c>
      <c r="K36" s="33">
        <v>396312</v>
      </c>
    </row>
    <row r="37" spans="1:11" x14ac:dyDescent="0.2">
      <c r="A37" s="214" t="s">
        <v>142</v>
      </c>
      <c r="B37" s="214"/>
      <c r="C37" s="214"/>
      <c r="D37" s="214"/>
      <c r="E37" s="214"/>
      <c r="F37" s="214"/>
      <c r="G37" s="20">
        <v>154</v>
      </c>
      <c r="H37" s="37">
        <f>SUM(H38:H47)</f>
        <v>1116886</v>
      </c>
      <c r="I37" s="37">
        <f>SUM(I38:I47)</f>
        <v>393996</v>
      </c>
      <c r="J37" s="37">
        <f>SUM(J38:J47)</f>
        <v>883528</v>
      </c>
      <c r="K37" s="37">
        <f>SUM(K38:K47)</f>
        <v>262431</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597526</v>
      </c>
      <c r="I41" s="33">
        <v>150059</v>
      </c>
      <c r="J41" s="33">
        <v>514159</v>
      </c>
      <c r="K41" s="33">
        <v>129242</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268300</v>
      </c>
      <c r="I44" s="33">
        <v>154793</v>
      </c>
      <c r="J44" s="33">
        <v>829</v>
      </c>
      <c r="K44" s="33">
        <v>680</v>
      </c>
    </row>
    <row r="45" spans="1:11" x14ac:dyDescent="0.2">
      <c r="A45" s="186" t="s">
        <v>150</v>
      </c>
      <c r="B45" s="186"/>
      <c r="C45" s="186"/>
      <c r="D45" s="186"/>
      <c r="E45" s="186"/>
      <c r="F45" s="186"/>
      <c r="G45" s="15">
        <v>162</v>
      </c>
      <c r="H45" s="33">
        <v>251060</v>
      </c>
      <c r="I45" s="33">
        <v>89144</v>
      </c>
      <c r="J45" s="33">
        <v>368540</v>
      </c>
      <c r="K45" s="33">
        <v>132509</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21041663</v>
      </c>
      <c r="I48" s="37">
        <f>SUM(I49:I55)</f>
        <v>5467697</v>
      </c>
      <c r="J48" s="37">
        <f>SUM(J49:J55)</f>
        <v>24767964</v>
      </c>
      <c r="K48" s="37">
        <f>SUM(K49:K55)</f>
        <v>17350849</v>
      </c>
    </row>
    <row r="49" spans="1:11" ht="25.15" customHeight="1" x14ac:dyDescent="0.2">
      <c r="A49" s="186" t="s">
        <v>154</v>
      </c>
      <c r="B49" s="186"/>
      <c r="C49" s="186"/>
      <c r="D49" s="186"/>
      <c r="E49" s="186"/>
      <c r="F49" s="186"/>
      <c r="G49" s="15">
        <v>166</v>
      </c>
      <c r="H49" s="33">
        <v>714544</v>
      </c>
      <c r="I49" s="33">
        <v>270689</v>
      </c>
      <c r="J49" s="33">
        <v>1170664</v>
      </c>
      <c r="K49" s="33">
        <v>292752</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16557469</v>
      </c>
      <c r="I51" s="33">
        <v>3688091</v>
      </c>
      <c r="J51" s="33">
        <v>16106536</v>
      </c>
      <c r="K51" s="33">
        <v>9856745</v>
      </c>
    </row>
    <row r="52" spans="1:11" x14ac:dyDescent="0.2">
      <c r="A52" s="210" t="s">
        <v>157</v>
      </c>
      <c r="B52" s="210"/>
      <c r="C52" s="210"/>
      <c r="D52" s="210"/>
      <c r="E52" s="210"/>
      <c r="F52" s="210"/>
      <c r="G52" s="15">
        <v>169</v>
      </c>
      <c r="H52" s="33">
        <v>3769650</v>
      </c>
      <c r="I52" s="33">
        <v>1508917</v>
      </c>
      <c r="J52" s="33">
        <v>7490764</v>
      </c>
      <c r="K52" s="33">
        <v>7201352</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361015057</v>
      </c>
      <c r="I60" s="37">
        <f t="shared" ref="I60:K60" si="0">I8+I37+I56+I57</f>
        <v>29722705</v>
      </c>
      <c r="J60" s="37">
        <f t="shared" si="0"/>
        <v>94809116</v>
      </c>
      <c r="K60" s="37">
        <f t="shared" si="0"/>
        <v>4521501</v>
      </c>
    </row>
    <row r="61" spans="1:11" x14ac:dyDescent="0.2">
      <c r="A61" s="214" t="s">
        <v>166</v>
      </c>
      <c r="B61" s="214"/>
      <c r="C61" s="214"/>
      <c r="D61" s="214"/>
      <c r="E61" s="214"/>
      <c r="F61" s="214"/>
      <c r="G61" s="20">
        <v>178</v>
      </c>
      <c r="H61" s="37">
        <f>H14+H48+H58+H59</f>
        <v>359897173</v>
      </c>
      <c r="I61" s="37">
        <f t="shared" ref="I61:K61" si="1">I14+I48+I58+I59</f>
        <v>103757022</v>
      </c>
      <c r="J61" s="37">
        <f t="shared" si="1"/>
        <v>208525757</v>
      </c>
      <c r="K61" s="37">
        <f t="shared" si="1"/>
        <v>56414526</v>
      </c>
    </row>
    <row r="62" spans="1:11" x14ac:dyDescent="0.2">
      <c r="A62" s="214" t="s">
        <v>167</v>
      </c>
      <c r="B62" s="214"/>
      <c r="C62" s="214"/>
      <c r="D62" s="214"/>
      <c r="E62" s="214"/>
      <c r="F62" s="214"/>
      <c r="G62" s="20">
        <v>179</v>
      </c>
      <c r="H62" s="37">
        <f>H60-H61</f>
        <v>1117884</v>
      </c>
      <c r="I62" s="37">
        <f t="shared" ref="I62:K62" si="2">I60-I61</f>
        <v>-74034317</v>
      </c>
      <c r="J62" s="37">
        <f t="shared" si="2"/>
        <v>-113716641</v>
      </c>
      <c r="K62" s="37">
        <f t="shared" si="2"/>
        <v>-51893025</v>
      </c>
    </row>
    <row r="63" spans="1:11" x14ac:dyDescent="0.2">
      <c r="A63" s="213" t="s">
        <v>168</v>
      </c>
      <c r="B63" s="213"/>
      <c r="C63" s="213"/>
      <c r="D63" s="213"/>
      <c r="E63" s="213"/>
      <c r="F63" s="213"/>
      <c r="G63" s="20">
        <v>180</v>
      </c>
      <c r="H63" s="37">
        <f>+IF((H60-H61)&gt;0,(H60-H61),0)</f>
        <v>1117884</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-74034317</v>
      </c>
      <c r="J64" s="37">
        <f t="shared" si="4"/>
        <v>-113716641</v>
      </c>
      <c r="K64" s="37">
        <f t="shared" si="4"/>
        <v>-51893025</v>
      </c>
    </row>
    <row r="65" spans="1:11" x14ac:dyDescent="0.2">
      <c r="A65" s="219" t="s">
        <v>115</v>
      </c>
      <c r="B65" s="219"/>
      <c r="C65" s="219"/>
      <c r="D65" s="219"/>
      <c r="E65" s="219"/>
      <c r="F65" s="219"/>
      <c r="G65" s="15">
        <v>182</v>
      </c>
      <c r="H65" s="33">
        <v>310227</v>
      </c>
      <c r="I65" s="33">
        <v>0</v>
      </c>
      <c r="J65" s="33">
        <v>0</v>
      </c>
      <c r="K65" s="33">
        <v>0</v>
      </c>
    </row>
    <row r="66" spans="1:11" x14ac:dyDescent="0.2">
      <c r="A66" s="214" t="s">
        <v>170</v>
      </c>
      <c r="B66" s="214"/>
      <c r="C66" s="214"/>
      <c r="D66" s="214"/>
      <c r="E66" s="214"/>
      <c r="F66" s="214"/>
      <c r="G66" s="20">
        <v>183</v>
      </c>
      <c r="H66" s="37">
        <f>H62-H65</f>
        <v>807657</v>
      </c>
      <c r="I66" s="37">
        <f t="shared" ref="I66:K66" si="5">I62-I65</f>
        <v>-74034317</v>
      </c>
      <c r="J66" s="37">
        <f t="shared" si="5"/>
        <v>-113716641</v>
      </c>
      <c r="K66" s="37">
        <f t="shared" si="5"/>
        <v>-51893025</v>
      </c>
    </row>
    <row r="67" spans="1:11" x14ac:dyDescent="0.2">
      <c r="A67" s="213" t="s">
        <v>171</v>
      </c>
      <c r="B67" s="213"/>
      <c r="C67" s="213"/>
      <c r="D67" s="213"/>
      <c r="E67" s="213"/>
      <c r="F67" s="213"/>
      <c r="G67" s="20">
        <v>184</v>
      </c>
      <c r="H67" s="37">
        <f>+IF((H62-H65)&gt;0,(H62-H65),0)</f>
        <v>807657</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-74034317</v>
      </c>
      <c r="J68" s="37">
        <f t="shared" si="7"/>
        <v>-113716641</v>
      </c>
      <c r="K68" s="37">
        <f t="shared" si="7"/>
        <v>-51893025</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1">
        <v>0</v>
      </c>
      <c r="I77" s="121">
        <v>0</v>
      </c>
      <c r="J77" s="121">
        <v>0</v>
      </c>
      <c r="K77" s="121">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1">
        <v>0</v>
      </c>
      <c r="I80" s="121">
        <v>0</v>
      </c>
      <c r="J80" s="121">
        <v>0</v>
      </c>
      <c r="K80" s="121">
        <v>0</v>
      </c>
    </row>
    <row r="81" spans="1:11" x14ac:dyDescent="0.2">
      <c r="A81" s="214" t="s">
        <v>185</v>
      </c>
      <c r="B81" s="214"/>
      <c r="C81" s="214"/>
      <c r="D81" s="214"/>
      <c r="E81" s="214"/>
      <c r="F81" s="214"/>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807657</v>
      </c>
      <c r="I89" s="40">
        <v>-74034317</v>
      </c>
      <c r="J89" s="40">
        <v>-113716641</v>
      </c>
      <c r="K89" s="40">
        <v>-51893025</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807657</v>
      </c>
      <c r="I101" s="39">
        <f>I89+I100</f>
        <v>-74034317</v>
      </c>
      <c r="J101" s="39">
        <f>J89+J100</f>
        <v>-113716641</v>
      </c>
      <c r="K101" s="39">
        <f>K89+K100</f>
        <v>-51893025</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zoomScaleSheetLayoutView="110" workbookViewId="0">
      <selection activeCell="H62" sqref="H6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449</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1117884</v>
      </c>
      <c r="I8" s="43">
        <v>-113716641</v>
      </c>
    </row>
    <row r="9" spans="1:9" ht="12.75" customHeight="1" x14ac:dyDescent="0.2">
      <c r="A9" s="257" t="s">
        <v>211</v>
      </c>
      <c r="B9" s="258"/>
      <c r="C9" s="258"/>
      <c r="D9" s="258"/>
      <c r="E9" s="258"/>
      <c r="F9" s="259"/>
      <c r="G9" s="25">
        <v>2</v>
      </c>
      <c r="H9" s="44">
        <f>H10+H11+H12+H13+H14+H15+H16+H17</f>
        <v>117990490</v>
      </c>
      <c r="I9" s="44">
        <f>I10+I11+I12+I13+I14+I15+I16+I17</f>
        <v>109673523</v>
      </c>
    </row>
    <row r="10" spans="1:9" ht="12.75" customHeight="1" x14ac:dyDescent="0.2">
      <c r="A10" s="254" t="s">
        <v>212</v>
      </c>
      <c r="B10" s="255"/>
      <c r="C10" s="255"/>
      <c r="D10" s="255"/>
      <c r="E10" s="255"/>
      <c r="F10" s="256"/>
      <c r="G10" s="26">
        <v>3</v>
      </c>
      <c r="H10" s="45">
        <v>95451181</v>
      </c>
      <c r="I10" s="45">
        <v>94780550</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3969247</v>
      </c>
      <c r="I12" s="45">
        <v>0</v>
      </c>
    </row>
    <row r="13" spans="1:9" ht="12.75" customHeight="1" x14ac:dyDescent="0.2">
      <c r="A13" s="254" t="s">
        <v>215</v>
      </c>
      <c r="B13" s="255"/>
      <c r="C13" s="255"/>
      <c r="D13" s="255"/>
      <c r="E13" s="255"/>
      <c r="F13" s="256"/>
      <c r="G13" s="26">
        <v>6</v>
      </c>
      <c r="H13" s="45">
        <v>-865826</v>
      </c>
      <c r="I13" s="45">
        <v>-514988</v>
      </c>
    </row>
    <row r="14" spans="1:9" ht="12.75" customHeight="1" x14ac:dyDescent="0.2">
      <c r="A14" s="254" t="s">
        <v>216</v>
      </c>
      <c r="B14" s="255"/>
      <c r="C14" s="255"/>
      <c r="D14" s="255"/>
      <c r="E14" s="255"/>
      <c r="F14" s="256"/>
      <c r="G14" s="26">
        <v>7</v>
      </c>
      <c r="H14" s="45">
        <v>17272013</v>
      </c>
      <c r="I14" s="45">
        <v>16106536</v>
      </c>
    </row>
    <row r="15" spans="1:9" ht="12.75" customHeight="1" x14ac:dyDescent="0.2">
      <c r="A15" s="254" t="s">
        <v>217</v>
      </c>
      <c r="B15" s="255"/>
      <c r="C15" s="255"/>
      <c r="D15" s="255"/>
      <c r="E15" s="255"/>
      <c r="F15" s="256"/>
      <c r="G15" s="26">
        <v>8</v>
      </c>
      <c r="H15" s="45">
        <v>2166637</v>
      </c>
      <c r="I15" s="45">
        <v>-677714</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-2762</v>
      </c>
      <c r="I17" s="45">
        <v>-20861</v>
      </c>
    </row>
    <row r="18" spans="1:9" ht="28.15" customHeight="1" x14ac:dyDescent="0.2">
      <c r="A18" s="233" t="s">
        <v>390</v>
      </c>
      <c r="B18" s="234"/>
      <c r="C18" s="234"/>
      <c r="D18" s="234"/>
      <c r="E18" s="234"/>
      <c r="F18" s="235"/>
      <c r="G18" s="25">
        <v>11</v>
      </c>
      <c r="H18" s="44">
        <f>H8+H9</f>
        <v>119108374</v>
      </c>
      <c r="I18" s="44">
        <f>I8+I9</f>
        <v>-4043118</v>
      </c>
    </row>
    <row r="19" spans="1:9" ht="12.75" customHeight="1" x14ac:dyDescent="0.2">
      <c r="A19" s="257" t="s">
        <v>220</v>
      </c>
      <c r="B19" s="258"/>
      <c r="C19" s="258"/>
      <c r="D19" s="258"/>
      <c r="E19" s="258"/>
      <c r="F19" s="259"/>
      <c r="G19" s="25">
        <v>12</v>
      </c>
      <c r="H19" s="44">
        <f>H20+H21+H22+H23</f>
        <v>-4602656</v>
      </c>
      <c r="I19" s="44">
        <f>I20+I21+I22+I23</f>
        <v>-15184084</v>
      </c>
    </row>
    <row r="20" spans="1:9" ht="12.75" customHeight="1" x14ac:dyDescent="0.2">
      <c r="A20" s="254" t="s">
        <v>221</v>
      </c>
      <c r="B20" s="255"/>
      <c r="C20" s="255"/>
      <c r="D20" s="255"/>
      <c r="E20" s="255"/>
      <c r="F20" s="256"/>
      <c r="G20" s="26">
        <v>13</v>
      </c>
      <c r="H20" s="45">
        <v>8572155</v>
      </c>
      <c r="I20" s="45">
        <v>-16817262</v>
      </c>
    </row>
    <row r="21" spans="1:9" ht="12.75" customHeight="1" x14ac:dyDescent="0.2">
      <c r="A21" s="254" t="s">
        <v>222</v>
      </c>
      <c r="B21" s="255"/>
      <c r="C21" s="255"/>
      <c r="D21" s="255"/>
      <c r="E21" s="255"/>
      <c r="F21" s="256"/>
      <c r="G21" s="26">
        <v>14</v>
      </c>
      <c r="H21" s="45">
        <v>-12923227</v>
      </c>
      <c r="I21" s="45">
        <v>5606961</v>
      </c>
    </row>
    <row r="22" spans="1:9" ht="12.75" customHeight="1" x14ac:dyDescent="0.2">
      <c r="A22" s="254" t="s">
        <v>223</v>
      </c>
      <c r="B22" s="255"/>
      <c r="C22" s="255"/>
      <c r="D22" s="255"/>
      <c r="E22" s="255"/>
      <c r="F22" s="256"/>
      <c r="G22" s="26">
        <v>15</v>
      </c>
      <c r="H22" s="45">
        <v>-251584</v>
      </c>
      <c r="I22" s="45">
        <v>-3973783</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114505718</v>
      </c>
      <c r="I24" s="44">
        <f>I18+I19</f>
        <v>-19227202</v>
      </c>
    </row>
    <row r="25" spans="1:9" ht="12.75" customHeight="1" x14ac:dyDescent="0.2">
      <c r="A25" s="245" t="s">
        <v>226</v>
      </c>
      <c r="B25" s="246"/>
      <c r="C25" s="246"/>
      <c r="D25" s="246"/>
      <c r="E25" s="246"/>
      <c r="F25" s="247"/>
      <c r="G25" s="26">
        <v>18</v>
      </c>
      <c r="H25" s="45">
        <v>-16540407</v>
      </c>
      <c r="I25" s="45">
        <v>-9670596</v>
      </c>
    </row>
    <row r="26" spans="1:9" ht="12.75" customHeight="1" x14ac:dyDescent="0.2">
      <c r="A26" s="245" t="s">
        <v>227</v>
      </c>
      <c r="B26" s="246"/>
      <c r="C26" s="246"/>
      <c r="D26" s="246"/>
      <c r="E26" s="246"/>
      <c r="F26" s="247"/>
      <c r="G26" s="26">
        <v>19</v>
      </c>
      <c r="H26" s="45">
        <v>-976544</v>
      </c>
      <c r="I26" s="45">
        <v>-264886</v>
      </c>
    </row>
    <row r="27" spans="1:9" ht="25.9" customHeight="1" x14ac:dyDescent="0.2">
      <c r="A27" s="236" t="s">
        <v>228</v>
      </c>
      <c r="B27" s="237"/>
      <c r="C27" s="237"/>
      <c r="D27" s="237"/>
      <c r="E27" s="237"/>
      <c r="F27" s="238"/>
      <c r="G27" s="27">
        <v>20</v>
      </c>
      <c r="H27" s="46">
        <f>H24+H25+H26</f>
        <v>96988767</v>
      </c>
      <c r="I27" s="46">
        <f>I24+I25+I26</f>
        <v>-29162684</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615390</v>
      </c>
      <c r="I31" s="48">
        <v>514988</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3603358</v>
      </c>
      <c r="I33" s="48">
        <v>6143720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4218748</v>
      </c>
      <c r="I35" s="49">
        <f>I29+I30+I31+I32+I33+I34</f>
        <v>6658708</v>
      </c>
    </row>
    <row r="36" spans="1:9" ht="22.9" customHeight="1" x14ac:dyDescent="0.2">
      <c r="A36" s="245" t="s">
        <v>237</v>
      </c>
      <c r="B36" s="246"/>
      <c r="C36" s="246"/>
      <c r="D36" s="246"/>
      <c r="E36" s="246"/>
      <c r="F36" s="247"/>
      <c r="G36" s="26">
        <v>28</v>
      </c>
      <c r="H36" s="48">
        <v>-59118744</v>
      </c>
      <c r="I36" s="48">
        <v>-25677453</v>
      </c>
    </row>
    <row r="37" spans="1:9" ht="12.75" customHeight="1" x14ac:dyDescent="0.2">
      <c r="A37" s="245" t="s">
        <v>238</v>
      </c>
      <c r="B37" s="246"/>
      <c r="C37" s="246"/>
      <c r="D37" s="246"/>
      <c r="E37" s="246"/>
      <c r="F37" s="247"/>
      <c r="G37" s="26">
        <v>29</v>
      </c>
      <c r="H37" s="48">
        <v>-7499900</v>
      </c>
      <c r="I37" s="48">
        <v>-11655940</v>
      </c>
    </row>
    <row r="38" spans="1:9" ht="12.75" customHeight="1" x14ac:dyDescent="0.2">
      <c r="A38" s="245" t="s">
        <v>239</v>
      </c>
      <c r="B38" s="246"/>
      <c r="C38" s="246"/>
      <c r="D38" s="246"/>
      <c r="E38" s="246"/>
      <c r="F38" s="247"/>
      <c r="G38" s="26">
        <v>30</v>
      </c>
      <c r="H38" s="48">
        <v>-2000</v>
      </c>
      <c r="I38" s="48">
        <v>-70000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-66620644</v>
      </c>
      <c r="I41" s="49">
        <f>I36+I37+I38+I39+I40</f>
        <v>-37403393</v>
      </c>
    </row>
    <row r="42" spans="1:9" ht="29.45" customHeight="1" x14ac:dyDescent="0.2">
      <c r="A42" s="236" t="s">
        <v>243</v>
      </c>
      <c r="B42" s="237"/>
      <c r="C42" s="237"/>
      <c r="D42" s="237"/>
      <c r="E42" s="237"/>
      <c r="F42" s="238"/>
      <c r="G42" s="27">
        <v>34</v>
      </c>
      <c r="H42" s="50">
        <f>H35+H41</f>
        <v>-62401896</v>
      </c>
      <c r="I42" s="50">
        <f>I35+I41</f>
        <v>-30744685</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79493683</v>
      </c>
      <c r="I46" s="48">
        <v>67073761</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79493683</v>
      </c>
      <c r="I48" s="49">
        <f>I44+I45+I46+I47</f>
        <v>67073761</v>
      </c>
    </row>
    <row r="49" spans="1:9" ht="24.6" customHeight="1" x14ac:dyDescent="0.2">
      <c r="A49" s="245" t="s">
        <v>389</v>
      </c>
      <c r="B49" s="246"/>
      <c r="C49" s="246"/>
      <c r="D49" s="246"/>
      <c r="E49" s="246"/>
      <c r="F49" s="247"/>
      <c r="G49" s="26">
        <v>40</v>
      </c>
      <c r="H49" s="48">
        <v>-112557532</v>
      </c>
      <c r="I49" s="48">
        <v>-4681676</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-2604540</v>
      </c>
      <c r="I51" s="48">
        <v>-1457189</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-115162072</v>
      </c>
      <c r="I54" s="49">
        <f>I49+I50+I51+I52+I53</f>
        <v>-6138865</v>
      </c>
    </row>
    <row r="55" spans="1:9" ht="29.45" customHeight="1" x14ac:dyDescent="0.2">
      <c r="A55" s="248" t="s">
        <v>255</v>
      </c>
      <c r="B55" s="249"/>
      <c r="C55" s="249"/>
      <c r="D55" s="249"/>
      <c r="E55" s="249"/>
      <c r="F55" s="250"/>
      <c r="G55" s="25">
        <v>46</v>
      </c>
      <c r="H55" s="49">
        <f>H48+H54</f>
        <v>-35668389</v>
      </c>
      <c r="I55" s="49">
        <f>I48+I54</f>
        <v>60934896</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-1081518</v>
      </c>
      <c r="I57" s="49">
        <f>I27+I42+I55+I56</f>
        <v>1027527</v>
      </c>
    </row>
    <row r="58" spans="1:9" x14ac:dyDescent="0.2">
      <c r="A58" s="251" t="s">
        <v>258</v>
      </c>
      <c r="B58" s="252"/>
      <c r="C58" s="252"/>
      <c r="D58" s="252"/>
      <c r="E58" s="252"/>
      <c r="F58" s="253"/>
      <c r="G58" s="26">
        <v>49</v>
      </c>
      <c r="H58" s="48">
        <v>3685508</v>
      </c>
      <c r="I58" s="48">
        <v>2603990</v>
      </c>
    </row>
    <row r="59" spans="1:9" ht="31.15" customHeight="1" x14ac:dyDescent="0.2">
      <c r="A59" s="236" t="s">
        <v>259</v>
      </c>
      <c r="B59" s="237"/>
      <c r="C59" s="237"/>
      <c r="D59" s="237"/>
      <c r="E59" s="237"/>
      <c r="F59" s="238"/>
      <c r="G59" s="27">
        <v>50</v>
      </c>
      <c r="H59" s="50">
        <f>H57+H58</f>
        <v>2603990</v>
      </c>
      <c r="I59" s="50">
        <f>I57+I58</f>
        <v>3631517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H45" sqref="H4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3">
        <f>SUM(H8:H15)</f>
        <v>0</v>
      </c>
      <c r="I16" s="53">
        <f>SUM(I8:I15)</f>
        <v>0</v>
      </c>
    </row>
    <row r="17" spans="1:9" x14ac:dyDescent="0.2">
      <c r="A17" s="277" t="s">
        <v>270</v>
      </c>
      <c r="B17" s="277"/>
      <c r="C17" s="277"/>
      <c r="D17" s="277"/>
      <c r="E17" s="277"/>
      <c r="F17" s="277"/>
      <c r="G17" s="30">
        <v>10</v>
      </c>
      <c r="H17" s="52">
        <v>0</v>
      </c>
      <c r="I17" s="52">
        <v>0</v>
      </c>
    </row>
    <row r="18" spans="1:9" x14ac:dyDescent="0.2">
      <c r="A18" s="277" t="s">
        <v>271</v>
      </c>
      <c r="B18" s="277"/>
      <c r="C18" s="277"/>
      <c r="D18" s="277"/>
      <c r="E18" s="277"/>
      <c r="F18" s="277"/>
      <c r="G18" s="30">
        <v>11</v>
      </c>
      <c r="H18" s="52">
        <v>0</v>
      </c>
      <c r="I18" s="52">
        <v>0</v>
      </c>
    </row>
    <row r="19" spans="1:9" ht="27.6" customHeight="1" x14ac:dyDescent="0.2">
      <c r="A19" s="273" t="s">
        <v>272</v>
      </c>
      <c r="B19" s="273"/>
      <c r="C19" s="273"/>
      <c r="D19" s="273"/>
      <c r="E19" s="273"/>
      <c r="F19" s="273"/>
      <c r="G19" s="32">
        <v>12</v>
      </c>
      <c r="H19" s="54">
        <f>H16+H17+H18</f>
        <v>0</v>
      </c>
      <c r="I19" s="54">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3">
        <f>SUM(H21:H26)</f>
        <v>0</v>
      </c>
      <c r="I27" s="53">
        <f>SUM(I21:I26)</f>
        <v>0</v>
      </c>
    </row>
    <row r="28" spans="1:9" ht="27" customHeight="1" x14ac:dyDescent="0.2">
      <c r="A28" s="277" t="s">
        <v>280</v>
      </c>
      <c r="B28" s="277"/>
      <c r="C28" s="277"/>
      <c r="D28" s="277"/>
      <c r="E28" s="277"/>
      <c r="F28" s="277"/>
      <c r="G28" s="30">
        <v>20</v>
      </c>
      <c r="H28" s="52">
        <v>0</v>
      </c>
      <c r="I28" s="52">
        <v>0</v>
      </c>
    </row>
    <row r="29" spans="1:9" x14ac:dyDescent="0.2">
      <c r="A29" s="277" t="s">
        <v>281</v>
      </c>
      <c r="B29" s="277"/>
      <c r="C29" s="277"/>
      <c r="D29" s="277"/>
      <c r="E29" s="277"/>
      <c r="F29" s="277"/>
      <c r="G29" s="30">
        <v>21</v>
      </c>
      <c r="H29" s="52">
        <v>0</v>
      </c>
      <c r="I29" s="52">
        <v>0</v>
      </c>
    </row>
    <row r="30" spans="1:9" x14ac:dyDescent="0.2">
      <c r="A30" s="277" t="s">
        <v>282</v>
      </c>
      <c r="B30" s="277"/>
      <c r="C30" s="277"/>
      <c r="D30" s="277"/>
      <c r="E30" s="277"/>
      <c r="F30" s="277"/>
      <c r="G30" s="30">
        <v>22</v>
      </c>
      <c r="H30" s="52">
        <v>0</v>
      </c>
      <c r="I30" s="52">
        <v>0</v>
      </c>
    </row>
    <row r="31" spans="1:9" x14ac:dyDescent="0.2">
      <c r="A31" s="277" t="s">
        <v>283</v>
      </c>
      <c r="B31" s="277"/>
      <c r="C31" s="277"/>
      <c r="D31" s="277"/>
      <c r="E31" s="277"/>
      <c r="F31" s="277"/>
      <c r="G31" s="30">
        <v>23</v>
      </c>
      <c r="H31" s="52">
        <v>0</v>
      </c>
      <c r="I31" s="52">
        <v>0</v>
      </c>
    </row>
    <row r="32" spans="1:9" x14ac:dyDescent="0.2">
      <c r="A32" s="277" t="s">
        <v>284</v>
      </c>
      <c r="B32" s="277"/>
      <c r="C32" s="277"/>
      <c r="D32" s="277"/>
      <c r="E32" s="277"/>
      <c r="F32" s="277"/>
      <c r="G32" s="30">
        <v>24</v>
      </c>
      <c r="H32" s="52">
        <v>0</v>
      </c>
      <c r="I32" s="52">
        <v>0</v>
      </c>
    </row>
    <row r="33" spans="1:9" ht="25.9" customHeight="1" x14ac:dyDescent="0.2">
      <c r="A33" s="275" t="s">
        <v>285</v>
      </c>
      <c r="B33" s="275"/>
      <c r="C33" s="275"/>
      <c r="D33" s="275"/>
      <c r="E33" s="275"/>
      <c r="F33" s="275"/>
      <c r="G33" s="31">
        <v>25</v>
      </c>
      <c r="H33" s="53">
        <f>SUM(H28:H32)</f>
        <v>0</v>
      </c>
      <c r="I33" s="53">
        <f>SUM(I28:I32)</f>
        <v>0</v>
      </c>
    </row>
    <row r="34" spans="1:9" ht="28.15" customHeight="1" x14ac:dyDescent="0.2">
      <c r="A34" s="273" t="s">
        <v>286</v>
      </c>
      <c r="B34" s="273"/>
      <c r="C34" s="273"/>
      <c r="D34" s="273"/>
      <c r="E34" s="273"/>
      <c r="F34" s="273"/>
      <c r="G34" s="32">
        <v>26</v>
      </c>
      <c r="H34" s="54">
        <f>H27+H33</f>
        <v>0</v>
      </c>
      <c r="I34" s="54">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3">
        <f>H39+H38+H37+H36</f>
        <v>0</v>
      </c>
      <c r="I40" s="53">
        <f>I39+I38+I37+I36</f>
        <v>0</v>
      </c>
    </row>
    <row r="41" spans="1:9" ht="24.6" customHeight="1" x14ac:dyDescent="0.2">
      <c r="A41" s="274" t="s">
        <v>292</v>
      </c>
      <c r="B41" s="274"/>
      <c r="C41" s="274"/>
      <c r="D41" s="274"/>
      <c r="E41" s="274"/>
      <c r="F41" s="274"/>
      <c r="G41" s="30">
        <v>32</v>
      </c>
      <c r="H41" s="52">
        <v>0</v>
      </c>
      <c r="I41" s="52">
        <v>0</v>
      </c>
    </row>
    <row r="42" spans="1:9" x14ac:dyDescent="0.2">
      <c r="A42" s="274" t="s">
        <v>293</v>
      </c>
      <c r="B42" s="274"/>
      <c r="C42" s="274"/>
      <c r="D42" s="274"/>
      <c r="E42" s="274"/>
      <c r="F42" s="274"/>
      <c r="G42" s="30">
        <v>33</v>
      </c>
      <c r="H42" s="52">
        <v>0</v>
      </c>
      <c r="I42" s="52">
        <v>0</v>
      </c>
    </row>
    <row r="43" spans="1:9" x14ac:dyDescent="0.2">
      <c r="A43" s="274" t="s">
        <v>294</v>
      </c>
      <c r="B43" s="274"/>
      <c r="C43" s="274"/>
      <c r="D43" s="274"/>
      <c r="E43" s="274"/>
      <c r="F43" s="274"/>
      <c r="G43" s="30">
        <v>34</v>
      </c>
      <c r="H43" s="52">
        <v>0</v>
      </c>
      <c r="I43" s="52">
        <v>0</v>
      </c>
    </row>
    <row r="44" spans="1:9" ht="21" customHeight="1" x14ac:dyDescent="0.2">
      <c r="A44" s="274" t="s">
        <v>295</v>
      </c>
      <c r="B44" s="274"/>
      <c r="C44" s="274"/>
      <c r="D44" s="274"/>
      <c r="E44" s="274"/>
      <c r="F44" s="274"/>
      <c r="G44" s="30">
        <v>35</v>
      </c>
      <c r="H44" s="52">
        <v>0</v>
      </c>
      <c r="I44" s="52">
        <v>0</v>
      </c>
    </row>
    <row r="45" spans="1:9" x14ac:dyDescent="0.2">
      <c r="A45" s="274" t="s">
        <v>296</v>
      </c>
      <c r="B45" s="274"/>
      <c r="C45" s="274"/>
      <c r="D45" s="274"/>
      <c r="E45" s="274"/>
      <c r="F45" s="274"/>
      <c r="G45" s="30">
        <v>36</v>
      </c>
      <c r="H45" s="52">
        <v>0</v>
      </c>
      <c r="I45" s="52">
        <v>0</v>
      </c>
    </row>
    <row r="46" spans="1:9" ht="22.9" customHeight="1" x14ac:dyDescent="0.2">
      <c r="A46" s="275" t="s">
        <v>297</v>
      </c>
      <c r="B46" s="275"/>
      <c r="C46" s="275"/>
      <c r="D46" s="275"/>
      <c r="E46" s="275"/>
      <c r="F46" s="275"/>
      <c r="G46" s="31">
        <v>37</v>
      </c>
      <c r="H46" s="53">
        <f>H45+H44+H43+H42+H41</f>
        <v>0</v>
      </c>
      <c r="I46" s="53">
        <f>I45+I44+I43+I42+I41</f>
        <v>0</v>
      </c>
    </row>
    <row r="47" spans="1:9" ht="25.9" customHeight="1" x14ac:dyDescent="0.2">
      <c r="A47" s="276" t="s">
        <v>298</v>
      </c>
      <c r="B47" s="276"/>
      <c r="C47" s="276"/>
      <c r="D47" s="276"/>
      <c r="E47" s="276"/>
      <c r="F47" s="276"/>
      <c r="G47" s="31">
        <v>38</v>
      </c>
      <c r="H47" s="53">
        <f>H46+H40</f>
        <v>0</v>
      </c>
      <c r="I47" s="53">
        <f>I46+I40</f>
        <v>0</v>
      </c>
    </row>
    <row r="48" spans="1:9" x14ac:dyDescent="0.2">
      <c r="A48" s="277" t="s">
        <v>299</v>
      </c>
      <c r="B48" s="277"/>
      <c r="C48" s="277"/>
      <c r="D48" s="277"/>
      <c r="E48" s="277"/>
      <c r="F48" s="277"/>
      <c r="G48" s="30">
        <v>39</v>
      </c>
      <c r="H48" s="52">
        <v>0</v>
      </c>
      <c r="I48" s="52">
        <v>0</v>
      </c>
    </row>
    <row r="49" spans="1:9" ht="25.9" customHeight="1" x14ac:dyDescent="0.2">
      <c r="A49" s="276" t="s">
        <v>300</v>
      </c>
      <c r="B49" s="276"/>
      <c r="C49" s="276"/>
      <c r="D49" s="276"/>
      <c r="E49" s="276"/>
      <c r="F49" s="276"/>
      <c r="G49" s="31">
        <v>40</v>
      </c>
      <c r="H49" s="53">
        <f>H19+H34+H47+H48</f>
        <v>0</v>
      </c>
      <c r="I49" s="53">
        <f>I19+I34+I47+I48</f>
        <v>0</v>
      </c>
    </row>
    <row r="50" spans="1:9" x14ac:dyDescent="0.2">
      <c r="A50" s="278" t="s">
        <v>258</v>
      </c>
      <c r="B50" s="278"/>
      <c r="C50" s="278"/>
      <c r="D50" s="278"/>
      <c r="E50" s="278"/>
      <c r="F50" s="278"/>
      <c r="G50" s="30">
        <v>41</v>
      </c>
      <c r="H50" s="52">
        <v>0</v>
      </c>
      <c r="I50" s="52">
        <v>0</v>
      </c>
    </row>
    <row r="51" spans="1:9" ht="31.9" customHeight="1" x14ac:dyDescent="0.2">
      <c r="A51" s="273" t="s">
        <v>301</v>
      </c>
      <c r="B51" s="273"/>
      <c r="C51" s="273"/>
      <c r="D51" s="273"/>
      <c r="E51" s="273"/>
      <c r="F51" s="273"/>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37" zoomScale="80" zoomScaleNormal="100" zoomScaleSheetLayoutView="80" workbookViewId="0">
      <selection activeCell="T47" sqref="T4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5"/>
    </row>
    <row r="2" spans="1:23" ht="15.75" x14ac:dyDescent="0.2">
      <c r="A2" s="2"/>
      <c r="B2" s="3"/>
      <c r="C2" s="306" t="s">
        <v>303</v>
      </c>
      <c r="D2" s="306"/>
      <c r="E2" s="10">
        <v>43831</v>
      </c>
      <c r="F2" s="4" t="s">
        <v>0</v>
      </c>
      <c r="G2" s="10">
        <v>44196</v>
      </c>
      <c r="H2" s="57"/>
      <c r="I2" s="57"/>
      <c r="J2" s="57"/>
      <c r="K2" s="58"/>
      <c r="V2" s="59"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6"/>
      <c r="W4" s="298"/>
    </row>
    <row r="5" spans="1:23" ht="22.5" x14ac:dyDescent="0.2">
      <c r="A5" s="299">
        <v>1</v>
      </c>
      <c r="B5" s="300"/>
      <c r="C5" s="300"/>
      <c r="D5" s="300"/>
      <c r="E5" s="300"/>
      <c r="F5" s="30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4">
        <v>185315700</v>
      </c>
      <c r="I7" s="64">
        <v>8630224</v>
      </c>
      <c r="J7" s="64">
        <v>9593340</v>
      </c>
      <c r="K7" s="64">
        <v>21461614</v>
      </c>
      <c r="L7" s="64">
        <v>21461614</v>
      </c>
      <c r="M7" s="64">
        <v>0</v>
      </c>
      <c r="N7" s="64">
        <v>0</v>
      </c>
      <c r="O7" s="64">
        <v>413930804</v>
      </c>
      <c r="P7" s="64">
        <v>0</v>
      </c>
      <c r="Q7" s="64">
        <v>0</v>
      </c>
      <c r="R7" s="64">
        <v>0</v>
      </c>
      <c r="S7" s="64">
        <v>46778964</v>
      </c>
      <c r="T7" s="64">
        <v>2982515</v>
      </c>
      <c r="U7" s="65">
        <f>H7+I7+J7+K7-L7+M7+N7+O7+P7+Q7+R7+S7+T7</f>
        <v>667231547</v>
      </c>
      <c r="V7" s="52">
        <v>0</v>
      </c>
      <c r="W7" s="65">
        <f>U7+V7</f>
        <v>667231547</v>
      </c>
    </row>
    <row r="8" spans="1:23" x14ac:dyDescent="0.2">
      <c r="A8" s="286" t="s">
        <v>323</v>
      </c>
      <c r="B8" s="286"/>
      <c r="C8" s="286"/>
      <c r="D8" s="286"/>
      <c r="E8" s="286"/>
      <c r="F8" s="286"/>
      <c r="G8" s="6">
        <v>2</v>
      </c>
      <c r="H8" s="52">
        <v>0</v>
      </c>
      <c r="I8" s="52">
        <v>0</v>
      </c>
      <c r="J8" s="52">
        <v>0</v>
      </c>
      <c r="K8" s="52">
        <v>0</v>
      </c>
      <c r="L8" s="52">
        <v>0</v>
      </c>
      <c r="M8" s="52">
        <v>0</v>
      </c>
      <c r="N8" s="52">
        <v>0</v>
      </c>
      <c r="O8" s="52">
        <v>0</v>
      </c>
      <c r="P8" s="52">
        <v>0</v>
      </c>
      <c r="Q8" s="52">
        <v>0</v>
      </c>
      <c r="R8" s="52">
        <v>0</v>
      </c>
      <c r="S8" s="52">
        <v>0</v>
      </c>
      <c r="T8" s="52">
        <v>0</v>
      </c>
      <c r="U8" s="65">
        <f t="shared" ref="U8:U9" si="0">H8+I8+J8+K8-L8+M8+N8+O8+P8+Q8+R8+S8+T8</f>
        <v>0</v>
      </c>
      <c r="V8" s="52">
        <v>0</v>
      </c>
      <c r="W8" s="65">
        <f t="shared" ref="W8:W9" si="1">U8+V8</f>
        <v>0</v>
      </c>
    </row>
    <row r="9" spans="1:23" x14ac:dyDescent="0.2">
      <c r="A9" s="286" t="s">
        <v>324</v>
      </c>
      <c r="B9" s="286"/>
      <c r="C9" s="286"/>
      <c r="D9" s="286"/>
      <c r="E9" s="286"/>
      <c r="F9" s="286"/>
      <c r="G9" s="6">
        <v>3</v>
      </c>
      <c r="H9" s="52">
        <v>0</v>
      </c>
      <c r="I9" s="52">
        <v>0</v>
      </c>
      <c r="J9" s="52">
        <v>0</v>
      </c>
      <c r="K9" s="52">
        <v>0</v>
      </c>
      <c r="L9" s="52">
        <v>0</v>
      </c>
      <c r="M9" s="52">
        <v>0</v>
      </c>
      <c r="N9" s="52">
        <v>0</v>
      </c>
      <c r="O9" s="52">
        <v>0</v>
      </c>
      <c r="P9" s="52">
        <v>0</v>
      </c>
      <c r="Q9" s="52">
        <v>0</v>
      </c>
      <c r="R9" s="52">
        <v>0</v>
      </c>
      <c r="S9" s="52">
        <v>0</v>
      </c>
      <c r="T9" s="52">
        <v>0</v>
      </c>
      <c r="U9" s="65">
        <f t="shared" si="0"/>
        <v>0</v>
      </c>
      <c r="V9" s="52">
        <v>0</v>
      </c>
      <c r="W9" s="65">
        <f t="shared" si="1"/>
        <v>0</v>
      </c>
    </row>
    <row r="10" spans="1:23" ht="24" customHeight="1" x14ac:dyDescent="0.2">
      <c r="A10" s="307" t="s">
        <v>375</v>
      </c>
      <c r="B10" s="307"/>
      <c r="C10" s="307"/>
      <c r="D10" s="307"/>
      <c r="E10" s="307"/>
      <c r="F10" s="307"/>
      <c r="G10" s="7">
        <v>4</v>
      </c>
      <c r="H10" s="65">
        <f>H7+H8+H9</f>
        <v>185315700</v>
      </c>
      <c r="I10" s="65">
        <f t="shared" ref="I10:W10" si="2">I7+I8+I9</f>
        <v>8630224</v>
      </c>
      <c r="J10" s="65">
        <f t="shared" si="2"/>
        <v>9593340</v>
      </c>
      <c r="K10" s="65">
        <f>K7+K8+K9</f>
        <v>21461614</v>
      </c>
      <c r="L10" s="65">
        <f t="shared" si="2"/>
        <v>21461614</v>
      </c>
      <c r="M10" s="65">
        <f t="shared" si="2"/>
        <v>0</v>
      </c>
      <c r="N10" s="65">
        <f t="shared" si="2"/>
        <v>0</v>
      </c>
      <c r="O10" s="65">
        <f t="shared" si="2"/>
        <v>413930804</v>
      </c>
      <c r="P10" s="65">
        <f t="shared" si="2"/>
        <v>0</v>
      </c>
      <c r="Q10" s="65">
        <f t="shared" si="2"/>
        <v>0</v>
      </c>
      <c r="R10" s="65">
        <f t="shared" si="2"/>
        <v>0</v>
      </c>
      <c r="S10" s="65">
        <f t="shared" si="2"/>
        <v>46778964</v>
      </c>
      <c r="T10" s="65">
        <f t="shared" si="2"/>
        <v>2982515</v>
      </c>
      <c r="U10" s="65">
        <f t="shared" si="2"/>
        <v>667231547</v>
      </c>
      <c r="V10" s="65">
        <f t="shared" si="2"/>
        <v>0</v>
      </c>
      <c r="W10" s="65">
        <f t="shared" si="2"/>
        <v>667231547</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807657</v>
      </c>
      <c r="U11" s="65">
        <f>H11+I11+J11+K11-L11+M11+N11+O11+P11+Q11+R11+S11+T11</f>
        <v>807657</v>
      </c>
      <c r="V11" s="52">
        <v>0</v>
      </c>
      <c r="W11" s="65">
        <f t="shared" ref="W11:W28" si="3">U11+V11</f>
        <v>807657</v>
      </c>
    </row>
    <row r="12" spans="1:23" x14ac:dyDescent="0.2">
      <c r="A12" s="286" t="s">
        <v>326</v>
      </c>
      <c r="B12" s="286"/>
      <c r="C12" s="286"/>
      <c r="D12" s="286"/>
      <c r="E12" s="286"/>
      <c r="F12" s="286"/>
      <c r="G12" s="6">
        <v>6</v>
      </c>
      <c r="H12" s="66">
        <v>0</v>
      </c>
      <c r="I12" s="66">
        <v>0</v>
      </c>
      <c r="J12" s="66">
        <v>0</v>
      </c>
      <c r="K12" s="66">
        <v>0</v>
      </c>
      <c r="L12" s="66">
        <v>0</v>
      </c>
      <c r="M12" s="66">
        <v>0</v>
      </c>
      <c r="N12" s="52">
        <v>0</v>
      </c>
      <c r="O12" s="66">
        <v>0</v>
      </c>
      <c r="P12" s="66">
        <v>0</v>
      </c>
      <c r="Q12" s="66">
        <v>0</v>
      </c>
      <c r="R12" s="66">
        <v>0</v>
      </c>
      <c r="S12" s="66">
        <v>0</v>
      </c>
      <c r="T12" s="66">
        <v>0</v>
      </c>
      <c r="U12" s="65">
        <f t="shared" ref="U12:U28" si="4">H12+I12+J12+K12-L12+M12+N12+O12+P12+Q12+R12+S12+T12</f>
        <v>0</v>
      </c>
      <c r="V12" s="52">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52">
        <v>0</v>
      </c>
      <c r="P13" s="66">
        <v>0</v>
      </c>
      <c r="Q13" s="66">
        <v>0</v>
      </c>
      <c r="R13" s="66">
        <v>0</v>
      </c>
      <c r="S13" s="52">
        <v>0</v>
      </c>
      <c r="T13" s="52">
        <v>0</v>
      </c>
      <c r="U13" s="65">
        <f t="shared" si="4"/>
        <v>0</v>
      </c>
      <c r="V13" s="52">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52">
        <v>0</v>
      </c>
      <c r="Q14" s="66">
        <v>0</v>
      </c>
      <c r="R14" s="66">
        <v>0</v>
      </c>
      <c r="S14" s="52">
        <v>0</v>
      </c>
      <c r="T14" s="52">
        <v>0</v>
      </c>
      <c r="U14" s="65">
        <f t="shared" si="4"/>
        <v>0</v>
      </c>
      <c r="V14" s="52">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52">
        <v>0</v>
      </c>
      <c r="R15" s="66">
        <v>0</v>
      </c>
      <c r="S15" s="52">
        <v>0</v>
      </c>
      <c r="T15" s="52">
        <v>0</v>
      </c>
      <c r="U15" s="65">
        <f t="shared" si="4"/>
        <v>0</v>
      </c>
      <c r="V15" s="52">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52">
        <v>0</v>
      </c>
      <c r="S16" s="52">
        <v>0</v>
      </c>
      <c r="T16" s="52">
        <v>0</v>
      </c>
      <c r="U16" s="65">
        <f t="shared" si="4"/>
        <v>0</v>
      </c>
      <c r="V16" s="52">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52">
        <v>0</v>
      </c>
      <c r="O17" s="52">
        <v>0</v>
      </c>
      <c r="P17" s="52">
        <v>0</v>
      </c>
      <c r="Q17" s="52">
        <v>0</v>
      </c>
      <c r="R17" s="52">
        <v>0</v>
      </c>
      <c r="S17" s="52">
        <v>0</v>
      </c>
      <c r="T17" s="52">
        <v>0</v>
      </c>
      <c r="U17" s="65">
        <f t="shared" si="4"/>
        <v>0</v>
      </c>
      <c r="V17" s="52">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52">
        <v>0</v>
      </c>
      <c r="O18" s="52">
        <v>0</v>
      </c>
      <c r="P18" s="52">
        <v>0</v>
      </c>
      <c r="Q18" s="52">
        <v>0</v>
      </c>
      <c r="R18" s="52">
        <v>0</v>
      </c>
      <c r="S18" s="52">
        <v>0</v>
      </c>
      <c r="T18" s="52">
        <v>0</v>
      </c>
      <c r="U18" s="65">
        <f t="shared" si="4"/>
        <v>0</v>
      </c>
      <c r="V18" s="52">
        <v>0</v>
      </c>
      <c r="W18" s="65">
        <f t="shared" si="3"/>
        <v>0</v>
      </c>
    </row>
    <row r="19" spans="1:23" x14ac:dyDescent="0.2">
      <c r="A19" s="286" t="s">
        <v>333</v>
      </c>
      <c r="B19" s="286"/>
      <c r="C19" s="286"/>
      <c r="D19" s="286"/>
      <c r="E19" s="286"/>
      <c r="F19" s="286"/>
      <c r="G19" s="6">
        <v>13</v>
      </c>
      <c r="H19" s="52">
        <v>0</v>
      </c>
      <c r="I19" s="52">
        <v>0</v>
      </c>
      <c r="J19" s="52">
        <v>0</v>
      </c>
      <c r="K19" s="52">
        <v>0</v>
      </c>
      <c r="L19" s="52">
        <v>0</v>
      </c>
      <c r="M19" s="52">
        <v>0</v>
      </c>
      <c r="N19" s="52">
        <v>0</v>
      </c>
      <c r="O19" s="52">
        <v>0</v>
      </c>
      <c r="P19" s="52">
        <v>0</v>
      </c>
      <c r="Q19" s="52">
        <v>0</v>
      </c>
      <c r="R19" s="52">
        <v>0</v>
      </c>
      <c r="S19" s="52">
        <v>0</v>
      </c>
      <c r="T19" s="52">
        <v>0</v>
      </c>
      <c r="U19" s="65">
        <f t="shared" si="4"/>
        <v>0</v>
      </c>
      <c r="V19" s="52">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52">
        <v>0</v>
      </c>
      <c r="O20" s="52">
        <v>0</v>
      </c>
      <c r="P20" s="52">
        <v>0</v>
      </c>
      <c r="Q20" s="52">
        <v>0</v>
      </c>
      <c r="R20" s="52">
        <v>0</v>
      </c>
      <c r="S20" s="52">
        <v>0</v>
      </c>
      <c r="T20" s="52">
        <v>0</v>
      </c>
      <c r="U20" s="65">
        <f t="shared" si="4"/>
        <v>0</v>
      </c>
      <c r="V20" s="52">
        <v>0</v>
      </c>
      <c r="W20" s="65">
        <f t="shared" si="3"/>
        <v>0</v>
      </c>
    </row>
    <row r="21" spans="1:23" ht="30.75" customHeight="1" x14ac:dyDescent="0.2">
      <c r="A21" s="286" t="s">
        <v>335</v>
      </c>
      <c r="B21" s="286"/>
      <c r="C21" s="286"/>
      <c r="D21" s="286"/>
      <c r="E21" s="286"/>
      <c r="F21" s="286"/>
      <c r="G21" s="6">
        <v>15</v>
      </c>
      <c r="H21" s="52">
        <v>0</v>
      </c>
      <c r="I21" s="52">
        <v>0</v>
      </c>
      <c r="J21" s="52">
        <v>0</v>
      </c>
      <c r="K21" s="52">
        <v>0</v>
      </c>
      <c r="L21" s="52">
        <v>0</v>
      </c>
      <c r="M21" s="52">
        <v>0</v>
      </c>
      <c r="N21" s="52">
        <v>0</v>
      </c>
      <c r="O21" s="52">
        <v>0</v>
      </c>
      <c r="P21" s="52">
        <v>0</v>
      </c>
      <c r="Q21" s="52">
        <v>0</v>
      </c>
      <c r="R21" s="52">
        <v>0</v>
      </c>
      <c r="S21" s="52">
        <v>0</v>
      </c>
      <c r="T21" s="52">
        <v>0</v>
      </c>
      <c r="U21" s="65">
        <f t="shared" si="4"/>
        <v>0</v>
      </c>
      <c r="V21" s="52">
        <v>0</v>
      </c>
      <c r="W21" s="65">
        <f t="shared" si="3"/>
        <v>0</v>
      </c>
    </row>
    <row r="22" spans="1:23" ht="28.5" customHeight="1" x14ac:dyDescent="0.2">
      <c r="A22" s="286" t="s">
        <v>336</v>
      </c>
      <c r="B22" s="286"/>
      <c r="C22" s="286"/>
      <c r="D22" s="286"/>
      <c r="E22" s="286"/>
      <c r="F22" s="286"/>
      <c r="G22" s="6">
        <v>16</v>
      </c>
      <c r="H22" s="52">
        <v>0</v>
      </c>
      <c r="I22" s="52">
        <v>0</v>
      </c>
      <c r="J22" s="52">
        <v>0</v>
      </c>
      <c r="K22" s="52">
        <v>0</v>
      </c>
      <c r="L22" s="52">
        <v>0</v>
      </c>
      <c r="M22" s="52">
        <v>0</v>
      </c>
      <c r="N22" s="52">
        <v>0</v>
      </c>
      <c r="O22" s="52">
        <v>0</v>
      </c>
      <c r="P22" s="52">
        <v>0</v>
      </c>
      <c r="Q22" s="52">
        <v>0</v>
      </c>
      <c r="R22" s="52">
        <v>0</v>
      </c>
      <c r="S22" s="52">
        <v>0</v>
      </c>
      <c r="T22" s="52">
        <v>0</v>
      </c>
      <c r="U22" s="65">
        <f t="shared" si="4"/>
        <v>0</v>
      </c>
      <c r="V22" s="52">
        <v>0</v>
      </c>
      <c r="W22" s="65">
        <f t="shared" si="3"/>
        <v>0</v>
      </c>
    </row>
    <row r="23" spans="1:23" ht="26.25" customHeight="1" x14ac:dyDescent="0.2">
      <c r="A23" s="286" t="s">
        <v>337</v>
      </c>
      <c r="B23" s="286"/>
      <c r="C23" s="286"/>
      <c r="D23" s="286"/>
      <c r="E23" s="286"/>
      <c r="F23" s="286"/>
      <c r="G23" s="6">
        <v>17</v>
      </c>
      <c r="H23" s="52">
        <v>0</v>
      </c>
      <c r="I23" s="52">
        <v>0</v>
      </c>
      <c r="J23" s="52">
        <v>0</v>
      </c>
      <c r="K23" s="52">
        <v>0</v>
      </c>
      <c r="L23" s="52">
        <v>0</v>
      </c>
      <c r="M23" s="52">
        <v>0</v>
      </c>
      <c r="N23" s="52">
        <v>0</v>
      </c>
      <c r="O23" s="52">
        <v>0</v>
      </c>
      <c r="P23" s="52">
        <v>0</v>
      </c>
      <c r="Q23" s="52">
        <v>0</v>
      </c>
      <c r="R23" s="52">
        <v>0</v>
      </c>
      <c r="S23" s="52">
        <v>0</v>
      </c>
      <c r="T23" s="52">
        <v>0</v>
      </c>
      <c r="U23" s="65">
        <f t="shared" si="4"/>
        <v>0</v>
      </c>
      <c r="V23" s="52">
        <v>0</v>
      </c>
      <c r="W23" s="65">
        <f t="shared" si="3"/>
        <v>0</v>
      </c>
    </row>
    <row r="24" spans="1:23" x14ac:dyDescent="0.2">
      <c r="A24" s="286" t="s">
        <v>338</v>
      </c>
      <c r="B24" s="286"/>
      <c r="C24" s="286"/>
      <c r="D24" s="286"/>
      <c r="E24" s="286"/>
      <c r="F24" s="286"/>
      <c r="G24" s="6">
        <v>18</v>
      </c>
      <c r="H24" s="52">
        <v>0</v>
      </c>
      <c r="I24" s="52">
        <v>0</v>
      </c>
      <c r="J24" s="52">
        <v>0</v>
      </c>
      <c r="K24" s="52">
        <v>0</v>
      </c>
      <c r="L24" s="52">
        <v>0</v>
      </c>
      <c r="M24" s="52">
        <v>0</v>
      </c>
      <c r="N24" s="52">
        <v>0</v>
      </c>
      <c r="O24" s="52">
        <v>0</v>
      </c>
      <c r="P24" s="52">
        <v>0</v>
      </c>
      <c r="Q24" s="52">
        <v>0</v>
      </c>
      <c r="R24" s="52">
        <v>0</v>
      </c>
      <c r="S24" s="52">
        <v>0</v>
      </c>
      <c r="T24" s="52">
        <v>0</v>
      </c>
      <c r="U24" s="65">
        <f t="shared" si="4"/>
        <v>0</v>
      </c>
      <c r="V24" s="52">
        <v>0</v>
      </c>
      <c r="W24" s="65">
        <f t="shared" si="3"/>
        <v>0</v>
      </c>
    </row>
    <row r="25" spans="1:23" x14ac:dyDescent="0.2">
      <c r="A25" s="286" t="s">
        <v>339</v>
      </c>
      <c r="B25" s="286"/>
      <c r="C25" s="286"/>
      <c r="D25" s="286"/>
      <c r="E25" s="286"/>
      <c r="F25" s="286"/>
      <c r="G25" s="6">
        <v>19</v>
      </c>
      <c r="H25" s="52">
        <v>0</v>
      </c>
      <c r="I25" s="52">
        <v>0</v>
      </c>
      <c r="J25" s="52">
        <v>0</v>
      </c>
      <c r="K25" s="52">
        <v>0</v>
      </c>
      <c r="L25" s="52">
        <v>0</v>
      </c>
      <c r="M25" s="52">
        <v>0</v>
      </c>
      <c r="N25" s="52">
        <v>0</v>
      </c>
      <c r="O25" s="52">
        <v>0</v>
      </c>
      <c r="P25" s="52">
        <v>0</v>
      </c>
      <c r="Q25" s="52">
        <v>0</v>
      </c>
      <c r="R25" s="52">
        <v>0</v>
      </c>
      <c r="S25" s="52">
        <v>0</v>
      </c>
      <c r="T25" s="52">
        <v>0</v>
      </c>
      <c r="U25" s="65">
        <f t="shared" si="4"/>
        <v>0</v>
      </c>
      <c r="V25" s="52">
        <v>0</v>
      </c>
      <c r="W25" s="65">
        <f t="shared" si="3"/>
        <v>0</v>
      </c>
    </row>
    <row r="26" spans="1:23" x14ac:dyDescent="0.2">
      <c r="A26" s="286" t="s">
        <v>340</v>
      </c>
      <c r="B26" s="286"/>
      <c r="C26" s="286"/>
      <c r="D26" s="286"/>
      <c r="E26" s="286"/>
      <c r="F26" s="286"/>
      <c r="G26" s="6">
        <v>20</v>
      </c>
      <c r="H26" s="52">
        <v>0</v>
      </c>
      <c r="I26" s="52">
        <v>0</v>
      </c>
      <c r="J26" s="52">
        <v>0</v>
      </c>
      <c r="K26" s="52">
        <v>0</v>
      </c>
      <c r="L26" s="52">
        <v>0</v>
      </c>
      <c r="M26" s="52">
        <v>0</v>
      </c>
      <c r="N26" s="52">
        <v>0</v>
      </c>
      <c r="O26" s="52">
        <v>0</v>
      </c>
      <c r="P26" s="52">
        <v>0</v>
      </c>
      <c r="Q26" s="52">
        <v>0</v>
      </c>
      <c r="R26" s="52">
        <v>0</v>
      </c>
      <c r="S26" s="52">
        <v>0</v>
      </c>
      <c r="T26" s="52">
        <v>0</v>
      </c>
      <c r="U26" s="65">
        <f t="shared" si="4"/>
        <v>0</v>
      </c>
      <c r="V26" s="52">
        <v>0</v>
      </c>
      <c r="W26" s="65">
        <f t="shared" si="3"/>
        <v>0</v>
      </c>
    </row>
    <row r="27" spans="1:23" x14ac:dyDescent="0.2">
      <c r="A27" s="286" t="s">
        <v>341</v>
      </c>
      <c r="B27" s="286"/>
      <c r="C27" s="286"/>
      <c r="D27" s="286"/>
      <c r="E27" s="286"/>
      <c r="F27" s="286"/>
      <c r="G27" s="6">
        <v>21</v>
      </c>
      <c r="H27" s="52">
        <v>0</v>
      </c>
      <c r="I27" s="52">
        <v>0</v>
      </c>
      <c r="J27" s="52">
        <v>0</v>
      </c>
      <c r="K27" s="52">
        <v>0</v>
      </c>
      <c r="L27" s="52">
        <v>0</v>
      </c>
      <c r="M27" s="52">
        <v>0</v>
      </c>
      <c r="N27" s="52">
        <v>0</v>
      </c>
      <c r="O27" s="52">
        <v>0</v>
      </c>
      <c r="P27" s="52">
        <v>0</v>
      </c>
      <c r="Q27" s="52">
        <v>0</v>
      </c>
      <c r="R27" s="52">
        <v>0</v>
      </c>
      <c r="S27" s="64">
        <v>2982515</v>
      </c>
      <c r="T27" s="64">
        <v>-2982515</v>
      </c>
      <c r="U27" s="65">
        <f t="shared" si="4"/>
        <v>0</v>
      </c>
      <c r="V27" s="52">
        <v>0</v>
      </c>
      <c r="W27" s="65">
        <f t="shared" si="3"/>
        <v>0</v>
      </c>
    </row>
    <row r="28" spans="1:23" x14ac:dyDescent="0.2">
      <c r="A28" s="286" t="s">
        <v>342</v>
      </c>
      <c r="B28" s="286"/>
      <c r="C28" s="286"/>
      <c r="D28" s="286"/>
      <c r="E28" s="286"/>
      <c r="F28" s="286"/>
      <c r="G28" s="6">
        <v>22</v>
      </c>
      <c r="H28" s="52">
        <v>0</v>
      </c>
      <c r="I28" s="52">
        <v>0</v>
      </c>
      <c r="J28" s="52">
        <v>0</v>
      </c>
      <c r="K28" s="52">
        <v>0</v>
      </c>
      <c r="L28" s="52">
        <v>0</v>
      </c>
      <c r="M28" s="52">
        <v>0</v>
      </c>
      <c r="N28" s="52">
        <v>0</v>
      </c>
      <c r="O28" s="52">
        <v>0</v>
      </c>
      <c r="P28" s="52">
        <v>0</v>
      </c>
      <c r="Q28" s="52">
        <v>0</v>
      </c>
      <c r="R28" s="52">
        <v>0</v>
      </c>
      <c r="S28" s="52">
        <v>0</v>
      </c>
      <c r="T28" s="52">
        <v>0</v>
      </c>
      <c r="U28" s="65">
        <f t="shared" si="4"/>
        <v>0</v>
      </c>
      <c r="V28" s="52">
        <v>0</v>
      </c>
      <c r="W28" s="65">
        <f t="shared" si="3"/>
        <v>0</v>
      </c>
    </row>
    <row r="29" spans="1:23" ht="21.75" customHeight="1" x14ac:dyDescent="0.2">
      <c r="A29" s="294" t="s">
        <v>376</v>
      </c>
      <c r="B29" s="294"/>
      <c r="C29" s="294"/>
      <c r="D29" s="294"/>
      <c r="E29" s="294"/>
      <c r="F29" s="294"/>
      <c r="G29" s="8">
        <v>23</v>
      </c>
      <c r="H29" s="67">
        <f>SUM(H10:H28)</f>
        <v>185315700</v>
      </c>
      <c r="I29" s="67">
        <f t="shared" ref="I29:W29" si="5">SUM(I10:I28)</f>
        <v>8630224</v>
      </c>
      <c r="J29" s="67">
        <f t="shared" si="5"/>
        <v>9593340</v>
      </c>
      <c r="K29" s="67">
        <f t="shared" si="5"/>
        <v>21461614</v>
      </c>
      <c r="L29" s="67">
        <f t="shared" si="5"/>
        <v>21461614</v>
      </c>
      <c r="M29" s="67">
        <f t="shared" si="5"/>
        <v>0</v>
      </c>
      <c r="N29" s="67">
        <f t="shared" si="5"/>
        <v>0</v>
      </c>
      <c r="O29" s="67">
        <f t="shared" si="5"/>
        <v>413930804</v>
      </c>
      <c r="P29" s="67">
        <f t="shared" si="5"/>
        <v>0</v>
      </c>
      <c r="Q29" s="67">
        <f t="shared" si="5"/>
        <v>0</v>
      </c>
      <c r="R29" s="67">
        <f t="shared" si="5"/>
        <v>0</v>
      </c>
      <c r="S29" s="67">
        <f t="shared" si="5"/>
        <v>49761479</v>
      </c>
      <c r="T29" s="67">
        <f t="shared" si="5"/>
        <v>807657</v>
      </c>
      <c r="U29" s="67">
        <f t="shared" si="5"/>
        <v>668039204</v>
      </c>
      <c r="V29" s="67">
        <f t="shared" si="5"/>
        <v>0</v>
      </c>
      <c r="W29" s="67">
        <f t="shared" si="5"/>
        <v>668039204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0" t="s">
        <v>345</v>
      </c>
      <c r="B32" s="290"/>
      <c r="C32" s="290"/>
      <c r="D32" s="290"/>
      <c r="E32" s="290"/>
      <c r="F32" s="290"/>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807657</v>
      </c>
      <c r="U32" s="65">
        <f t="shared" si="7"/>
        <v>807657</v>
      </c>
      <c r="V32" s="65">
        <f t="shared" si="7"/>
        <v>0</v>
      </c>
      <c r="W32" s="65">
        <f t="shared" si="7"/>
        <v>807657</v>
      </c>
    </row>
    <row r="33" spans="1:23" ht="30.75" customHeight="1" x14ac:dyDescent="0.2">
      <c r="A33" s="291" t="s">
        <v>346</v>
      </c>
      <c r="B33" s="291"/>
      <c r="C33" s="291"/>
      <c r="D33" s="291"/>
      <c r="E33" s="291"/>
      <c r="F33" s="291"/>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2982515</v>
      </c>
      <c r="T33" s="67">
        <f t="shared" si="8"/>
        <v>-2982515</v>
      </c>
      <c r="U33" s="67">
        <f t="shared" si="8"/>
        <v>0</v>
      </c>
      <c r="V33" s="67">
        <f t="shared" si="8"/>
        <v>0</v>
      </c>
      <c r="W33" s="67">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4">
        <v>185315700</v>
      </c>
      <c r="I35" s="64">
        <v>8630224</v>
      </c>
      <c r="J35" s="64">
        <v>9593340</v>
      </c>
      <c r="K35" s="64">
        <v>21461614</v>
      </c>
      <c r="L35" s="64">
        <v>21461614</v>
      </c>
      <c r="M35" s="64">
        <v>0</v>
      </c>
      <c r="N35" s="64">
        <v>0</v>
      </c>
      <c r="O35" s="64">
        <v>413930804</v>
      </c>
      <c r="P35" s="64">
        <v>0</v>
      </c>
      <c r="Q35" s="64">
        <v>0</v>
      </c>
      <c r="R35" s="64">
        <v>0</v>
      </c>
      <c r="S35" s="64">
        <v>49761479</v>
      </c>
      <c r="T35" s="64">
        <v>807657</v>
      </c>
      <c r="U35" s="68">
        <f t="shared" ref="U35:U37" si="9">H35+I35+J35+K35-L35+M35+N35+O35+P35+Q35+R35+S35+T35</f>
        <v>668039204</v>
      </c>
      <c r="V35" s="52">
        <v>0</v>
      </c>
      <c r="W35" s="68">
        <f t="shared" ref="W35:W37" si="10">U35+V35</f>
        <v>668039204</v>
      </c>
    </row>
    <row r="36" spans="1:23" x14ac:dyDescent="0.2">
      <c r="A36" s="286" t="s">
        <v>323</v>
      </c>
      <c r="B36" s="286"/>
      <c r="C36" s="286"/>
      <c r="D36" s="286"/>
      <c r="E36" s="286"/>
      <c r="F36" s="286"/>
      <c r="G36" s="6">
        <v>28</v>
      </c>
      <c r="H36" s="52">
        <v>0</v>
      </c>
      <c r="I36" s="52">
        <v>0</v>
      </c>
      <c r="J36" s="52">
        <v>0</v>
      </c>
      <c r="K36" s="52">
        <v>0</v>
      </c>
      <c r="L36" s="52">
        <v>0</v>
      </c>
      <c r="M36" s="52">
        <v>0</v>
      </c>
      <c r="N36" s="52">
        <v>0</v>
      </c>
      <c r="O36" s="52">
        <v>0</v>
      </c>
      <c r="P36" s="52">
        <v>0</v>
      </c>
      <c r="Q36" s="52">
        <v>0</v>
      </c>
      <c r="R36" s="52">
        <v>0</v>
      </c>
      <c r="S36" s="52">
        <v>0</v>
      </c>
      <c r="T36" s="52">
        <v>0</v>
      </c>
      <c r="U36" s="68">
        <f t="shared" si="9"/>
        <v>0</v>
      </c>
      <c r="V36" s="52">
        <v>0</v>
      </c>
      <c r="W36" s="68">
        <f t="shared" si="10"/>
        <v>0</v>
      </c>
    </row>
    <row r="37" spans="1:23" x14ac:dyDescent="0.2">
      <c r="A37" s="286" t="s">
        <v>324</v>
      </c>
      <c r="B37" s="286"/>
      <c r="C37" s="286"/>
      <c r="D37" s="286"/>
      <c r="E37" s="286"/>
      <c r="F37" s="286"/>
      <c r="G37" s="6">
        <v>29</v>
      </c>
      <c r="H37" s="52">
        <v>0</v>
      </c>
      <c r="I37" s="52">
        <v>0</v>
      </c>
      <c r="J37" s="52">
        <v>0</v>
      </c>
      <c r="K37" s="52">
        <v>0</v>
      </c>
      <c r="L37" s="52">
        <v>0</v>
      </c>
      <c r="M37" s="52">
        <v>0</v>
      </c>
      <c r="N37" s="52">
        <v>0</v>
      </c>
      <c r="O37" s="52">
        <v>0</v>
      </c>
      <c r="P37" s="52">
        <v>0</v>
      </c>
      <c r="Q37" s="52">
        <v>0</v>
      </c>
      <c r="R37" s="52">
        <v>0</v>
      </c>
      <c r="S37" s="64">
        <v>-29176814</v>
      </c>
      <c r="T37" s="52">
        <v>0</v>
      </c>
      <c r="U37" s="68">
        <f t="shared" si="9"/>
        <v>-29176814</v>
      </c>
      <c r="V37" s="52">
        <v>0</v>
      </c>
      <c r="W37" s="68">
        <f t="shared" si="10"/>
        <v>-29176814</v>
      </c>
    </row>
    <row r="38" spans="1:23" ht="25.5" customHeight="1" x14ac:dyDescent="0.2">
      <c r="A38" s="293" t="s">
        <v>378</v>
      </c>
      <c r="B38" s="293"/>
      <c r="C38" s="293"/>
      <c r="D38" s="293"/>
      <c r="E38" s="293"/>
      <c r="F38" s="293"/>
      <c r="G38" s="6">
        <v>30</v>
      </c>
      <c r="H38" s="68">
        <f>H35+H36+H37</f>
        <v>185315700</v>
      </c>
      <c r="I38" s="68">
        <f t="shared" ref="I38:W38" si="11">I35+I36+I37</f>
        <v>8630224</v>
      </c>
      <c r="J38" s="68">
        <f t="shared" si="11"/>
        <v>9593340</v>
      </c>
      <c r="K38" s="68">
        <f t="shared" si="11"/>
        <v>21461614</v>
      </c>
      <c r="L38" s="68">
        <f t="shared" si="11"/>
        <v>21461614</v>
      </c>
      <c r="M38" s="68">
        <f t="shared" si="11"/>
        <v>0</v>
      </c>
      <c r="N38" s="68">
        <f t="shared" si="11"/>
        <v>0</v>
      </c>
      <c r="O38" s="68">
        <f t="shared" si="11"/>
        <v>413930804</v>
      </c>
      <c r="P38" s="68">
        <f t="shared" si="11"/>
        <v>0</v>
      </c>
      <c r="Q38" s="68">
        <f t="shared" si="11"/>
        <v>0</v>
      </c>
      <c r="R38" s="68">
        <f t="shared" si="11"/>
        <v>0</v>
      </c>
      <c r="S38" s="68">
        <f t="shared" si="11"/>
        <v>20584665</v>
      </c>
      <c r="T38" s="68">
        <f t="shared" si="11"/>
        <v>807657</v>
      </c>
      <c r="U38" s="68">
        <f t="shared" si="11"/>
        <v>638862390</v>
      </c>
      <c r="V38" s="68">
        <f t="shared" si="11"/>
        <v>0</v>
      </c>
      <c r="W38" s="68">
        <f t="shared" si="11"/>
        <v>638862390</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-113716641</v>
      </c>
      <c r="U39" s="68">
        <f t="shared" ref="U39:U56" si="12">H39+I39+J39+K39-L39+M39+N39+O39+P39+Q39+R39+S39+T39</f>
        <v>-113716641</v>
      </c>
      <c r="V39" s="52">
        <v>0</v>
      </c>
      <c r="W39" s="68">
        <f t="shared" ref="W39:W56" si="13">U39+V39</f>
        <v>-113716641</v>
      </c>
    </row>
    <row r="40" spans="1:23" x14ac:dyDescent="0.2">
      <c r="A40" s="286" t="s">
        <v>326</v>
      </c>
      <c r="B40" s="286"/>
      <c r="C40" s="286"/>
      <c r="D40" s="286"/>
      <c r="E40" s="286"/>
      <c r="F40" s="286"/>
      <c r="G40" s="6">
        <v>32</v>
      </c>
      <c r="H40" s="66">
        <v>0</v>
      </c>
      <c r="I40" s="66">
        <v>0</v>
      </c>
      <c r="J40" s="66">
        <v>0</v>
      </c>
      <c r="K40" s="66">
        <v>0</v>
      </c>
      <c r="L40" s="66">
        <v>0</v>
      </c>
      <c r="M40" s="66">
        <v>0</v>
      </c>
      <c r="N40" s="52">
        <v>0</v>
      </c>
      <c r="O40" s="66">
        <v>0</v>
      </c>
      <c r="P40" s="66">
        <v>0</v>
      </c>
      <c r="Q40" s="66">
        <v>0</v>
      </c>
      <c r="R40" s="66">
        <v>0</v>
      </c>
      <c r="S40" s="66">
        <v>0</v>
      </c>
      <c r="T40" s="66">
        <v>0</v>
      </c>
      <c r="U40" s="68">
        <f t="shared" si="12"/>
        <v>0</v>
      </c>
      <c r="V40" s="52">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52">
        <v>0</v>
      </c>
      <c r="P41" s="66">
        <v>0</v>
      </c>
      <c r="Q41" s="66">
        <v>0</v>
      </c>
      <c r="R41" s="66">
        <v>0</v>
      </c>
      <c r="S41" s="52">
        <v>0</v>
      </c>
      <c r="T41" s="52">
        <v>0</v>
      </c>
      <c r="U41" s="68">
        <f t="shared" si="12"/>
        <v>0</v>
      </c>
      <c r="V41" s="52">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52">
        <v>0</v>
      </c>
      <c r="Q42" s="66">
        <v>0</v>
      </c>
      <c r="R42" s="66">
        <v>0</v>
      </c>
      <c r="S42" s="52">
        <v>0</v>
      </c>
      <c r="T42" s="52">
        <v>0</v>
      </c>
      <c r="U42" s="68">
        <f t="shared" si="12"/>
        <v>0</v>
      </c>
      <c r="V42" s="52">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52">
        <v>0</v>
      </c>
      <c r="R43" s="66">
        <v>0</v>
      </c>
      <c r="S43" s="52">
        <v>0</v>
      </c>
      <c r="T43" s="52">
        <v>0</v>
      </c>
      <c r="U43" s="68">
        <f t="shared" si="12"/>
        <v>0</v>
      </c>
      <c r="V43" s="52">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52">
        <v>0</v>
      </c>
      <c r="S44" s="52">
        <v>0</v>
      </c>
      <c r="T44" s="52">
        <v>0</v>
      </c>
      <c r="U44" s="68">
        <f t="shared" si="12"/>
        <v>0</v>
      </c>
      <c r="V44" s="52">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52">
        <v>0</v>
      </c>
      <c r="O45" s="52">
        <v>0</v>
      </c>
      <c r="P45" s="52">
        <v>0</v>
      </c>
      <c r="Q45" s="52">
        <v>0</v>
      </c>
      <c r="R45" s="52">
        <v>0</v>
      </c>
      <c r="S45" s="52">
        <v>0</v>
      </c>
      <c r="T45" s="52">
        <v>0</v>
      </c>
      <c r="U45" s="68">
        <f t="shared" si="12"/>
        <v>0</v>
      </c>
      <c r="V45" s="52">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52">
        <v>0</v>
      </c>
      <c r="O46" s="52">
        <v>0</v>
      </c>
      <c r="P46" s="52">
        <v>0</v>
      </c>
      <c r="Q46" s="52">
        <v>0</v>
      </c>
      <c r="R46" s="52">
        <v>0</v>
      </c>
      <c r="S46" s="52">
        <v>-878642</v>
      </c>
      <c r="T46" s="64">
        <v>0</v>
      </c>
      <c r="U46" s="68">
        <f t="shared" si="12"/>
        <v>-878642</v>
      </c>
      <c r="V46" s="52">
        <v>0</v>
      </c>
      <c r="W46" s="68">
        <f t="shared" si="13"/>
        <v>-878642</v>
      </c>
    </row>
    <row r="47" spans="1:23" x14ac:dyDescent="0.2">
      <c r="A47" s="286" t="s">
        <v>333</v>
      </c>
      <c r="B47" s="286"/>
      <c r="C47" s="286"/>
      <c r="D47" s="286"/>
      <c r="E47" s="286"/>
      <c r="F47" s="286"/>
      <c r="G47" s="6">
        <v>39</v>
      </c>
      <c r="H47" s="52">
        <v>0</v>
      </c>
      <c r="I47" s="52">
        <v>0</v>
      </c>
      <c r="J47" s="52">
        <v>0</v>
      </c>
      <c r="K47" s="52">
        <v>0</v>
      </c>
      <c r="L47" s="52">
        <v>0</v>
      </c>
      <c r="M47" s="52">
        <v>0</v>
      </c>
      <c r="N47" s="52">
        <v>0</v>
      </c>
      <c r="O47" s="52">
        <v>0</v>
      </c>
      <c r="P47" s="52">
        <v>0</v>
      </c>
      <c r="Q47" s="52">
        <v>0</v>
      </c>
      <c r="R47" s="52">
        <v>0</v>
      </c>
      <c r="S47" s="52">
        <v>0</v>
      </c>
      <c r="T47" s="52">
        <v>0</v>
      </c>
      <c r="U47" s="68">
        <f t="shared" si="12"/>
        <v>0</v>
      </c>
      <c r="V47" s="52">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52">
        <v>0</v>
      </c>
      <c r="O48" s="52">
        <v>0</v>
      </c>
      <c r="P48" s="52">
        <v>0</v>
      </c>
      <c r="Q48" s="52">
        <v>0</v>
      </c>
      <c r="R48" s="52">
        <v>0</v>
      </c>
      <c r="S48" s="52">
        <v>0</v>
      </c>
      <c r="T48" s="52">
        <v>0</v>
      </c>
      <c r="U48" s="68">
        <f t="shared" si="12"/>
        <v>0</v>
      </c>
      <c r="V48" s="52">
        <v>0</v>
      </c>
      <c r="W48" s="68">
        <f t="shared" si="13"/>
        <v>0</v>
      </c>
    </row>
    <row r="49" spans="1:23" ht="24" customHeight="1" x14ac:dyDescent="0.2">
      <c r="A49" s="286" t="s">
        <v>350</v>
      </c>
      <c r="B49" s="286"/>
      <c r="C49" s="286"/>
      <c r="D49" s="286"/>
      <c r="E49" s="286"/>
      <c r="F49" s="286"/>
      <c r="G49" s="6">
        <v>41</v>
      </c>
      <c r="H49" s="52">
        <v>0</v>
      </c>
      <c r="I49" s="52">
        <v>0</v>
      </c>
      <c r="J49" s="52">
        <v>0</v>
      </c>
      <c r="K49" s="52">
        <v>0</v>
      </c>
      <c r="L49" s="52">
        <v>0</v>
      </c>
      <c r="M49" s="52">
        <v>0</v>
      </c>
      <c r="N49" s="52">
        <v>0</v>
      </c>
      <c r="O49" s="52">
        <v>0</v>
      </c>
      <c r="P49" s="52">
        <v>0</v>
      </c>
      <c r="Q49" s="52">
        <v>0</v>
      </c>
      <c r="R49" s="52">
        <v>0</v>
      </c>
      <c r="S49" s="52">
        <v>0</v>
      </c>
      <c r="T49" s="52">
        <v>0</v>
      </c>
      <c r="U49" s="68">
        <f>H49+I49+J49+K49-L49+M49+N49+O49+P49+Q49+R49+S49+T49</f>
        <v>0</v>
      </c>
      <c r="V49" s="52">
        <v>0</v>
      </c>
      <c r="W49" s="68">
        <f t="shared" si="13"/>
        <v>0</v>
      </c>
    </row>
    <row r="50" spans="1:23" ht="26.25" customHeight="1" x14ac:dyDescent="0.2">
      <c r="A50" s="286" t="s">
        <v>336</v>
      </c>
      <c r="B50" s="286"/>
      <c r="C50" s="286"/>
      <c r="D50" s="286"/>
      <c r="E50" s="286"/>
      <c r="F50" s="286"/>
      <c r="G50" s="6">
        <v>42</v>
      </c>
      <c r="H50" s="52">
        <v>0</v>
      </c>
      <c r="I50" s="52">
        <v>0</v>
      </c>
      <c r="J50" s="52">
        <v>0</v>
      </c>
      <c r="K50" s="52">
        <v>0</v>
      </c>
      <c r="L50" s="52">
        <v>0</v>
      </c>
      <c r="M50" s="52">
        <v>0</v>
      </c>
      <c r="N50" s="52">
        <v>0</v>
      </c>
      <c r="O50" s="52">
        <v>0</v>
      </c>
      <c r="P50" s="52">
        <v>0</v>
      </c>
      <c r="Q50" s="52">
        <v>0</v>
      </c>
      <c r="R50" s="52">
        <v>0</v>
      </c>
      <c r="S50" s="52">
        <v>0</v>
      </c>
      <c r="T50" s="52">
        <v>0</v>
      </c>
      <c r="U50" s="68">
        <f t="shared" si="12"/>
        <v>0</v>
      </c>
      <c r="V50" s="52">
        <v>0</v>
      </c>
      <c r="W50" s="68">
        <f t="shared" si="13"/>
        <v>0</v>
      </c>
    </row>
    <row r="51" spans="1:23" ht="22.5" customHeight="1" x14ac:dyDescent="0.2">
      <c r="A51" s="286" t="s">
        <v>351</v>
      </c>
      <c r="B51" s="286"/>
      <c r="C51" s="286"/>
      <c r="D51" s="286"/>
      <c r="E51" s="286"/>
      <c r="F51" s="286"/>
      <c r="G51" s="6">
        <v>43</v>
      </c>
      <c r="H51" s="52">
        <v>0</v>
      </c>
      <c r="I51" s="52">
        <v>0</v>
      </c>
      <c r="J51" s="52">
        <v>0</v>
      </c>
      <c r="K51" s="52">
        <v>0</v>
      </c>
      <c r="L51" s="52">
        <v>0</v>
      </c>
      <c r="M51" s="52">
        <v>0</v>
      </c>
      <c r="N51" s="52">
        <v>0</v>
      </c>
      <c r="O51" s="52">
        <v>0</v>
      </c>
      <c r="P51" s="52">
        <v>0</v>
      </c>
      <c r="Q51" s="52">
        <v>0</v>
      </c>
      <c r="R51" s="52">
        <v>0</v>
      </c>
      <c r="S51" s="52">
        <v>0</v>
      </c>
      <c r="T51" s="52">
        <v>0</v>
      </c>
      <c r="U51" s="68">
        <f t="shared" si="12"/>
        <v>0</v>
      </c>
      <c r="V51" s="52">
        <v>0</v>
      </c>
      <c r="W51" s="68">
        <f t="shared" si="13"/>
        <v>0</v>
      </c>
    </row>
    <row r="52" spans="1:23" x14ac:dyDescent="0.2">
      <c r="A52" s="286" t="s">
        <v>338</v>
      </c>
      <c r="B52" s="286"/>
      <c r="C52" s="286"/>
      <c r="D52" s="286"/>
      <c r="E52" s="286"/>
      <c r="F52" s="286"/>
      <c r="G52" s="6">
        <v>44</v>
      </c>
      <c r="H52" s="52">
        <v>0</v>
      </c>
      <c r="I52" s="52">
        <v>0</v>
      </c>
      <c r="J52" s="52">
        <v>0</v>
      </c>
      <c r="K52" s="52">
        <v>0</v>
      </c>
      <c r="L52" s="52">
        <v>0</v>
      </c>
      <c r="M52" s="52">
        <v>0</v>
      </c>
      <c r="N52" s="52">
        <v>0</v>
      </c>
      <c r="O52" s="52">
        <v>0</v>
      </c>
      <c r="P52" s="52">
        <v>0</v>
      </c>
      <c r="Q52" s="52">
        <v>0</v>
      </c>
      <c r="R52" s="52">
        <v>0</v>
      </c>
      <c r="S52" s="52">
        <v>0</v>
      </c>
      <c r="T52" s="52">
        <v>0</v>
      </c>
      <c r="U52" s="68">
        <f t="shared" si="12"/>
        <v>0</v>
      </c>
      <c r="V52" s="52">
        <v>0</v>
      </c>
      <c r="W52" s="68">
        <f t="shared" si="13"/>
        <v>0</v>
      </c>
    </row>
    <row r="53" spans="1:23" x14ac:dyDescent="0.2">
      <c r="A53" s="286" t="s">
        <v>339</v>
      </c>
      <c r="B53" s="286"/>
      <c r="C53" s="286"/>
      <c r="D53" s="286"/>
      <c r="E53" s="286"/>
      <c r="F53" s="286"/>
      <c r="G53" s="6">
        <v>45</v>
      </c>
      <c r="H53" s="52">
        <v>0</v>
      </c>
      <c r="I53" s="52">
        <v>0</v>
      </c>
      <c r="J53" s="52">
        <v>0</v>
      </c>
      <c r="K53" s="52">
        <v>0</v>
      </c>
      <c r="L53" s="52">
        <v>0</v>
      </c>
      <c r="M53" s="52">
        <v>0</v>
      </c>
      <c r="N53" s="52">
        <v>0</v>
      </c>
      <c r="O53" s="52">
        <v>0</v>
      </c>
      <c r="P53" s="52">
        <v>0</v>
      </c>
      <c r="Q53" s="52">
        <v>0</v>
      </c>
      <c r="R53" s="52">
        <v>0</v>
      </c>
      <c r="S53" s="52">
        <v>0</v>
      </c>
      <c r="T53" s="52">
        <v>0</v>
      </c>
      <c r="U53" s="68">
        <f t="shared" si="12"/>
        <v>0</v>
      </c>
      <c r="V53" s="52">
        <v>0</v>
      </c>
      <c r="W53" s="68">
        <f t="shared" si="13"/>
        <v>0</v>
      </c>
    </row>
    <row r="54" spans="1:23" x14ac:dyDescent="0.2">
      <c r="A54" s="286" t="s">
        <v>340</v>
      </c>
      <c r="B54" s="286"/>
      <c r="C54" s="286"/>
      <c r="D54" s="286"/>
      <c r="E54" s="286"/>
      <c r="F54" s="286"/>
      <c r="G54" s="6">
        <v>46</v>
      </c>
      <c r="H54" s="52">
        <v>0</v>
      </c>
      <c r="I54" s="52">
        <v>0</v>
      </c>
      <c r="J54" s="52">
        <v>0</v>
      </c>
      <c r="K54" s="52">
        <v>0</v>
      </c>
      <c r="L54" s="52">
        <v>0</v>
      </c>
      <c r="M54" s="52">
        <v>0</v>
      </c>
      <c r="N54" s="52">
        <v>0</v>
      </c>
      <c r="O54" s="52">
        <v>0</v>
      </c>
      <c r="P54" s="52">
        <v>0</v>
      </c>
      <c r="Q54" s="52">
        <v>0</v>
      </c>
      <c r="R54" s="52">
        <v>0</v>
      </c>
      <c r="S54" s="52">
        <v>0</v>
      </c>
      <c r="T54" s="52">
        <v>0</v>
      </c>
      <c r="U54" s="68">
        <f t="shared" si="12"/>
        <v>0</v>
      </c>
      <c r="V54" s="52">
        <v>0</v>
      </c>
      <c r="W54" s="68">
        <f t="shared" si="13"/>
        <v>0</v>
      </c>
    </row>
    <row r="55" spans="1:23" x14ac:dyDescent="0.2">
      <c r="A55" s="286" t="s">
        <v>341</v>
      </c>
      <c r="B55" s="286"/>
      <c r="C55" s="286"/>
      <c r="D55" s="286"/>
      <c r="E55" s="286"/>
      <c r="F55" s="286"/>
      <c r="G55" s="6">
        <v>47</v>
      </c>
      <c r="H55" s="52">
        <v>0</v>
      </c>
      <c r="I55" s="52">
        <v>0</v>
      </c>
      <c r="J55" s="52">
        <v>0</v>
      </c>
      <c r="K55" s="52">
        <v>0</v>
      </c>
      <c r="L55" s="52">
        <v>0</v>
      </c>
      <c r="M55" s="52">
        <v>0</v>
      </c>
      <c r="N55" s="52">
        <v>0</v>
      </c>
      <c r="O55" s="52">
        <v>0</v>
      </c>
      <c r="P55" s="52">
        <v>0</v>
      </c>
      <c r="Q55" s="52">
        <v>0</v>
      </c>
      <c r="R55" s="52">
        <v>0</v>
      </c>
      <c r="S55" s="64">
        <v>807657</v>
      </c>
      <c r="T55" s="64">
        <v>-807657</v>
      </c>
      <c r="U55" s="68">
        <f t="shared" si="12"/>
        <v>0</v>
      </c>
      <c r="V55" s="52">
        <v>0</v>
      </c>
      <c r="W55" s="68">
        <f t="shared" si="13"/>
        <v>0</v>
      </c>
    </row>
    <row r="56" spans="1:23" x14ac:dyDescent="0.2">
      <c r="A56" s="286" t="s">
        <v>342</v>
      </c>
      <c r="B56" s="286"/>
      <c r="C56" s="286"/>
      <c r="D56" s="286"/>
      <c r="E56" s="286"/>
      <c r="F56" s="286"/>
      <c r="G56" s="6">
        <v>48</v>
      </c>
      <c r="H56" s="52">
        <v>0</v>
      </c>
      <c r="I56" s="52">
        <v>0</v>
      </c>
      <c r="J56" s="52">
        <v>0</v>
      </c>
      <c r="K56" s="52">
        <v>0</v>
      </c>
      <c r="L56" s="52">
        <v>0</v>
      </c>
      <c r="M56" s="52">
        <v>0</v>
      </c>
      <c r="N56" s="52">
        <v>0</v>
      </c>
      <c r="O56" s="52">
        <v>0</v>
      </c>
      <c r="P56" s="52">
        <v>0</v>
      </c>
      <c r="Q56" s="52">
        <v>0</v>
      </c>
      <c r="R56" s="52">
        <v>0</v>
      </c>
      <c r="S56" s="52">
        <v>0</v>
      </c>
      <c r="T56" s="52">
        <v>0</v>
      </c>
      <c r="U56" s="68">
        <f t="shared" si="12"/>
        <v>0</v>
      </c>
      <c r="V56" s="52">
        <v>0</v>
      </c>
      <c r="W56" s="68">
        <f t="shared" si="13"/>
        <v>0</v>
      </c>
    </row>
    <row r="57" spans="1:23" ht="25.5" customHeight="1" x14ac:dyDescent="0.2">
      <c r="A57" s="287" t="s">
        <v>379</v>
      </c>
      <c r="B57" s="287"/>
      <c r="C57" s="287"/>
      <c r="D57" s="287"/>
      <c r="E57" s="287"/>
      <c r="F57" s="287"/>
      <c r="G57" s="9">
        <v>49</v>
      </c>
      <c r="H57" s="69">
        <f>SUM(H38:H56)</f>
        <v>185315700</v>
      </c>
      <c r="I57" s="69">
        <f t="shared" ref="I57:W57" si="14">SUM(I38:I56)</f>
        <v>8630224</v>
      </c>
      <c r="J57" s="69">
        <f t="shared" si="14"/>
        <v>9593340</v>
      </c>
      <c r="K57" s="69">
        <f t="shared" si="14"/>
        <v>21461614</v>
      </c>
      <c r="L57" s="69">
        <f t="shared" si="14"/>
        <v>21461614</v>
      </c>
      <c r="M57" s="69">
        <f t="shared" si="14"/>
        <v>0</v>
      </c>
      <c r="N57" s="69">
        <f t="shared" si="14"/>
        <v>0</v>
      </c>
      <c r="O57" s="69">
        <f t="shared" si="14"/>
        <v>413930804</v>
      </c>
      <c r="P57" s="69">
        <f t="shared" si="14"/>
        <v>0</v>
      </c>
      <c r="Q57" s="69">
        <f t="shared" si="14"/>
        <v>0</v>
      </c>
      <c r="R57" s="69">
        <f t="shared" si="14"/>
        <v>0</v>
      </c>
      <c r="S57" s="69">
        <f t="shared" si="14"/>
        <v>20513680</v>
      </c>
      <c r="T57" s="69">
        <f t="shared" si="14"/>
        <v>-113716641</v>
      </c>
      <c r="U57" s="69">
        <f t="shared" si="14"/>
        <v>524267107</v>
      </c>
      <c r="V57" s="69">
        <f t="shared" si="14"/>
        <v>0</v>
      </c>
      <c r="W57" s="69">
        <f t="shared" si="14"/>
        <v>524267107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-878642</v>
      </c>
      <c r="T59" s="68">
        <f t="shared" si="15"/>
        <v>0</v>
      </c>
      <c r="U59" s="68">
        <f t="shared" si="15"/>
        <v>-878642</v>
      </c>
      <c r="V59" s="68">
        <f t="shared" si="15"/>
        <v>0</v>
      </c>
      <c r="W59" s="68">
        <f t="shared" si="15"/>
        <v>-878642</v>
      </c>
    </row>
    <row r="60" spans="1:23" ht="27.75" customHeight="1" x14ac:dyDescent="0.2">
      <c r="A60" s="284" t="s">
        <v>353</v>
      </c>
      <c r="B60" s="284"/>
      <c r="C60" s="284"/>
      <c r="D60" s="284"/>
      <c r="E60" s="284"/>
      <c r="F60" s="28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-878642</v>
      </c>
      <c r="T60" s="68">
        <f t="shared" si="16"/>
        <v>-113716641</v>
      </c>
      <c r="U60" s="68">
        <f t="shared" si="16"/>
        <v>-114595283</v>
      </c>
      <c r="V60" s="68">
        <f t="shared" si="16"/>
        <v>0</v>
      </c>
      <c r="W60" s="68">
        <f t="shared" si="16"/>
        <v>-114595283</v>
      </c>
    </row>
    <row r="61" spans="1:23" ht="29.25" customHeight="1" x14ac:dyDescent="0.2">
      <c r="A61" s="285" t="s">
        <v>354</v>
      </c>
      <c r="B61" s="285"/>
      <c r="C61" s="285"/>
      <c r="D61" s="285"/>
      <c r="E61" s="285"/>
      <c r="F61" s="285"/>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807657</v>
      </c>
      <c r="T61" s="69">
        <f t="shared" si="17"/>
        <v>-807657</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4" t="s">
        <v>448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2021-02-26T11:16:41Z</cp:lastPrinted>
  <dcterms:created xsi:type="dcterms:W3CDTF">2008-10-17T11:51:54Z</dcterms:created>
  <dcterms:modified xsi:type="dcterms:W3CDTF">2021-02-26T13:14:25Z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