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aveExternalLinkValues="0" codeName="ThisWorkbook" defaultThemeVersion="124226"/>
  <mc:AlternateContent xmlns:mc="http://schemas.openxmlformats.org/markup-compatibility/2006">
    <mc:Choice Requires="x15">
      <x15ac:absPath xmlns:x15ac="http://schemas.microsoft.com/office/spreadsheetml/2010/11/ac" url="https://inspirecapitalbiz.sharepoint.com/BackOffice/18) SZAIF/15) FI_SZAIF/4q_2022/"/>
    </mc:Choice>
  </mc:AlternateContent>
  <xr:revisionPtr revIDLastSave="8" documentId="13_ncr:1_{0645B1F5-239A-4FE9-9E33-D3B5972C8367}" xr6:coauthVersionLast="47" xr6:coauthVersionMax="47" xr10:uidLastSave="{753F45D5-96B8-4E74-B382-9DFFEA833EC3}"/>
  <workbookProtection workbookPassword="CA29" lockStructure="1"/>
  <bookViews>
    <workbookView xWindow="-120" yWindow="-120" windowWidth="20730" windowHeight="1116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0" i="22" l="1"/>
  <c r="I41" i="19" l="1"/>
  <c r="K41" i="19" l="1"/>
  <c r="K32" i="19"/>
  <c r="K31" i="19"/>
  <c r="K28" i="19"/>
  <c r="K26" i="19"/>
  <c r="K25" i="19"/>
  <c r="K21" i="19"/>
  <c r="K20" i="19"/>
  <c r="K17" i="19"/>
  <c r="K14" i="19"/>
  <c r="K13" i="19"/>
  <c r="K11" i="19"/>
  <c r="P26" i="22" l="1"/>
  <c r="P27" i="22"/>
  <c r="P30" i="22"/>
  <c r="P31" i="22"/>
  <c r="P32" i="22"/>
  <c r="P33" i="22"/>
  <c r="P34" i="22"/>
  <c r="P37" i="22"/>
  <c r="P38" i="22"/>
  <c r="P40" i="22"/>
  <c r="P41" i="22"/>
  <c r="N17" i="22"/>
  <c r="P7" i="22"/>
  <c r="P8" i="22"/>
  <c r="P10" i="22"/>
  <c r="P11" i="22"/>
  <c r="P12" i="22"/>
  <c r="P13" i="22"/>
  <c r="P14" i="22"/>
  <c r="P15" i="22"/>
  <c r="P16" i="22"/>
  <c r="P18" i="22"/>
  <c r="P19" i="22"/>
  <c r="P20" i="22"/>
  <c r="P21" i="22"/>
  <c r="P22" i="22"/>
  <c r="P6" i="22"/>
  <c r="N9" i="22"/>
  <c r="N23" i="22" l="1"/>
  <c r="N25" i="22" s="1"/>
  <c r="M35" i="22" s="1"/>
  <c r="H36" i="22"/>
  <c r="H17" i="22"/>
  <c r="H9" i="22"/>
  <c r="O17" i="22"/>
  <c r="M17" i="22"/>
  <c r="L17" i="22"/>
  <c r="K17" i="22"/>
  <c r="J17" i="22"/>
  <c r="I17" i="22"/>
  <c r="O9" i="22"/>
  <c r="M9" i="22"/>
  <c r="L9" i="22"/>
  <c r="K9" i="22"/>
  <c r="J9" i="22"/>
  <c r="I9" i="22"/>
  <c r="N35" i="22" l="1"/>
  <c r="P35" i="22" s="1"/>
  <c r="N28" i="22"/>
  <c r="O23" i="22"/>
  <c r="H23" i="22"/>
  <c r="H25" i="22" s="1"/>
  <c r="H28" i="22" s="1"/>
  <c r="H42" i="22" s="1"/>
  <c r="L23" i="22"/>
  <c r="L25" i="22" s="1"/>
  <c r="P17" i="22"/>
  <c r="M23" i="22"/>
  <c r="M25" i="22" s="1"/>
  <c r="K23" i="22"/>
  <c r="I23" i="22"/>
  <c r="I25" i="22" s="1"/>
  <c r="P9" i="22"/>
  <c r="J23" i="22"/>
  <c r="K25" i="22" l="1"/>
  <c r="P25" i="22" s="1"/>
  <c r="P23" i="22"/>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52" i="18"/>
  <c r="I33" i="18"/>
  <c r="O36" i="22"/>
  <c r="M36" i="22"/>
  <c r="L36" i="22"/>
  <c r="K36" i="22"/>
  <c r="J36" i="22"/>
  <c r="I36" i="22"/>
  <c r="O28" i="22"/>
  <c r="M28" i="22"/>
  <c r="L28" i="22"/>
  <c r="K28" i="22"/>
  <c r="J28" i="22"/>
  <c r="I28" i="22"/>
  <c r="H41" i="21"/>
  <c r="I34" i="21"/>
  <c r="I7" i="21"/>
  <c r="H31" i="20"/>
  <c r="H37" i="20" s="1"/>
  <c r="H39" i="20" s="1"/>
  <c r="I7" i="20"/>
  <c r="I37" i="20" s="1"/>
  <c r="I39" i="20" s="1"/>
  <c r="J39" i="22" l="1"/>
  <c r="P39" i="22" s="1"/>
  <c r="J42" i="22"/>
  <c r="L42" i="22"/>
  <c r="O42" i="22"/>
  <c r="M42" i="22"/>
  <c r="K42" i="22"/>
  <c r="P28" i="22"/>
  <c r="I56" i="19"/>
  <c r="I53" i="18"/>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J44" i="19" l="1"/>
  <c r="J38" i="19" s="1"/>
  <c r="K44" i="19"/>
  <c r="K38" i="19" s="1"/>
  <c r="K18" i="19"/>
  <c r="K34" i="19" s="1"/>
  <c r="K36" i="19" s="1"/>
  <c r="J18" i="19"/>
  <c r="J34" i="19" s="1"/>
  <c r="J36" i="19" s="1"/>
  <c r="N29" i="22" s="1"/>
  <c r="H18" i="19"/>
  <c r="H34" i="19" s="1"/>
  <c r="H36" i="19" s="1"/>
  <c r="H52" i="18"/>
  <c r="H33" i="18"/>
  <c r="H44" i="19"/>
  <c r="H38" i="19" s="1"/>
  <c r="P29" i="22" l="1"/>
  <c r="N36" i="22"/>
  <c r="K56" i="19"/>
  <c r="J56" i="19"/>
  <c r="H53" i="18"/>
  <c r="H56" i="19"/>
  <c r="N42" i="22" l="1"/>
  <c r="P42" i="22" s="1"/>
  <c r="P36" i="22"/>
</calcChain>
</file>

<file path=xl/sharedStrings.xml><?xml version="1.0" encoding="utf-8"?>
<sst xmlns="http://schemas.openxmlformats.org/spreadsheetml/2006/main" count="348" uniqueCount="307">
  <si>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</si>
  <si>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</si>
  <si>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</si>
  <si>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</si>
  <si>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</si>
  <si>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</si>
  <si>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</si>
  <si>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</si>
  <si>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</si>
  <si>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</si>
  <si>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</si>
  <si>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</si>
  <si>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</si>
  <si>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</si>
  <si>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</si>
  <si>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</si>
  <si>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</si>
  <si>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</si>
  <si>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</si>
  <si>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</si>
  <si>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</si>
  <si>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</si>
  <si>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</si>
  <si>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</si>
  <si>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</si>
  <si>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</si>
  <si>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</si>
  <si>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</si>
  <si>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</si>
  <si>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</si>
  <si>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</si>
  <si>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</si>
  <si>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</si>
  <si>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</si>
  <si>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</si>
  <si>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</si>
  <si>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</si>
  <si>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</si>
  <si>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</si>
  <si>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</si>
  <si>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</si>
  <si>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</si>
  <si>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</si>
  <si>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</si>
  <si>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</si>
  <si>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</si>
  <si>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</si>
  <si>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</si>
  <si>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</si>
  <si>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</si>
  <si>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</si>
  <si>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</si>
  <si>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</si>
  <si>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</si>
  <si>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</si>
  <si>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</si>
  <si>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</si>
  <si>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</si>
  <si>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</si>
  <si>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</si>
  <si>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</si>
  <si>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</si>
  <si>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</si>
  <si>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</si>
  <si>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</si>
  <si>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</si>
  <si>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</si>
  <si>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</si>
  <si>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</si>
  <si>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</si>
  <si>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</si>
  <si>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</si>
  <si>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</si>
  <si>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</si>
  <si>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</si>
  <si>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</si>
  <si>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</si>
  <si>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</si>
  <si>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</si>
  <si>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</si>
  <si>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</si>
  <si>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</si>
  <si>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</si>
  <si>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</si>
  <si>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</si>
  <si>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</si>
  <si>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</si>
  <si>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</si>
  <si>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</si>
  <si>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</si>
  <si>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</si>
  <si>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</si>
  <si>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</si>
  <si>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</si>
  <si>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</si>
  <si>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</si>
  <si>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</si>
  <si>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</si>
  <si>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</si>
  <si>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</si>
  <si>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</si>
  <si>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</si>
  <si>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</si>
  <si>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</si>
  <si>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</si>
  <si>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</si>
  <si>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</si>
  <si>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</si>
  <si>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</si>
  <si>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</si>
  <si>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</si>
  <si>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</si>
  <si>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</si>
  <si>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</si>
  <si>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</si>
  <si>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</si>
  <si>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</si>
  <si>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</si>
  <si>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</si>
  <si>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</si>
  <si>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</si>
  <si>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</si>
  <si>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</si>
  <si>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</si>
  <si>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</si>
  <si>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</si>
  <si>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</si>
  <si>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</si>
  <si>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</si>
  <si>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</si>
  <si>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</si>
  <si>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</si>
  <si>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</si>
  <si>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</si>
  <si>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</si>
  <si>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</si>
  <si>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</si>
  <si>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</si>
  <si>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</si>
  <si>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</si>
  <si>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</si>
  <si>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</si>
  <si>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</si>
  <si>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</si>
  <si>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</si>
  <si>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</si>
  <si>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</si>
  <si>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</si>
  <si>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</si>
  <si>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</si>
  <si>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</si>
  <si>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</si>
  <si>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</si>
  <si>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</si>
  <si>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</si>
  <si>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</si>
  <si>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</si>
  <si>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</si>
  <si>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</si>
  <si>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</si>
  <si>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</si>
  <si>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</si>
  <si>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</si>
  <si>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</si>
  <si>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</si>
  <si>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</si>
  <si>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</si>
  <si>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</si>
  <si>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</si>
  <si>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</si>
  <si>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</si>
  <si>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</si>
  <si>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</si>
  <si>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</si>
  <si>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</si>
  <si>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</si>
  <si>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</si>
  <si>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</si>
  <si>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</si>
  <si>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</si>
  <si>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</si>
  <si>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</si>
  <si>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</si>
  <si>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</si>
  <si>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</si>
  <si>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</si>
  <si>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</si>
  <si>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</si>
  <si>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</si>
  <si>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</si>
  <si>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</si>
  <si>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</si>
  <si>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</si>
  <si>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</si>
  <si>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</si>
  <si>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</si>
  <si>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</si>
  <si>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</si>
  <si>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</si>
  <si>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</si>
  <si>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</si>
  <si>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</si>
  <si>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</si>
  <si>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</si>
  <si>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</si>
  <si>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</si>
  <si>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</si>
  <si>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</si>
  <si>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</si>
  <si>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</si>
  <si>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</si>
  <si>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</si>
  <si>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</si>
  <si>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</si>
  <si>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</si>
  <si>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</si>
  <si>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</si>
  <si>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</si>
  <si>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</si>
  <si>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</si>
  <si>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</si>
  <si>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</si>
  <si>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</si>
  <si>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</si>
  <si>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</si>
  <si>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</si>
  <si>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</si>
  <si>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</si>
  <si>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</si>
  <si>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</si>
  <si>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</si>
  <si>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</si>
  <si>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</si>
  <si>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</si>
  <si>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</si>
  <si>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</si>
  <si>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</si>
  <si>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</si>
  <si>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</si>
  <si>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</si>
  <si>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</si>
  <si>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</si>
  <si>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</si>
  <si>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</si>
  <si>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</si>
  <si>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</si>
  <si>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</si>
  <si>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</si>
  <si>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</si>
  <si>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</si>
  <si>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</si>
  <si>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</si>
  <si>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</si>
  <si>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</si>
  <si>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</si>
  <si>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</si>
  <si>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</si>
  <si>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</si>
  <si>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</si>
  <si>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</si>
  <si>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</si>
  <si>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</si>
  <si>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</si>
  <si>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</si>
  <si>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</si>
  <si>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</si>
  <si>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</si>
  <si>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</si>
  <si>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</si>
  <si>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</si>
  <si>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</si>
  <si>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</si>
  <si>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</si>
  <si>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</si>
  <si>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</si>
  <si>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</si>
  <si>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</si>
  <si>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</si>
  <si>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</si>
  <si>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</si>
  <si>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</si>
  <si>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</si>
  <si>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</si>
  <si>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</si>
  <si>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</si>
  <si>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</si>
  <si>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</si>
  <si>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1431510</t>
  </si>
  <si>
    <t>30064066</t>
  </si>
  <si>
    <t>HR</t>
  </si>
  <si>
    <t>6371858079</t>
  </si>
  <si>
    <t>549300O7XDWQHBU5IZ51</t>
  </si>
  <si>
    <t>SLAVONSKI ZATVORENI ALTERNATIVNI INVESTICIJSKI FOND S JAVNOM PONUDOM</t>
  </si>
  <si>
    <t>ZAGREB</t>
  </si>
  <si>
    <t>Obveznik:SLAVONSKI ZATVORENI ALTERNATIVNI INVESTICIJSKI FOND S JAVNOM PONUDOM</t>
  </si>
  <si>
    <t>Obveznik: SLAVONSKI ZATVORENI ALTERNATIVNI INVESTICIJSKI FOND S JAVNOM PONUDOM</t>
  </si>
  <si>
    <t>2080</t>
  </si>
  <si>
    <t xml:space="preserve">Ulica Andrije Hebranga 34							</t>
  </si>
  <si>
    <t>marko.beslic@inspire.investments</t>
  </si>
  <si>
    <t xml:space="preserve">     www.inspire.investments</t>
  </si>
  <si>
    <t>BONITET, vl.Vesna Krištofić</t>
  </si>
  <si>
    <t>Krištofić Vesna</t>
  </si>
  <si>
    <t>091/265-0002</t>
  </si>
  <si>
    <t>vesna@pentagram.hr</t>
  </si>
  <si>
    <t>stanje na dan 31.12.2022.</t>
  </si>
  <si>
    <t>u razdoblju 01.01.2022. do 31.12.2022.</t>
  </si>
  <si>
    <t xml:space="preserve">BILJEŠKE UZ FINANCIJSKE IZVJEŠTAJE - TFI
(sastavljaju se za tromjesečna izvještajna razdoblja)
Naziv izdavatelja:   SLAVONSKI ZATVORENI ALTERNATIVNI INVESTICIJSKI FOND S JAVNOM PONUDOM
OIB: 6371858079
Izvještajno razdoblje: 01.01.2022. - 31.12.2022.
Bilješke uz financijske izvještaje za tromjesečna razdoblja uključuju:
a) nisu ostvareni značajni poslovni događaji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Pristup posljednjim godišnjim financijskim izvještajima, omogućen je na internetskim stranicama društva za upravljanje Inspire Investments d.o.o. (http:www.inspire.investments), na internetskim stranicama Zagrebačke burze d.d. i na internetskim stranicama Hanfe pod kategorijom Službenog registra propisanih informacija. 
c) Prilikom sastavljanja financijskih izvještaja primjenjuju se iste računovodstvene politike kao i u posljednjim revidiranim godišnjim financijskim izvještajima.
d) objašnjenje poslovnih rezultata u slučaju da izdavatelj obavlja djelatnost sezonske prirode (točke 37. i 38. MRS 34- Financijsko izvještavanje za razdoblja tijekom godine) - ne obavljamo sezonsku djelatnost
e) ostale objave koje propisuje MRS 34- Financijsko izvještavanje za razdoblja tijekom godine te
f) u bilješkama uz financijske izvještaje za tromjesečna razdoblja, osim gore navedenih informacija, objavljuju se i sljedeće informacije:
1.SLAVONSKI ZATVORENI ALTERNATIVNI INVESTICIJSKI FOND S JAVNOM PONUDOM d.d. iz Zagrebe, Ulica Andrije Hebranga 34,MBS: 030064066, OIB: 06371858079
2. Prilikom sastavljanja financijskih izvještaja primjenjuju se iste računovodstvene politike kao i u posljednjim revidiranim godišnjim financijskim izvještajima.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primjenjivo
4. iznos i prirodu pojedinih stavki prihod-a ili rashoda izuzetne veličine ili pojave - nije primjenjivo
5. iznose koje poduzetnik duguje i koji dospijevaju nakon više od pet godina, kao i ukupna dugovanja poduzetnika pokrivena vrijednim osiguranjem koje je dao poduzetnik, uz naznaku vrste i oblika osiguranja-nije primjenjivo
6. prosječan broj zaposlenih tijekom tekućeg razdoblja - nije primjenjivo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primjenjivo
8. ako su u bilanci priznata rezerviranja za odgođeni porez, stanja odgođenog poreza na kraju poslovne godine i kretanja tih stanja tijekom poslovne godine - nije primjenjivo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nije primjenjivo
10. broj i nominalnu vrijednost, ili ako ne postoji nominalna vrijednost, knjigovodstvenu vrijednost dionica ili udjela upisanih tijekom poslovne godine u okviru odobrenog kapitala - nije primjenjivo
11. postojanje bilo kakvih potvrda o sudjelovanju, konvertibilnih zadužnica, jamstava, opcija ili sličnih vrijednosnica ili prava, s naznakom njihovog broja i prava koja daju - nije primjenjivo
12. naziv, sjedište te pravni oblik svakog poduzetnika u kojemu poduzetnik ima neograničenu odgovornost - nije primjenjivo
13. naziv i sjedište poduzetnika koji sastavlja tromjesečni konsolidirani financijski izvještaj najveće grupe poduzetnika u kojoj poduzetnik sudjeluje kao kontrolirani član grupe -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nije primjenjivo
17. prirodu i financijski učinak-  značajnih događaja koji su nastupili nakon datuma bilance i nisu odraženi u računu dobiti i gubitka ili bilanci - nije primjenjivo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</si>
</sst>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cellStyleXfs>
  <cellXfs count="239">
    <xf numFmtId="0" fontId="0" fillId="0" borderId="0" xfId="0"/>
    <xf numFmtId="164" fontId="4" fillId="7" borderId="4" xfId="0" applyNumberFormat="1" applyFont="1" applyFill="1" applyBorder="1" applyAlignment="1">
      <alignment horizontal="center" vertical="center"/>
    </xf>
    <xf numFmtId="164" fontId="4" fillId="0" borderId="4" xfId="0" applyNumberFormat="1" applyFont="1" applyBorder="1" applyAlignment="1">
      <alignment horizontal="center" vertical="center"/>
    </xf>
    <xf numFmtId="0" fontId="4" fillId="3" borderId="22" xfId="0" applyFont="1" applyFill="1" applyBorder="1" applyAlignment="1">
      <alignment horizontal="center" vertical="center" wrapText="1"/>
    </xf>
    <xf numFmtId="0" fontId="16" fillId="3" borderId="22" xfId="0" applyFont="1" applyFill="1" applyBorder="1" applyAlignment="1">
      <alignment horizontal="center" vertical="center"/>
    </xf>
    <xf numFmtId="164" fontId="4" fillId="7" borderId="22" xfId="0" applyNumberFormat="1"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22" xfId="0" applyNumberFormat="1" applyFont="1" applyBorder="1" applyAlignment="1" applyProtection="1">
      <alignment horizontal="center" vertical="center"/>
      <protection locked="0"/>
    </xf>
    <xf numFmtId="3" fontId="5" fillId="0" borderId="22" xfId="0" applyNumberFormat="1" applyFont="1" applyBorder="1" applyAlignment="1" applyProtection="1">
      <alignment horizontal="right" vertical="center" shrinkToFit="1"/>
      <protection locked="0"/>
    </xf>
    <xf numFmtId="0" fontId="11" fillId="0" borderId="0" xfId="3"/>
    <xf numFmtId="0" fontId="16" fillId="3" borderId="22" xfId="3" applyFont="1" applyFill="1" applyBorder="1" applyAlignment="1">
      <alignment horizontal="center" vertical="center"/>
    </xf>
    <xf numFmtId="3" fontId="16" fillId="3" borderId="22" xfId="3" applyNumberFormat="1" applyFont="1" applyFill="1" applyBorder="1" applyAlignment="1">
      <alignment horizontal="center" vertical="center" wrapText="1"/>
    </xf>
    <xf numFmtId="0" fontId="5" fillId="0" borderId="0" xfId="0" applyFont="1"/>
    <xf numFmtId="0" fontId="4" fillId="3" borderId="7" xfId="3" applyFont="1" applyFill="1" applyBorder="1" applyAlignment="1">
      <alignment horizontal="center" vertical="center" wrapText="1"/>
    </xf>
    <xf numFmtId="0" fontId="16" fillId="3" borderId="6" xfId="3" applyFont="1" applyFill="1" applyBorder="1" applyAlignment="1">
      <alignment horizontal="center" vertical="center"/>
    </xf>
    <xf numFmtId="164" fontId="4" fillId="7" borderId="5" xfId="0" applyNumberFormat="1" applyFont="1" applyFill="1" applyBorder="1" applyAlignment="1">
      <alignment horizontal="center"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2" fillId="0" borderId="0" xfId="3" applyFont="1"/>
    <xf numFmtId="0" fontId="9" fillId="3" borderId="3" xfId="0" applyFont="1" applyFill="1" applyBorder="1" applyAlignment="1">
      <alignment horizontal="center" vertical="center" wrapText="1"/>
    </xf>
    <xf numFmtId="49" fontId="9" fillId="3" borderId="20" xfId="0" applyNumberFormat="1" applyFont="1" applyFill="1" applyBorder="1" applyAlignment="1">
      <alignment horizontal="center" vertical="center"/>
    </xf>
    <xf numFmtId="165" fontId="16" fillId="0" borderId="15" xfId="0" applyNumberFormat="1" applyFont="1" applyBorder="1" applyAlignment="1">
      <alignment horizontal="center" vertical="center"/>
    </xf>
    <xf numFmtId="0" fontId="6" fillId="0" borderId="0" xfId="1" applyFont="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3" fontId="0" fillId="0" borderId="0" xfId="0" applyNumberFormat="1"/>
    <xf numFmtId="3" fontId="16" fillId="3" borderId="22" xfId="0" applyNumberFormat="1" applyFont="1" applyFill="1" applyBorder="1" applyAlignment="1">
      <alignment horizontal="center" vertical="center" wrapText="1"/>
    </xf>
    <xf numFmtId="3" fontId="15" fillId="7" borderId="22" xfId="0" applyNumberFormat="1" applyFont="1" applyFill="1" applyBorder="1" applyAlignment="1">
      <alignment horizontal="right" vertical="center" shrinkToFit="1"/>
    </xf>
    <xf numFmtId="3" fontId="11" fillId="0" borderId="0" xfId="3" applyNumberFormat="1"/>
    <xf numFmtId="3" fontId="15" fillId="0" borderId="22" xfId="0" applyNumberFormat="1" applyFont="1" applyBorder="1" applyAlignment="1" applyProtection="1">
      <alignment horizontal="right" vertical="center" shrinkToFit="1"/>
      <protection locked="0"/>
    </xf>
    <xf numFmtId="3" fontId="5" fillId="0" borderId="0" xfId="0" applyNumberFormat="1" applyFont="1"/>
    <xf numFmtId="3" fontId="16" fillId="3" borderId="7" xfId="3" applyNumberFormat="1" applyFont="1" applyFill="1" applyBorder="1" applyAlignment="1">
      <alignment horizontal="center" vertical="center" wrapText="1"/>
    </xf>
    <xf numFmtId="3" fontId="16" fillId="3" borderId="6" xfId="3" applyNumberFormat="1" applyFont="1" applyFill="1" applyBorder="1" applyAlignment="1">
      <alignment horizontal="center" vertical="center" wrapText="1"/>
    </xf>
    <xf numFmtId="3" fontId="23" fillId="7" borderId="4" xfId="0" applyNumberFormat="1" applyFont="1" applyFill="1" applyBorder="1" applyAlignment="1">
      <alignment horizontal="right" vertical="center"/>
    </xf>
    <xf numFmtId="3" fontId="23" fillId="0" borderId="4" xfId="0" applyNumberFormat="1" applyFont="1" applyBorder="1" applyAlignment="1" applyProtection="1">
      <alignment horizontal="right" vertical="center"/>
      <protection locked="0"/>
    </xf>
    <xf numFmtId="3" fontId="23" fillId="7" borderId="21" xfId="0" applyNumberFormat="1" applyFont="1" applyFill="1" applyBorder="1" applyAlignment="1">
      <alignment horizontal="right" vertical="center"/>
    </xf>
    <xf numFmtId="3" fontId="23" fillId="0" borderId="4" xfId="0" applyNumberFormat="1" applyFont="1" applyBorder="1" applyAlignment="1" applyProtection="1">
      <alignment vertical="center"/>
      <protection locked="0"/>
    </xf>
    <xf numFmtId="3" fontId="23" fillId="7" borderId="4" xfId="0" applyNumberFormat="1" applyFont="1" applyFill="1" applyBorder="1" applyAlignment="1">
      <alignment vertical="center"/>
    </xf>
    <xf numFmtId="3" fontId="23" fillId="7" borderId="5"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14"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xf>
    <xf numFmtId="3" fontId="3" fillId="0" borderId="15" xfId="0" applyNumberFormat="1" applyFont="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5" fillId="8" borderId="0" xfId="4" applyFont="1" applyFill="1" applyAlignment="1">
      <alignment horizontal="center" vertical="center"/>
    </xf>
    <xf numFmtId="0" fontId="5" fillId="8" borderId="30" xfId="4" applyFont="1" applyFill="1" applyBorder="1" applyAlignment="1">
      <alignment vertical="center"/>
    </xf>
    <xf numFmtId="0" fontId="30" fillId="0" borderId="0" xfId="4" applyFont="1"/>
    <xf numFmtId="0" fontId="4" fillId="8" borderId="26" xfId="4" applyFont="1" applyFill="1" applyBorder="1" applyAlignment="1">
      <alignment vertical="center" wrapText="1"/>
    </xf>
    <xf numFmtId="0" fontId="4" fillId="8" borderId="0" xfId="4" applyFont="1" applyFill="1" applyAlignment="1">
      <alignment horizontal="right" vertical="center" wrapText="1"/>
    </xf>
    <xf numFmtId="0" fontId="4" fillId="8" borderId="0" xfId="4" applyFont="1" applyFill="1" applyAlignment="1">
      <alignment vertical="center" wrapText="1"/>
    </xf>
    <xf numFmtId="14" fontId="4" fillId="10" borderId="0" xfId="4" applyNumberFormat="1" applyFont="1" applyFill="1" applyAlignment="1" applyProtection="1">
      <alignment horizontal="center" vertical="center"/>
      <protection locked="0"/>
    </xf>
    <xf numFmtId="1" fontId="4" fillId="10" borderId="0" xfId="4" applyNumberFormat="1" applyFont="1" applyFill="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xf numFmtId="0" fontId="27" fillId="8" borderId="0" xfId="4" applyFont="1" applyFill="1" applyAlignment="1">
      <alignment wrapText="1"/>
    </xf>
    <xf numFmtId="0" fontId="27" fillId="8" borderId="27" xfId="4" applyFont="1" applyFill="1" applyBorder="1"/>
    <xf numFmtId="0" fontId="5" fillId="8" borderId="0" xfId="4" applyFont="1" applyFill="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Alignment="1">
      <alignment vertical="center"/>
    </xf>
    <xf numFmtId="0" fontId="27" fillId="8" borderId="0" xfId="4" applyFont="1" applyFill="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Alignment="1">
      <alignment vertical="center"/>
    </xf>
    <xf numFmtId="0" fontId="27" fillId="8" borderId="0" xfId="4" applyFont="1" applyFill="1" applyAlignment="1">
      <alignment vertical="center"/>
    </xf>
    <xf numFmtId="0" fontId="27" fillId="8" borderId="27" xfId="4" applyFont="1" applyFill="1" applyBorder="1" applyAlignment="1">
      <alignment vertical="center"/>
    </xf>
    <xf numFmtId="0" fontId="31" fillId="8" borderId="0" xfId="4" applyFont="1" applyFill="1" applyAlignment="1">
      <alignment vertical="center"/>
    </xf>
    <xf numFmtId="0" fontId="31" fillId="8" borderId="27" xfId="4" applyFont="1" applyFill="1" applyBorder="1" applyAlignment="1">
      <alignment vertical="center"/>
    </xf>
    <xf numFmtId="0" fontId="4" fillId="8" borderId="0" xfId="4" applyFont="1" applyFill="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lignment horizontal="center" vertical="center"/>
    </xf>
    <xf numFmtId="3" fontId="20" fillId="7" borderId="15" xfId="0" applyNumberFormat="1" applyFont="1" applyFill="1" applyBorder="1" applyAlignment="1">
      <alignment vertical="center" shrinkToFit="1"/>
    </xf>
    <xf numFmtId="3" fontId="20" fillId="0" borderId="15" xfId="0" applyNumberFormat="1" applyFont="1" applyBorder="1" applyAlignment="1" applyProtection="1">
      <alignment vertical="center" shrinkToFit="1"/>
      <protection locked="0"/>
    </xf>
    <xf numFmtId="165" fontId="16" fillId="7" borderId="16" xfId="0" applyNumberFormat="1" applyFont="1" applyFill="1" applyBorder="1" applyAlignment="1">
      <alignment horizontal="center" vertical="center"/>
    </xf>
    <xf numFmtId="3" fontId="20" fillId="7" borderId="16" xfId="0" applyNumberFormat="1" applyFont="1" applyFill="1" applyBorder="1" applyAlignment="1">
      <alignment vertical="center" shrinkToFit="1"/>
    </xf>
    <xf numFmtId="3" fontId="15" fillId="7" borderId="22" xfId="0" applyNumberFormat="1" applyFont="1" applyFill="1" applyBorder="1" applyAlignment="1" applyProtection="1">
      <alignment horizontal="right" vertical="center" shrinkToFit="1"/>
      <protection locked="0"/>
    </xf>
    <xf numFmtId="3" fontId="20" fillId="7" borderId="15" xfId="0" applyNumberFormat="1" applyFont="1" applyFill="1" applyBorder="1" applyAlignment="1" applyProtection="1">
      <alignment vertical="center" shrinkToFit="1"/>
      <protection locked="0"/>
    </xf>
    <xf numFmtId="3" fontId="5" fillId="0" borderId="22" xfId="0" applyNumberFormat="1" applyFont="1" applyBorder="1" applyAlignment="1" applyProtection="1">
      <alignment vertical="center"/>
      <protection locked="0"/>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Border="1" applyAlignment="1">
      <alignment horizontal="center" vertical="center" wrapText="1"/>
    </xf>
    <xf numFmtId="0" fontId="4" fillId="0" borderId="0" xfId="4" applyFont="1" applyAlignment="1">
      <alignment horizontal="center" vertical="center" wrapText="1"/>
    </xf>
    <xf numFmtId="0" fontId="4" fillId="0" borderId="27" xfId="4" applyFont="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Alignment="1">
      <alignment wrapText="1"/>
    </xf>
    <xf numFmtId="0" fontId="27" fillId="8" borderId="0" xfId="4" applyFont="1" applyFill="1"/>
    <xf numFmtId="0" fontId="26" fillId="8" borderId="26" xfId="4" applyFont="1" applyFill="1" applyBorder="1" applyAlignment="1">
      <alignment horizontal="center" vertical="center" wrapText="1"/>
    </xf>
    <xf numFmtId="0" fontId="26" fillId="8" borderId="0" xfId="4" applyFont="1" applyFill="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Alignment="1">
      <alignment horizontal="right" vertical="center" wrapText="1"/>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Alignment="1">
      <alignment vertical="center" wrapText="1"/>
    </xf>
    <xf numFmtId="0" fontId="5" fillId="8" borderId="0" xfId="4" applyFont="1" applyFill="1" applyAlignment="1">
      <alignment horizontal="right" vertical="center"/>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Alignment="1">
      <alignment vertical="center"/>
    </xf>
    <xf numFmtId="0" fontId="5" fillId="8" borderId="0" xfId="4" applyFont="1" applyFill="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Alignment="1">
      <alignment vertical="top" wrapText="1"/>
    </xf>
    <xf numFmtId="0" fontId="27" fillId="8" borderId="0" xfId="4" applyFont="1" applyFill="1" applyAlignment="1">
      <alignment vertical="top"/>
    </xf>
    <xf numFmtId="0" fontId="27" fillId="8" borderId="0" xfId="4" applyFont="1" applyFill="1" applyProtection="1">
      <protection locked="0"/>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5" fillId="8" borderId="26" xfId="4" applyFont="1" applyFill="1" applyBorder="1" applyAlignment="1">
      <alignment horizontal="left" vertical="center"/>
    </xf>
    <xf numFmtId="0" fontId="5" fillId="8" borderId="0" xfId="4" applyFont="1" applyFill="1" applyAlignment="1">
      <alignment horizontal="left" vertical="center"/>
    </xf>
    <xf numFmtId="0" fontId="5" fillId="8" borderId="0" xfId="4" applyFont="1" applyFill="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Protection="1">
      <protection locked="0"/>
    </xf>
    <xf numFmtId="0" fontId="2" fillId="0" borderId="0" xfId="0" applyFont="1" applyAlignment="1">
      <alignment horizontal="right" vertical="top" wrapText="1"/>
    </xf>
    <xf numFmtId="0" fontId="0" fillId="0" borderId="0" xfId="0"/>
    <xf numFmtId="0" fontId="5" fillId="0" borderId="22" xfId="0" applyFont="1" applyBorder="1" applyAlignment="1">
      <alignment horizontal="left" vertical="center" wrapText="1"/>
    </xf>
    <xf numFmtId="0" fontId="5" fillId="7" borderId="22" xfId="0" applyFont="1" applyFill="1" applyBorder="1" applyAlignment="1">
      <alignment horizontal="left" vertical="center" wrapText="1"/>
    </xf>
    <xf numFmtId="0" fontId="5" fillId="0" borderId="22" xfId="0" applyFont="1" applyBorder="1" applyAlignment="1" applyProtection="1">
      <alignment horizontal="left" vertical="center" wrapText="1"/>
      <protection locked="0"/>
    </xf>
    <xf numFmtId="0" fontId="5" fillId="0" borderId="22" xfId="0" applyFont="1" applyBorder="1" applyAlignment="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Border="1" applyAlignment="1">
      <alignment horizontal="left" vertical="center" wrapText="1"/>
    </xf>
    <xf numFmtId="0" fontId="21" fillId="7" borderId="22" xfId="0" applyFont="1" applyFill="1" applyBorder="1" applyAlignment="1">
      <alignment horizontal="left" vertical="center" wrapText="1"/>
    </xf>
    <xf numFmtId="0" fontId="4" fillId="7" borderId="22" xfId="0" applyFont="1" applyFill="1" applyBorder="1" applyAlignment="1">
      <alignment horizontal="left" vertical="center" wrapText="1"/>
    </xf>
    <xf numFmtId="0" fontId="12" fillId="4" borderId="22" xfId="0" applyFont="1" applyFill="1" applyBorder="1" applyAlignment="1">
      <alignment horizontal="left" vertical="center" wrapText="1"/>
    </xf>
    <xf numFmtId="0" fontId="14" fillId="4" borderId="22"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lignment horizontal="center" vertical="center"/>
    </xf>
    <xf numFmtId="0" fontId="0" fillId="0" borderId="22" xfId="0" applyBorder="1" applyAlignment="1">
      <alignment horizontal="center" vertical="center"/>
    </xf>
    <xf numFmtId="0" fontId="4" fillId="3" borderId="22" xfId="0" applyFont="1" applyFill="1" applyBorder="1" applyAlignment="1">
      <alignment horizontal="center" vertical="center" wrapText="1"/>
    </xf>
    <xf numFmtId="0" fontId="0" fillId="0" borderId="22" xfId="0" applyBorder="1" applyAlignment="1">
      <alignment horizontal="center" vertical="center" wrapText="1"/>
    </xf>
    <xf numFmtId="0" fontId="5" fillId="0" borderId="22" xfId="0" applyFont="1" applyBorder="1" applyAlignment="1">
      <alignment horizontal="left" vertical="center" wrapText="1" indent="2"/>
    </xf>
    <xf numFmtId="0" fontId="11" fillId="4" borderId="22" xfId="0" applyFont="1" applyFill="1" applyBorder="1" applyAlignment="1">
      <alignment horizontal="left" vertical="center" wrapText="1"/>
    </xf>
    <xf numFmtId="0" fontId="0" fillId="0" borderId="22" xfId="0" applyBorder="1"/>
    <xf numFmtId="0" fontId="14" fillId="4" borderId="22" xfId="0" applyFont="1" applyFill="1" applyBorder="1" applyAlignment="1">
      <alignment horizontal="left" vertical="center" wrapText="1"/>
    </xf>
    <xf numFmtId="0" fontId="5" fillId="7" borderId="22" xfId="0" applyFont="1" applyFill="1" applyBorder="1" applyAlignment="1">
      <alignment horizontal="left" vertical="center" wrapText="1" indent="1"/>
    </xf>
    <xf numFmtId="0" fontId="16" fillId="3" borderId="22" xfId="3" applyFont="1" applyFill="1" applyBorder="1" applyAlignment="1">
      <alignment horizontal="center" vertical="center"/>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6" fillId="5" borderId="2" xfId="3" applyFont="1" applyFill="1" applyBorder="1" applyAlignment="1">
      <alignment vertical="center" wrapText="1"/>
    </xf>
    <xf numFmtId="0" fontId="0" fillId="0" borderId="1" xfId="0" applyBorder="1" applyAlignment="1">
      <alignment vertical="center" wrapText="1"/>
    </xf>
    <xf numFmtId="0" fontId="0" fillId="0" borderId="1" xfId="0" applyBorder="1"/>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0" fillId="0" borderId="22" xfId="0" applyBorder="1" applyAlignment="1">
      <alignment horizontal="left" vertical="center" wrapText="1"/>
    </xf>
    <xf numFmtId="0" fontId="0" fillId="7" borderId="22" xfId="0" applyFill="1" applyBorder="1" applyAlignment="1">
      <alignment horizontal="left" vertical="center" wrapText="1"/>
    </xf>
    <xf numFmtId="0" fontId="2" fillId="0" borderId="22" xfId="0" applyFont="1" applyBorder="1" applyAlignment="1">
      <alignment horizontal="left" vertical="center" wrapText="1"/>
    </xf>
    <xf numFmtId="0" fontId="22" fillId="7" borderId="22"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0" fillId="0" borderId="22" xfId="0" applyBorder="1" applyAlignment="1">
      <alignment horizontal="left" vertical="center" wrapText="1" indent="1"/>
    </xf>
    <xf numFmtId="0" fontId="6" fillId="7" borderId="22" xfId="0" applyFont="1" applyFill="1" applyBorder="1" applyAlignment="1">
      <alignment horizontal="left" vertical="center" wrapText="1"/>
    </xf>
    <xf numFmtId="0" fontId="6" fillId="0" borderId="22" xfId="0" applyFont="1" applyBorder="1" applyAlignment="1">
      <alignment horizontal="left" vertical="center" wrapText="1"/>
    </xf>
    <xf numFmtId="0" fontId="12" fillId="4" borderId="22" xfId="0" applyFont="1" applyFill="1" applyBorder="1" applyAlignment="1">
      <alignment vertical="center" wrapText="1"/>
    </xf>
    <xf numFmtId="3" fontId="16" fillId="3" borderId="22" xfId="3" applyNumberFormat="1" applyFont="1" applyFill="1" applyBorder="1" applyAlignment="1">
      <alignment horizontal="center" vertical="center" wrapText="1"/>
    </xf>
    <xf numFmtId="3" fontId="0" fillId="0" borderId="22" xfId="0" applyNumberFormat="1" applyBorder="1" applyAlignment="1">
      <alignment horizontal="center" vertical="center" wrapText="1"/>
    </xf>
    <xf numFmtId="0" fontId="4" fillId="3" borderId="22" xfId="3" applyFont="1" applyFill="1" applyBorder="1" applyAlignment="1">
      <alignment horizontal="center" vertical="center" wrapText="1"/>
    </xf>
    <xf numFmtId="0" fontId="0" fillId="0" borderId="0" xfId="0" applyAlignment="1">
      <alignment horizontal="center" wrapText="1"/>
    </xf>
    <xf numFmtId="0" fontId="5" fillId="0" borderId="4" xfId="0" applyFont="1" applyBorder="1" applyAlignment="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Alignment="1">
      <alignment horizontal="right" vertical="top" wrapText="1"/>
    </xf>
    <xf numFmtId="0" fontId="0" fillId="0" borderId="0" xfId="0" applyAlignment="1">
      <alignment horizontal="right"/>
    </xf>
    <xf numFmtId="0" fontId="4" fillId="3" borderId="8" xfId="3"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16" fillId="3" borderId="11" xfId="3"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 fillId="7" borderId="4" xfId="0" applyFont="1" applyFill="1" applyBorder="1" applyAlignment="1">
      <alignment horizontal="left" vertical="center" wrapText="1"/>
    </xf>
    <xf numFmtId="0" fontId="4" fillId="7" borderId="5"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right"/>
    </xf>
    <xf numFmtId="0" fontId="3" fillId="0" borderId="15" xfId="0" applyFont="1" applyBorder="1" applyAlignment="1">
      <alignment horizontal="left" vertical="center" wrapText="1"/>
    </xf>
    <xf numFmtId="0" fontId="16" fillId="7" borderId="15" xfId="0" applyFont="1" applyFill="1" applyBorder="1" applyAlignment="1">
      <alignment horizontal="left" vertical="center" wrapText="1"/>
    </xf>
    <xf numFmtId="0" fontId="18" fillId="6" borderId="17" xfId="0" applyFont="1" applyFill="1" applyBorder="1" applyAlignment="1">
      <alignment horizontal="left" vertical="center"/>
    </xf>
    <xf numFmtId="0" fontId="3" fillId="0" borderId="17" xfId="0" applyFont="1" applyBorder="1"/>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0" fillId="0" borderId="18" xfId="0" applyBorder="1" applyAlignment="1">
      <alignment horizontal="center" vertical="center" wrapText="1"/>
    </xf>
    <xf numFmtId="49" fontId="9" fillId="3" borderId="19" xfId="0" applyNumberFormat="1" applyFont="1" applyFill="1" applyBorder="1" applyAlignment="1">
      <alignment horizontal="center" vertical="center" wrapText="1"/>
    </xf>
    <xf numFmtId="49" fontId="9" fillId="3" borderId="20" xfId="0" applyNumberFormat="1" applyFont="1" applyFill="1" applyBorder="1" applyAlignment="1">
      <alignment horizontal="center" vertical="center" wrapText="1"/>
    </xf>
    <xf numFmtId="0" fontId="19" fillId="6" borderId="17" xfId="0" applyFont="1" applyFill="1" applyBorder="1" applyAlignment="1">
      <alignment vertical="center"/>
    </xf>
    <xf numFmtId="0" fontId="16" fillId="0" borderId="15" xfId="0" applyFont="1" applyBorder="1" applyAlignment="1">
      <alignment horizontal="left" vertical="center" wrapText="1"/>
    </xf>
    <xf numFmtId="0" fontId="16" fillId="7" borderId="16" xfId="0" applyFont="1" applyFill="1" applyBorder="1" applyAlignment="1">
      <alignment horizontal="left" vertical="center" wrapText="1"/>
    </xf>
    <xf numFmtId="0" fontId="2" fillId="0" borderId="0" xfId="0" applyFont="1" applyAlignment="1">
      <alignment horizontal="justify" vertical="top" wrapText="1"/>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4" xfId="5" xr:uid="{A49E153F-3415-4A32-975E-D1589DEAF07F}"/>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opLeftCell="A15" zoomScaleNormal="100" workbookViewId="0">
      <selection activeCell="D38" sqref="D38:I38"/>
    </sheetView>
  </sheetViews>
  <sheetFormatPr defaultColWidth="9.140625" defaultRowHeight="15" x14ac:dyDescent="0.25"/>
  <cols>
    <col min="1" max="8" width="9.140625" style="47"/>
    <col min="9" max="9" width="13.140625" style="47" customWidth="1"/>
    <col min="10" max="16384" width="9.140625" style="47"/>
  </cols>
  <sheetData>
    <row r="1" spans="1:10" ht="15.75" x14ac:dyDescent="0.25">
      <c r="A1" s="100" t="s">
        <v>243</v>
      </c>
      <c r="B1" s="101"/>
      <c r="C1" s="101"/>
      <c r="D1" s="45"/>
      <c r="E1" s="45"/>
      <c r="F1" s="45"/>
      <c r="G1" s="45"/>
      <c r="H1" s="45"/>
      <c r="I1" s="45"/>
      <c r="J1" s="46"/>
    </row>
    <row r="2" spans="1:10" ht="14.45" customHeight="1" x14ac:dyDescent="0.25">
      <c r="A2" s="102" t="s">
        <v>259</v>
      </c>
      <c r="B2" s="103"/>
      <c r="C2" s="103"/>
      <c r="D2" s="103"/>
      <c r="E2" s="103"/>
      <c r="F2" s="103"/>
      <c r="G2" s="103"/>
      <c r="H2" s="103"/>
      <c r="I2" s="103"/>
      <c r="J2" s="104"/>
    </row>
    <row r="3" spans="1:10" x14ac:dyDescent="0.25">
      <c r="A3" s="48"/>
      <c r="B3" s="49"/>
      <c r="C3" s="49"/>
      <c r="D3" s="49"/>
      <c r="E3" s="49"/>
      <c r="F3" s="49"/>
      <c r="G3" s="49"/>
      <c r="H3" s="49"/>
      <c r="I3" s="49"/>
      <c r="J3" s="50"/>
    </row>
    <row r="4" spans="1:10" ht="33.6" customHeight="1" x14ac:dyDescent="0.25">
      <c r="A4" s="105" t="s">
        <v>244</v>
      </c>
      <c r="B4" s="106"/>
      <c r="C4" s="106"/>
      <c r="D4" s="106"/>
      <c r="E4" s="107">
        <v>44562</v>
      </c>
      <c r="F4" s="108"/>
      <c r="G4" s="51" t="s">
        <v>0</v>
      </c>
      <c r="H4" s="107">
        <v>44926</v>
      </c>
      <c r="I4" s="108"/>
      <c r="J4" s="52"/>
    </row>
    <row r="5" spans="1:10" s="53" customFormat="1" ht="10.15" customHeight="1" x14ac:dyDescent="0.25">
      <c r="A5" s="109"/>
      <c r="B5" s="110"/>
      <c r="C5" s="110"/>
      <c r="D5" s="110"/>
      <c r="E5" s="110"/>
      <c r="F5" s="110"/>
      <c r="G5" s="110"/>
      <c r="H5" s="110"/>
      <c r="I5" s="110"/>
      <c r="J5" s="111"/>
    </row>
    <row r="6" spans="1:10" ht="20.45" customHeight="1" x14ac:dyDescent="0.25">
      <c r="A6" s="54"/>
      <c r="B6" s="55" t="s">
        <v>267</v>
      </c>
      <c r="C6" s="56"/>
      <c r="D6" s="56"/>
      <c r="E6" s="62">
        <v>2022</v>
      </c>
      <c r="F6" s="57"/>
      <c r="G6" s="51"/>
      <c r="H6" s="57"/>
      <c r="I6" s="58"/>
      <c r="J6" s="59"/>
    </row>
    <row r="7" spans="1:10" s="61" customFormat="1" ht="10.9" customHeight="1" x14ac:dyDescent="0.25">
      <c r="A7" s="54"/>
      <c r="B7" s="56"/>
      <c r="C7" s="56"/>
      <c r="D7" s="56"/>
      <c r="E7" s="60"/>
      <c r="F7" s="60"/>
      <c r="G7" s="51"/>
      <c r="H7" s="57"/>
      <c r="I7" s="58"/>
      <c r="J7" s="59"/>
    </row>
    <row r="8" spans="1:10" ht="20.45" customHeight="1" x14ac:dyDescent="0.25">
      <c r="A8" s="54"/>
      <c r="B8" s="55" t="s">
        <v>268</v>
      </c>
      <c r="C8" s="56"/>
      <c r="D8" s="56"/>
      <c r="E8" s="62">
        <v>4</v>
      </c>
      <c r="F8" s="57"/>
      <c r="G8" s="51"/>
      <c r="H8" s="57"/>
      <c r="I8" s="58"/>
      <c r="J8" s="59"/>
    </row>
    <row r="9" spans="1:10" s="61" customFormat="1" ht="10.9" customHeight="1" x14ac:dyDescent="0.25">
      <c r="A9" s="54"/>
      <c r="B9" s="56"/>
      <c r="C9" s="56"/>
      <c r="D9" s="56"/>
      <c r="E9" s="60"/>
      <c r="F9" s="60"/>
      <c r="G9" s="51"/>
      <c r="H9" s="60"/>
      <c r="I9" s="63"/>
      <c r="J9" s="59"/>
    </row>
    <row r="10" spans="1:10" ht="37.9" customHeight="1" x14ac:dyDescent="0.25">
      <c r="A10" s="119" t="s">
        <v>269</v>
      </c>
      <c r="B10" s="120"/>
      <c r="C10" s="120"/>
      <c r="D10" s="120"/>
      <c r="E10" s="120"/>
      <c r="F10" s="120"/>
      <c r="G10" s="120"/>
      <c r="H10" s="120"/>
      <c r="I10" s="120"/>
      <c r="J10" s="64"/>
    </row>
    <row r="11" spans="1:10" ht="24.6" customHeight="1" x14ac:dyDescent="0.25">
      <c r="A11" s="121" t="s">
        <v>245</v>
      </c>
      <c r="B11" s="122"/>
      <c r="C11" s="114" t="s">
        <v>287</v>
      </c>
      <c r="D11" s="115"/>
      <c r="E11" s="65"/>
      <c r="F11" s="123" t="s">
        <v>270</v>
      </c>
      <c r="G11" s="113"/>
      <c r="H11" s="124" t="s">
        <v>289</v>
      </c>
      <c r="I11" s="125"/>
      <c r="J11" s="66"/>
    </row>
    <row r="12" spans="1:10" ht="14.45" customHeight="1" x14ac:dyDescent="0.25">
      <c r="A12" s="67"/>
      <c r="B12" s="68"/>
      <c r="C12" s="68"/>
      <c r="D12" s="68"/>
      <c r="E12" s="117"/>
      <c r="F12" s="117"/>
      <c r="G12" s="117"/>
      <c r="H12" s="117"/>
      <c r="I12" s="69"/>
      <c r="J12" s="66"/>
    </row>
    <row r="13" spans="1:10" ht="21" customHeight="1" x14ac:dyDescent="0.25">
      <c r="A13" s="112" t="s">
        <v>262</v>
      </c>
      <c r="B13" s="113"/>
      <c r="C13" s="114" t="s">
        <v>288</v>
      </c>
      <c r="D13" s="115"/>
      <c r="E13" s="116"/>
      <c r="F13" s="117"/>
      <c r="G13" s="117"/>
      <c r="H13" s="117"/>
      <c r="I13" s="69"/>
      <c r="J13" s="66"/>
    </row>
    <row r="14" spans="1:10" ht="10.9" customHeight="1" x14ac:dyDescent="0.25">
      <c r="A14" s="65"/>
      <c r="B14" s="69"/>
      <c r="C14" s="68"/>
      <c r="D14" s="68"/>
      <c r="E14" s="118"/>
      <c r="F14" s="118"/>
      <c r="G14" s="118"/>
      <c r="H14" s="118"/>
      <c r="I14" s="68"/>
      <c r="J14" s="70"/>
    </row>
    <row r="15" spans="1:10" ht="22.9" customHeight="1" x14ac:dyDescent="0.25">
      <c r="A15" s="112" t="s">
        <v>246</v>
      </c>
      <c r="B15" s="113"/>
      <c r="C15" s="114" t="s">
        <v>290</v>
      </c>
      <c r="D15" s="115"/>
      <c r="E15" s="132"/>
      <c r="F15" s="133"/>
      <c r="G15" s="71" t="s">
        <v>271</v>
      </c>
      <c r="H15" s="124" t="s">
        <v>291</v>
      </c>
      <c r="I15" s="125"/>
      <c r="J15" s="72"/>
    </row>
    <row r="16" spans="1:10" ht="10.9" customHeight="1" x14ac:dyDescent="0.25">
      <c r="A16" s="65"/>
      <c r="B16" s="69"/>
      <c r="C16" s="68"/>
      <c r="D16" s="68"/>
      <c r="E16" s="118"/>
      <c r="F16" s="118"/>
      <c r="G16" s="118"/>
      <c r="H16" s="118"/>
      <c r="I16" s="68"/>
      <c r="J16" s="70"/>
    </row>
    <row r="17" spans="1:10" ht="22.9" customHeight="1" x14ac:dyDescent="0.25">
      <c r="A17" s="73"/>
      <c r="B17" s="71" t="s">
        <v>272</v>
      </c>
      <c r="C17" s="114" t="s">
        <v>296</v>
      </c>
      <c r="D17" s="115"/>
      <c r="E17" s="74"/>
      <c r="F17" s="74"/>
      <c r="G17" s="74"/>
      <c r="H17" s="74"/>
      <c r="I17" s="74"/>
      <c r="J17" s="72"/>
    </row>
    <row r="18" spans="1:10" x14ac:dyDescent="0.25">
      <c r="A18" s="126"/>
      <c r="B18" s="127"/>
      <c r="C18" s="118"/>
      <c r="D18" s="118"/>
      <c r="E18" s="118"/>
      <c r="F18" s="118"/>
      <c r="G18" s="118"/>
      <c r="H18" s="118"/>
      <c r="I18" s="68"/>
      <c r="J18" s="70"/>
    </row>
    <row r="19" spans="1:10" x14ac:dyDescent="0.25">
      <c r="A19" s="121" t="s">
        <v>247</v>
      </c>
      <c r="B19" s="128"/>
      <c r="C19" s="129" t="s">
        <v>292</v>
      </c>
      <c r="D19" s="130"/>
      <c r="E19" s="130"/>
      <c r="F19" s="130"/>
      <c r="G19" s="130"/>
      <c r="H19" s="130"/>
      <c r="I19" s="130"/>
      <c r="J19" s="131"/>
    </row>
    <row r="20" spans="1:10" x14ac:dyDescent="0.25">
      <c r="A20" s="67"/>
      <c r="B20" s="68"/>
      <c r="C20" s="75"/>
      <c r="D20" s="68"/>
      <c r="E20" s="118"/>
      <c r="F20" s="118"/>
      <c r="G20" s="118"/>
      <c r="H20" s="118"/>
      <c r="I20" s="68"/>
      <c r="J20" s="70"/>
    </row>
    <row r="21" spans="1:10" x14ac:dyDescent="0.25">
      <c r="A21" s="121" t="s">
        <v>248</v>
      </c>
      <c r="B21" s="128"/>
      <c r="C21" s="124">
        <v>10000</v>
      </c>
      <c r="D21" s="125"/>
      <c r="E21" s="118"/>
      <c r="F21" s="118"/>
      <c r="G21" s="129" t="s">
        <v>293</v>
      </c>
      <c r="H21" s="130"/>
      <c r="I21" s="130"/>
      <c r="J21" s="131"/>
    </row>
    <row r="22" spans="1:10" x14ac:dyDescent="0.25">
      <c r="A22" s="67"/>
      <c r="B22" s="68"/>
      <c r="C22" s="68"/>
      <c r="D22" s="68"/>
      <c r="E22" s="118"/>
      <c r="F22" s="118"/>
      <c r="G22" s="118"/>
      <c r="H22" s="118"/>
      <c r="I22" s="68"/>
      <c r="J22" s="70"/>
    </row>
    <row r="23" spans="1:10" x14ac:dyDescent="0.25">
      <c r="A23" s="121" t="s">
        <v>249</v>
      </c>
      <c r="B23" s="128"/>
      <c r="C23" s="129" t="s">
        <v>297</v>
      </c>
      <c r="D23" s="130"/>
      <c r="E23" s="130"/>
      <c r="F23" s="130"/>
      <c r="G23" s="130"/>
      <c r="H23" s="130"/>
      <c r="I23" s="130"/>
      <c r="J23" s="131"/>
    </row>
    <row r="24" spans="1:10" x14ac:dyDescent="0.25">
      <c r="A24" s="67"/>
      <c r="B24" s="68"/>
      <c r="C24" s="68"/>
      <c r="D24" s="68"/>
      <c r="E24" s="118"/>
      <c r="F24" s="118"/>
      <c r="G24" s="118"/>
      <c r="H24" s="118"/>
      <c r="I24" s="68"/>
      <c r="J24" s="70"/>
    </row>
    <row r="25" spans="1:10" x14ac:dyDescent="0.25">
      <c r="A25" s="121" t="s">
        <v>250</v>
      </c>
      <c r="B25" s="128"/>
      <c r="C25" s="135" t="s">
        <v>298</v>
      </c>
      <c r="D25" s="136"/>
      <c r="E25" s="136"/>
      <c r="F25" s="136"/>
      <c r="G25" s="136"/>
      <c r="H25" s="136"/>
      <c r="I25" s="136"/>
      <c r="J25" s="137"/>
    </row>
    <row r="26" spans="1:10" x14ac:dyDescent="0.25">
      <c r="A26" s="67"/>
      <c r="B26" s="68"/>
      <c r="C26" s="75"/>
      <c r="D26" s="68"/>
      <c r="E26" s="118"/>
      <c r="F26" s="118"/>
      <c r="G26" s="118"/>
      <c r="H26" s="118"/>
      <c r="I26" s="68"/>
      <c r="J26" s="70"/>
    </row>
    <row r="27" spans="1:10" x14ac:dyDescent="0.25">
      <c r="A27" s="121" t="s">
        <v>251</v>
      </c>
      <c r="B27" s="128"/>
      <c r="C27" s="135" t="s">
        <v>299</v>
      </c>
      <c r="D27" s="136"/>
      <c r="E27" s="136"/>
      <c r="F27" s="136"/>
      <c r="G27" s="136"/>
      <c r="H27" s="136"/>
      <c r="I27" s="136"/>
      <c r="J27" s="137"/>
    </row>
    <row r="28" spans="1:10" ht="13.9" customHeight="1" x14ac:dyDescent="0.25">
      <c r="A28" s="67"/>
      <c r="B28" s="68"/>
      <c r="C28" s="75"/>
      <c r="D28" s="68"/>
      <c r="E28" s="118"/>
      <c r="F28" s="118"/>
      <c r="G28" s="118"/>
      <c r="H28" s="118"/>
      <c r="I28" s="68"/>
      <c r="J28" s="70"/>
    </row>
    <row r="29" spans="1:10" ht="22.9" customHeight="1" x14ac:dyDescent="0.25">
      <c r="A29" s="112" t="s">
        <v>263</v>
      </c>
      <c r="B29" s="128"/>
      <c r="C29" s="76">
        <v>0</v>
      </c>
      <c r="D29" s="77"/>
      <c r="E29" s="134"/>
      <c r="F29" s="134"/>
      <c r="G29" s="134"/>
      <c r="H29" s="134"/>
      <c r="I29" s="78"/>
      <c r="J29" s="79"/>
    </row>
    <row r="30" spans="1:10" x14ac:dyDescent="0.25">
      <c r="A30" s="67"/>
      <c r="B30" s="68"/>
      <c r="C30" s="68"/>
      <c r="D30" s="68"/>
      <c r="E30" s="118"/>
      <c r="F30" s="118"/>
      <c r="G30" s="118"/>
      <c r="H30" s="118"/>
      <c r="I30" s="78"/>
      <c r="J30" s="79"/>
    </row>
    <row r="31" spans="1:10" x14ac:dyDescent="0.25">
      <c r="A31" s="121" t="s">
        <v>252</v>
      </c>
      <c r="B31" s="128"/>
      <c r="C31" s="91" t="s">
        <v>274</v>
      </c>
      <c r="D31" s="138" t="s">
        <v>273</v>
      </c>
      <c r="E31" s="139"/>
      <c r="F31" s="139"/>
      <c r="G31" s="139"/>
      <c r="H31" s="68"/>
      <c r="I31" s="80" t="s">
        <v>274</v>
      </c>
      <c r="J31" s="81" t="s">
        <v>275</v>
      </c>
    </row>
    <row r="32" spans="1:10" x14ac:dyDescent="0.25">
      <c r="A32" s="121"/>
      <c r="B32" s="128"/>
      <c r="C32" s="82"/>
      <c r="D32" s="51"/>
      <c r="E32" s="133"/>
      <c r="F32" s="133"/>
      <c r="G32" s="133"/>
      <c r="H32" s="133"/>
      <c r="I32" s="78"/>
      <c r="J32" s="79"/>
    </row>
    <row r="33" spans="1:10" x14ac:dyDescent="0.25">
      <c r="A33" s="121" t="s">
        <v>260</v>
      </c>
      <c r="B33" s="128"/>
      <c r="C33" s="76" t="s">
        <v>277</v>
      </c>
      <c r="D33" s="138" t="s">
        <v>276</v>
      </c>
      <c r="E33" s="139"/>
      <c r="F33" s="139"/>
      <c r="G33" s="139"/>
      <c r="H33" s="74"/>
      <c r="I33" s="80" t="s">
        <v>277</v>
      </c>
      <c r="J33" s="81" t="s">
        <v>278</v>
      </c>
    </row>
    <row r="34" spans="1:10" x14ac:dyDescent="0.25">
      <c r="A34" s="67"/>
      <c r="B34" s="68"/>
      <c r="C34" s="68"/>
      <c r="D34" s="68"/>
      <c r="E34" s="118"/>
      <c r="F34" s="118"/>
      <c r="G34" s="118"/>
      <c r="H34" s="118"/>
      <c r="I34" s="68"/>
      <c r="J34" s="70"/>
    </row>
    <row r="35" spans="1:10" x14ac:dyDescent="0.25">
      <c r="A35" s="138" t="s">
        <v>261</v>
      </c>
      <c r="B35" s="139"/>
      <c r="C35" s="139"/>
      <c r="D35" s="139"/>
      <c r="E35" s="139" t="s">
        <v>253</v>
      </c>
      <c r="F35" s="139"/>
      <c r="G35" s="139"/>
      <c r="H35" s="139"/>
      <c r="I35" s="139"/>
      <c r="J35" s="83" t="s">
        <v>254</v>
      </c>
    </row>
    <row r="36" spans="1:10" x14ac:dyDescent="0.25">
      <c r="A36" s="67"/>
      <c r="B36" s="68"/>
      <c r="C36" s="68"/>
      <c r="D36" s="68"/>
      <c r="E36" s="118"/>
      <c r="F36" s="118"/>
      <c r="G36" s="118"/>
      <c r="H36" s="118"/>
      <c r="I36" s="68"/>
      <c r="J36" s="79"/>
    </row>
    <row r="37" spans="1:10" x14ac:dyDescent="0.25">
      <c r="A37" s="140"/>
      <c r="B37" s="141"/>
      <c r="C37" s="141"/>
      <c r="D37" s="141"/>
      <c r="E37" s="140"/>
      <c r="F37" s="141"/>
      <c r="G37" s="141"/>
      <c r="H37" s="141"/>
      <c r="I37" s="142"/>
      <c r="J37" s="84"/>
    </row>
    <row r="38" spans="1:10" x14ac:dyDescent="0.25">
      <c r="A38" s="67"/>
      <c r="B38" s="68"/>
      <c r="C38" s="75"/>
      <c r="D38" s="143"/>
      <c r="E38" s="143"/>
      <c r="F38" s="143"/>
      <c r="G38" s="143"/>
      <c r="H38" s="143"/>
      <c r="I38" s="143"/>
      <c r="J38" s="70"/>
    </row>
    <row r="39" spans="1:10" x14ac:dyDescent="0.25">
      <c r="A39" s="140"/>
      <c r="B39" s="141"/>
      <c r="C39" s="141"/>
      <c r="D39" s="142"/>
      <c r="E39" s="140"/>
      <c r="F39" s="141"/>
      <c r="G39" s="141"/>
      <c r="H39" s="141"/>
      <c r="I39" s="142"/>
      <c r="J39" s="76"/>
    </row>
    <row r="40" spans="1:10" x14ac:dyDescent="0.25">
      <c r="A40" s="67"/>
      <c r="B40" s="68"/>
      <c r="C40" s="75"/>
      <c r="D40" s="85"/>
      <c r="E40" s="143"/>
      <c r="F40" s="143"/>
      <c r="G40" s="143"/>
      <c r="H40" s="143"/>
      <c r="I40" s="69"/>
      <c r="J40" s="70"/>
    </row>
    <row r="41" spans="1:10" x14ac:dyDescent="0.25">
      <c r="A41" s="140"/>
      <c r="B41" s="141"/>
      <c r="C41" s="141"/>
      <c r="D41" s="142"/>
      <c r="E41" s="140"/>
      <c r="F41" s="141"/>
      <c r="G41" s="141"/>
      <c r="H41" s="141"/>
      <c r="I41" s="142"/>
      <c r="J41" s="76"/>
    </row>
    <row r="42" spans="1:10" x14ac:dyDescent="0.25">
      <c r="A42" s="67"/>
      <c r="B42" s="68"/>
      <c r="C42" s="75"/>
      <c r="D42" s="85"/>
      <c r="E42" s="143"/>
      <c r="F42" s="143"/>
      <c r="G42" s="143"/>
      <c r="H42" s="143"/>
      <c r="I42" s="69"/>
      <c r="J42" s="70"/>
    </row>
    <row r="43" spans="1:10" x14ac:dyDescent="0.25">
      <c r="A43" s="140"/>
      <c r="B43" s="141"/>
      <c r="C43" s="141"/>
      <c r="D43" s="142"/>
      <c r="E43" s="140"/>
      <c r="F43" s="141"/>
      <c r="G43" s="141"/>
      <c r="H43" s="141"/>
      <c r="I43" s="142"/>
      <c r="J43" s="76"/>
    </row>
    <row r="44" spans="1:10" x14ac:dyDescent="0.25">
      <c r="A44" s="86"/>
      <c r="B44" s="75"/>
      <c r="C44" s="144"/>
      <c r="D44" s="144"/>
      <c r="E44" s="118"/>
      <c r="F44" s="118"/>
      <c r="G44" s="144"/>
      <c r="H44" s="144"/>
      <c r="I44" s="144"/>
      <c r="J44" s="70"/>
    </row>
    <row r="45" spans="1:10" x14ac:dyDescent="0.25">
      <c r="A45" s="140"/>
      <c r="B45" s="141"/>
      <c r="C45" s="141"/>
      <c r="D45" s="142"/>
      <c r="E45" s="140"/>
      <c r="F45" s="141"/>
      <c r="G45" s="141"/>
      <c r="H45" s="141"/>
      <c r="I45" s="142"/>
      <c r="J45" s="76"/>
    </row>
    <row r="46" spans="1:10" x14ac:dyDescent="0.25">
      <c r="A46" s="86"/>
      <c r="B46" s="75"/>
      <c r="C46" s="75"/>
      <c r="D46" s="68"/>
      <c r="E46" s="145"/>
      <c r="F46" s="145"/>
      <c r="G46" s="144"/>
      <c r="H46" s="144"/>
      <c r="I46" s="68"/>
      <c r="J46" s="70"/>
    </row>
    <row r="47" spans="1:10" x14ac:dyDescent="0.25">
      <c r="A47" s="140"/>
      <c r="B47" s="141"/>
      <c r="C47" s="141"/>
      <c r="D47" s="142"/>
      <c r="E47" s="140"/>
      <c r="F47" s="141"/>
      <c r="G47" s="141"/>
      <c r="H47" s="141"/>
      <c r="I47" s="142"/>
      <c r="J47" s="76"/>
    </row>
    <row r="48" spans="1:10" x14ac:dyDescent="0.25">
      <c r="A48" s="86"/>
      <c r="B48" s="75"/>
      <c r="C48" s="75"/>
      <c r="D48" s="68"/>
      <c r="E48" s="118"/>
      <c r="F48" s="118"/>
      <c r="G48" s="144"/>
      <c r="H48" s="144"/>
      <c r="I48" s="68"/>
      <c r="J48" s="87" t="s">
        <v>279</v>
      </c>
    </row>
    <row r="49" spans="1:10" x14ac:dyDescent="0.25">
      <c r="A49" s="86"/>
      <c r="B49" s="75"/>
      <c r="C49" s="75"/>
      <c r="D49" s="68"/>
      <c r="E49" s="118"/>
      <c r="F49" s="118"/>
      <c r="G49" s="144"/>
      <c r="H49" s="144"/>
      <c r="I49" s="68"/>
      <c r="J49" s="87" t="s">
        <v>280</v>
      </c>
    </row>
    <row r="50" spans="1:10" ht="14.45" customHeight="1" x14ac:dyDescent="0.25">
      <c r="A50" s="112" t="s">
        <v>255</v>
      </c>
      <c r="B50" s="123"/>
      <c r="C50" s="124" t="s">
        <v>279</v>
      </c>
      <c r="D50" s="125"/>
      <c r="E50" s="150" t="s">
        <v>281</v>
      </c>
      <c r="F50" s="151"/>
      <c r="G50" s="129" t="s">
        <v>300</v>
      </c>
      <c r="H50" s="130"/>
      <c r="I50" s="130"/>
      <c r="J50" s="131"/>
    </row>
    <row r="51" spans="1:10" x14ac:dyDescent="0.25">
      <c r="A51" s="86"/>
      <c r="B51" s="75"/>
      <c r="C51" s="144"/>
      <c r="D51" s="144"/>
      <c r="E51" s="118"/>
      <c r="F51" s="118"/>
      <c r="G51" s="152" t="s">
        <v>282</v>
      </c>
      <c r="H51" s="152"/>
      <c r="I51" s="152"/>
      <c r="J51" s="59"/>
    </row>
    <row r="52" spans="1:10" ht="13.9" customHeight="1" x14ac:dyDescent="0.25">
      <c r="A52" s="112" t="s">
        <v>256</v>
      </c>
      <c r="B52" s="123"/>
      <c r="C52" s="129" t="s">
        <v>301</v>
      </c>
      <c r="D52" s="130"/>
      <c r="E52" s="130"/>
      <c r="F52" s="130"/>
      <c r="G52" s="130"/>
      <c r="H52" s="130"/>
      <c r="I52" s="130"/>
      <c r="J52" s="131"/>
    </row>
    <row r="53" spans="1:10" x14ac:dyDescent="0.25">
      <c r="A53" s="67"/>
      <c r="B53" s="68"/>
      <c r="C53" s="134" t="s">
        <v>257</v>
      </c>
      <c r="D53" s="134"/>
      <c r="E53" s="134"/>
      <c r="F53" s="134"/>
      <c r="G53" s="134"/>
      <c r="H53" s="134"/>
      <c r="I53" s="134"/>
      <c r="J53" s="70"/>
    </row>
    <row r="54" spans="1:10" x14ac:dyDescent="0.25">
      <c r="A54" s="112" t="s">
        <v>258</v>
      </c>
      <c r="B54" s="123"/>
      <c r="C54" s="146" t="s">
        <v>302</v>
      </c>
      <c r="D54" s="147"/>
      <c r="E54" s="148"/>
      <c r="F54" s="118"/>
      <c r="G54" s="118"/>
      <c r="H54" s="139"/>
      <c r="I54" s="139"/>
      <c r="J54" s="149"/>
    </row>
    <row r="55" spans="1:10" x14ac:dyDescent="0.25">
      <c r="A55" s="67"/>
      <c r="B55" s="68"/>
      <c r="C55" s="75"/>
      <c r="D55" s="68"/>
      <c r="E55" s="118"/>
      <c r="F55" s="118"/>
      <c r="G55" s="118"/>
      <c r="H55" s="118"/>
      <c r="I55" s="68"/>
      <c r="J55" s="70"/>
    </row>
    <row r="56" spans="1:10" ht="14.45" customHeight="1" x14ac:dyDescent="0.25">
      <c r="A56" s="112" t="s">
        <v>250</v>
      </c>
      <c r="B56" s="123"/>
      <c r="C56" s="153" t="s">
        <v>303</v>
      </c>
      <c r="D56" s="154"/>
      <c r="E56" s="154"/>
      <c r="F56" s="154"/>
      <c r="G56" s="154"/>
      <c r="H56" s="154"/>
      <c r="I56" s="154"/>
      <c r="J56" s="155"/>
    </row>
    <row r="57" spans="1:10" x14ac:dyDescent="0.25">
      <c r="A57" s="67"/>
      <c r="B57" s="68"/>
      <c r="C57" s="68"/>
      <c r="D57" s="68"/>
      <c r="E57" s="118"/>
      <c r="F57" s="118"/>
      <c r="G57" s="118"/>
      <c r="H57" s="118"/>
      <c r="I57" s="68"/>
      <c r="J57" s="70"/>
    </row>
    <row r="58" spans="1:10" x14ac:dyDescent="0.25">
      <c r="A58" s="112" t="s">
        <v>283</v>
      </c>
      <c r="B58" s="123"/>
      <c r="C58" s="153"/>
      <c r="D58" s="154"/>
      <c r="E58" s="154"/>
      <c r="F58" s="154"/>
      <c r="G58" s="154"/>
      <c r="H58" s="154"/>
      <c r="I58" s="154"/>
      <c r="J58" s="155"/>
    </row>
    <row r="59" spans="1:10" ht="14.45" customHeight="1" x14ac:dyDescent="0.25">
      <c r="A59" s="67"/>
      <c r="B59" s="68"/>
      <c r="C59" s="156" t="s">
        <v>284</v>
      </c>
      <c r="D59" s="156"/>
      <c r="E59" s="156"/>
      <c r="F59" s="156"/>
      <c r="G59" s="68"/>
      <c r="H59" s="68"/>
      <c r="I59" s="68"/>
      <c r="J59" s="70"/>
    </row>
    <row r="60" spans="1:10" x14ac:dyDescent="0.25">
      <c r="A60" s="112" t="s">
        <v>285</v>
      </c>
      <c r="B60" s="123"/>
      <c r="C60" s="153"/>
      <c r="D60" s="154"/>
      <c r="E60" s="154"/>
      <c r="F60" s="154"/>
      <c r="G60" s="154"/>
      <c r="H60" s="154"/>
      <c r="I60" s="154"/>
      <c r="J60" s="155"/>
    </row>
    <row r="61" spans="1:10" ht="14.45" customHeight="1" x14ac:dyDescent="0.25">
      <c r="A61" s="88"/>
      <c r="B61" s="89"/>
      <c r="C61" s="157" t="s">
        <v>286</v>
      </c>
      <c r="D61" s="157"/>
      <c r="E61" s="157"/>
      <c r="F61" s="157"/>
      <c r="G61" s="157"/>
      <c r="H61" s="89"/>
      <c r="I61" s="89"/>
      <c r="J61" s="90"/>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9"/>
  <sheetViews>
    <sheetView view="pageBreakPreview" topLeftCell="A5" zoomScale="115" zoomScaleNormal="100" zoomScaleSheetLayoutView="115" workbookViewId="0">
      <selection activeCell="I11" sqref="I11"/>
    </sheetView>
  </sheetViews>
  <sheetFormatPr defaultColWidth="8.85546875" defaultRowHeight="12.75" x14ac:dyDescent="0.2"/>
  <cols>
    <col min="8" max="8" width="11" style="24" customWidth="1"/>
    <col min="9" max="9" width="10.28515625" style="24" customWidth="1"/>
  </cols>
  <sheetData>
    <row r="1" spans="1:9" x14ac:dyDescent="0.2">
      <c r="A1" s="174" t="s">
        <v>1</v>
      </c>
      <c r="B1" s="175"/>
      <c r="C1" s="175"/>
      <c r="D1" s="175"/>
      <c r="E1" s="175"/>
      <c r="F1" s="175"/>
      <c r="G1" s="175"/>
      <c r="H1" s="175"/>
    </row>
    <row r="2" spans="1:9" x14ac:dyDescent="0.2">
      <c r="A2" s="176" t="s">
        <v>304</v>
      </c>
      <c r="B2" s="177"/>
      <c r="C2" s="177"/>
      <c r="D2" s="177"/>
      <c r="E2" s="177"/>
      <c r="F2" s="177"/>
      <c r="G2" s="177"/>
      <c r="H2" s="177"/>
    </row>
    <row r="3" spans="1:9" x14ac:dyDescent="0.2">
      <c r="A3" s="161" t="s">
        <v>18</v>
      </c>
      <c r="B3" s="161"/>
      <c r="C3" s="161"/>
      <c r="D3" s="161"/>
      <c r="E3" s="161"/>
      <c r="F3" s="161"/>
      <c r="G3" s="161"/>
      <c r="H3" s="161"/>
      <c r="I3" s="162"/>
    </row>
    <row r="4" spans="1:9" x14ac:dyDescent="0.2">
      <c r="A4" s="158" t="s">
        <v>294</v>
      </c>
      <c r="B4" s="159"/>
      <c r="C4" s="159"/>
      <c r="D4" s="159"/>
      <c r="E4" s="159"/>
      <c r="F4" s="159"/>
      <c r="G4" s="159"/>
      <c r="H4" s="159"/>
      <c r="I4" s="160"/>
    </row>
    <row r="5" spans="1:9" ht="67.5" x14ac:dyDescent="0.2">
      <c r="A5" s="180" t="s">
        <v>2</v>
      </c>
      <c r="B5" s="181"/>
      <c r="C5" s="181"/>
      <c r="D5" s="181"/>
      <c r="E5" s="181"/>
      <c r="F5" s="181"/>
      <c r="G5" s="3" t="s">
        <v>4</v>
      </c>
      <c r="H5" s="25" t="s">
        <v>232</v>
      </c>
      <c r="I5" s="25" t="s">
        <v>233</v>
      </c>
    </row>
    <row r="6" spans="1:9" x14ac:dyDescent="0.2">
      <c r="A6" s="178">
        <v>1</v>
      </c>
      <c r="B6" s="179"/>
      <c r="C6" s="179"/>
      <c r="D6" s="179"/>
      <c r="E6" s="179"/>
      <c r="F6" s="179"/>
      <c r="G6" s="4">
        <v>2</v>
      </c>
      <c r="H6" s="25">
        <v>3</v>
      </c>
      <c r="I6" s="25">
        <v>4</v>
      </c>
    </row>
    <row r="7" spans="1:9" x14ac:dyDescent="0.2">
      <c r="A7" s="183"/>
      <c r="B7" s="183"/>
      <c r="C7" s="183"/>
      <c r="D7" s="183"/>
      <c r="E7" s="183"/>
      <c r="F7" s="183"/>
      <c r="G7" s="183"/>
      <c r="H7" s="183"/>
      <c r="I7" s="184"/>
    </row>
    <row r="8" spans="1:9" x14ac:dyDescent="0.2">
      <c r="A8" s="172" t="s">
        <v>19</v>
      </c>
      <c r="B8" s="185"/>
      <c r="C8" s="185"/>
      <c r="D8" s="185"/>
      <c r="E8" s="185"/>
      <c r="F8" s="185"/>
      <c r="G8" s="185"/>
      <c r="H8" s="185"/>
      <c r="I8" s="185"/>
    </row>
    <row r="9" spans="1:9" x14ac:dyDescent="0.2">
      <c r="A9" s="171" t="s">
        <v>20</v>
      </c>
      <c r="B9" s="171"/>
      <c r="C9" s="171"/>
      <c r="D9" s="171"/>
      <c r="E9" s="171"/>
      <c r="F9" s="171"/>
      <c r="G9" s="5">
        <v>1</v>
      </c>
      <c r="H9" s="26">
        <f>H10+H13+H14+H15+H16+H17+H18+H19+H20+H21+H22</f>
        <v>99852733</v>
      </c>
      <c r="I9" s="26">
        <f>I10+I13+I14+I15+I16+I17+I18+I19+I20+I21+I22</f>
        <v>91782352</v>
      </c>
    </row>
    <row r="10" spans="1:9" x14ac:dyDescent="0.2">
      <c r="A10" s="186" t="s">
        <v>21</v>
      </c>
      <c r="B10" s="186"/>
      <c r="C10" s="186"/>
      <c r="D10" s="186"/>
      <c r="E10" s="186"/>
      <c r="F10" s="186"/>
      <c r="G10" s="5">
        <v>2</v>
      </c>
      <c r="H10" s="26">
        <f>H11+H12</f>
        <v>99852733</v>
      </c>
      <c r="I10" s="26">
        <f>I11+I12</f>
        <v>91782352</v>
      </c>
    </row>
    <row r="11" spans="1:9" x14ac:dyDescent="0.2">
      <c r="A11" s="182" t="s">
        <v>22</v>
      </c>
      <c r="B11" s="182"/>
      <c r="C11" s="182"/>
      <c r="D11" s="182"/>
      <c r="E11" s="182"/>
      <c r="F11" s="182"/>
      <c r="G11" s="6">
        <v>3</v>
      </c>
      <c r="H11" s="8">
        <v>99852733</v>
      </c>
      <c r="I11" s="8">
        <v>84484483</v>
      </c>
    </row>
    <row r="12" spans="1:9" x14ac:dyDescent="0.2">
      <c r="A12" s="182" t="s">
        <v>23</v>
      </c>
      <c r="B12" s="182"/>
      <c r="C12" s="182"/>
      <c r="D12" s="182"/>
      <c r="E12" s="182"/>
      <c r="F12" s="182"/>
      <c r="G12" s="6">
        <v>4</v>
      </c>
      <c r="H12" s="8">
        <v>0</v>
      </c>
      <c r="I12" s="8">
        <v>7297869</v>
      </c>
    </row>
    <row r="13" spans="1:9" x14ac:dyDescent="0.2">
      <c r="A13" s="166" t="s">
        <v>24</v>
      </c>
      <c r="B13" s="166"/>
      <c r="C13" s="166"/>
      <c r="D13" s="166"/>
      <c r="E13" s="166"/>
      <c r="F13" s="166"/>
      <c r="G13" s="6">
        <v>5</v>
      </c>
      <c r="H13" s="8">
        <v>0</v>
      </c>
      <c r="I13" s="8">
        <v>0</v>
      </c>
    </row>
    <row r="14" spans="1:9" x14ac:dyDescent="0.2">
      <c r="A14" s="166" t="s">
        <v>25</v>
      </c>
      <c r="B14" s="166"/>
      <c r="C14" s="166"/>
      <c r="D14" s="166"/>
      <c r="E14" s="166"/>
      <c r="F14" s="166"/>
      <c r="G14" s="6">
        <v>6</v>
      </c>
      <c r="H14" s="8">
        <v>0</v>
      </c>
      <c r="I14" s="8">
        <v>0</v>
      </c>
    </row>
    <row r="15" spans="1:9" x14ac:dyDescent="0.2">
      <c r="A15" s="166" t="s">
        <v>26</v>
      </c>
      <c r="B15" s="166"/>
      <c r="C15" s="166"/>
      <c r="D15" s="166"/>
      <c r="E15" s="166"/>
      <c r="F15" s="166"/>
      <c r="G15" s="6">
        <v>7</v>
      </c>
      <c r="H15" s="8">
        <v>0</v>
      </c>
      <c r="I15" s="8">
        <v>0</v>
      </c>
    </row>
    <row r="16" spans="1:9" x14ac:dyDescent="0.2">
      <c r="A16" s="166" t="s">
        <v>27</v>
      </c>
      <c r="B16" s="166"/>
      <c r="C16" s="166"/>
      <c r="D16" s="166"/>
      <c r="E16" s="166"/>
      <c r="F16" s="166"/>
      <c r="G16" s="6">
        <v>8</v>
      </c>
      <c r="H16" s="8">
        <v>0</v>
      </c>
      <c r="I16" s="8">
        <v>0</v>
      </c>
    </row>
    <row r="17" spans="1:9" x14ac:dyDescent="0.2">
      <c r="A17" s="166" t="s">
        <v>28</v>
      </c>
      <c r="B17" s="166"/>
      <c r="C17" s="166"/>
      <c r="D17" s="166"/>
      <c r="E17" s="166"/>
      <c r="F17" s="166"/>
      <c r="G17" s="6">
        <v>9</v>
      </c>
      <c r="H17" s="8">
        <v>0</v>
      </c>
      <c r="I17" s="8">
        <v>0</v>
      </c>
    </row>
    <row r="18" spans="1:9" x14ac:dyDescent="0.2">
      <c r="A18" s="166" t="s">
        <v>29</v>
      </c>
      <c r="B18" s="166"/>
      <c r="C18" s="166"/>
      <c r="D18" s="166"/>
      <c r="E18" s="166"/>
      <c r="F18" s="166"/>
      <c r="G18" s="6">
        <v>10</v>
      </c>
      <c r="H18" s="8">
        <v>0</v>
      </c>
      <c r="I18" s="8">
        <v>0</v>
      </c>
    </row>
    <row r="19" spans="1:9" x14ac:dyDescent="0.2">
      <c r="A19" s="166" t="s">
        <v>30</v>
      </c>
      <c r="B19" s="166"/>
      <c r="C19" s="166"/>
      <c r="D19" s="166"/>
      <c r="E19" s="166"/>
      <c r="F19" s="166"/>
      <c r="G19" s="6">
        <v>11</v>
      </c>
      <c r="H19" s="8">
        <v>0</v>
      </c>
      <c r="I19" s="8">
        <v>0</v>
      </c>
    </row>
    <row r="20" spans="1:9" x14ac:dyDescent="0.2">
      <c r="A20" s="166" t="s">
        <v>31</v>
      </c>
      <c r="B20" s="166"/>
      <c r="C20" s="166"/>
      <c r="D20" s="166"/>
      <c r="E20" s="166"/>
      <c r="F20" s="166"/>
      <c r="G20" s="6">
        <v>12</v>
      </c>
      <c r="H20" s="8">
        <v>0</v>
      </c>
      <c r="I20" s="8">
        <v>0</v>
      </c>
    </row>
    <row r="21" spans="1:9" x14ac:dyDescent="0.2">
      <c r="A21" s="166" t="s">
        <v>32</v>
      </c>
      <c r="B21" s="166"/>
      <c r="C21" s="166"/>
      <c r="D21" s="166"/>
      <c r="E21" s="166"/>
      <c r="F21" s="166"/>
      <c r="G21" s="6">
        <v>13</v>
      </c>
      <c r="H21" s="8">
        <v>0</v>
      </c>
      <c r="I21" s="8">
        <v>0</v>
      </c>
    </row>
    <row r="22" spans="1:9" x14ac:dyDescent="0.2">
      <c r="A22" s="166" t="s">
        <v>33</v>
      </c>
      <c r="B22" s="166"/>
      <c r="C22" s="166"/>
      <c r="D22" s="166"/>
      <c r="E22" s="166"/>
      <c r="F22" s="166"/>
      <c r="G22" s="6">
        <v>14</v>
      </c>
      <c r="H22" s="8">
        <v>0</v>
      </c>
      <c r="I22" s="8">
        <v>0</v>
      </c>
    </row>
    <row r="23" spans="1:9" x14ac:dyDescent="0.2">
      <c r="A23" s="171" t="s">
        <v>34</v>
      </c>
      <c r="B23" s="171"/>
      <c r="C23" s="171"/>
      <c r="D23" s="171"/>
      <c r="E23" s="171"/>
      <c r="F23" s="171"/>
      <c r="G23" s="5">
        <v>15</v>
      </c>
      <c r="H23" s="26">
        <f>H24+H25+H26</f>
        <v>1913801</v>
      </c>
      <c r="I23" s="26">
        <f>I24+I25+I26</f>
        <v>12496131</v>
      </c>
    </row>
    <row r="24" spans="1:9" x14ac:dyDescent="0.2">
      <c r="A24" s="166" t="s">
        <v>35</v>
      </c>
      <c r="B24" s="166"/>
      <c r="C24" s="166"/>
      <c r="D24" s="166"/>
      <c r="E24" s="166"/>
      <c r="F24" s="166"/>
      <c r="G24" s="6">
        <v>16</v>
      </c>
      <c r="H24" s="8">
        <v>1913801</v>
      </c>
      <c r="I24" s="8">
        <v>12496131</v>
      </c>
    </row>
    <row r="25" spans="1:9" x14ac:dyDescent="0.2">
      <c r="A25" s="166" t="s">
        <v>36</v>
      </c>
      <c r="B25" s="166"/>
      <c r="C25" s="166"/>
      <c r="D25" s="166"/>
      <c r="E25" s="166"/>
      <c r="F25" s="166"/>
      <c r="G25" s="6">
        <v>17</v>
      </c>
      <c r="H25" s="8">
        <v>0</v>
      </c>
      <c r="I25" s="8">
        <v>0</v>
      </c>
    </row>
    <row r="26" spans="1:9" x14ac:dyDescent="0.2">
      <c r="A26" s="166" t="s">
        <v>37</v>
      </c>
      <c r="B26" s="166"/>
      <c r="C26" s="166"/>
      <c r="D26" s="166"/>
      <c r="E26" s="166"/>
      <c r="F26" s="166"/>
      <c r="G26" s="6">
        <v>18</v>
      </c>
      <c r="H26" s="8">
        <v>0</v>
      </c>
      <c r="I26" s="8">
        <v>0</v>
      </c>
    </row>
    <row r="27" spans="1:9" x14ac:dyDescent="0.2">
      <c r="A27" s="171" t="s">
        <v>38</v>
      </c>
      <c r="B27" s="171"/>
      <c r="C27" s="171"/>
      <c r="D27" s="171"/>
      <c r="E27" s="171"/>
      <c r="F27" s="171"/>
      <c r="G27" s="5">
        <v>19</v>
      </c>
      <c r="H27" s="26">
        <f>H28+H29+H30+H31</f>
        <v>520924</v>
      </c>
      <c r="I27" s="26">
        <f>I28+I29+I30+I31</f>
        <v>76468</v>
      </c>
    </row>
    <row r="28" spans="1:9" x14ac:dyDescent="0.2">
      <c r="A28" s="166" t="s">
        <v>39</v>
      </c>
      <c r="B28" s="166"/>
      <c r="C28" s="166"/>
      <c r="D28" s="166"/>
      <c r="E28" s="166"/>
      <c r="F28" s="166"/>
      <c r="G28" s="6">
        <v>20</v>
      </c>
      <c r="H28" s="8">
        <v>180876</v>
      </c>
      <c r="I28" s="8">
        <v>76468</v>
      </c>
    </row>
    <row r="29" spans="1:9" x14ac:dyDescent="0.2">
      <c r="A29" s="166" t="s">
        <v>40</v>
      </c>
      <c r="B29" s="166"/>
      <c r="C29" s="166"/>
      <c r="D29" s="166"/>
      <c r="E29" s="166"/>
      <c r="F29" s="166"/>
      <c r="G29" s="6">
        <v>21</v>
      </c>
      <c r="H29" s="8">
        <v>340048</v>
      </c>
      <c r="I29" s="8">
        <v>0</v>
      </c>
    </row>
    <row r="30" spans="1:9" x14ac:dyDescent="0.2">
      <c r="A30" s="166" t="s">
        <v>41</v>
      </c>
      <c r="B30" s="166"/>
      <c r="C30" s="166"/>
      <c r="D30" s="166"/>
      <c r="E30" s="166"/>
      <c r="F30" s="166"/>
      <c r="G30" s="6">
        <v>22</v>
      </c>
      <c r="H30" s="8">
        <v>0</v>
      </c>
      <c r="I30" s="8">
        <v>0</v>
      </c>
    </row>
    <row r="31" spans="1:9" x14ac:dyDescent="0.2">
      <c r="A31" s="166" t="s">
        <v>42</v>
      </c>
      <c r="B31" s="166"/>
      <c r="C31" s="166"/>
      <c r="D31" s="166"/>
      <c r="E31" s="166"/>
      <c r="F31" s="166"/>
      <c r="G31" s="6">
        <v>23</v>
      </c>
      <c r="H31" s="8">
        <v>0</v>
      </c>
      <c r="I31" s="8">
        <v>0</v>
      </c>
    </row>
    <row r="32" spans="1:9" x14ac:dyDescent="0.2">
      <c r="A32" s="169" t="s">
        <v>43</v>
      </c>
      <c r="B32" s="169"/>
      <c r="C32" s="169"/>
      <c r="D32" s="169"/>
      <c r="E32" s="169"/>
      <c r="F32" s="169"/>
      <c r="G32" s="6">
        <v>24</v>
      </c>
      <c r="H32" s="8">
        <v>339</v>
      </c>
      <c r="I32" s="8">
        <v>840</v>
      </c>
    </row>
    <row r="33" spans="1:9" x14ac:dyDescent="0.2">
      <c r="A33" s="170" t="s">
        <v>44</v>
      </c>
      <c r="B33" s="170"/>
      <c r="C33" s="170"/>
      <c r="D33" s="170"/>
      <c r="E33" s="170"/>
      <c r="F33" s="170"/>
      <c r="G33" s="5">
        <v>25</v>
      </c>
      <c r="H33" s="26">
        <f>H9+H23+H27+H32</f>
        <v>102287797</v>
      </c>
      <c r="I33" s="26">
        <f>I9+I23+I27+I32</f>
        <v>104355791</v>
      </c>
    </row>
    <row r="34" spans="1:9" x14ac:dyDescent="0.2">
      <c r="A34" s="163" t="s">
        <v>45</v>
      </c>
      <c r="B34" s="163"/>
      <c r="C34" s="163"/>
      <c r="D34" s="163"/>
      <c r="E34" s="163"/>
      <c r="F34" s="163"/>
      <c r="G34" s="6">
        <v>26</v>
      </c>
      <c r="H34" s="8">
        <v>0</v>
      </c>
      <c r="I34" s="8">
        <v>0</v>
      </c>
    </row>
    <row r="35" spans="1:9" x14ac:dyDescent="0.2">
      <c r="A35" s="172" t="s">
        <v>46</v>
      </c>
      <c r="B35" s="173"/>
      <c r="C35" s="173"/>
      <c r="D35" s="173"/>
      <c r="E35" s="173"/>
      <c r="F35" s="173"/>
      <c r="G35" s="173"/>
      <c r="H35" s="173"/>
      <c r="I35" s="173"/>
    </row>
    <row r="36" spans="1:9" x14ac:dyDescent="0.2">
      <c r="A36" s="171" t="s">
        <v>47</v>
      </c>
      <c r="B36" s="171"/>
      <c r="C36" s="171"/>
      <c r="D36" s="171"/>
      <c r="E36" s="171"/>
      <c r="F36" s="171"/>
      <c r="G36" s="5">
        <v>27</v>
      </c>
      <c r="H36" s="26">
        <f>H37+H38+H39+H40+H41+H42+H43</f>
        <v>3409022</v>
      </c>
      <c r="I36" s="26">
        <f>I37+I38+I39+I40+I41+I42+I43</f>
        <v>3417022</v>
      </c>
    </row>
    <row r="37" spans="1:9" x14ac:dyDescent="0.2">
      <c r="A37" s="166" t="s">
        <v>48</v>
      </c>
      <c r="B37" s="166"/>
      <c r="C37" s="166"/>
      <c r="D37" s="166"/>
      <c r="E37" s="166"/>
      <c r="F37" s="166"/>
      <c r="G37" s="6">
        <v>28</v>
      </c>
      <c r="H37" s="8">
        <v>0</v>
      </c>
      <c r="I37" s="8">
        <v>0</v>
      </c>
    </row>
    <row r="38" spans="1:9" x14ac:dyDescent="0.2">
      <c r="A38" s="166" t="s">
        <v>49</v>
      </c>
      <c r="B38" s="166"/>
      <c r="C38" s="166"/>
      <c r="D38" s="166"/>
      <c r="E38" s="166"/>
      <c r="F38" s="166"/>
      <c r="G38" s="6">
        <v>29</v>
      </c>
      <c r="H38" s="8">
        <v>3255022</v>
      </c>
      <c r="I38" s="8">
        <v>3255022</v>
      </c>
    </row>
    <row r="39" spans="1:9" x14ac:dyDescent="0.2">
      <c r="A39" s="166" t="s">
        <v>50</v>
      </c>
      <c r="B39" s="166"/>
      <c r="C39" s="166"/>
      <c r="D39" s="166"/>
      <c r="E39" s="166"/>
      <c r="F39" s="166"/>
      <c r="G39" s="6">
        <v>30</v>
      </c>
      <c r="H39" s="8">
        <v>0</v>
      </c>
      <c r="I39" s="8">
        <v>0</v>
      </c>
    </row>
    <row r="40" spans="1:9" x14ac:dyDescent="0.2">
      <c r="A40" s="166" t="s">
        <v>51</v>
      </c>
      <c r="B40" s="166"/>
      <c r="C40" s="166"/>
      <c r="D40" s="166"/>
      <c r="E40" s="166"/>
      <c r="F40" s="166"/>
      <c r="G40" s="6">
        <v>31</v>
      </c>
      <c r="H40" s="8">
        <v>154000</v>
      </c>
      <c r="I40" s="8">
        <v>162000</v>
      </c>
    </row>
    <row r="41" spans="1:9" x14ac:dyDescent="0.2">
      <c r="A41" s="166" t="s">
        <v>52</v>
      </c>
      <c r="B41" s="166"/>
      <c r="C41" s="166"/>
      <c r="D41" s="166"/>
      <c r="E41" s="166"/>
      <c r="F41" s="166"/>
      <c r="G41" s="6">
        <v>32</v>
      </c>
      <c r="H41" s="8">
        <v>0</v>
      </c>
      <c r="I41" s="8">
        <v>0</v>
      </c>
    </row>
    <row r="42" spans="1:9" x14ac:dyDescent="0.2">
      <c r="A42" s="166" t="s">
        <v>53</v>
      </c>
      <c r="B42" s="166"/>
      <c r="C42" s="166"/>
      <c r="D42" s="166"/>
      <c r="E42" s="166"/>
      <c r="F42" s="166"/>
      <c r="G42" s="6">
        <v>33</v>
      </c>
      <c r="H42" s="8">
        <v>0</v>
      </c>
      <c r="I42" s="8">
        <v>0</v>
      </c>
    </row>
    <row r="43" spans="1:9" x14ac:dyDescent="0.2">
      <c r="A43" s="166" t="s">
        <v>54</v>
      </c>
      <c r="B43" s="166"/>
      <c r="C43" s="166"/>
      <c r="D43" s="166"/>
      <c r="E43" s="166"/>
      <c r="F43" s="166"/>
      <c r="G43" s="6">
        <v>34</v>
      </c>
      <c r="H43" s="8">
        <v>0</v>
      </c>
      <c r="I43" s="8">
        <v>0</v>
      </c>
    </row>
    <row r="44" spans="1:9" x14ac:dyDescent="0.2">
      <c r="A44" s="171" t="s">
        <v>55</v>
      </c>
      <c r="B44" s="171"/>
      <c r="C44" s="171"/>
      <c r="D44" s="171"/>
      <c r="E44" s="171"/>
      <c r="F44" s="171"/>
      <c r="G44" s="5">
        <v>35</v>
      </c>
      <c r="H44" s="26">
        <f>H45+H46</f>
        <v>0</v>
      </c>
      <c r="I44" s="26">
        <f>I45+I46</f>
        <v>0</v>
      </c>
    </row>
    <row r="45" spans="1:9" x14ac:dyDescent="0.2">
      <c r="A45" s="166" t="s">
        <v>56</v>
      </c>
      <c r="B45" s="166"/>
      <c r="C45" s="166"/>
      <c r="D45" s="166"/>
      <c r="E45" s="166"/>
      <c r="F45" s="166"/>
      <c r="G45" s="6">
        <v>36</v>
      </c>
      <c r="H45" s="8">
        <v>0</v>
      </c>
      <c r="I45" s="8">
        <v>0</v>
      </c>
    </row>
    <row r="46" spans="1:9" x14ac:dyDescent="0.2">
      <c r="A46" s="166" t="s">
        <v>57</v>
      </c>
      <c r="B46" s="166"/>
      <c r="C46" s="166"/>
      <c r="D46" s="166"/>
      <c r="E46" s="166"/>
      <c r="F46" s="166"/>
      <c r="G46" s="6">
        <v>37</v>
      </c>
      <c r="H46" s="8">
        <v>0</v>
      </c>
      <c r="I46" s="8">
        <v>0</v>
      </c>
    </row>
    <row r="47" spans="1:9" x14ac:dyDescent="0.2">
      <c r="A47" s="171" t="s">
        <v>58</v>
      </c>
      <c r="B47" s="171"/>
      <c r="C47" s="171"/>
      <c r="D47" s="171"/>
      <c r="E47" s="171"/>
      <c r="F47" s="171"/>
      <c r="G47" s="5">
        <v>38</v>
      </c>
      <c r="H47" s="26">
        <f>H48+H49+H50</f>
        <v>498815</v>
      </c>
      <c r="I47" s="26">
        <f>I48+I49+I50</f>
        <v>498815</v>
      </c>
    </row>
    <row r="48" spans="1:9" x14ac:dyDescent="0.2">
      <c r="A48" s="166" t="s">
        <v>59</v>
      </c>
      <c r="B48" s="166"/>
      <c r="C48" s="166"/>
      <c r="D48" s="166"/>
      <c r="E48" s="166"/>
      <c r="F48" s="166"/>
      <c r="G48" s="6">
        <v>39</v>
      </c>
      <c r="H48" s="8">
        <v>0</v>
      </c>
      <c r="I48" s="8">
        <v>0</v>
      </c>
    </row>
    <row r="49" spans="1:9" x14ac:dyDescent="0.2">
      <c r="A49" s="166" t="s">
        <v>60</v>
      </c>
      <c r="B49" s="166"/>
      <c r="C49" s="166"/>
      <c r="D49" s="166"/>
      <c r="E49" s="166"/>
      <c r="F49" s="166"/>
      <c r="G49" s="6">
        <v>40</v>
      </c>
      <c r="H49" s="8">
        <v>0</v>
      </c>
      <c r="I49" s="8">
        <v>0</v>
      </c>
    </row>
    <row r="50" spans="1:9" x14ac:dyDescent="0.2">
      <c r="A50" s="166" t="s">
        <v>61</v>
      </c>
      <c r="B50" s="166"/>
      <c r="C50" s="166"/>
      <c r="D50" s="166"/>
      <c r="E50" s="166"/>
      <c r="F50" s="166"/>
      <c r="G50" s="6">
        <v>41</v>
      </c>
      <c r="H50" s="8">
        <v>498815</v>
      </c>
      <c r="I50" s="8">
        <v>498815</v>
      </c>
    </row>
    <row r="51" spans="1:9" x14ac:dyDescent="0.2">
      <c r="A51" s="169" t="s">
        <v>62</v>
      </c>
      <c r="B51" s="169"/>
      <c r="C51" s="169"/>
      <c r="D51" s="169"/>
      <c r="E51" s="169"/>
      <c r="F51" s="169"/>
      <c r="G51" s="6">
        <v>42</v>
      </c>
      <c r="H51" s="8">
        <v>41346</v>
      </c>
      <c r="I51" s="8">
        <v>35026</v>
      </c>
    </row>
    <row r="52" spans="1:9" x14ac:dyDescent="0.2">
      <c r="A52" s="170" t="s">
        <v>63</v>
      </c>
      <c r="B52" s="170"/>
      <c r="C52" s="170"/>
      <c r="D52" s="170"/>
      <c r="E52" s="170"/>
      <c r="F52" s="170"/>
      <c r="G52" s="5">
        <v>43</v>
      </c>
      <c r="H52" s="26">
        <f>H36+H44+H47+H51</f>
        <v>3949183</v>
      </c>
      <c r="I52" s="26">
        <f>I36+I44+I47+I51</f>
        <v>3950863</v>
      </c>
    </row>
    <row r="53" spans="1:9" x14ac:dyDescent="0.2">
      <c r="A53" s="170" t="s">
        <v>64</v>
      </c>
      <c r="B53" s="170"/>
      <c r="C53" s="170"/>
      <c r="D53" s="170"/>
      <c r="E53" s="170"/>
      <c r="F53" s="170"/>
      <c r="G53" s="5">
        <v>44</v>
      </c>
      <c r="H53" s="26">
        <f>H33-H52</f>
        <v>98338614</v>
      </c>
      <c r="I53" s="26">
        <f>I33-I52</f>
        <v>100404928</v>
      </c>
    </row>
    <row r="54" spans="1:9" x14ac:dyDescent="0.2">
      <c r="A54" s="169" t="s">
        <v>65</v>
      </c>
      <c r="B54" s="169"/>
      <c r="C54" s="169"/>
      <c r="D54" s="169"/>
      <c r="E54" s="169"/>
      <c r="F54" s="169"/>
      <c r="G54" s="6">
        <v>45</v>
      </c>
      <c r="H54" s="8">
        <v>2771652</v>
      </c>
      <c r="I54" s="8">
        <v>3042184</v>
      </c>
    </row>
    <row r="55" spans="1:9" x14ac:dyDescent="0.2">
      <c r="A55" s="171" t="s">
        <v>66</v>
      </c>
      <c r="B55" s="171"/>
      <c r="C55" s="171"/>
      <c r="D55" s="171"/>
      <c r="E55" s="171"/>
      <c r="F55" s="171"/>
      <c r="G55" s="5">
        <v>46</v>
      </c>
      <c r="H55" s="97">
        <v>35</v>
      </c>
      <c r="I55" s="97">
        <v>33</v>
      </c>
    </row>
    <row r="56" spans="1:9" x14ac:dyDescent="0.2">
      <c r="A56" s="163" t="s">
        <v>175</v>
      </c>
      <c r="B56" s="163"/>
      <c r="C56" s="163"/>
      <c r="D56" s="163"/>
      <c r="E56" s="163"/>
      <c r="F56" s="163"/>
      <c r="G56" s="6">
        <v>47</v>
      </c>
      <c r="H56" s="8">
        <v>60928360</v>
      </c>
      <c r="I56" s="8">
        <v>60928360</v>
      </c>
    </row>
    <row r="57" spans="1:9" x14ac:dyDescent="0.2">
      <c r="A57" s="163" t="s">
        <v>67</v>
      </c>
      <c r="B57" s="163"/>
      <c r="C57" s="163"/>
      <c r="D57" s="163"/>
      <c r="E57" s="163"/>
      <c r="F57" s="163"/>
      <c r="G57" s="6">
        <v>48</v>
      </c>
      <c r="H57" s="8">
        <v>85396080</v>
      </c>
      <c r="I57" s="8">
        <v>85811856</v>
      </c>
    </row>
    <row r="58" spans="1:9" x14ac:dyDescent="0.2">
      <c r="A58" s="163" t="s">
        <v>68</v>
      </c>
      <c r="B58" s="163"/>
      <c r="C58" s="163"/>
      <c r="D58" s="163"/>
      <c r="E58" s="163"/>
      <c r="F58" s="163"/>
      <c r="G58" s="6">
        <v>49</v>
      </c>
      <c r="H58" s="8">
        <v>-6172307</v>
      </c>
      <c r="I58" s="8">
        <v>-91781</v>
      </c>
    </row>
    <row r="59" spans="1:9" x14ac:dyDescent="0.2">
      <c r="A59" s="163" t="s">
        <v>176</v>
      </c>
      <c r="B59" s="163"/>
      <c r="C59" s="163"/>
      <c r="D59" s="163"/>
      <c r="E59" s="163"/>
      <c r="F59" s="163"/>
      <c r="G59" s="6">
        <v>50</v>
      </c>
      <c r="H59" s="8">
        <v>-21151668</v>
      </c>
      <c r="I59" s="8">
        <v>-1014811</v>
      </c>
    </row>
    <row r="60" spans="1:9" x14ac:dyDescent="0.2">
      <c r="A60" s="163" t="s">
        <v>148</v>
      </c>
      <c r="B60" s="163"/>
      <c r="C60" s="163"/>
      <c r="D60" s="163"/>
      <c r="E60" s="163"/>
      <c r="F60" s="163"/>
      <c r="G60" s="6">
        <v>51</v>
      </c>
      <c r="H60" s="8">
        <v>-24176722</v>
      </c>
      <c r="I60" s="8">
        <v>-45328390</v>
      </c>
    </row>
    <row r="61" spans="1:9" x14ac:dyDescent="0.2">
      <c r="A61" s="164" t="s">
        <v>177</v>
      </c>
      <c r="B61" s="164"/>
      <c r="C61" s="164"/>
      <c r="D61" s="164"/>
      <c r="E61" s="164"/>
      <c r="F61" s="164"/>
      <c r="G61" s="5">
        <v>52</v>
      </c>
      <c r="H61" s="26">
        <f>H62+H63</f>
        <v>3514871</v>
      </c>
      <c r="I61" s="26">
        <f>I62+I63</f>
        <v>99694</v>
      </c>
    </row>
    <row r="62" spans="1:9" x14ac:dyDescent="0.2">
      <c r="A62" s="163" t="s">
        <v>149</v>
      </c>
      <c r="B62" s="163"/>
      <c r="C62" s="163"/>
      <c r="D62" s="163"/>
      <c r="E62" s="163"/>
      <c r="F62" s="163"/>
      <c r="G62" s="6">
        <v>53</v>
      </c>
      <c r="H62" s="8">
        <v>3514871</v>
      </c>
      <c r="I62" s="8">
        <v>99694</v>
      </c>
    </row>
    <row r="63" spans="1:9" x14ac:dyDescent="0.2">
      <c r="A63" s="163" t="s">
        <v>150</v>
      </c>
      <c r="B63" s="163"/>
      <c r="C63" s="163"/>
      <c r="D63" s="163"/>
      <c r="E63" s="163"/>
      <c r="F63" s="163"/>
      <c r="G63" s="6">
        <v>54</v>
      </c>
      <c r="H63" s="8">
        <v>0</v>
      </c>
      <c r="I63" s="8">
        <v>0</v>
      </c>
    </row>
    <row r="64" spans="1:9" x14ac:dyDescent="0.2">
      <c r="A64" s="163" t="s">
        <v>151</v>
      </c>
      <c r="B64" s="163"/>
      <c r="C64" s="163"/>
      <c r="D64" s="163"/>
      <c r="E64" s="163"/>
      <c r="F64" s="163"/>
      <c r="G64" s="6">
        <v>55</v>
      </c>
      <c r="H64" s="8">
        <v>0</v>
      </c>
      <c r="I64" s="8">
        <v>0</v>
      </c>
    </row>
    <row r="65" spans="1:9" x14ac:dyDescent="0.2">
      <c r="A65" s="164" t="s">
        <v>178</v>
      </c>
      <c r="B65" s="164"/>
      <c r="C65" s="164"/>
      <c r="D65" s="164"/>
      <c r="E65" s="164"/>
      <c r="F65" s="164"/>
      <c r="G65" s="5">
        <v>56</v>
      </c>
      <c r="H65" s="26">
        <f>H56+H57+H58+H59+H60+H61+H64</f>
        <v>98338614</v>
      </c>
      <c r="I65" s="26">
        <f>I56+I57+I58+I59+I60+I61+I64</f>
        <v>100404928</v>
      </c>
    </row>
    <row r="66" spans="1:9" x14ac:dyDescent="0.2">
      <c r="A66" s="165" t="s">
        <v>69</v>
      </c>
      <c r="B66" s="165"/>
      <c r="C66" s="165"/>
      <c r="D66" s="165"/>
      <c r="E66" s="165"/>
      <c r="F66" s="165"/>
      <c r="G66" s="7">
        <v>57</v>
      </c>
      <c r="H66" s="8">
        <v>0</v>
      </c>
      <c r="I66" s="8">
        <v>0</v>
      </c>
    </row>
    <row r="67" spans="1:9" x14ac:dyDescent="0.2">
      <c r="A67" s="167" t="s">
        <v>70</v>
      </c>
      <c r="B67" s="168"/>
      <c r="C67" s="168"/>
      <c r="D67" s="168"/>
      <c r="E67" s="168"/>
      <c r="F67" s="168"/>
      <c r="G67" s="168"/>
      <c r="H67" s="168"/>
      <c r="I67" s="168"/>
    </row>
    <row r="68" spans="1:9" x14ac:dyDescent="0.2">
      <c r="A68" s="163" t="s">
        <v>71</v>
      </c>
      <c r="B68" s="163"/>
      <c r="C68" s="163"/>
      <c r="D68" s="163"/>
      <c r="E68" s="163"/>
      <c r="F68" s="163"/>
      <c r="G68" s="6">
        <v>58</v>
      </c>
      <c r="H68" s="8">
        <v>0</v>
      </c>
      <c r="I68" s="8">
        <v>0</v>
      </c>
    </row>
    <row r="69" spans="1:9" x14ac:dyDescent="0.2">
      <c r="A69" s="163" t="s">
        <v>72</v>
      </c>
      <c r="B69" s="163"/>
      <c r="C69" s="163"/>
      <c r="D69" s="163"/>
      <c r="E69" s="163"/>
      <c r="F69" s="163"/>
      <c r="G69" s="6">
        <v>59</v>
      </c>
      <c r="H69" s="8">
        <v>0</v>
      </c>
      <c r="I69" s="8">
        <v>0</v>
      </c>
    </row>
  </sheetData>
  <sheetProtection algorithmName="SHA-512" hashValue="Rt2ikdtHZsLZW2fzwDIiaI8zqCpVVEoF6ZMciKSfje1qn3CZVqUdjTSqGs0/wkan19E2CPs1gvXjI9rrSZhPFA==" saltValue="vIWIV+zip5KmN8dY/3Fsjw=="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view="pageBreakPreview" topLeftCell="A11" zoomScale="110" zoomScaleNormal="100" zoomScaleSheetLayoutView="110" workbookViewId="0">
      <selection activeCell="H17" sqref="H17"/>
    </sheetView>
  </sheetViews>
  <sheetFormatPr defaultRowHeight="12.75" x14ac:dyDescent="0.2"/>
  <cols>
    <col min="1" max="7" width="9.140625" style="9"/>
    <col min="8" max="11" width="12.85546875" style="27" customWidth="1"/>
    <col min="12"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11" x14ac:dyDescent="0.2">
      <c r="A1" s="189" t="s">
        <v>5</v>
      </c>
      <c r="B1" s="175"/>
      <c r="C1" s="175"/>
      <c r="D1" s="175"/>
      <c r="E1" s="175"/>
      <c r="F1" s="175"/>
      <c r="G1" s="175"/>
      <c r="H1" s="175"/>
    </row>
    <row r="2" spans="1:11" x14ac:dyDescent="0.2">
      <c r="A2" s="188" t="s">
        <v>305</v>
      </c>
      <c r="B2" s="177"/>
      <c r="C2" s="177"/>
      <c r="D2" s="177"/>
      <c r="E2" s="177"/>
      <c r="F2" s="177"/>
      <c r="G2" s="177"/>
      <c r="H2" s="177"/>
    </row>
    <row r="3" spans="1:11" x14ac:dyDescent="0.2">
      <c r="A3" s="193" t="s">
        <v>18</v>
      </c>
      <c r="B3" s="194"/>
      <c r="C3" s="194"/>
      <c r="D3" s="194"/>
      <c r="E3" s="194"/>
      <c r="F3" s="194"/>
      <c r="G3" s="194"/>
      <c r="H3" s="194"/>
      <c r="I3" s="195"/>
      <c r="J3" s="195"/>
      <c r="K3" s="195"/>
    </row>
    <row r="4" spans="1:11" x14ac:dyDescent="0.2">
      <c r="A4" s="190" t="s">
        <v>265</v>
      </c>
      <c r="B4" s="191"/>
      <c r="C4" s="191"/>
      <c r="D4" s="191"/>
      <c r="E4" s="191"/>
      <c r="F4" s="191"/>
      <c r="G4" s="191"/>
      <c r="H4" s="191"/>
      <c r="I4" s="192"/>
      <c r="J4" s="192"/>
      <c r="K4" s="192"/>
    </row>
    <row r="5" spans="1:11" ht="27" customHeight="1" x14ac:dyDescent="0.2">
      <c r="A5" s="207" t="s">
        <v>2</v>
      </c>
      <c r="B5" s="181"/>
      <c r="C5" s="181"/>
      <c r="D5" s="181"/>
      <c r="E5" s="181"/>
      <c r="F5" s="181"/>
      <c r="G5" s="207" t="s">
        <v>6</v>
      </c>
      <c r="H5" s="205" t="s">
        <v>234</v>
      </c>
      <c r="I5" s="206"/>
      <c r="J5" s="205" t="s">
        <v>17</v>
      </c>
      <c r="K5" s="206"/>
    </row>
    <row r="6" spans="1:11" x14ac:dyDescent="0.2">
      <c r="A6" s="181"/>
      <c r="B6" s="181"/>
      <c r="C6" s="181"/>
      <c r="D6" s="181"/>
      <c r="E6" s="181"/>
      <c r="F6" s="181"/>
      <c r="G6" s="181"/>
      <c r="H6" s="11" t="s">
        <v>229</v>
      </c>
      <c r="I6" s="11" t="s">
        <v>230</v>
      </c>
      <c r="J6" s="11" t="s">
        <v>231</v>
      </c>
      <c r="K6" s="11" t="s">
        <v>230</v>
      </c>
    </row>
    <row r="7" spans="1:11" x14ac:dyDescent="0.2">
      <c r="A7" s="187">
        <v>1</v>
      </c>
      <c r="B7" s="179"/>
      <c r="C7" s="179"/>
      <c r="D7" s="179"/>
      <c r="E7" s="179"/>
      <c r="F7" s="179"/>
      <c r="G7" s="10">
        <v>2</v>
      </c>
      <c r="H7" s="11">
        <v>3</v>
      </c>
      <c r="I7" s="11">
        <v>4</v>
      </c>
      <c r="J7" s="11">
        <v>5</v>
      </c>
      <c r="K7" s="11">
        <v>6</v>
      </c>
    </row>
    <row r="8" spans="1:11" x14ac:dyDescent="0.2">
      <c r="A8" s="172" t="s">
        <v>73</v>
      </c>
      <c r="B8" s="172"/>
      <c r="C8" s="172"/>
      <c r="D8" s="172"/>
      <c r="E8" s="172"/>
      <c r="F8" s="172"/>
      <c r="G8" s="204"/>
      <c r="H8" s="204"/>
      <c r="I8" s="204"/>
      <c r="J8" s="184"/>
      <c r="K8" s="184"/>
    </row>
    <row r="9" spans="1:11" x14ac:dyDescent="0.2">
      <c r="A9" s="171" t="s">
        <v>179</v>
      </c>
      <c r="B9" s="202"/>
      <c r="C9" s="202"/>
      <c r="D9" s="202"/>
      <c r="E9" s="202"/>
      <c r="F9" s="202"/>
      <c r="G9" s="5">
        <v>60</v>
      </c>
      <c r="H9" s="26">
        <f>H10+H11+H12</f>
        <v>2586795</v>
      </c>
      <c r="I9" s="26">
        <f>I10+I11+I12</f>
        <v>155856</v>
      </c>
      <c r="J9" s="26">
        <f>J10+J11+J12</f>
        <v>2086941</v>
      </c>
      <c r="K9" s="26">
        <f>K10+K11+K12</f>
        <v>1315069</v>
      </c>
    </row>
    <row r="10" spans="1:11" x14ac:dyDescent="0.2">
      <c r="A10" s="166" t="s">
        <v>74</v>
      </c>
      <c r="B10" s="201"/>
      <c r="C10" s="201"/>
      <c r="D10" s="201"/>
      <c r="E10" s="201"/>
      <c r="F10" s="201"/>
      <c r="G10" s="6">
        <v>61</v>
      </c>
      <c r="H10" s="8">
        <v>2084678</v>
      </c>
      <c r="I10" s="8">
        <v>0</v>
      </c>
      <c r="J10" s="8">
        <v>1084351</v>
      </c>
      <c r="K10" s="8">
        <v>1084351</v>
      </c>
    </row>
    <row r="11" spans="1:11" x14ac:dyDescent="0.2">
      <c r="A11" s="166" t="s">
        <v>75</v>
      </c>
      <c r="B11" s="201"/>
      <c r="C11" s="201"/>
      <c r="D11" s="201"/>
      <c r="E11" s="201"/>
      <c r="F11" s="201"/>
      <c r="G11" s="6">
        <v>62</v>
      </c>
      <c r="H11" s="8">
        <v>502117</v>
      </c>
      <c r="I11" s="8">
        <v>155856</v>
      </c>
      <c r="J11" s="8">
        <v>1002590</v>
      </c>
      <c r="K11" s="8">
        <f>1002590-771872</f>
        <v>230718</v>
      </c>
    </row>
    <row r="12" spans="1:11" x14ac:dyDescent="0.2">
      <c r="A12" s="166" t="s">
        <v>76</v>
      </c>
      <c r="B12" s="201"/>
      <c r="C12" s="201"/>
      <c r="D12" s="201"/>
      <c r="E12" s="201"/>
      <c r="F12" s="201"/>
      <c r="G12" s="6">
        <v>63</v>
      </c>
      <c r="H12" s="8">
        <v>0</v>
      </c>
      <c r="I12" s="8">
        <v>0</v>
      </c>
      <c r="J12" s="8">
        <v>0</v>
      </c>
      <c r="K12" s="8">
        <v>0</v>
      </c>
    </row>
    <row r="13" spans="1:11" x14ac:dyDescent="0.2">
      <c r="A13" s="169" t="s">
        <v>77</v>
      </c>
      <c r="B13" s="203"/>
      <c r="C13" s="203"/>
      <c r="D13" s="203"/>
      <c r="E13" s="203"/>
      <c r="F13" s="203"/>
      <c r="G13" s="6">
        <v>64</v>
      </c>
      <c r="H13" s="8">
        <v>7322235</v>
      </c>
      <c r="I13" s="8">
        <v>189602</v>
      </c>
      <c r="J13" s="8">
        <v>1851586</v>
      </c>
      <c r="K13" s="8">
        <f>1851586-1540341</f>
        <v>311245</v>
      </c>
    </row>
    <row r="14" spans="1:11" x14ac:dyDescent="0.2">
      <c r="A14" s="169" t="s">
        <v>78</v>
      </c>
      <c r="B14" s="203"/>
      <c r="C14" s="203"/>
      <c r="D14" s="203"/>
      <c r="E14" s="203"/>
      <c r="F14" s="203"/>
      <c r="G14" s="6">
        <v>65</v>
      </c>
      <c r="H14" s="8">
        <v>4315068</v>
      </c>
      <c r="I14" s="8">
        <v>780739</v>
      </c>
      <c r="J14" s="8">
        <v>4510047</v>
      </c>
      <c r="K14" s="8">
        <f>4510047-2519794</f>
        <v>1990253</v>
      </c>
    </row>
    <row r="15" spans="1:11" x14ac:dyDescent="0.2">
      <c r="A15" s="171" t="s">
        <v>240</v>
      </c>
      <c r="B15" s="202"/>
      <c r="C15" s="202"/>
      <c r="D15" s="202"/>
      <c r="E15" s="202"/>
      <c r="F15" s="202"/>
      <c r="G15" s="5">
        <v>66</v>
      </c>
      <c r="H15" s="26">
        <f>H16+H17</f>
        <v>248664</v>
      </c>
      <c r="I15" s="26">
        <f>I16+I17</f>
        <v>649</v>
      </c>
      <c r="J15" s="26">
        <f>J16+J17</f>
        <v>4677</v>
      </c>
      <c r="K15" s="26">
        <f>K16+K17</f>
        <v>4604</v>
      </c>
    </row>
    <row r="16" spans="1:11" x14ac:dyDescent="0.2">
      <c r="A16" s="166" t="s">
        <v>79</v>
      </c>
      <c r="B16" s="201"/>
      <c r="C16" s="201"/>
      <c r="D16" s="201"/>
      <c r="E16" s="201"/>
      <c r="F16" s="201"/>
      <c r="G16" s="6">
        <v>67</v>
      </c>
      <c r="H16" s="8">
        <v>0</v>
      </c>
      <c r="I16" s="8">
        <v>0</v>
      </c>
      <c r="J16" s="8">
        <v>0</v>
      </c>
      <c r="K16" s="8">
        <v>0</v>
      </c>
    </row>
    <row r="17" spans="1:11" x14ac:dyDescent="0.2">
      <c r="A17" s="166" t="s">
        <v>80</v>
      </c>
      <c r="B17" s="201"/>
      <c r="C17" s="201"/>
      <c r="D17" s="201"/>
      <c r="E17" s="201"/>
      <c r="F17" s="201"/>
      <c r="G17" s="6">
        <v>68</v>
      </c>
      <c r="H17" s="8">
        <v>248664</v>
      </c>
      <c r="I17" s="8">
        <v>649</v>
      </c>
      <c r="J17" s="8">
        <v>4677</v>
      </c>
      <c r="K17" s="8">
        <f>4677-73</f>
        <v>4604</v>
      </c>
    </row>
    <row r="18" spans="1:11" x14ac:dyDescent="0.2">
      <c r="A18" s="170" t="s">
        <v>180</v>
      </c>
      <c r="B18" s="199"/>
      <c r="C18" s="199"/>
      <c r="D18" s="199"/>
      <c r="E18" s="199"/>
      <c r="F18" s="199"/>
      <c r="G18" s="5">
        <v>69</v>
      </c>
      <c r="H18" s="26">
        <f>H9+H15+H14+H13</f>
        <v>14472762</v>
      </c>
      <c r="I18" s="26">
        <f>I9+I15+I14+I13</f>
        <v>1126846</v>
      </c>
      <c r="J18" s="26">
        <f>J9+J15+J14+J13</f>
        <v>8453251</v>
      </c>
      <c r="K18" s="26">
        <f>K9+K15+K14+K13</f>
        <v>3621171</v>
      </c>
    </row>
    <row r="19" spans="1:11" x14ac:dyDescent="0.2">
      <c r="A19" s="172" t="s">
        <v>81</v>
      </c>
      <c r="B19" s="172"/>
      <c r="C19" s="172"/>
      <c r="D19" s="172"/>
      <c r="E19" s="172"/>
      <c r="F19" s="172"/>
      <c r="G19" s="204"/>
      <c r="H19" s="204"/>
      <c r="I19" s="204"/>
      <c r="J19" s="184"/>
      <c r="K19" s="184"/>
    </row>
    <row r="20" spans="1:11" x14ac:dyDescent="0.2">
      <c r="A20" s="169" t="s">
        <v>82</v>
      </c>
      <c r="B20" s="203"/>
      <c r="C20" s="203"/>
      <c r="D20" s="203"/>
      <c r="E20" s="203"/>
      <c r="F20" s="203"/>
      <c r="G20" s="6">
        <v>70</v>
      </c>
      <c r="H20" s="8">
        <v>27574627</v>
      </c>
      <c r="I20" s="8">
        <v>7652405</v>
      </c>
      <c r="J20" s="8">
        <v>1646543</v>
      </c>
      <c r="K20" s="8">
        <f>1646543-161217</f>
        <v>1485326</v>
      </c>
    </row>
    <row r="21" spans="1:11" x14ac:dyDescent="0.2">
      <c r="A21" s="169" t="s">
        <v>83</v>
      </c>
      <c r="B21" s="203"/>
      <c r="C21" s="203"/>
      <c r="D21" s="203"/>
      <c r="E21" s="203"/>
      <c r="F21" s="203"/>
      <c r="G21" s="6">
        <v>71</v>
      </c>
      <c r="H21" s="8">
        <v>3799382</v>
      </c>
      <c r="I21" s="8">
        <v>579192</v>
      </c>
      <c r="J21" s="8">
        <v>3638345</v>
      </c>
      <c r="K21" s="8">
        <f>3638345-(3210304+5003)</f>
        <v>423038</v>
      </c>
    </row>
    <row r="22" spans="1:11" x14ac:dyDescent="0.2">
      <c r="A22" s="169" t="s">
        <v>152</v>
      </c>
      <c r="B22" s="203"/>
      <c r="C22" s="203"/>
      <c r="D22" s="203"/>
      <c r="E22" s="203"/>
      <c r="F22" s="203"/>
      <c r="G22" s="6">
        <v>72</v>
      </c>
      <c r="H22" s="8">
        <v>0</v>
      </c>
      <c r="I22" s="8">
        <v>0</v>
      </c>
      <c r="J22" s="8">
        <v>0</v>
      </c>
      <c r="K22" s="8">
        <v>0</v>
      </c>
    </row>
    <row r="23" spans="1:11" x14ac:dyDescent="0.2">
      <c r="A23" s="169" t="s">
        <v>153</v>
      </c>
      <c r="B23" s="203"/>
      <c r="C23" s="203"/>
      <c r="D23" s="203"/>
      <c r="E23" s="203"/>
      <c r="F23" s="203"/>
      <c r="G23" s="6">
        <v>73</v>
      </c>
      <c r="H23" s="8">
        <v>0</v>
      </c>
      <c r="I23" s="8">
        <v>0</v>
      </c>
      <c r="J23" s="8">
        <v>0</v>
      </c>
      <c r="K23" s="8">
        <v>0</v>
      </c>
    </row>
    <row r="24" spans="1:11" x14ac:dyDescent="0.2">
      <c r="A24" s="169" t="s">
        <v>156</v>
      </c>
      <c r="B24" s="203"/>
      <c r="C24" s="203"/>
      <c r="D24" s="203"/>
      <c r="E24" s="203"/>
      <c r="F24" s="203"/>
      <c r="G24" s="6">
        <v>74</v>
      </c>
      <c r="H24" s="8">
        <v>0</v>
      </c>
      <c r="I24" s="8">
        <v>0</v>
      </c>
      <c r="J24" s="8">
        <v>0</v>
      </c>
      <c r="K24" s="8">
        <v>0</v>
      </c>
    </row>
    <row r="25" spans="1:11" x14ac:dyDescent="0.2">
      <c r="A25" s="169" t="s">
        <v>154</v>
      </c>
      <c r="B25" s="203"/>
      <c r="C25" s="203"/>
      <c r="D25" s="203"/>
      <c r="E25" s="203"/>
      <c r="F25" s="203"/>
      <c r="G25" s="6">
        <v>75</v>
      </c>
      <c r="H25" s="8">
        <v>3432150</v>
      </c>
      <c r="I25" s="8">
        <v>735482</v>
      </c>
      <c r="J25" s="8">
        <v>3293922</v>
      </c>
      <c r="K25" s="8">
        <f>3293922-2588158</f>
        <v>705764</v>
      </c>
    </row>
    <row r="26" spans="1:11" x14ac:dyDescent="0.2">
      <c r="A26" s="169" t="s">
        <v>155</v>
      </c>
      <c r="B26" s="203"/>
      <c r="C26" s="203"/>
      <c r="D26" s="203"/>
      <c r="E26" s="203"/>
      <c r="F26" s="203"/>
      <c r="G26" s="6">
        <v>76</v>
      </c>
      <c r="H26" s="8">
        <v>136891</v>
      </c>
      <c r="I26" s="8">
        <v>37995</v>
      </c>
      <c r="J26" s="8">
        <v>139732</v>
      </c>
      <c r="K26" s="8">
        <f>139732-105081</f>
        <v>34651</v>
      </c>
    </row>
    <row r="27" spans="1:11" x14ac:dyDescent="0.2">
      <c r="A27" s="171" t="s">
        <v>181</v>
      </c>
      <c r="B27" s="202"/>
      <c r="C27" s="202"/>
      <c r="D27" s="202"/>
      <c r="E27" s="202"/>
      <c r="F27" s="202"/>
      <c r="G27" s="5">
        <v>77</v>
      </c>
      <c r="H27" s="26">
        <f>H28+H29+H30+H31+H32</f>
        <v>681380</v>
      </c>
      <c r="I27" s="26">
        <f>I28+I29+I30+I31+I32</f>
        <v>267530</v>
      </c>
      <c r="J27" s="26">
        <f>J28+J29+J30+J31+J32</f>
        <v>749520</v>
      </c>
      <c r="K27" s="26">
        <f>K28+K29+K30+K31+K32</f>
        <v>269120</v>
      </c>
    </row>
    <row r="28" spans="1:11" x14ac:dyDescent="0.2">
      <c r="A28" s="166" t="s">
        <v>84</v>
      </c>
      <c r="B28" s="201"/>
      <c r="C28" s="201"/>
      <c r="D28" s="201"/>
      <c r="E28" s="201"/>
      <c r="F28" s="201"/>
      <c r="G28" s="6">
        <v>78</v>
      </c>
      <c r="H28" s="8">
        <v>234584</v>
      </c>
      <c r="I28" s="8">
        <v>159329</v>
      </c>
      <c r="J28" s="8">
        <v>262491</v>
      </c>
      <c r="K28" s="8">
        <f>262491-86990</f>
        <v>175501</v>
      </c>
    </row>
    <row r="29" spans="1:11" x14ac:dyDescent="0.2">
      <c r="A29" s="166" t="s">
        <v>85</v>
      </c>
      <c r="B29" s="201"/>
      <c r="C29" s="201"/>
      <c r="D29" s="201"/>
      <c r="E29" s="201"/>
      <c r="F29" s="201"/>
      <c r="G29" s="6">
        <v>79</v>
      </c>
      <c r="H29" s="8">
        <v>0</v>
      </c>
      <c r="I29" s="8">
        <v>0</v>
      </c>
      <c r="J29" s="8">
        <v>0</v>
      </c>
      <c r="K29" s="8">
        <v>0</v>
      </c>
    </row>
    <row r="30" spans="1:11" x14ac:dyDescent="0.2">
      <c r="A30" s="166" t="s">
        <v>86</v>
      </c>
      <c r="B30" s="201"/>
      <c r="C30" s="201"/>
      <c r="D30" s="201"/>
      <c r="E30" s="201"/>
      <c r="F30" s="201"/>
      <c r="G30" s="6">
        <v>80</v>
      </c>
      <c r="H30" s="8">
        <v>0</v>
      </c>
      <c r="I30" s="8">
        <v>0</v>
      </c>
      <c r="J30" s="8">
        <v>0</v>
      </c>
      <c r="K30" s="8">
        <v>0</v>
      </c>
    </row>
    <row r="31" spans="1:11" x14ac:dyDescent="0.2">
      <c r="A31" s="166" t="s">
        <v>87</v>
      </c>
      <c r="B31" s="201"/>
      <c r="C31" s="201"/>
      <c r="D31" s="201"/>
      <c r="E31" s="201"/>
      <c r="F31" s="201"/>
      <c r="G31" s="6">
        <v>81</v>
      </c>
      <c r="H31" s="8">
        <v>0</v>
      </c>
      <c r="I31" s="8">
        <v>0</v>
      </c>
      <c r="J31" s="8">
        <v>181186</v>
      </c>
      <c r="K31" s="8">
        <f>181186-129852</f>
        <v>51334</v>
      </c>
    </row>
    <row r="32" spans="1:11" x14ac:dyDescent="0.2">
      <c r="A32" s="166" t="s">
        <v>88</v>
      </c>
      <c r="B32" s="201"/>
      <c r="C32" s="201"/>
      <c r="D32" s="201"/>
      <c r="E32" s="201"/>
      <c r="F32" s="201"/>
      <c r="G32" s="6">
        <v>82</v>
      </c>
      <c r="H32" s="8">
        <v>446796</v>
      </c>
      <c r="I32" s="8">
        <v>108201</v>
      </c>
      <c r="J32" s="8">
        <v>305843</v>
      </c>
      <c r="K32" s="8">
        <f>305843-263558</f>
        <v>42285</v>
      </c>
    </row>
    <row r="33" spans="1:11" x14ac:dyDescent="0.2">
      <c r="A33" s="170" t="s">
        <v>182</v>
      </c>
      <c r="B33" s="197"/>
      <c r="C33" s="197"/>
      <c r="D33" s="197"/>
      <c r="E33" s="197"/>
      <c r="F33" s="197"/>
      <c r="G33" s="5">
        <v>83</v>
      </c>
      <c r="H33" s="26">
        <f>H20+H21+H22+H23+H24+H25+H26+H27</f>
        <v>35624430</v>
      </c>
      <c r="I33" s="26">
        <f>I20+I21+I22+I23+I24+I25+I26+I27</f>
        <v>9272604</v>
      </c>
      <c r="J33" s="26">
        <f>J20+J21+J22+J23+J24+J25+J26+J27</f>
        <v>9468062</v>
      </c>
      <c r="K33" s="26">
        <f>K20+K21+K22+K23+K24+K25+K26+K27</f>
        <v>2917899</v>
      </c>
    </row>
    <row r="34" spans="1:11" x14ac:dyDescent="0.2">
      <c r="A34" s="164" t="s">
        <v>183</v>
      </c>
      <c r="B34" s="197"/>
      <c r="C34" s="197"/>
      <c r="D34" s="197"/>
      <c r="E34" s="197"/>
      <c r="F34" s="197"/>
      <c r="G34" s="5">
        <v>84</v>
      </c>
      <c r="H34" s="26">
        <f>H18-H33</f>
        <v>-21151668</v>
      </c>
      <c r="I34" s="26">
        <f>I18-I33</f>
        <v>-8145758</v>
      </c>
      <c r="J34" s="26">
        <f>J18-J33</f>
        <v>-1014811</v>
      </c>
      <c r="K34" s="26">
        <f>K18-K33</f>
        <v>703272</v>
      </c>
    </row>
    <row r="35" spans="1:11" x14ac:dyDescent="0.2">
      <c r="A35" s="163" t="s">
        <v>89</v>
      </c>
      <c r="B35" s="196"/>
      <c r="C35" s="196"/>
      <c r="D35" s="196"/>
      <c r="E35" s="196"/>
      <c r="F35" s="196"/>
      <c r="G35" s="6">
        <v>85</v>
      </c>
      <c r="H35" s="8">
        <v>0</v>
      </c>
      <c r="I35" s="8">
        <v>0</v>
      </c>
      <c r="J35" s="8">
        <v>0</v>
      </c>
      <c r="K35" s="8">
        <v>0</v>
      </c>
    </row>
    <row r="36" spans="1:11" x14ac:dyDescent="0.2">
      <c r="A36" s="164" t="s">
        <v>184</v>
      </c>
      <c r="B36" s="197"/>
      <c r="C36" s="197"/>
      <c r="D36" s="197"/>
      <c r="E36" s="197"/>
      <c r="F36" s="197"/>
      <c r="G36" s="5">
        <v>86</v>
      </c>
      <c r="H36" s="26">
        <f>H34-H35</f>
        <v>-21151668</v>
      </c>
      <c r="I36" s="26">
        <f>I34-I35</f>
        <v>-8145758</v>
      </c>
      <c r="J36" s="26">
        <f>J34-J35</f>
        <v>-1014811</v>
      </c>
      <c r="K36" s="26">
        <f>K34-K35</f>
        <v>703272</v>
      </c>
    </row>
    <row r="37" spans="1:11" x14ac:dyDescent="0.2">
      <c r="A37" s="172" t="s">
        <v>90</v>
      </c>
      <c r="B37" s="172"/>
      <c r="C37" s="172"/>
      <c r="D37" s="172"/>
      <c r="E37" s="172"/>
      <c r="F37" s="172"/>
      <c r="G37" s="204"/>
      <c r="H37" s="204"/>
      <c r="I37" s="204"/>
      <c r="J37" s="184"/>
      <c r="K37" s="184"/>
    </row>
    <row r="38" spans="1:11" ht="24" customHeight="1" x14ac:dyDescent="0.2">
      <c r="A38" s="171" t="s">
        <v>185</v>
      </c>
      <c r="B38" s="202"/>
      <c r="C38" s="202"/>
      <c r="D38" s="202"/>
      <c r="E38" s="202"/>
      <c r="F38" s="202"/>
      <c r="G38" s="5">
        <v>87</v>
      </c>
      <c r="H38" s="26">
        <f>H39+H44</f>
        <v>29382387</v>
      </c>
      <c r="I38" s="26">
        <f>I39+I44</f>
        <v>10804390</v>
      </c>
      <c r="J38" s="26">
        <f>J39+J44</f>
        <v>-3415177</v>
      </c>
      <c r="K38" s="26">
        <f>K39+K44</f>
        <v>4147671</v>
      </c>
    </row>
    <row r="39" spans="1:11" ht="24" customHeight="1" x14ac:dyDescent="0.2">
      <c r="A39" s="171" t="s">
        <v>186</v>
      </c>
      <c r="B39" s="202"/>
      <c r="C39" s="202"/>
      <c r="D39" s="202"/>
      <c r="E39" s="202"/>
      <c r="F39" s="202"/>
      <c r="G39" s="5">
        <v>88</v>
      </c>
      <c r="H39" s="26">
        <f>H40+H41+H42+H43</f>
        <v>29382387</v>
      </c>
      <c r="I39" s="26">
        <f>I40+I41+I42+I43</f>
        <v>10804390</v>
      </c>
      <c r="J39" s="26">
        <f>J40+J41+J42+J43</f>
        <v>-3415177</v>
      </c>
      <c r="K39" s="26">
        <f>K40+K41+K42+K43</f>
        <v>4147671</v>
      </c>
    </row>
    <row r="40" spans="1:11" ht="25.5" customHeight="1" x14ac:dyDescent="0.2">
      <c r="A40" s="163" t="s">
        <v>157</v>
      </c>
      <c r="B40" s="196"/>
      <c r="C40" s="196"/>
      <c r="D40" s="196"/>
      <c r="E40" s="196"/>
      <c r="F40" s="196"/>
      <c r="G40" s="6">
        <v>89</v>
      </c>
      <c r="H40" s="28">
        <v>0</v>
      </c>
      <c r="I40" s="28">
        <v>0</v>
      </c>
      <c r="J40" s="28">
        <v>0</v>
      </c>
      <c r="K40" s="28">
        <v>0</v>
      </c>
    </row>
    <row r="41" spans="1:11" x14ac:dyDescent="0.2">
      <c r="A41" s="163" t="s">
        <v>158</v>
      </c>
      <c r="B41" s="196"/>
      <c r="C41" s="196"/>
      <c r="D41" s="196"/>
      <c r="E41" s="196"/>
      <c r="F41" s="196"/>
      <c r="G41" s="6">
        <v>90</v>
      </c>
      <c r="H41" s="28">
        <v>29382387</v>
      </c>
      <c r="I41" s="28">
        <f>29382387-18577997</f>
        <v>10804390</v>
      </c>
      <c r="J41" s="28">
        <v>-3415177</v>
      </c>
      <c r="K41" s="28">
        <f>-3415177--7562848</f>
        <v>4147671</v>
      </c>
    </row>
    <row r="42" spans="1:11" ht="24.75" customHeight="1" x14ac:dyDescent="0.2">
      <c r="A42" s="163" t="s">
        <v>159</v>
      </c>
      <c r="B42" s="196"/>
      <c r="C42" s="196"/>
      <c r="D42" s="196"/>
      <c r="E42" s="196"/>
      <c r="F42" s="196"/>
      <c r="G42" s="6">
        <v>91</v>
      </c>
      <c r="H42" s="28">
        <v>0</v>
      </c>
      <c r="I42" s="28">
        <v>0</v>
      </c>
      <c r="J42" s="28">
        <v>0</v>
      </c>
      <c r="K42" s="28">
        <v>0</v>
      </c>
    </row>
    <row r="43" spans="1:11" ht="16.5" customHeight="1" x14ac:dyDescent="0.2">
      <c r="A43" s="163" t="s">
        <v>160</v>
      </c>
      <c r="B43" s="196"/>
      <c r="C43" s="196"/>
      <c r="D43" s="196"/>
      <c r="E43" s="196"/>
      <c r="F43" s="196"/>
      <c r="G43" s="6">
        <v>92</v>
      </c>
      <c r="H43" s="28">
        <v>0</v>
      </c>
      <c r="I43" s="28">
        <v>0</v>
      </c>
      <c r="J43" s="28">
        <v>0</v>
      </c>
      <c r="K43" s="28">
        <v>0</v>
      </c>
    </row>
    <row r="44" spans="1:11" ht="26.25" customHeight="1" x14ac:dyDescent="0.2">
      <c r="A44" s="171" t="s">
        <v>187</v>
      </c>
      <c r="B44" s="202"/>
      <c r="C44" s="202"/>
      <c r="D44" s="202"/>
      <c r="E44" s="202"/>
      <c r="F44" s="202"/>
      <c r="G44" s="5">
        <v>93</v>
      </c>
      <c r="H44" s="26">
        <f>H45+H48+H52+H51+H55</f>
        <v>0</v>
      </c>
      <c r="I44" s="26">
        <f>I45+I48+I52+I51+I55</f>
        <v>0</v>
      </c>
      <c r="J44" s="26">
        <f>J45+J48+J52+J51+J55</f>
        <v>0</v>
      </c>
      <c r="K44" s="26">
        <f>K45+K48+K52+K51+K55</f>
        <v>0</v>
      </c>
    </row>
    <row r="45" spans="1:11" ht="27.75" customHeight="1" x14ac:dyDescent="0.2">
      <c r="A45" s="164" t="s">
        <v>235</v>
      </c>
      <c r="B45" s="197"/>
      <c r="C45" s="197"/>
      <c r="D45" s="197"/>
      <c r="E45" s="197"/>
      <c r="F45" s="197"/>
      <c r="G45" s="5">
        <v>94</v>
      </c>
      <c r="H45" s="26">
        <f>H46+H47</f>
        <v>0</v>
      </c>
      <c r="I45" s="26">
        <f>I46+I47</f>
        <v>0</v>
      </c>
      <c r="J45" s="26">
        <f>J46+J47</f>
        <v>0</v>
      </c>
      <c r="K45" s="26">
        <f>K46+K47</f>
        <v>0</v>
      </c>
    </row>
    <row r="46" spans="1:11" ht="18" customHeight="1" x14ac:dyDescent="0.2">
      <c r="A46" s="163" t="s">
        <v>161</v>
      </c>
      <c r="B46" s="198"/>
      <c r="C46" s="198"/>
      <c r="D46" s="198"/>
      <c r="E46" s="198"/>
      <c r="F46" s="198"/>
      <c r="G46" s="6">
        <v>95</v>
      </c>
      <c r="H46" s="28">
        <v>0</v>
      </c>
      <c r="I46" s="28">
        <v>0</v>
      </c>
      <c r="J46" s="28">
        <v>0</v>
      </c>
      <c r="K46" s="28">
        <v>0</v>
      </c>
    </row>
    <row r="47" spans="1:11" ht="15.75" customHeight="1" x14ac:dyDescent="0.2">
      <c r="A47" s="163" t="s">
        <v>162</v>
      </c>
      <c r="B47" s="198"/>
      <c r="C47" s="198"/>
      <c r="D47" s="198"/>
      <c r="E47" s="198"/>
      <c r="F47" s="198"/>
      <c r="G47" s="6">
        <v>96</v>
      </c>
      <c r="H47" s="28">
        <v>0</v>
      </c>
      <c r="I47" s="28">
        <v>0</v>
      </c>
      <c r="J47" s="28">
        <v>0</v>
      </c>
      <c r="K47" s="28">
        <v>0</v>
      </c>
    </row>
    <row r="48" spans="1:11" ht="27.75" customHeight="1" x14ac:dyDescent="0.2">
      <c r="A48" s="164" t="s">
        <v>236</v>
      </c>
      <c r="B48" s="200"/>
      <c r="C48" s="200"/>
      <c r="D48" s="200"/>
      <c r="E48" s="200"/>
      <c r="F48" s="200"/>
      <c r="G48" s="5">
        <v>97</v>
      </c>
      <c r="H48" s="26">
        <f>H49+H50</f>
        <v>0</v>
      </c>
      <c r="I48" s="26">
        <f>I49+I50</f>
        <v>0</v>
      </c>
      <c r="J48" s="26">
        <f>J49+J50</f>
        <v>0</v>
      </c>
      <c r="K48" s="26">
        <f>K49+K50</f>
        <v>0</v>
      </c>
    </row>
    <row r="49" spans="1:11" ht="16.5" customHeight="1" x14ac:dyDescent="0.2">
      <c r="A49" s="163" t="s">
        <v>163</v>
      </c>
      <c r="B49" s="198"/>
      <c r="C49" s="198"/>
      <c r="D49" s="198"/>
      <c r="E49" s="198"/>
      <c r="F49" s="198"/>
      <c r="G49" s="6">
        <v>98</v>
      </c>
      <c r="H49" s="28">
        <v>0</v>
      </c>
      <c r="I49" s="28">
        <v>0</v>
      </c>
      <c r="J49" s="28">
        <v>0</v>
      </c>
      <c r="K49" s="28">
        <v>0</v>
      </c>
    </row>
    <row r="50" spans="1:11" ht="16.5" customHeight="1" x14ac:dyDescent="0.2">
      <c r="A50" s="163" t="s">
        <v>164</v>
      </c>
      <c r="B50" s="198"/>
      <c r="C50" s="198"/>
      <c r="D50" s="198"/>
      <c r="E50" s="198"/>
      <c r="F50" s="198"/>
      <c r="G50" s="6">
        <v>99</v>
      </c>
      <c r="H50" s="28">
        <v>0</v>
      </c>
      <c r="I50" s="28">
        <v>0</v>
      </c>
      <c r="J50" s="28">
        <v>0</v>
      </c>
      <c r="K50" s="28">
        <v>0</v>
      </c>
    </row>
    <row r="51" spans="1:11" ht="19.5" customHeight="1" x14ac:dyDescent="0.2">
      <c r="A51" s="163" t="s">
        <v>91</v>
      </c>
      <c r="B51" s="198"/>
      <c r="C51" s="198"/>
      <c r="D51" s="198"/>
      <c r="E51" s="198"/>
      <c r="F51" s="198"/>
      <c r="G51" s="6">
        <v>100</v>
      </c>
      <c r="H51" s="28">
        <v>0</v>
      </c>
      <c r="I51" s="28">
        <v>0</v>
      </c>
      <c r="J51" s="28">
        <v>0</v>
      </c>
      <c r="K51" s="28">
        <v>0</v>
      </c>
    </row>
    <row r="52" spans="1:11" ht="27.75" customHeight="1" x14ac:dyDescent="0.2">
      <c r="A52" s="164" t="s">
        <v>237</v>
      </c>
      <c r="B52" s="200"/>
      <c r="C52" s="200"/>
      <c r="D52" s="200"/>
      <c r="E52" s="200"/>
      <c r="F52" s="200"/>
      <c r="G52" s="5">
        <v>101</v>
      </c>
      <c r="H52" s="26">
        <f>H53+H54</f>
        <v>0</v>
      </c>
      <c r="I52" s="26">
        <f>I53+I54</f>
        <v>0</v>
      </c>
      <c r="J52" s="26">
        <f>J53+J54</f>
        <v>0</v>
      </c>
      <c r="K52" s="26">
        <f>K53+K54</f>
        <v>0</v>
      </c>
    </row>
    <row r="53" spans="1:11" ht="18.75" customHeight="1" x14ac:dyDescent="0.2">
      <c r="A53" s="163" t="s">
        <v>165</v>
      </c>
      <c r="B53" s="198"/>
      <c r="C53" s="198"/>
      <c r="D53" s="198"/>
      <c r="E53" s="198"/>
      <c r="F53" s="198"/>
      <c r="G53" s="6">
        <v>102</v>
      </c>
      <c r="H53" s="28">
        <v>0</v>
      </c>
      <c r="I53" s="28">
        <v>0</v>
      </c>
      <c r="J53" s="28">
        <v>0</v>
      </c>
      <c r="K53" s="28">
        <v>0</v>
      </c>
    </row>
    <row r="54" spans="1:11" ht="14.25" customHeight="1" x14ac:dyDescent="0.2">
      <c r="A54" s="163" t="s">
        <v>164</v>
      </c>
      <c r="B54" s="198"/>
      <c r="C54" s="198"/>
      <c r="D54" s="198"/>
      <c r="E54" s="198"/>
      <c r="F54" s="198"/>
      <c r="G54" s="6">
        <v>103</v>
      </c>
      <c r="H54" s="28">
        <v>0</v>
      </c>
      <c r="I54" s="28">
        <v>0</v>
      </c>
      <c r="J54" s="28">
        <v>0</v>
      </c>
      <c r="K54" s="28">
        <v>0</v>
      </c>
    </row>
    <row r="55" spans="1:11" ht="27" customHeight="1" x14ac:dyDescent="0.2">
      <c r="A55" s="163" t="s">
        <v>166</v>
      </c>
      <c r="B55" s="198"/>
      <c r="C55" s="198"/>
      <c r="D55" s="198"/>
      <c r="E55" s="198"/>
      <c r="F55" s="198"/>
      <c r="G55" s="6">
        <v>104</v>
      </c>
      <c r="H55" s="28">
        <v>0</v>
      </c>
      <c r="I55" s="28">
        <v>0</v>
      </c>
      <c r="J55" s="28">
        <v>0</v>
      </c>
      <c r="K55" s="28">
        <v>0</v>
      </c>
    </row>
    <row r="56" spans="1:11" x14ac:dyDescent="0.2">
      <c r="A56" s="170" t="s">
        <v>188</v>
      </c>
      <c r="B56" s="199"/>
      <c r="C56" s="199"/>
      <c r="D56" s="199"/>
      <c r="E56" s="199"/>
      <c r="F56" s="199"/>
      <c r="G56" s="5">
        <v>105</v>
      </c>
      <c r="H56" s="26">
        <f>H36+H38</f>
        <v>8230719</v>
      </c>
      <c r="I56" s="26">
        <f>I36+I38</f>
        <v>2658632</v>
      </c>
      <c r="J56" s="26">
        <f>J36+J38</f>
        <v>-4429988</v>
      </c>
      <c r="K56" s="26">
        <f>K36+K38</f>
        <v>4850943</v>
      </c>
    </row>
    <row r="57" spans="1:11" x14ac:dyDescent="0.2">
      <c r="A57" s="172" t="s">
        <v>92</v>
      </c>
      <c r="B57" s="172"/>
      <c r="C57" s="172"/>
      <c r="D57" s="172"/>
      <c r="E57" s="172"/>
      <c r="F57" s="172"/>
      <c r="G57" s="204"/>
      <c r="H57" s="204"/>
      <c r="I57" s="204"/>
      <c r="J57" s="184"/>
      <c r="K57" s="184"/>
    </row>
    <row r="58" spans="1:11" x14ac:dyDescent="0.2">
      <c r="A58" s="163" t="s">
        <v>71</v>
      </c>
      <c r="B58" s="196"/>
      <c r="C58" s="196"/>
      <c r="D58" s="196"/>
      <c r="E58" s="196"/>
      <c r="F58" s="196"/>
      <c r="G58" s="6">
        <v>106</v>
      </c>
      <c r="H58" s="8">
        <v>0</v>
      </c>
      <c r="I58" s="8">
        <v>0</v>
      </c>
      <c r="J58" s="8">
        <v>0</v>
      </c>
      <c r="K58" s="8">
        <v>0</v>
      </c>
    </row>
    <row r="59" spans="1:11" x14ac:dyDescent="0.2">
      <c r="A59" s="163" t="s">
        <v>72</v>
      </c>
      <c r="B59" s="196"/>
      <c r="C59" s="196"/>
      <c r="D59" s="196"/>
      <c r="E59" s="196"/>
      <c r="F59" s="196"/>
      <c r="G59" s="6">
        <v>107</v>
      </c>
      <c r="H59" s="8">
        <v>0</v>
      </c>
      <c r="I59" s="8">
        <v>0</v>
      </c>
      <c r="J59" s="8">
        <v>0</v>
      </c>
      <c r="K59" s="8">
        <v>0</v>
      </c>
    </row>
    <row r="60" spans="1:11" x14ac:dyDescent="0.2">
      <c r="A60" s="12"/>
      <c r="B60" s="12"/>
      <c r="C60" s="12"/>
      <c r="D60" s="12"/>
      <c r="E60" s="12"/>
      <c r="F60" s="12"/>
      <c r="G60" s="12"/>
      <c r="H60" s="29"/>
      <c r="I60" s="29"/>
    </row>
  </sheetData>
  <sheetProtection algorithmName="SHA-512" hashValue="a8FuXkxOg4WBU72l34A+x+iQClXPnwjVf/xUNbE8Nj0/mxxDSGKLf5fiqGqBkmBVJqvvO3k5MB653huDtdSToQ==" saltValue="twFCDFJ8EU4xNpaqrhYj+g==" spinCount="100000"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view="pageBreakPreview" topLeftCell="A16" zoomScale="110" zoomScaleNormal="100" workbookViewId="0">
      <selection activeCell="I33" sqref="I33"/>
    </sheetView>
  </sheetViews>
  <sheetFormatPr defaultColWidth="9.140625" defaultRowHeight="12.75" x14ac:dyDescent="0.2"/>
  <cols>
    <col min="1" max="7" width="9.140625" style="9"/>
    <col min="8" max="8" width="16" style="27" customWidth="1"/>
    <col min="9" max="9" width="21.28515625" style="27" customWidth="1"/>
    <col min="10" max="10" width="0.28515625" style="9" customWidth="1"/>
    <col min="11" max="16384" width="9.140625" style="9"/>
  </cols>
  <sheetData>
    <row r="1" spans="1:9" x14ac:dyDescent="0.2">
      <c r="A1" s="189" t="s">
        <v>7</v>
      </c>
      <c r="B1" s="208"/>
      <c r="C1" s="208"/>
      <c r="D1" s="208"/>
      <c r="E1" s="208"/>
      <c r="F1" s="208"/>
      <c r="G1" s="208"/>
      <c r="H1" s="208"/>
    </row>
    <row r="2" spans="1:9" x14ac:dyDescent="0.2">
      <c r="A2" s="188" t="s">
        <v>305</v>
      </c>
      <c r="B2" s="177"/>
      <c r="C2" s="177"/>
      <c r="D2" s="177"/>
      <c r="E2" s="177"/>
      <c r="F2" s="177"/>
      <c r="G2" s="177"/>
      <c r="H2" s="177"/>
    </row>
    <row r="3" spans="1:9" x14ac:dyDescent="0.2">
      <c r="A3" s="211" t="s">
        <v>18</v>
      </c>
      <c r="B3" s="212"/>
      <c r="C3" s="212"/>
      <c r="D3" s="212"/>
      <c r="E3" s="212"/>
      <c r="F3" s="212"/>
      <c r="G3" s="212"/>
      <c r="H3" s="212"/>
      <c r="I3" s="162"/>
    </row>
    <row r="4" spans="1:9" x14ac:dyDescent="0.2">
      <c r="A4" s="210" t="s">
        <v>295</v>
      </c>
      <c r="B4" s="159"/>
      <c r="C4" s="159"/>
      <c r="D4" s="159"/>
      <c r="E4" s="159"/>
      <c r="F4" s="159"/>
      <c r="G4" s="159"/>
      <c r="H4" s="159"/>
      <c r="I4" s="160"/>
    </row>
    <row r="5" spans="1:9" ht="24" thickBot="1" x14ac:dyDescent="0.25">
      <c r="A5" s="213" t="s">
        <v>2</v>
      </c>
      <c r="B5" s="214"/>
      <c r="C5" s="214"/>
      <c r="D5" s="214"/>
      <c r="E5" s="214"/>
      <c r="F5" s="215"/>
      <c r="G5" s="13" t="s">
        <v>6</v>
      </c>
      <c r="H5" s="30" t="s">
        <v>234</v>
      </c>
      <c r="I5" s="30" t="s">
        <v>17</v>
      </c>
    </row>
    <row r="6" spans="1:9" x14ac:dyDescent="0.2">
      <c r="A6" s="216">
        <v>1</v>
      </c>
      <c r="B6" s="217"/>
      <c r="C6" s="217"/>
      <c r="D6" s="217"/>
      <c r="E6" s="217"/>
      <c r="F6" s="218"/>
      <c r="G6" s="14">
        <v>2</v>
      </c>
      <c r="H6" s="31" t="s">
        <v>8</v>
      </c>
      <c r="I6" s="31" t="s">
        <v>9</v>
      </c>
    </row>
    <row r="7" spans="1:9" x14ac:dyDescent="0.2">
      <c r="A7" s="219" t="s">
        <v>238</v>
      </c>
      <c r="B7" s="219"/>
      <c r="C7" s="219"/>
      <c r="D7" s="219"/>
      <c r="E7" s="219"/>
      <c r="F7" s="219"/>
      <c r="G7" s="1">
        <v>1</v>
      </c>
      <c r="H7" s="32">
        <f>H8+H9+H10+H11+H12+H14+H13+H15+H16+H17+H18+H19+H20+H21+H22+H23+H24+H25+H26+H27+H28+H29+H30</f>
        <v>-34595271</v>
      </c>
      <c r="I7" s="32">
        <f>I8+I9+I10+I11+I12+I14+I13+I15+I16+I17+I18+I19+I20+I21+I22+I23+I24+I25+I26+I27+I28+I29+I30</f>
        <v>7501205</v>
      </c>
    </row>
    <row r="8" spans="1:9" x14ac:dyDescent="0.2">
      <c r="A8" s="209" t="s">
        <v>93</v>
      </c>
      <c r="B8" s="209"/>
      <c r="C8" s="209"/>
      <c r="D8" s="209"/>
      <c r="E8" s="209"/>
      <c r="F8" s="209"/>
      <c r="G8" s="2">
        <v>2</v>
      </c>
      <c r="H8" s="33">
        <v>-21151668</v>
      </c>
      <c r="I8" s="33">
        <v>-1014811</v>
      </c>
    </row>
    <row r="9" spans="1:9" x14ac:dyDescent="0.2">
      <c r="A9" s="209" t="s">
        <v>169</v>
      </c>
      <c r="B9" s="209"/>
      <c r="C9" s="209"/>
      <c r="D9" s="209"/>
      <c r="E9" s="209"/>
      <c r="F9" s="209"/>
      <c r="G9" s="2">
        <v>3</v>
      </c>
      <c r="H9" s="33">
        <v>0</v>
      </c>
      <c r="I9" s="33">
        <v>0</v>
      </c>
    </row>
    <row r="10" spans="1:9" ht="12.75" customHeight="1" x14ac:dyDescent="0.2">
      <c r="A10" s="209" t="s">
        <v>167</v>
      </c>
      <c r="B10" s="209"/>
      <c r="C10" s="209"/>
      <c r="D10" s="209"/>
      <c r="E10" s="209"/>
      <c r="F10" s="209"/>
      <c r="G10" s="2">
        <v>4</v>
      </c>
      <c r="H10" s="33">
        <v>0</v>
      </c>
      <c r="I10" s="33">
        <v>0</v>
      </c>
    </row>
    <row r="11" spans="1:9" x14ac:dyDescent="0.2">
      <c r="A11" s="209" t="s">
        <v>168</v>
      </c>
      <c r="B11" s="209"/>
      <c r="C11" s="209"/>
      <c r="D11" s="209"/>
      <c r="E11" s="209"/>
      <c r="F11" s="209"/>
      <c r="G11" s="2">
        <v>5</v>
      </c>
      <c r="H11" s="33">
        <v>0</v>
      </c>
      <c r="I11" s="33">
        <v>0</v>
      </c>
    </row>
    <row r="12" spans="1:9" x14ac:dyDescent="0.2">
      <c r="A12" s="209" t="s">
        <v>94</v>
      </c>
      <c r="B12" s="209"/>
      <c r="C12" s="209"/>
      <c r="D12" s="209"/>
      <c r="E12" s="209"/>
      <c r="F12" s="209"/>
      <c r="G12" s="2">
        <v>6</v>
      </c>
      <c r="H12" s="33">
        <v>-502117</v>
      </c>
      <c r="I12" s="33">
        <v>-1002590</v>
      </c>
    </row>
    <row r="13" spans="1:9" x14ac:dyDescent="0.2">
      <c r="A13" s="209" t="s">
        <v>95</v>
      </c>
      <c r="B13" s="209"/>
      <c r="C13" s="209"/>
      <c r="D13" s="209"/>
      <c r="E13" s="209"/>
      <c r="F13" s="209"/>
      <c r="G13" s="2">
        <v>7</v>
      </c>
      <c r="H13" s="33">
        <v>0</v>
      </c>
      <c r="I13" s="33">
        <v>-181186</v>
      </c>
    </row>
    <row r="14" spans="1:9" x14ac:dyDescent="0.2">
      <c r="A14" s="209" t="s">
        <v>96</v>
      </c>
      <c r="B14" s="209"/>
      <c r="C14" s="209"/>
      <c r="D14" s="209"/>
      <c r="E14" s="209"/>
      <c r="F14" s="209"/>
      <c r="G14" s="2">
        <v>8</v>
      </c>
      <c r="H14" s="33">
        <v>-2084677</v>
      </c>
      <c r="I14" s="33">
        <v>-1084351</v>
      </c>
    </row>
    <row r="15" spans="1:9" x14ac:dyDescent="0.2">
      <c r="A15" s="209" t="s">
        <v>97</v>
      </c>
      <c r="B15" s="209"/>
      <c r="C15" s="209"/>
      <c r="D15" s="209"/>
      <c r="E15" s="209"/>
      <c r="F15" s="209"/>
      <c r="G15" s="2">
        <v>9</v>
      </c>
      <c r="H15" s="33">
        <v>-12762962</v>
      </c>
      <c r="I15" s="33">
        <v>8070381</v>
      </c>
    </row>
    <row r="16" spans="1:9" x14ac:dyDescent="0.2">
      <c r="A16" s="209" t="s">
        <v>98</v>
      </c>
      <c r="B16" s="209"/>
      <c r="C16" s="209"/>
      <c r="D16" s="209"/>
      <c r="E16" s="209"/>
      <c r="F16" s="209"/>
      <c r="G16" s="2">
        <v>10</v>
      </c>
      <c r="H16" s="33">
        <v>0</v>
      </c>
      <c r="I16" s="33">
        <v>0</v>
      </c>
    </row>
    <row r="17" spans="1:9" x14ac:dyDescent="0.2">
      <c r="A17" s="209" t="s">
        <v>99</v>
      </c>
      <c r="B17" s="209"/>
      <c r="C17" s="209"/>
      <c r="D17" s="209"/>
      <c r="E17" s="209"/>
      <c r="F17" s="209"/>
      <c r="G17" s="2">
        <v>11</v>
      </c>
      <c r="H17" s="33">
        <v>0</v>
      </c>
      <c r="I17" s="33">
        <v>0</v>
      </c>
    </row>
    <row r="18" spans="1:9" x14ac:dyDescent="0.2">
      <c r="A18" s="209" t="s">
        <v>100</v>
      </c>
      <c r="B18" s="209"/>
      <c r="C18" s="209"/>
      <c r="D18" s="209"/>
      <c r="E18" s="209"/>
      <c r="F18" s="209"/>
      <c r="G18" s="2">
        <v>12</v>
      </c>
      <c r="H18" s="33">
        <v>0</v>
      </c>
      <c r="I18" s="33">
        <v>0</v>
      </c>
    </row>
    <row r="19" spans="1:9" x14ac:dyDescent="0.2">
      <c r="A19" s="209" t="s">
        <v>101</v>
      </c>
      <c r="B19" s="209"/>
      <c r="C19" s="209"/>
      <c r="D19" s="209"/>
      <c r="E19" s="209"/>
      <c r="F19" s="209"/>
      <c r="G19" s="2">
        <v>13</v>
      </c>
      <c r="H19" s="33">
        <v>0</v>
      </c>
      <c r="I19" s="33">
        <v>0</v>
      </c>
    </row>
    <row r="20" spans="1:9" x14ac:dyDescent="0.2">
      <c r="A20" s="209" t="s">
        <v>102</v>
      </c>
      <c r="B20" s="209"/>
      <c r="C20" s="209"/>
      <c r="D20" s="209"/>
      <c r="E20" s="209"/>
      <c r="F20" s="209"/>
      <c r="G20" s="2">
        <v>14</v>
      </c>
      <c r="H20" s="33">
        <v>0</v>
      </c>
      <c r="I20" s="33">
        <v>0</v>
      </c>
    </row>
    <row r="21" spans="1:9" x14ac:dyDescent="0.2">
      <c r="A21" s="209" t="s">
        <v>103</v>
      </c>
      <c r="B21" s="209"/>
      <c r="C21" s="209"/>
      <c r="D21" s="209"/>
      <c r="E21" s="209"/>
      <c r="F21" s="209"/>
      <c r="G21" s="2">
        <v>15</v>
      </c>
      <c r="H21" s="33">
        <v>0</v>
      </c>
      <c r="I21" s="33">
        <v>0</v>
      </c>
    </row>
    <row r="22" spans="1:9" x14ac:dyDescent="0.2">
      <c r="A22" s="209" t="s">
        <v>104</v>
      </c>
      <c r="B22" s="209"/>
      <c r="C22" s="209"/>
      <c r="D22" s="209"/>
      <c r="E22" s="209"/>
      <c r="F22" s="209"/>
      <c r="G22" s="2">
        <v>16</v>
      </c>
      <c r="H22" s="33">
        <v>502117</v>
      </c>
      <c r="I22" s="33">
        <v>1002590</v>
      </c>
    </row>
    <row r="23" spans="1:9" x14ac:dyDescent="0.2">
      <c r="A23" s="209" t="s">
        <v>105</v>
      </c>
      <c r="B23" s="209"/>
      <c r="C23" s="209"/>
      <c r="D23" s="209"/>
      <c r="E23" s="209"/>
      <c r="F23" s="209"/>
      <c r="G23" s="2">
        <v>17</v>
      </c>
      <c r="H23" s="33">
        <v>0</v>
      </c>
      <c r="I23" s="33">
        <v>181186</v>
      </c>
    </row>
    <row r="24" spans="1:9" x14ac:dyDescent="0.2">
      <c r="A24" s="209" t="s">
        <v>106</v>
      </c>
      <c r="B24" s="209"/>
      <c r="C24" s="209"/>
      <c r="D24" s="209"/>
      <c r="E24" s="209"/>
      <c r="F24" s="209"/>
      <c r="G24" s="2">
        <v>18</v>
      </c>
      <c r="H24" s="33">
        <v>2190717</v>
      </c>
      <c r="I24" s="33">
        <v>1188759</v>
      </c>
    </row>
    <row r="25" spans="1:9" x14ac:dyDescent="0.2">
      <c r="A25" s="209" t="s">
        <v>107</v>
      </c>
      <c r="B25" s="209"/>
      <c r="C25" s="209"/>
      <c r="D25" s="209"/>
      <c r="E25" s="209"/>
      <c r="F25" s="209"/>
      <c r="G25" s="2">
        <v>19</v>
      </c>
      <c r="H25" s="33">
        <v>1978637</v>
      </c>
      <c r="I25" s="33">
        <v>-2273110</v>
      </c>
    </row>
    <row r="26" spans="1:9" x14ac:dyDescent="0.2">
      <c r="A26" s="209" t="s">
        <v>108</v>
      </c>
      <c r="B26" s="209"/>
      <c r="C26" s="209"/>
      <c r="D26" s="209"/>
      <c r="E26" s="209"/>
      <c r="F26" s="209"/>
      <c r="G26" s="2">
        <v>20</v>
      </c>
      <c r="H26" s="33">
        <v>-2449733</v>
      </c>
      <c r="I26" s="33">
        <v>2612657</v>
      </c>
    </row>
    <row r="27" spans="1:9" x14ac:dyDescent="0.2">
      <c r="A27" s="209" t="s">
        <v>109</v>
      </c>
      <c r="B27" s="209"/>
      <c r="C27" s="209"/>
      <c r="D27" s="209"/>
      <c r="E27" s="209"/>
      <c r="F27" s="209"/>
      <c r="G27" s="2">
        <v>21</v>
      </c>
      <c r="H27" s="33">
        <v>-149</v>
      </c>
      <c r="I27" s="33">
        <v>0</v>
      </c>
    </row>
    <row r="28" spans="1:9" x14ac:dyDescent="0.2">
      <c r="A28" s="209" t="s">
        <v>110</v>
      </c>
      <c r="B28" s="209"/>
      <c r="C28" s="209"/>
      <c r="D28" s="209"/>
      <c r="E28" s="209"/>
      <c r="F28" s="209"/>
      <c r="G28" s="2">
        <v>22</v>
      </c>
      <c r="H28" s="33">
        <v>0</v>
      </c>
      <c r="I28" s="33">
        <v>0</v>
      </c>
    </row>
    <row r="29" spans="1:9" x14ac:dyDescent="0.2">
      <c r="A29" s="209" t="s">
        <v>111</v>
      </c>
      <c r="B29" s="209"/>
      <c r="C29" s="209"/>
      <c r="D29" s="209"/>
      <c r="E29" s="209"/>
      <c r="F29" s="209"/>
      <c r="G29" s="2">
        <v>23</v>
      </c>
      <c r="H29" s="33">
        <v>9000</v>
      </c>
      <c r="I29" s="33">
        <v>8000</v>
      </c>
    </row>
    <row r="30" spans="1:9" x14ac:dyDescent="0.2">
      <c r="A30" s="209" t="s">
        <v>112</v>
      </c>
      <c r="B30" s="209"/>
      <c r="C30" s="209"/>
      <c r="D30" s="209"/>
      <c r="E30" s="209"/>
      <c r="F30" s="209"/>
      <c r="G30" s="2">
        <v>24</v>
      </c>
      <c r="H30" s="33">
        <v>-324436</v>
      </c>
      <c r="I30" s="33">
        <v>-6320</v>
      </c>
    </row>
    <row r="31" spans="1:9" x14ac:dyDescent="0.2">
      <c r="A31" s="219" t="s">
        <v>170</v>
      </c>
      <c r="B31" s="219"/>
      <c r="C31" s="219"/>
      <c r="D31" s="219"/>
      <c r="E31" s="219"/>
      <c r="F31" s="219"/>
      <c r="G31" s="1">
        <v>25</v>
      </c>
      <c r="H31" s="34">
        <f>H32+H33+H34+H35+H36</f>
        <v>23210080</v>
      </c>
      <c r="I31" s="34">
        <f>I32+I33+I34+I35+I36</f>
        <v>3081125</v>
      </c>
    </row>
    <row r="32" spans="1:9" x14ac:dyDescent="0.2">
      <c r="A32" s="209" t="s">
        <v>113</v>
      </c>
      <c r="B32" s="209"/>
      <c r="C32" s="209"/>
      <c r="D32" s="209"/>
      <c r="E32" s="209"/>
      <c r="F32" s="209"/>
      <c r="G32" s="2">
        <v>26</v>
      </c>
      <c r="H32" s="35">
        <v>0</v>
      </c>
      <c r="I32" s="35">
        <v>0</v>
      </c>
    </row>
    <row r="33" spans="1:9" x14ac:dyDescent="0.2">
      <c r="A33" s="209" t="s">
        <v>114</v>
      </c>
      <c r="B33" s="209"/>
      <c r="C33" s="209"/>
      <c r="D33" s="209"/>
      <c r="E33" s="209"/>
      <c r="F33" s="209"/>
      <c r="G33" s="2">
        <v>27</v>
      </c>
      <c r="H33" s="35">
        <v>-6172307</v>
      </c>
      <c r="I33" s="35">
        <v>6496302</v>
      </c>
    </row>
    <row r="34" spans="1:9" x14ac:dyDescent="0.2">
      <c r="A34" s="209" t="s">
        <v>115</v>
      </c>
      <c r="B34" s="209"/>
      <c r="C34" s="209"/>
      <c r="D34" s="209"/>
      <c r="E34" s="209"/>
      <c r="F34" s="209"/>
      <c r="G34" s="2">
        <v>28</v>
      </c>
      <c r="H34" s="35">
        <v>0</v>
      </c>
      <c r="I34" s="35">
        <v>0</v>
      </c>
    </row>
    <row r="35" spans="1:9" x14ac:dyDescent="0.2">
      <c r="A35" s="209" t="s">
        <v>116</v>
      </c>
      <c r="B35" s="209"/>
      <c r="C35" s="209"/>
      <c r="D35" s="209"/>
      <c r="E35" s="209"/>
      <c r="F35" s="209"/>
      <c r="G35" s="2">
        <v>29</v>
      </c>
      <c r="H35" s="35">
        <v>29382387</v>
      </c>
      <c r="I35" s="99">
        <v>-3415177</v>
      </c>
    </row>
    <row r="36" spans="1:9" x14ac:dyDescent="0.2">
      <c r="A36" s="209" t="s">
        <v>117</v>
      </c>
      <c r="B36" s="209"/>
      <c r="C36" s="209"/>
      <c r="D36" s="209"/>
      <c r="E36" s="209"/>
      <c r="F36" s="209"/>
      <c r="G36" s="2">
        <v>30</v>
      </c>
      <c r="H36" s="35">
        <v>0</v>
      </c>
      <c r="I36" s="35">
        <v>0</v>
      </c>
    </row>
    <row r="37" spans="1:9" x14ac:dyDescent="0.2">
      <c r="A37" s="221" t="s">
        <v>241</v>
      </c>
      <c r="B37" s="221"/>
      <c r="C37" s="221"/>
      <c r="D37" s="221"/>
      <c r="E37" s="221"/>
      <c r="F37" s="221"/>
      <c r="G37" s="1">
        <v>31</v>
      </c>
      <c r="H37" s="36">
        <f>H31+H7</f>
        <v>-11385191</v>
      </c>
      <c r="I37" s="36">
        <f>I31+I7</f>
        <v>10582330</v>
      </c>
    </row>
    <row r="38" spans="1:9" x14ac:dyDescent="0.2">
      <c r="A38" s="222" t="s">
        <v>118</v>
      </c>
      <c r="B38" s="222"/>
      <c r="C38" s="222"/>
      <c r="D38" s="222"/>
      <c r="E38" s="222"/>
      <c r="F38" s="222"/>
      <c r="G38" s="2">
        <v>32</v>
      </c>
      <c r="H38" s="35">
        <v>13298992</v>
      </c>
      <c r="I38" s="35">
        <v>1913801</v>
      </c>
    </row>
    <row r="39" spans="1:9" x14ac:dyDescent="0.2">
      <c r="A39" s="220" t="s">
        <v>171</v>
      </c>
      <c r="B39" s="220"/>
      <c r="C39" s="220"/>
      <c r="D39" s="220"/>
      <c r="E39" s="220"/>
      <c r="F39" s="220"/>
      <c r="G39" s="15">
        <v>33</v>
      </c>
      <c r="H39" s="37">
        <f>H37+H38</f>
        <v>1913801</v>
      </c>
      <c r="I39" s="37">
        <f>I37+I38</f>
        <v>12496131</v>
      </c>
    </row>
  </sheetData>
  <sheetProtection algorithmName="SHA-512" hashValue="QtwY0nZH6xz0QKcPVu2tnAvel/tXcLM+e3qLUr29v5glxAwGkitkG0eKVmEhD1NFtzO588UPrI48ciddKXoCmA==" saltValue="kD2cX5eD5PhMNDy9eXVF/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topLeftCell="A25" zoomScale="110" zoomScaleNormal="100" workbookViewId="0">
      <selection activeCell="J10" sqref="J10"/>
    </sheetView>
  </sheetViews>
  <sheetFormatPr defaultRowHeight="12.75" x14ac:dyDescent="0.2"/>
  <cols>
    <col min="1" max="7" width="9.140625" style="9"/>
    <col min="8" max="8" width="15" style="27" customWidth="1"/>
    <col min="9" max="9" width="18.28515625" style="27"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189" t="s">
        <v>10</v>
      </c>
      <c r="B1" s="208"/>
      <c r="C1" s="208"/>
      <c r="D1" s="208"/>
      <c r="E1" s="208"/>
      <c r="F1" s="208"/>
      <c r="G1" s="208"/>
      <c r="H1" s="208"/>
    </row>
    <row r="2" spans="1:9" ht="12.75" customHeight="1" x14ac:dyDescent="0.2">
      <c r="A2" s="188" t="s">
        <v>264</v>
      </c>
      <c r="B2" s="177"/>
      <c r="C2" s="177"/>
      <c r="D2" s="177"/>
      <c r="E2" s="177"/>
      <c r="F2" s="177"/>
      <c r="G2" s="177"/>
      <c r="H2" s="177"/>
    </row>
    <row r="3" spans="1:9" x14ac:dyDescent="0.2">
      <c r="A3" s="211" t="s">
        <v>18</v>
      </c>
      <c r="B3" s="223"/>
      <c r="C3" s="223"/>
      <c r="D3" s="223"/>
      <c r="E3" s="223"/>
      <c r="F3" s="223"/>
      <c r="G3" s="223"/>
      <c r="H3" s="223"/>
      <c r="I3" s="162"/>
    </row>
    <row r="4" spans="1:9" x14ac:dyDescent="0.2">
      <c r="A4" s="210" t="s">
        <v>266</v>
      </c>
      <c r="B4" s="159"/>
      <c r="C4" s="159"/>
      <c r="D4" s="159"/>
      <c r="E4" s="159"/>
      <c r="F4" s="159"/>
      <c r="G4" s="159"/>
      <c r="H4" s="159"/>
      <c r="I4" s="160"/>
    </row>
    <row r="5" spans="1:9" ht="34.5" thickBot="1" x14ac:dyDescent="0.25">
      <c r="A5" s="213" t="s">
        <v>2</v>
      </c>
      <c r="B5" s="214"/>
      <c r="C5" s="214"/>
      <c r="D5" s="214"/>
      <c r="E5" s="214"/>
      <c r="F5" s="215"/>
      <c r="G5" s="13" t="s">
        <v>6</v>
      </c>
      <c r="H5" s="30" t="s">
        <v>234</v>
      </c>
      <c r="I5" s="30" t="s">
        <v>17</v>
      </c>
    </row>
    <row r="6" spans="1:9" x14ac:dyDescent="0.2">
      <c r="A6" s="216">
        <v>1</v>
      </c>
      <c r="B6" s="217"/>
      <c r="C6" s="217"/>
      <c r="D6" s="217"/>
      <c r="E6" s="217"/>
      <c r="F6" s="218"/>
      <c r="G6" s="14">
        <v>2</v>
      </c>
      <c r="H6" s="31" t="s">
        <v>8</v>
      </c>
      <c r="I6" s="31" t="s">
        <v>9</v>
      </c>
    </row>
    <row r="7" spans="1:9" x14ac:dyDescent="0.2">
      <c r="A7" s="221" t="s">
        <v>239</v>
      </c>
      <c r="B7" s="221"/>
      <c r="C7" s="221"/>
      <c r="D7" s="221"/>
      <c r="E7" s="221"/>
      <c r="F7" s="221"/>
      <c r="G7" s="1">
        <v>1</v>
      </c>
      <c r="H7" s="36">
        <f>SUM(H8:H33)</f>
        <v>0</v>
      </c>
      <c r="I7" s="36">
        <f>SUM(I8:I33)</f>
        <v>0</v>
      </c>
    </row>
    <row r="8" spans="1:9" x14ac:dyDescent="0.2">
      <c r="A8" s="209" t="s">
        <v>119</v>
      </c>
      <c r="B8" s="209"/>
      <c r="C8" s="209"/>
      <c r="D8" s="209"/>
      <c r="E8" s="209"/>
      <c r="F8" s="209"/>
      <c r="G8" s="2">
        <v>2</v>
      </c>
      <c r="H8" s="35">
        <v>0</v>
      </c>
      <c r="I8" s="35">
        <v>0</v>
      </c>
    </row>
    <row r="9" spans="1:9" x14ac:dyDescent="0.2">
      <c r="A9" s="209" t="s">
        <v>120</v>
      </c>
      <c r="B9" s="209"/>
      <c r="C9" s="209"/>
      <c r="D9" s="209"/>
      <c r="E9" s="209"/>
      <c r="F9" s="209"/>
      <c r="G9" s="2">
        <v>3</v>
      </c>
      <c r="H9" s="35">
        <v>0</v>
      </c>
      <c r="I9" s="35">
        <v>0</v>
      </c>
    </row>
    <row r="10" spans="1:9" x14ac:dyDescent="0.2">
      <c r="A10" s="209" t="s">
        <v>121</v>
      </c>
      <c r="B10" s="209"/>
      <c r="C10" s="209"/>
      <c r="D10" s="209"/>
      <c r="E10" s="209"/>
      <c r="F10" s="209"/>
      <c r="G10" s="2">
        <v>4</v>
      </c>
      <c r="H10" s="35">
        <v>0</v>
      </c>
      <c r="I10" s="35">
        <v>0</v>
      </c>
    </row>
    <row r="11" spans="1:9" x14ac:dyDescent="0.2">
      <c r="A11" s="209" t="s">
        <v>122</v>
      </c>
      <c r="B11" s="209"/>
      <c r="C11" s="209"/>
      <c r="D11" s="209"/>
      <c r="E11" s="209"/>
      <c r="F11" s="209"/>
      <c r="G11" s="2">
        <v>5</v>
      </c>
      <c r="H11" s="35">
        <v>0</v>
      </c>
      <c r="I11" s="35">
        <v>0</v>
      </c>
    </row>
    <row r="12" spans="1:9" x14ac:dyDescent="0.2">
      <c r="A12" s="209" t="s">
        <v>123</v>
      </c>
      <c r="B12" s="209"/>
      <c r="C12" s="209"/>
      <c r="D12" s="209"/>
      <c r="E12" s="209"/>
      <c r="F12" s="209"/>
      <c r="G12" s="2">
        <v>6</v>
      </c>
      <c r="H12" s="35">
        <v>0</v>
      </c>
      <c r="I12" s="35">
        <v>0</v>
      </c>
    </row>
    <row r="13" spans="1:9" x14ac:dyDescent="0.2">
      <c r="A13" s="209" t="s">
        <v>124</v>
      </c>
      <c r="B13" s="209"/>
      <c r="C13" s="209"/>
      <c r="D13" s="209"/>
      <c r="E13" s="209"/>
      <c r="F13" s="209"/>
      <c r="G13" s="2">
        <v>7</v>
      </c>
      <c r="H13" s="35">
        <v>0</v>
      </c>
      <c r="I13" s="35">
        <v>0</v>
      </c>
    </row>
    <row r="14" spans="1:9" x14ac:dyDescent="0.2">
      <c r="A14" s="209" t="s">
        <v>125</v>
      </c>
      <c r="B14" s="209"/>
      <c r="C14" s="209"/>
      <c r="D14" s="209"/>
      <c r="E14" s="209"/>
      <c r="F14" s="209"/>
      <c r="G14" s="2">
        <v>8</v>
      </c>
      <c r="H14" s="35">
        <v>0</v>
      </c>
      <c r="I14" s="35">
        <v>0</v>
      </c>
    </row>
    <row r="15" spans="1:9" x14ac:dyDescent="0.2">
      <c r="A15" s="209" t="s">
        <v>126</v>
      </c>
      <c r="B15" s="209"/>
      <c r="C15" s="209"/>
      <c r="D15" s="209"/>
      <c r="E15" s="209"/>
      <c r="F15" s="209"/>
      <c r="G15" s="2">
        <v>9</v>
      </c>
      <c r="H15" s="35">
        <v>0</v>
      </c>
      <c r="I15" s="35">
        <v>0</v>
      </c>
    </row>
    <row r="16" spans="1:9" x14ac:dyDescent="0.2">
      <c r="A16" s="209" t="s">
        <v>127</v>
      </c>
      <c r="B16" s="209"/>
      <c r="C16" s="209"/>
      <c r="D16" s="209"/>
      <c r="E16" s="209"/>
      <c r="F16" s="209"/>
      <c r="G16" s="2">
        <v>10</v>
      </c>
      <c r="H16" s="35">
        <v>0</v>
      </c>
      <c r="I16" s="35">
        <v>0</v>
      </c>
    </row>
    <row r="17" spans="1:9" x14ac:dyDescent="0.2">
      <c r="A17" s="209" t="s">
        <v>128</v>
      </c>
      <c r="B17" s="209"/>
      <c r="C17" s="209"/>
      <c r="D17" s="209"/>
      <c r="E17" s="209"/>
      <c r="F17" s="209"/>
      <c r="G17" s="2">
        <v>11</v>
      </c>
      <c r="H17" s="35">
        <v>0</v>
      </c>
      <c r="I17" s="35">
        <v>0</v>
      </c>
    </row>
    <row r="18" spans="1:9" x14ac:dyDescent="0.2">
      <c r="A18" s="209" t="s">
        <v>129</v>
      </c>
      <c r="B18" s="209"/>
      <c r="C18" s="209"/>
      <c r="D18" s="209"/>
      <c r="E18" s="209"/>
      <c r="F18" s="209"/>
      <c r="G18" s="2">
        <v>12</v>
      </c>
      <c r="H18" s="35">
        <v>0</v>
      </c>
      <c r="I18" s="35">
        <v>0</v>
      </c>
    </row>
    <row r="19" spans="1:9" x14ac:dyDescent="0.2">
      <c r="A19" s="209" t="s">
        <v>130</v>
      </c>
      <c r="B19" s="209"/>
      <c r="C19" s="209"/>
      <c r="D19" s="209"/>
      <c r="E19" s="209"/>
      <c r="F19" s="209"/>
      <c r="G19" s="2">
        <v>13</v>
      </c>
      <c r="H19" s="35">
        <v>0</v>
      </c>
      <c r="I19" s="35">
        <v>0</v>
      </c>
    </row>
    <row r="20" spans="1:9" x14ac:dyDescent="0.2">
      <c r="A20" s="209" t="s">
        <v>131</v>
      </c>
      <c r="B20" s="209"/>
      <c r="C20" s="209"/>
      <c r="D20" s="209"/>
      <c r="E20" s="209"/>
      <c r="F20" s="209"/>
      <c r="G20" s="2">
        <v>14</v>
      </c>
      <c r="H20" s="35">
        <v>0</v>
      </c>
      <c r="I20" s="35">
        <v>0</v>
      </c>
    </row>
    <row r="21" spans="1:9" x14ac:dyDescent="0.2">
      <c r="A21" s="209" t="s">
        <v>132</v>
      </c>
      <c r="B21" s="209"/>
      <c r="C21" s="209"/>
      <c r="D21" s="209"/>
      <c r="E21" s="209"/>
      <c r="F21" s="209"/>
      <c r="G21" s="2">
        <v>15</v>
      </c>
      <c r="H21" s="35">
        <v>0</v>
      </c>
      <c r="I21" s="35">
        <v>0</v>
      </c>
    </row>
    <row r="22" spans="1:9" x14ac:dyDescent="0.2">
      <c r="A22" s="209" t="s">
        <v>133</v>
      </c>
      <c r="B22" s="209"/>
      <c r="C22" s="209"/>
      <c r="D22" s="209"/>
      <c r="E22" s="209"/>
      <c r="F22" s="209"/>
      <c r="G22" s="2">
        <v>16</v>
      </c>
      <c r="H22" s="35">
        <v>0</v>
      </c>
      <c r="I22" s="35">
        <v>0</v>
      </c>
    </row>
    <row r="23" spans="1:9" x14ac:dyDescent="0.2">
      <c r="A23" s="209" t="s">
        <v>134</v>
      </c>
      <c r="B23" s="209"/>
      <c r="C23" s="209"/>
      <c r="D23" s="209"/>
      <c r="E23" s="209"/>
      <c r="F23" s="209"/>
      <c r="G23" s="2">
        <v>17</v>
      </c>
      <c r="H23" s="35">
        <v>0</v>
      </c>
      <c r="I23" s="35">
        <v>0</v>
      </c>
    </row>
    <row r="24" spans="1:9" x14ac:dyDescent="0.2">
      <c r="A24" s="209" t="s">
        <v>106</v>
      </c>
      <c r="B24" s="209"/>
      <c r="C24" s="209"/>
      <c r="D24" s="209"/>
      <c r="E24" s="209"/>
      <c r="F24" s="209"/>
      <c r="G24" s="2">
        <v>18</v>
      </c>
      <c r="H24" s="35">
        <v>0</v>
      </c>
      <c r="I24" s="35">
        <v>0</v>
      </c>
    </row>
    <row r="25" spans="1:9" x14ac:dyDescent="0.2">
      <c r="A25" s="209" t="s">
        <v>104</v>
      </c>
      <c r="B25" s="209"/>
      <c r="C25" s="209"/>
      <c r="D25" s="209"/>
      <c r="E25" s="209"/>
      <c r="F25" s="209"/>
      <c r="G25" s="2">
        <v>19</v>
      </c>
      <c r="H25" s="35">
        <v>0</v>
      </c>
      <c r="I25" s="35">
        <v>0</v>
      </c>
    </row>
    <row r="26" spans="1:9" x14ac:dyDescent="0.2">
      <c r="A26" s="209" t="s">
        <v>135</v>
      </c>
      <c r="B26" s="209"/>
      <c r="C26" s="209"/>
      <c r="D26" s="209"/>
      <c r="E26" s="209"/>
      <c r="F26" s="209"/>
      <c r="G26" s="2">
        <v>20</v>
      </c>
      <c r="H26" s="35">
        <v>0</v>
      </c>
      <c r="I26" s="35">
        <v>0</v>
      </c>
    </row>
    <row r="27" spans="1:9" ht="24.75" customHeight="1" x14ac:dyDescent="0.2">
      <c r="A27" s="209" t="s">
        <v>136</v>
      </c>
      <c r="B27" s="209"/>
      <c r="C27" s="209"/>
      <c r="D27" s="209"/>
      <c r="E27" s="209"/>
      <c r="F27" s="209"/>
      <c r="G27" s="2">
        <v>21</v>
      </c>
      <c r="H27" s="35">
        <v>0</v>
      </c>
      <c r="I27" s="35">
        <v>0</v>
      </c>
    </row>
    <row r="28" spans="1:9" ht="24.75" customHeight="1" x14ac:dyDescent="0.2">
      <c r="A28" s="209" t="s">
        <v>137</v>
      </c>
      <c r="B28" s="209"/>
      <c r="C28" s="209"/>
      <c r="D28" s="209"/>
      <c r="E28" s="209"/>
      <c r="F28" s="209"/>
      <c r="G28" s="2">
        <v>22</v>
      </c>
      <c r="H28" s="35">
        <v>0</v>
      </c>
      <c r="I28" s="35">
        <v>0</v>
      </c>
    </row>
    <row r="29" spans="1:9" x14ac:dyDescent="0.2">
      <c r="A29" s="209" t="s">
        <v>138</v>
      </c>
      <c r="B29" s="209"/>
      <c r="C29" s="209"/>
      <c r="D29" s="209"/>
      <c r="E29" s="209"/>
      <c r="F29" s="209"/>
      <c r="G29" s="2">
        <v>23</v>
      </c>
      <c r="H29" s="35">
        <v>0</v>
      </c>
      <c r="I29" s="35">
        <v>0</v>
      </c>
    </row>
    <row r="30" spans="1:9" x14ac:dyDescent="0.2">
      <c r="A30" s="209" t="s">
        <v>139</v>
      </c>
      <c r="B30" s="209"/>
      <c r="C30" s="209"/>
      <c r="D30" s="209"/>
      <c r="E30" s="209"/>
      <c r="F30" s="209"/>
      <c r="G30" s="2">
        <v>24</v>
      </c>
      <c r="H30" s="35">
        <v>0</v>
      </c>
      <c r="I30" s="35">
        <v>0</v>
      </c>
    </row>
    <row r="31" spans="1:9" x14ac:dyDescent="0.2">
      <c r="A31" s="209" t="s">
        <v>140</v>
      </c>
      <c r="B31" s="209"/>
      <c r="C31" s="209"/>
      <c r="D31" s="209"/>
      <c r="E31" s="209"/>
      <c r="F31" s="209"/>
      <c r="G31" s="2">
        <v>25</v>
      </c>
      <c r="H31" s="35">
        <v>0</v>
      </c>
      <c r="I31" s="35">
        <v>0</v>
      </c>
    </row>
    <row r="32" spans="1:9" x14ac:dyDescent="0.2">
      <c r="A32" s="209" t="s">
        <v>141</v>
      </c>
      <c r="B32" s="209"/>
      <c r="C32" s="209"/>
      <c r="D32" s="209"/>
      <c r="E32" s="209"/>
      <c r="F32" s="209"/>
      <c r="G32" s="2">
        <v>26</v>
      </c>
      <c r="H32" s="35">
        <v>0</v>
      </c>
      <c r="I32" s="35">
        <v>0</v>
      </c>
    </row>
    <row r="33" spans="1:9" x14ac:dyDescent="0.2">
      <c r="A33" s="209" t="s">
        <v>142</v>
      </c>
      <c r="B33" s="209"/>
      <c r="C33" s="209"/>
      <c r="D33" s="209"/>
      <c r="E33" s="209"/>
      <c r="F33" s="209"/>
      <c r="G33" s="2">
        <v>27</v>
      </c>
      <c r="H33" s="35">
        <v>0</v>
      </c>
      <c r="I33" s="35">
        <v>0</v>
      </c>
    </row>
    <row r="34" spans="1:9" x14ac:dyDescent="0.2">
      <c r="A34" s="221" t="s">
        <v>172</v>
      </c>
      <c r="B34" s="221"/>
      <c r="C34" s="221"/>
      <c r="D34" s="221"/>
      <c r="E34" s="221"/>
      <c r="F34" s="221"/>
      <c r="G34" s="1">
        <v>28</v>
      </c>
      <c r="H34" s="36">
        <f>H35+H36+H37+H38+H39+H40</f>
        <v>0</v>
      </c>
      <c r="I34" s="36">
        <f>I35+I36+I37+I38+I39+I40</f>
        <v>0</v>
      </c>
    </row>
    <row r="35" spans="1:9" x14ac:dyDescent="0.2">
      <c r="A35" s="209" t="s">
        <v>113</v>
      </c>
      <c r="B35" s="209"/>
      <c r="C35" s="209"/>
      <c r="D35" s="209"/>
      <c r="E35" s="209"/>
      <c r="F35" s="209"/>
      <c r="G35" s="2">
        <v>29</v>
      </c>
      <c r="H35" s="35">
        <v>0</v>
      </c>
      <c r="I35" s="35">
        <v>0</v>
      </c>
    </row>
    <row r="36" spans="1:9" x14ac:dyDescent="0.2">
      <c r="A36" s="209" t="s">
        <v>114</v>
      </c>
      <c r="B36" s="209"/>
      <c r="C36" s="209"/>
      <c r="D36" s="209"/>
      <c r="E36" s="209"/>
      <c r="F36" s="209"/>
      <c r="G36" s="2">
        <v>30</v>
      </c>
      <c r="H36" s="35">
        <v>0</v>
      </c>
      <c r="I36" s="35">
        <v>0</v>
      </c>
    </row>
    <row r="37" spans="1:9" x14ac:dyDescent="0.2">
      <c r="A37" s="209" t="s">
        <v>115</v>
      </c>
      <c r="B37" s="209"/>
      <c r="C37" s="209"/>
      <c r="D37" s="209"/>
      <c r="E37" s="209"/>
      <c r="F37" s="209"/>
      <c r="G37" s="2">
        <v>31</v>
      </c>
      <c r="H37" s="35">
        <v>0</v>
      </c>
      <c r="I37" s="35">
        <v>0</v>
      </c>
    </row>
    <row r="38" spans="1:9" x14ac:dyDescent="0.2">
      <c r="A38" s="209" t="s">
        <v>116</v>
      </c>
      <c r="B38" s="209"/>
      <c r="C38" s="209"/>
      <c r="D38" s="209"/>
      <c r="E38" s="209"/>
      <c r="F38" s="209"/>
      <c r="G38" s="2">
        <v>32</v>
      </c>
      <c r="H38" s="35">
        <v>0</v>
      </c>
      <c r="I38" s="35">
        <v>0</v>
      </c>
    </row>
    <row r="39" spans="1:9" x14ac:dyDescent="0.2">
      <c r="A39" s="209" t="s">
        <v>117</v>
      </c>
      <c r="B39" s="209"/>
      <c r="C39" s="209"/>
      <c r="D39" s="209"/>
      <c r="E39" s="209"/>
      <c r="F39" s="209"/>
      <c r="G39" s="2">
        <v>33</v>
      </c>
      <c r="H39" s="35">
        <v>0</v>
      </c>
      <c r="I39" s="35">
        <v>0</v>
      </c>
    </row>
    <row r="40" spans="1:9" x14ac:dyDescent="0.2">
      <c r="A40" s="222" t="s">
        <v>143</v>
      </c>
      <c r="B40" s="222"/>
      <c r="C40" s="222"/>
      <c r="D40" s="222"/>
      <c r="E40" s="222"/>
      <c r="F40" s="222"/>
      <c r="G40" s="2">
        <v>34</v>
      </c>
      <c r="H40" s="35">
        <v>0</v>
      </c>
      <c r="I40" s="35">
        <v>0</v>
      </c>
    </row>
    <row r="41" spans="1:9" ht="26.25" customHeight="1" x14ac:dyDescent="0.2">
      <c r="A41" s="221" t="s">
        <v>173</v>
      </c>
      <c r="B41" s="221"/>
      <c r="C41" s="221"/>
      <c r="D41" s="221"/>
      <c r="E41" s="221"/>
      <c r="F41" s="221"/>
      <c r="G41" s="1">
        <v>35</v>
      </c>
      <c r="H41" s="36">
        <f>H34+H7+H40</f>
        <v>0</v>
      </c>
      <c r="I41" s="36">
        <f>I34+I7+I40</f>
        <v>0</v>
      </c>
    </row>
    <row r="42" spans="1:9" x14ac:dyDescent="0.2">
      <c r="A42" s="222" t="s">
        <v>118</v>
      </c>
      <c r="B42" s="222"/>
      <c r="C42" s="222"/>
      <c r="D42" s="222"/>
      <c r="E42" s="222"/>
      <c r="F42" s="222"/>
      <c r="G42" s="2">
        <v>36</v>
      </c>
      <c r="H42" s="35">
        <v>0</v>
      </c>
      <c r="I42" s="35">
        <v>0</v>
      </c>
    </row>
    <row r="43" spans="1:9" x14ac:dyDescent="0.2">
      <c r="A43" s="220" t="s">
        <v>174</v>
      </c>
      <c r="B43" s="220"/>
      <c r="C43" s="220"/>
      <c r="D43" s="220"/>
      <c r="E43" s="220"/>
      <c r="F43" s="220"/>
      <c r="G43" s="15">
        <v>37</v>
      </c>
      <c r="H43" s="37">
        <f>H41+H42</f>
        <v>0</v>
      </c>
      <c r="I43" s="37">
        <f>I41+I42</f>
        <v>0</v>
      </c>
    </row>
  </sheetData>
  <sheetProtection algorithmName="SHA-512" hashValue="FkzAB20iyXCc+qTbmkhQYlKk+JaSCz5SLUvsbWb8DTKfCqBBZZLqngYZMBZ0NX2h5X1x2WcbmaPxWQW6U6fHvw==" saltValue="ga385iy9xEX5mSQmgCxQqQ=="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2"/>
  <sheetViews>
    <sheetView view="pageBreakPreview" topLeftCell="A31" zoomScaleNormal="100" zoomScaleSheetLayoutView="100" workbookViewId="0">
      <selection activeCell="G2" sqref="G2"/>
    </sheetView>
  </sheetViews>
  <sheetFormatPr defaultRowHeight="12.75" x14ac:dyDescent="0.2"/>
  <cols>
    <col min="1" max="4" width="9.140625" style="9"/>
    <col min="5" max="5" width="10.140625" style="9" bestFit="1" customWidth="1"/>
    <col min="6" max="6" width="9.140625" style="9"/>
    <col min="7" max="7" width="10.140625" style="9" bestFit="1" customWidth="1"/>
    <col min="8" max="16" width="9.140625" style="27" customWidth="1"/>
    <col min="17" max="258" width="9.140625" style="9"/>
    <col min="259" max="259" width="10.140625" style="9" bestFit="1" customWidth="1"/>
    <col min="260" max="263" width="9.140625" style="9"/>
    <col min="264" max="265" width="9.85546875" style="9" bestFit="1" customWidth="1"/>
    <col min="266" max="514" width="9.140625" style="9"/>
    <col min="515" max="515" width="10.140625" style="9" bestFit="1" customWidth="1"/>
    <col min="516" max="519" width="9.140625" style="9"/>
    <col min="520" max="521" width="9.85546875" style="9" bestFit="1" customWidth="1"/>
    <col min="522" max="770" width="9.140625" style="9"/>
    <col min="771" max="771" width="10.140625" style="9" bestFit="1" customWidth="1"/>
    <col min="772" max="775" width="9.140625" style="9"/>
    <col min="776" max="777" width="9.85546875" style="9" bestFit="1" customWidth="1"/>
    <col min="778" max="1026" width="9.140625" style="9"/>
    <col min="1027" max="1027" width="10.140625" style="9" bestFit="1" customWidth="1"/>
    <col min="1028" max="1031" width="9.140625" style="9"/>
    <col min="1032" max="1033" width="9.85546875" style="9" bestFit="1" customWidth="1"/>
    <col min="1034" max="1282" width="9.140625" style="9"/>
    <col min="1283" max="1283" width="10.140625" style="9" bestFit="1" customWidth="1"/>
    <col min="1284" max="1287" width="9.140625" style="9"/>
    <col min="1288" max="1289" width="9.85546875" style="9" bestFit="1" customWidth="1"/>
    <col min="1290" max="1538" width="9.140625" style="9"/>
    <col min="1539" max="1539" width="10.140625" style="9" bestFit="1" customWidth="1"/>
    <col min="1540" max="1543" width="9.140625" style="9"/>
    <col min="1544" max="1545" width="9.85546875" style="9" bestFit="1" customWidth="1"/>
    <col min="1546" max="1794" width="9.140625" style="9"/>
    <col min="1795" max="1795" width="10.140625" style="9" bestFit="1" customWidth="1"/>
    <col min="1796" max="1799" width="9.140625" style="9"/>
    <col min="1800" max="1801" width="9.85546875" style="9" bestFit="1" customWidth="1"/>
    <col min="1802" max="2050" width="9.140625" style="9"/>
    <col min="2051" max="2051" width="10.140625" style="9" bestFit="1" customWidth="1"/>
    <col min="2052" max="2055" width="9.140625" style="9"/>
    <col min="2056" max="2057" width="9.85546875" style="9" bestFit="1" customWidth="1"/>
    <col min="2058" max="2306" width="9.140625" style="9"/>
    <col min="2307" max="2307" width="10.140625" style="9" bestFit="1" customWidth="1"/>
    <col min="2308" max="2311" width="9.140625" style="9"/>
    <col min="2312" max="2313" width="9.85546875" style="9" bestFit="1" customWidth="1"/>
    <col min="2314" max="2562" width="9.140625" style="9"/>
    <col min="2563" max="2563" width="10.140625" style="9" bestFit="1" customWidth="1"/>
    <col min="2564" max="2567" width="9.140625" style="9"/>
    <col min="2568" max="2569" width="9.85546875" style="9" bestFit="1" customWidth="1"/>
    <col min="2570" max="2818" width="9.140625" style="9"/>
    <col min="2819" max="2819" width="10.140625" style="9" bestFit="1" customWidth="1"/>
    <col min="2820" max="2823" width="9.140625" style="9"/>
    <col min="2824" max="2825" width="9.85546875" style="9" bestFit="1" customWidth="1"/>
    <col min="2826" max="3074" width="9.140625" style="9"/>
    <col min="3075" max="3075" width="10.140625" style="9" bestFit="1" customWidth="1"/>
    <col min="3076" max="3079" width="9.140625" style="9"/>
    <col min="3080" max="3081" width="9.85546875" style="9" bestFit="1" customWidth="1"/>
    <col min="3082" max="3330" width="9.140625" style="9"/>
    <col min="3331" max="3331" width="10.140625" style="9" bestFit="1" customWidth="1"/>
    <col min="3332" max="3335" width="9.140625" style="9"/>
    <col min="3336" max="3337" width="9.85546875" style="9" bestFit="1" customWidth="1"/>
    <col min="3338" max="3586" width="9.140625" style="9"/>
    <col min="3587" max="3587" width="10.140625" style="9" bestFit="1" customWidth="1"/>
    <col min="3588" max="3591" width="9.140625" style="9"/>
    <col min="3592" max="3593" width="9.85546875" style="9" bestFit="1" customWidth="1"/>
    <col min="3594" max="3842" width="9.140625" style="9"/>
    <col min="3843" max="3843" width="10.140625" style="9" bestFit="1" customWidth="1"/>
    <col min="3844" max="3847" width="9.140625" style="9"/>
    <col min="3848" max="3849" width="9.85546875" style="9" bestFit="1" customWidth="1"/>
    <col min="3850" max="4098" width="9.140625" style="9"/>
    <col min="4099" max="4099" width="10.140625" style="9" bestFit="1" customWidth="1"/>
    <col min="4100" max="4103" width="9.140625" style="9"/>
    <col min="4104" max="4105" width="9.85546875" style="9" bestFit="1" customWidth="1"/>
    <col min="4106" max="4354" width="9.140625" style="9"/>
    <col min="4355" max="4355" width="10.140625" style="9" bestFit="1" customWidth="1"/>
    <col min="4356" max="4359" width="9.140625" style="9"/>
    <col min="4360" max="4361" width="9.85546875" style="9" bestFit="1" customWidth="1"/>
    <col min="4362" max="4610" width="9.140625" style="9"/>
    <col min="4611" max="4611" width="10.140625" style="9" bestFit="1" customWidth="1"/>
    <col min="4612" max="4615" width="9.140625" style="9"/>
    <col min="4616" max="4617" width="9.85546875" style="9" bestFit="1" customWidth="1"/>
    <col min="4618" max="4866" width="9.140625" style="9"/>
    <col min="4867" max="4867" width="10.140625" style="9" bestFit="1" customWidth="1"/>
    <col min="4868" max="4871" width="9.140625" style="9"/>
    <col min="4872" max="4873" width="9.85546875" style="9" bestFit="1" customWidth="1"/>
    <col min="4874" max="5122" width="9.140625" style="9"/>
    <col min="5123" max="5123" width="10.140625" style="9" bestFit="1" customWidth="1"/>
    <col min="5124" max="5127" width="9.140625" style="9"/>
    <col min="5128" max="5129" width="9.85546875" style="9" bestFit="1" customWidth="1"/>
    <col min="5130" max="5378" width="9.140625" style="9"/>
    <col min="5379" max="5379" width="10.140625" style="9" bestFit="1" customWidth="1"/>
    <col min="5380" max="5383" width="9.140625" style="9"/>
    <col min="5384" max="5385" width="9.85546875" style="9" bestFit="1" customWidth="1"/>
    <col min="5386" max="5634" width="9.140625" style="9"/>
    <col min="5635" max="5635" width="10.140625" style="9" bestFit="1" customWidth="1"/>
    <col min="5636" max="5639" width="9.140625" style="9"/>
    <col min="5640" max="5641" width="9.85546875" style="9" bestFit="1" customWidth="1"/>
    <col min="5642" max="5890" width="9.140625" style="9"/>
    <col min="5891" max="5891" width="10.140625" style="9" bestFit="1" customWidth="1"/>
    <col min="5892" max="5895" width="9.140625" style="9"/>
    <col min="5896" max="5897" width="9.85546875" style="9" bestFit="1" customWidth="1"/>
    <col min="5898" max="6146" width="9.140625" style="9"/>
    <col min="6147" max="6147" width="10.140625" style="9" bestFit="1" customWidth="1"/>
    <col min="6148" max="6151" width="9.140625" style="9"/>
    <col min="6152" max="6153" width="9.85546875" style="9" bestFit="1" customWidth="1"/>
    <col min="6154" max="6402" width="9.140625" style="9"/>
    <col min="6403" max="6403" width="10.140625" style="9" bestFit="1" customWidth="1"/>
    <col min="6404" max="6407" width="9.140625" style="9"/>
    <col min="6408" max="6409" width="9.85546875" style="9" bestFit="1" customWidth="1"/>
    <col min="6410" max="6658" width="9.140625" style="9"/>
    <col min="6659" max="6659" width="10.140625" style="9" bestFit="1" customWidth="1"/>
    <col min="6660" max="6663" width="9.140625" style="9"/>
    <col min="6664" max="6665" width="9.85546875" style="9" bestFit="1" customWidth="1"/>
    <col min="6666" max="6914" width="9.140625" style="9"/>
    <col min="6915" max="6915" width="10.140625" style="9" bestFit="1" customWidth="1"/>
    <col min="6916" max="6919" width="9.140625" style="9"/>
    <col min="6920" max="6921" width="9.85546875" style="9" bestFit="1" customWidth="1"/>
    <col min="6922" max="7170" width="9.140625" style="9"/>
    <col min="7171" max="7171" width="10.140625" style="9" bestFit="1" customWidth="1"/>
    <col min="7172" max="7175" width="9.140625" style="9"/>
    <col min="7176" max="7177" width="9.85546875" style="9" bestFit="1" customWidth="1"/>
    <col min="7178" max="7426" width="9.140625" style="9"/>
    <col min="7427" max="7427" width="10.140625" style="9" bestFit="1" customWidth="1"/>
    <col min="7428" max="7431" width="9.140625" style="9"/>
    <col min="7432" max="7433" width="9.85546875" style="9" bestFit="1" customWidth="1"/>
    <col min="7434" max="7682" width="9.140625" style="9"/>
    <col min="7683" max="7683" width="10.140625" style="9" bestFit="1" customWidth="1"/>
    <col min="7684" max="7687" width="9.140625" style="9"/>
    <col min="7688" max="7689" width="9.85546875" style="9" bestFit="1" customWidth="1"/>
    <col min="7690" max="7938" width="9.140625" style="9"/>
    <col min="7939" max="7939" width="10.140625" style="9" bestFit="1" customWidth="1"/>
    <col min="7940" max="7943" width="9.140625" style="9"/>
    <col min="7944" max="7945" width="9.85546875" style="9" bestFit="1" customWidth="1"/>
    <col min="7946" max="8194" width="9.140625" style="9"/>
    <col min="8195" max="8195" width="10.140625" style="9" bestFit="1" customWidth="1"/>
    <col min="8196" max="8199" width="9.140625" style="9"/>
    <col min="8200" max="8201" width="9.85546875" style="9" bestFit="1" customWidth="1"/>
    <col min="8202" max="8450" width="9.140625" style="9"/>
    <col min="8451" max="8451" width="10.140625" style="9" bestFit="1" customWidth="1"/>
    <col min="8452" max="8455" width="9.140625" style="9"/>
    <col min="8456" max="8457" width="9.85546875" style="9" bestFit="1" customWidth="1"/>
    <col min="8458" max="8706" width="9.140625" style="9"/>
    <col min="8707" max="8707" width="10.140625" style="9" bestFit="1" customWidth="1"/>
    <col min="8708" max="8711" width="9.140625" style="9"/>
    <col min="8712" max="8713" width="9.85546875" style="9" bestFit="1" customWidth="1"/>
    <col min="8714" max="8962" width="9.140625" style="9"/>
    <col min="8963" max="8963" width="10.140625" style="9" bestFit="1" customWidth="1"/>
    <col min="8964" max="8967" width="9.140625" style="9"/>
    <col min="8968" max="8969" width="9.85546875" style="9" bestFit="1" customWidth="1"/>
    <col min="8970" max="9218" width="9.140625" style="9"/>
    <col min="9219" max="9219" width="10.140625" style="9" bestFit="1" customWidth="1"/>
    <col min="9220" max="9223" width="9.140625" style="9"/>
    <col min="9224" max="9225" width="9.85546875" style="9" bestFit="1" customWidth="1"/>
    <col min="9226" max="9474" width="9.140625" style="9"/>
    <col min="9475" max="9475" width="10.140625" style="9" bestFit="1" customWidth="1"/>
    <col min="9476" max="9479" width="9.140625" style="9"/>
    <col min="9480" max="9481" width="9.85546875" style="9" bestFit="1" customWidth="1"/>
    <col min="9482" max="9730" width="9.140625" style="9"/>
    <col min="9731" max="9731" width="10.140625" style="9" bestFit="1" customWidth="1"/>
    <col min="9732" max="9735" width="9.140625" style="9"/>
    <col min="9736" max="9737" width="9.85546875" style="9" bestFit="1" customWidth="1"/>
    <col min="9738" max="9986" width="9.140625" style="9"/>
    <col min="9987" max="9987" width="10.140625" style="9" bestFit="1" customWidth="1"/>
    <col min="9988" max="9991" width="9.140625" style="9"/>
    <col min="9992" max="9993" width="9.85546875" style="9" bestFit="1" customWidth="1"/>
    <col min="9994" max="10242" width="9.140625" style="9"/>
    <col min="10243" max="10243" width="10.140625" style="9" bestFit="1" customWidth="1"/>
    <col min="10244" max="10247" width="9.140625" style="9"/>
    <col min="10248" max="10249" width="9.85546875" style="9" bestFit="1" customWidth="1"/>
    <col min="10250" max="10498" width="9.140625" style="9"/>
    <col min="10499" max="10499" width="10.140625" style="9" bestFit="1" customWidth="1"/>
    <col min="10500" max="10503" width="9.140625" style="9"/>
    <col min="10504" max="10505" width="9.85546875" style="9" bestFit="1" customWidth="1"/>
    <col min="10506" max="10754" width="9.140625" style="9"/>
    <col min="10755" max="10755" width="10.140625" style="9" bestFit="1" customWidth="1"/>
    <col min="10756" max="10759" width="9.140625" style="9"/>
    <col min="10760" max="10761" width="9.85546875" style="9" bestFit="1" customWidth="1"/>
    <col min="10762" max="11010" width="9.140625" style="9"/>
    <col min="11011" max="11011" width="10.140625" style="9" bestFit="1" customWidth="1"/>
    <col min="11012" max="11015" width="9.140625" style="9"/>
    <col min="11016" max="11017" width="9.85546875" style="9" bestFit="1" customWidth="1"/>
    <col min="11018" max="11266" width="9.140625" style="9"/>
    <col min="11267" max="11267" width="10.140625" style="9" bestFit="1" customWidth="1"/>
    <col min="11268" max="11271" width="9.140625" style="9"/>
    <col min="11272" max="11273" width="9.85546875" style="9" bestFit="1" customWidth="1"/>
    <col min="11274" max="11522" width="9.140625" style="9"/>
    <col min="11523" max="11523" width="10.140625" style="9" bestFit="1" customWidth="1"/>
    <col min="11524" max="11527" width="9.140625" style="9"/>
    <col min="11528" max="11529" width="9.85546875" style="9" bestFit="1" customWidth="1"/>
    <col min="11530" max="11778" width="9.140625" style="9"/>
    <col min="11779" max="11779" width="10.140625" style="9" bestFit="1" customWidth="1"/>
    <col min="11780" max="11783" width="9.140625" style="9"/>
    <col min="11784" max="11785" width="9.85546875" style="9" bestFit="1" customWidth="1"/>
    <col min="11786" max="12034" width="9.140625" style="9"/>
    <col min="12035" max="12035" width="10.140625" style="9" bestFit="1" customWidth="1"/>
    <col min="12036" max="12039" width="9.140625" style="9"/>
    <col min="12040" max="12041" width="9.85546875" style="9" bestFit="1" customWidth="1"/>
    <col min="12042" max="12290" width="9.140625" style="9"/>
    <col min="12291" max="12291" width="10.140625" style="9" bestFit="1" customWidth="1"/>
    <col min="12292" max="12295" width="9.140625" style="9"/>
    <col min="12296" max="12297" width="9.85546875" style="9" bestFit="1" customWidth="1"/>
    <col min="12298" max="12546" width="9.140625" style="9"/>
    <col min="12547" max="12547" width="10.140625" style="9" bestFit="1" customWidth="1"/>
    <col min="12548" max="12551" width="9.140625" style="9"/>
    <col min="12552" max="12553" width="9.85546875" style="9" bestFit="1" customWidth="1"/>
    <col min="12554" max="12802" width="9.140625" style="9"/>
    <col min="12803" max="12803" width="10.140625" style="9" bestFit="1" customWidth="1"/>
    <col min="12804" max="12807" width="9.140625" style="9"/>
    <col min="12808" max="12809" width="9.85546875" style="9" bestFit="1" customWidth="1"/>
    <col min="12810" max="13058" width="9.140625" style="9"/>
    <col min="13059" max="13059" width="10.140625" style="9" bestFit="1" customWidth="1"/>
    <col min="13060" max="13063" width="9.140625" style="9"/>
    <col min="13064" max="13065" width="9.85546875" style="9" bestFit="1" customWidth="1"/>
    <col min="13066" max="13314" width="9.140625" style="9"/>
    <col min="13315" max="13315" width="10.140625" style="9" bestFit="1" customWidth="1"/>
    <col min="13316" max="13319" width="9.140625" style="9"/>
    <col min="13320" max="13321" width="9.85546875" style="9" bestFit="1" customWidth="1"/>
    <col min="13322" max="13570" width="9.140625" style="9"/>
    <col min="13571" max="13571" width="10.140625" style="9" bestFit="1" customWidth="1"/>
    <col min="13572" max="13575" width="9.140625" style="9"/>
    <col min="13576" max="13577" width="9.85546875" style="9" bestFit="1" customWidth="1"/>
    <col min="13578" max="13826" width="9.140625" style="9"/>
    <col min="13827" max="13827" width="10.140625" style="9" bestFit="1" customWidth="1"/>
    <col min="13828" max="13831" width="9.140625" style="9"/>
    <col min="13832" max="13833" width="9.85546875" style="9" bestFit="1" customWidth="1"/>
    <col min="13834" max="14082" width="9.140625" style="9"/>
    <col min="14083" max="14083" width="10.140625" style="9" bestFit="1" customWidth="1"/>
    <col min="14084" max="14087" width="9.140625" style="9"/>
    <col min="14088" max="14089" width="9.85546875" style="9" bestFit="1" customWidth="1"/>
    <col min="14090" max="14338" width="9.140625" style="9"/>
    <col min="14339" max="14339" width="10.140625" style="9" bestFit="1" customWidth="1"/>
    <col min="14340" max="14343" width="9.140625" style="9"/>
    <col min="14344" max="14345" width="9.85546875" style="9" bestFit="1" customWidth="1"/>
    <col min="14346" max="14594" width="9.140625" style="9"/>
    <col min="14595" max="14595" width="10.140625" style="9" bestFit="1" customWidth="1"/>
    <col min="14596" max="14599" width="9.140625" style="9"/>
    <col min="14600" max="14601" width="9.85546875" style="9" bestFit="1" customWidth="1"/>
    <col min="14602" max="14850" width="9.140625" style="9"/>
    <col min="14851" max="14851" width="10.140625" style="9" bestFit="1" customWidth="1"/>
    <col min="14852" max="14855" width="9.140625" style="9"/>
    <col min="14856" max="14857" width="9.85546875" style="9" bestFit="1" customWidth="1"/>
    <col min="14858" max="15106" width="9.140625" style="9"/>
    <col min="15107" max="15107" width="10.140625" style="9" bestFit="1" customWidth="1"/>
    <col min="15108" max="15111" width="9.140625" style="9"/>
    <col min="15112" max="15113" width="9.85546875" style="9" bestFit="1" customWidth="1"/>
    <col min="15114" max="15362" width="9.140625" style="9"/>
    <col min="15363" max="15363" width="10.140625" style="9" bestFit="1" customWidth="1"/>
    <col min="15364" max="15367" width="9.140625" style="9"/>
    <col min="15368" max="15369" width="9.85546875" style="9" bestFit="1" customWidth="1"/>
    <col min="15370" max="15618" width="9.140625" style="9"/>
    <col min="15619" max="15619" width="10.140625" style="9" bestFit="1" customWidth="1"/>
    <col min="15620" max="15623" width="9.140625" style="9"/>
    <col min="15624" max="15625" width="9.85546875" style="9" bestFit="1" customWidth="1"/>
    <col min="15626" max="15874" width="9.140625" style="9"/>
    <col min="15875" max="15875" width="10.140625" style="9" bestFit="1" customWidth="1"/>
    <col min="15876" max="15879" width="9.140625" style="9"/>
    <col min="15880" max="15881" width="9.85546875" style="9" bestFit="1" customWidth="1"/>
    <col min="15882" max="16130" width="9.140625" style="9"/>
    <col min="16131" max="16131" width="10.140625" style="9" bestFit="1" customWidth="1"/>
    <col min="16132" max="16135" width="9.140625" style="9"/>
    <col min="16136" max="16137" width="9.85546875" style="9" bestFit="1" customWidth="1"/>
    <col min="16138" max="16384" width="9.140625" style="9"/>
  </cols>
  <sheetData>
    <row r="1" spans="1:21" x14ac:dyDescent="0.2">
      <c r="A1" s="228" t="s">
        <v>11</v>
      </c>
      <c r="B1" s="229"/>
      <c r="C1" s="229"/>
      <c r="D1" s="229"/>
      <c r="E1" s="229"/>
      <c r="F1" s="229"/>
      <c r="G1" s="229"/>
      <c r="H1" s="229"/>
      <c r="I1" s="229"/>
      <c r="J1" s="38"/>
    </row>
    <row r="2" spans="1:21" ht="16.5" thickBot="1" x14ac:dyDescent="0.25">
      <c r="A2" s="16"/>
      <c r="B2" s="17"/>
      <c r="C2" s="230" t="s">
        <v>12</v>
      </c>
      <c r="D2" s="230"/>
      <c r="E2" s="23">
        <v>44562</v>
      </c>
      <c r="F2" s="22" t="s">
        <v>0</v>
      </c>
      <c r="G2" s="23">
        <v>44926</v>
      </c>
      <c r="H2" s="39"/>
      <c r="I2" s="39"/>
      <c r="J2" s="38"/>
      <c r="P2" s="40" t="s">
        <v>18</v>
      </c>
      <c r="U2" s="18"/>
    </row>
    <row r="3" spans="1:21" ht="79.5" thickBot="1" x14ac:dyDescent="0.25">
      <c r="A3" s="231" t="s">
        <v>13</v>
      </c>
      <c r="B3" s="214"/>
      <c r="C3" s="214"/>
      <c r="D3" s="214"/>
      <c r="E3" s="214"/>
      <c r="F3" s="232"/>
      <c r="G3" s="19" t="s">
        <v>3</v>
      </c>
      <c r="H3" s="41" t="s">
        <v>175</v>
      </c>
      <c r="I3" s="41" t="s">
        <v>15</v>
      </c>
      <c r="J3" s="41" t="s">
        <v>68</v>
      </c>
      <c r="K3" s="41" t="s">
        <v>189</v>
      </c>
      <c r="L3" s="41" t="s">
        <v>144</v>
      </c>
      <c r="M3" s="41" t="s">
        <v>145</v>
      </c>
      <c r="N3" s="41" t="s">
        <v>146</v>
      </c>
      <c r="O3" s="41" t="s">
        <v>147</v>
      </c>
      <c r="P3" s="41" t="s">
        <v>14</v>
      </c>
    </row>
    <row r="4" spans="1:21" x14ac:dyDescent="0.2">
      <c r="A4" s="233">
        <v>1</v>
      </c>
      <c r="B4" s="234"/>
      <c r="C4" s="234"/>
      <c r="D4" s="234"/>
      <c r="E4" s="234"/>
      <c r="F4" s="234"/>
      <c r="G4" s="20">
        <v>2</v>
      </c>
      <c r="H4" s="42" t="s">
        <v>8</v>
      </c>
      <c r="I4" s="43" t="s">
        <v>9</v>
      </c>
      <c r="J4" s="42" t="s">
        <v>190</v>
      </c>
      <c r="K4" s="43" t="s">
        <v>191</v>
      </c>
      <c r="L4" s="42" t="s">
        <v>192</v>
      </c>
      <c r="M4" s="43" t="s">
        <v>193</v>
      </c>
      <c r="N4" s="42" t="s">
        <v>194</v>
      </c>
      <c r="O4" s="43" t="s">
        <v>195</v>
      </c>
      <c r="P4" s="42" t="s">
        <v>196</v>
      </c>
    </row>
    <row r="5" spans="1:21" x14ac:dyDescent="0.2">
      <c r="A5" s="226" t="s">
        <v>16</v>
      </c>
      <c r="B5" s="226"/>
      <c r="C5" s="226"/>
      <c r="D5" s="226"/>
      <c r="E5" s="226"/>
      <c r="F5" s="226"/>
      <c r="G5" s="226"/>
      <c r="H5" s="226"/>
      <c r="I5" s="226"/>
      <c r="J5" s="226"/>
      <c r="K5" s="226"/>
      <c r="L5" s="226"/>
      <c r="M5" s="226"/>
      <c r="N5" s="235"/>
      <c r="O5" s="235"/>
      <c r="P5" s="235"/>
    </row>
    <row r="6" spans="1:21" ht="12.75" customHeight="1" x14ac:dyDescent="0.2">
      <c r="A6" s="236" t="s">
        <v>197</v>
      </c>
      <c r="B6" s="236"/>
      <c r="C6" s="236"/>
      <c r="D6" s="236"/>
      <c r="E6" s="236"/>
      <c r="F6" s="236"/>
      <c r="G6" s="21">
        <v>1</v>
      </c>
      <c r="H6" s="44">
        <v>60928360</v>
      </c>
      <c r="I6" s="44">
        <v>85396080</v>
      </c>
      <c r="J6" s="44">
        <v>0</v>
      </c>
      <c r="K6" s="44">
        <v>-25867517</v>
      </c>
      <c r="L6" s="44">
        <v>0</v>
      </c>
      <c r="M6" s="44">
        <v>4289347</v>
      </c>
      <c r="N6" s="94">
        <v>-28466069</v>
      </c>
      <c r="O6" s="44">
        <v>0</v>
      </c>
      <c r="P6" s="93">
        <f>H6+I6+J6+K6+L6+M6+N6+O6</f>
        <v>96280201</v>
      </c>
    </row>
    <row r="7" spans="1:21" ht="12.75" customHeight="1" x14ac:dyDescent="0.2">
      <c r="A7" s="224" t="s">
        <v>198</v>
      </c>
      <c r="B7" s="224"/>
      <c r="C7" s="224"/>
      <c r="D7" s="224"/>
      <c r="E7" s="224"/>
      <c r="F7" s="224"/>
      <c r="G7" s="21">
        <v>2</v>
      </c>
      <c r="H7" s="44">
        <v>0</v>
      </c>
      <c r="I7" s="44">
        <v>0</v>
      </c>
      <c r="J7" s="44">
        <v>0</v>
      </c>
      <c r="K7" s="44">
        <v>0</v>
      </c>
      <c r="L7" s="44">
        <v>0</v>
      </c>
      <c r="M7" s="44">
        <v>0</v>
      </c>
      <c r="N7" s="94">
        <v>0</v>
      </c>
      <c r="O7" s="44">
        <v>0</v>
      </c>
      <c r="P7" s="93">
        <f t="shared" ref="P7:P23" si="0">H7+I7+J7+K7+L7+M7+N7+O7</f>
        <v>0</v>
      </c>
    </row>
    <row r="8" spans="1:21" ht="12.75" customHeight="1" x14ac:dyDescent="0.2">
      <c r="A8" s="224" t="s">
        <v>199</v>
      </c>
      <c r="B8" s="224"/>
      <c r="C8" s="224"/>
      <c r="D8" s="224"/>
      <c r="E8" s="224"/>
      <c r="F8" s="224"/>
      <c r="G8" s="21">
        <v>3</v>
      </c>
      <c r="H8" s="44">
        <v>0</v>
      </c>
      <c r="I8" s="44">
        <v>0</v>
      </c>
      <c r="J8" s="44">
        <v>0</v>
      </c>
      <c r="K8" s="44">
        <v>0</v>
      </c>
      <c r="L8" s="44">
        <v>0</v>
      </c>
      <c r="M8" s="44">
        <v>0</v>
      </c>
      <c r="N8" s="94">
        <v>0</v>
      </c>
      <c r="O8" s="44">
        <v>0</v>
      </c>
      <c r="P8" s="93">
        <f t="shared" si="0"/>
        <v>0</v>
      </c>
    </row>
    <row r="9" spans="1:21" ht="24" customHeight="1" x14ac:dyDescent="0.2">
      <c r="A9" s="225" t="s">
        <v>242</v>
      </c>
      <c r="B9" s="225"/>
      <c r="C9" s="225"/>
      <c r="D9" s="225"/>
      <c r="E9" s="225"/>
      <c r="F9" s="225"/>
      <c r="G9" s="92">
        <v>4</v>
      </c>
      <c r="H9" s="93">
        <f>H6+H7+H8</f>
        <v>60928360</v>
      </c>
      <c r="I9" s="93">
        <f t="shared" ref="I9:N9" si="1">I6+I7+I8</f>
        <v>85396080</v>
      </c>
      <c r="J9" s="93">
        <f t="shared" si="1"/>
        <v>0</v>
      </c>
      <c r="K9" s="93">
        <f t="shared" si="1"/>
        <v>-25867517</v>
      </c>
      <c r="L9" s="93">
        <f t="shared" si="1"/>
        <v>0</v>
      </c>
      <c r="M9" s="93">
        <f t="shared" si="1"/>
        <v>4289347</v>
      </c>
      <c r="N9" s="93">
        <f t="shared" si="1"/>
        <v>-28466069</v>
      </c>
      <c r="O9" s="93">
        <f>O6+O7+O8</f>
        <v>0</v>
      </c>
      <c r="P9" s="93">
        <f t="shared" si="0"/>
        <v>96280201</v>
      </c>
    </row>
    <row r="10" spans="1:21" ht="12.75" customHeight="1" x14ac:dyDescent="0.2">
      <c r="A10" s="224" t="s">
        <v>200</v>
      </c>
      <c r="B10" s="224"/>
      <c r="C10" s="224"/>
      <c r="D10" s="224"/>
      <c r="E10" s="224"/>
      <c r="F10" s="224"/>
      <c r="G10" s="21">
        <v>5</v>
      </c>
      <c r="H10" s="44">
        <v>0</v>
      </c>
      <c r="I10" s="44">
        <v>0</v>
      </c>
      <c r="J10" s="44">
        <v>0</v>
      </c>
      <c r="K10" s="44">
        <v>0</v>
      </c>
      <c r="L10" s="44">
        <v>0</v>
      </c>
      <c r="M10" s="44">
        <v>0</v>
      </c>
      <c r="N10" s="94">
        <v>-21151669</v>
      </c>
      <c r="O10" s="44">
        <v>0</v>
      </c>
      <c r="P10" s="93">
        <f t="shared" si="0"/>
        <v>-21151669</v>
      </c>
    </row>
    <row r="11" spans="1:21" ht="25.5" customHeight="1" x14ac:dyDescent="0.2">
      <c r="A11" s="224" t="s">
        <v>201</v>
      </c>
      <c r="B11" s="224"/>
      <c r="C11" s="224"/>
      <c r="D11" s="224"/>
      <c r="E11" s="224"/>
      <c r="F11" s="224"/>
      <c r="G11" s="21">
        <v>6</v>
      </c>
      <c r="H11" s="44">
        <v>0</v>
      </c>
      <c r="I11" s="44">
        <v>0</v>
      </c>
      <c r="J11" s="44">
        <v>0</v>
      </c>
      <c r="K11" s="44">
        <v>29382388</v>
      </c>
      <c r="L11" s="44">
        <v>0</v>
      </c>
      <c r="M11" s="44">
        <v>0</v>
      </c>
      <c r="N11" s="94">
        <v>0</v>
      </c>
      <c r="O11" s="44">
        <v>0</v>
      </c>
      <c r="P11" s="93">
        <f t="shared" si="0"/>
        <v>29382388</v>
      </c>
    </row>
    <row r="12" spans="1:21" ht="12.75" customHeight="1" x14ac:dyDescent="0.2">
      <c r="A12" s="224" t="s">
        <v>202</v>
      </c>
      <c r="B12" s="224"/>
      <c r="C12" s="224"/>
      <c r="D12" s="224"/>
      <c r="E12" s="224"/>
      <c r="F12" s="224"/>
      <c r="G12" s="21">
        <v>7</v>
      </c>
      <c r="H12" s="44">
        <v>0</v>
      </c>
      <c r="I12" s="44">
        <v>0</v>
      </c>
      <c r="J12" s="44">
        <v>0</v>
      </c>
      <c r="K12" s="44">
        <v>0</v>
      </c>
      <c r="L12" s="44">
        <v>0</v>
      </c>
      <c r="M12" s="44">
        <v>0</v>
      </c>
      <c r="N12" s="94">
        <v>0</v>
      </c>
      <c r="O12" s="44">
        <v>0</v>
      </c>
      <c r="P12" s="93">
        <f t="shared" si="0"/>
        <v>0</v>
      </c>
    </row>
    <row r="13" spans="1:21" ht="12.75" customHeight="1" x14ac:dyDescent="0.2">
      <c r="A13" s="224" t="s">
        <v>203</v>
      </c>
      <c r="B13" s="224"/>
      <c r="C13" s="224"/>
      <c r="D13" s="224"/>
      <c r="E13" s="224"/>
      <c r="F13" s="224"/>
      <c r="G13" s="21">
        <v>8</v>
      </c>
      <c r="H13" s="44">
        <v>0</v>
      </c>
      <c r="I13" s="44">
        <v>0</v>
      </c>
      <c r="J13" s="44">
        <v>0</v>
      </c>
      <c r="K13" s="44">
        <v>0</v>
      </c>
      <c r="L13" s="44">
        <v>0</v>
      </c>
      <c r="M13" s="44">
        <v>0</v>
      </c>
      <c r="N13" s="94">
        <v>0</v>
      </c>
      <c r="O13" s="44">
        <v>0</v>
      </c>
      <c r="P13" s="93">
        <f t="shared" si="0"/>
        <v>0</v>
      </c>
    </row>
    <row r="14" spans="1:21" ht="27" customHeight="1" x14ac:dyDescent="0.2">
      <c r="A14" s="224" t="s">
        <v>204</v>
      </c>
      <c r="B14" s="224"/>
      <c r="C14" s="224"/>
      <c r="D14" s="224"/>
      <c r="E14" s="224"/>
      <c r="F14" s="224"/>
      <c r="G14" s="21">
        <v>9</v>
      </c>
      <c r="H14" s="44">
        <v>0</v>
      </c>
      <c r="I14" s="44">
        <v>0</v>
      </c>
      <c r="J14" s="44">
        <v>0</v>
      </c>
      <c r="K14" s="44">
        <v>0</v>
      </c>
      <c r="L14" s="44">
        <v>0</v>
      </c>
      <c r="M14" s="44">
        <v>0</v>
      </c>
      <c r="N14" s="94">
        <v>0</v>
      </c>
      <c r="O14" s="44">
        <v>0</v>
      </c>
      <c r="P14" s="93">
        <f t="shared" si="0"/>
        <v>0</v>
      </c>
    </row>
    <row r="15" spans="1:21" ht="12.75" customHeight="1" x14ac:dyDescent="0.2">
      <c r="A15" s="224" t="s">
        <v>91</v>
      </c>
      <c r="B15" s="224"/>
      <c r="C15" s="224"/>
      <c r="D15" s="224"/>
      <c r="E15" s="224"/>
      <c r="F15" s="224"/>
      <c r="G15" s="21">
        <v>10</v>
      </c>
      <c r="H15" s="44">
        <v>0</v>
      </c>
      <c r="I15" s="44">
        <v>0</v>
      </c>
      <c r="J15" s="44">
        <v>0</v>
      </c>
      <c r="K15" s="44">
        <v>0</v>
      </c>
      <c r="L15" s="44">
        <v>0</v>
      </c>
      <c r="M15" s="44">
        <v>0</v>
      </c>
      <c r="N15" s="94">
        <v>0</v>
      </c>
      <c r="O15" s="44">
        <v>0</v>
      </c>
      <c r="P15" s="93">
        <f t="shared" si="0"/>
        <v>0</v>
      </c>
    </row>
    <row r="16" spans="1:21" ht="12.75" customHeight="1" x14ac:dyDescent="0.2">
      <c r="A16" s="224" t="s">
        <v>205</v>
      </c>
      <c r="B16" s="224"/>
      <c r="C16" s="224"/>
      <c r="D16" s="224"/>
      <c r="E16" s="224"/>
      <c r="F16" s="224"/>
      <c r="G16" s="21">
        <v>11</v>
      </c>
      <c r="H16" s="44">
        <v>0</v>
      </c>
      <c r="I16" s="44">
        <v>0</v>
      </c>
      <c r="J16" s="44">
        <v>0</v>
      </c>
      <c r="K16" s="44">
        <v>0</v>
      </c>
      <c r="L16" s="44">
        <v>0</v>
      </c>
      <c r="M16" s="44">
        <v>-28466069</v>
      </c>
      <c r="N16" s="94">
        <v>28466069</v>
      </c>
      <c r="O16" s="44">
        <v>0</v>
      </c>
      <c r="P16" s="93">
        <f t="shared" si="0"/>
        <v>0</v>
      </c>
    </row>
    <row r="17" spans="1:16" ht="27" customHeight="1" x14ac:dyDescent="0.2">
      <c r="A17" s="225" t="s">
        <v>212</v>
      </c>
      <c r="B17" s="225"/>
      <c r="C17" s="225"/>
      <c r="D17" s="225"/>
      <c r="E17" s="225"/>
      <c r="F17" s="225"/>
      <c r="G17" s="92">
        <v>12</v>
      </c>
      <c r="H17" s="93">
        <f>H10+H11+H12+H13+H14+H15+H16</f>
        <v>0</v>
      </c>
      <c r="I17" s="93">
        <f t="shared" ref="I17:O17" si="2">I10+I11+I12+I13+I14+I15+I16</f>
        <v>0</v>
      </c>
      <c r="J17" s="93">
        <f t="shared" si="2"/>
        <v>0</v>
      </c>
      <c r="K17" s="93">
        <f t="shared" si="2"/>
        <v>29382388</v>
      </c>
      <c r="L17" s="93">
        <f t="shared" si="2"/>
        <v>0</v>
      </c>
      <c r="M17" s="93">
        <f t="shared" si="2"/>
        <v>-28466069</v>
      </c>
      <c r="N17" s="93">
        <f t="shared" si="2"/>
        <v>7314400</v>
      </c>
      <c r="O17" s="93">
        <f t="shared" si="2"/>
        <v>0</v>
      </c>
      <c r="P17" s="93">
        <f t="shared" si="0"/>
        <v>8230719</v>
      </c>
    </row>
    <row r="18" spans="1:16" ht="12.75" customHeight="1" x14ac:dyDescent="0.2">
      <c r="A18" s="224" t="s">
        <v>206</v>
      </c>
      <c r="B18" s="224"/>
      <c r="C18" s="224"/>
      <c r="D18" s="224"/>
      <c r="E18" s="224"/>
      <c r="F18" s="224"/>
      <c r="G18" s="21">
        <v>13</v>
      </c>
      <c r="H18" s="44">
        <v>0</v>
      </c>
      <c r="I18" s="44">
        <v>0</v>
      </c>
      <c r="J18" s="44">
        <v>0</v>
      </c>
      <c r="K18" s="44">
        <v>0</v>
      </c>
      <c r="L18" s="44">
        <v>0</v>
      </c>
      <c r="M18" s="44">
        <v>0</v>
      </c>
      <c r="N18" s="94">
        <v>0</v>
      </c>
      <c r="O18" s="44">
        <v>0</v>
      </c>
      <c r="P18" s="93">
        <f t="shared" si="0"/>
        <v>0</v>
      </c>
    </row>
    <row r="19" spans="1:16" ht="12.75" customHeight="1" x14ac:dyDescent="0.2">
      <c r="A19" s="224" t="s">
        <v>207</v>
      </c>
      <c r="B19" s="224"/>
      <c r="C19" s="224"/>
      <c r="D19" s="224"/>
      <c r="E19" s="224"/>
      <c r="F19" s="224"/>
      <c r="G19" s="21">
        <v>14</v>
      </c>
      <c r="H19" s="44">
        <v>0</v>
      </c>
      <c r="I19" s="44">
        <v>0</v>
      </c>
      <c r="J19" s="44">
        <v>0</v>
      </c>
      <c r="K19" s="44">
        <v>0</v>
      </c>
      <c r="L19" s="44">
        <v>0</v>
      </c>
      <c r="M19" s="44">
        <v>0</v>
      </c>
      <c r="N19" s="94">
        <v>0</v>
      </c>
      <c r="O19" s="44">
        <v>0</v>
      </c>
      <c r="P19" s="93">
        <f t="shared" si="0"/>
        <v>0</v>
      </c>
    </row>
    <row r="20" spans="1:16" ht="12.75" customHeight="1" x14ac:dyDescent="0.2">
      <c r="A20" s="224" t="s">
        <v>208</v>
      </c>
      <c r="B20" s="224"/>
      <c r="C20" s="224"/>
      <c r="D20" s="224"/>
      <c r="E20" s="224"/>
      <c r="F20" s="224"/>
      <c r="G20" s="21">
        <v>15</v>
      </c>
      <c r="H20" s="44">
        <v>0</v>
      </c>
      <c r="I20" s="44">
        <v>0</v>
      </c>
      <c r="J20" s="44">
        <v>-6172306</v>
      </c>
      <c r="K20" s="44">
        <v>0</v>
      </c>
      <c r="L20" s="44">
        <v>0</v>
      </c>
      <c r="M20" s="44">
        <v>0</v>
      </c>
      <c r="N20" s="94">
        <v>0</v>
      </c>
      <c r="O20" s="44">
        <v>0</v>
      </c>
      <c r="P20" s="93">
        <f t="shared" si="0"/>
        <v>-6172306</v>
      </c>
    </row>
    <row r="21" spans="1:16" ht="12.75" customHeight="1" x14ac:dyDescent="0.2">
      <c r="A21" s="224" t="s">
        <v>210</v>
      </c>
      <c r="B21" s="224"/>
      <c r="C21" s="224"/>
      <c r="D21" s="224"/>
      <c r="E21" s="224"/>
      <c r="F21" s="224"/>
      <c r="G21" s="21">
        <v>16</v>
      </c>
      <c r="H21" s="44">
        <v>0</v>
      </c>
      <c r="I21" s="44">
        <v>0</v>
      </c>
      <c r="J21" s="44">
        <v>0</v>
      </c>
      <c r="K21" s="44">
        <v>0</v>
      </c>
      <c r="L21" s="44">
        <v>0</v>
      </c>
      <c r="M21" s="44">
        <v>0</v>
      </c>
      <c r="N21" s="94">
        <v>0</v>
      </c>
      <c r="O21" s="44">
        <v>0</v>
      </c>
      <c r="P21" s="93">
        <f t="shared" si="0"/>
        <v>0</v>
      </c>
    </row>
    <row r="22" spans="1:16" ht="12.75" customHeight="1" x14ac:dyDescent="0.2">
      <c r="A22" s="224" t="s">
        <v>209</v>
      </c>
      <c r="B22" s="224"/>
      <c r="C22" s="224"/>
      <c r="D22" s="224"/>
      <c r="E22" s="224"/>
      <c r="F22" s="224"/>
      <c r="G22" s="21">
        <v>17</v>
      </c>
      <c r="H22" s="44">
        <v>0</v>
      </c>
      <c r="I22" s="44">
        <v>0</v>
      </c>
      <c r="J22" s="44">
        <v>0</v>
      </c>
      <c r="K22" s="44">
        <v>0</v>
      </c>
      <c r="L22" s="44">
        <v>0</v>
      </c>
      <c r="M22" s="44">
        <v>0</v>
      </c>
      <c r="N22" s="94">
        <v>0</v>
      </c>
      <c r="O22" s="44">
        <v>0</v>
      </c>
      <c r="P22" s="93">
        <f t="shared" si="0"/>
        <v>0</v>
      </c>
    </row>
    <row r="23" spans="1:16" ht="24.75" customHeight="1" x14ac:dyDescent="0.2">
      <c r="A23" s="237" t="s">
        <v>211</v>
      </c>
      <c r="B23" s="237"/>
      <c r="C23" s="237"/>
      <c r="D23" s="237"/>
      <c r="E23" s="237"/>
      <c r="F23" s="237"/>
      <c r="G23" s="92">
        <v>18</v>
      </c>
      <c r="H23" s="93">
        <f>H18+H19+H20+H21+H22+H17+H9</f>
        <v>60928360</v>
      </c>
      <c r="I23" s="93">
        <f t="shared" ref="I23:N25" si="3">I18+I19+I20+I21+I22+I17+I9</f>
        <v>85396080</v>
      </c>
      <c r="J23" s="93">
        <f t="shared" si="3"/>
        <v>-6172306</v>
      </c>
      <c r="K23" s="93">
        <f t="shared" si="3"/>
        <v>3514871</v>
      </c>
      <c r="L23" s="93">
        <f t="shared" si="3"/>
        <v>0</v>
      </c>
      <c r="M23" s="93">
        <f t="shared" si="3"/>
        <v>-24176722</v>
      </c>
      <c r="N23" s="93">
        <f t="shared" si="3"/>
        <v>-21151669</v>
      </c>
      <c r="O23" s="93">
        <f>O18+O19+O20+O21+O22+O17+O9</f>
        <v>0</v>
      </c>
      <c r="P23" s="93">
        <f t="shared" si="0"/>
        <v>98338614</v>
      </c>
    </row>
    <row r="24" spans="1:16" x14ac:dyDescent="0.2">
      <c r="A24" s="226" t="s">
        <v>17</v>
      </c>
      <c r="B24" s="227"/>
      <c r="C24" s="227"/>
      <c r="D24" s="227"/>
      <c r="E24" s="227"/>
      <c r="F24" s="227"/>
      <c r="G24" s="227"/>
      <c r="H24" s="227"/>
      <c r="I24" s="227"/>
      <c r="J24" s="227"/>
      <c r="K24" s="227"/>
      <c r="L24" s="227"/>
      <c r="M24" s="227"/>
      <c r="N24" s="227"/>
      <c r="O24" s="227"/>
      <c r="P24" s="227"/>
    </row>
    <row r="25" spans="1:16" ht="12.75" customHeight="1" x14ac:dyDescent="0.2">
      <c r="A25" s="236" t="s">
        <v>213</v>
      </c>
      <c r="B25" s="236"/>
      <c r="C25" s="236"/>
      <c r="D25" s="236"/>
      <c r="E25" s="236"/>
      <c r="F25" s="236"/>
      <c r="G25" s="21">
        <v>19</v>
      </c>
      <c r="H25" s="98">
        <f>H20+H21+H22+H23+H24+H19+H11</f>
        <v>60928360</v>
      </c>
      <c r="I25" s="98">
        <f t="shared" si="3"/>
        <v>85396080</v>
      </c>
      <c r="J25" s="98">
        <v>-6172306</v>
      </c>
      <c r="K25" s="98">
        <f>K20+K21+K22+K23+K24+K19</f>
        <v>3514871</v>
      </c>
      <c r="L25" s="98">
        <f t="shared" si="3"/>
        <v>0</v>
      </c>
      <c r="M25" s="98">
        <f t="shared" si="3"/>
        <v>-24176722</v>
      </c>
      <c r="N25" s="98">
        <f t="shared" si="3"/>
        <v>-21151669</v>
      </c>
      <c r="O25" s="44">
        <v>0</v>
      </c>
      <c r="P25" s="93">
        <f>H25+I25+J25+K25+L25+M25+N25+O25</f>
        <v>98338614</v>
      </c>
    </row>
    <row r="26" spans="1:16" ht="12.75" customHeight="1" x14ac:dyDescent="0.2">
      <c r="A26" s="224" t="s">
        <v>198</v>
      </c>
      <c r="B26" s="224"/>
      <c r="C26" s="224"/>
      <c r="D26" s="224"/>
      <c r="E26" s="224"/>
      <c r="F26" s="224"/>
      <c r="G26" s="21">
        <v>20</v>
      </c>
      <c r="H26" s="44">
        <v>0</v>
      </c>
      <c r="I26" s="44">
        <v>0</v>
      </c>
      <c r="J26" s="44">
        <v>0</v>
      </c>
      <c r="K26" s="44">
        <v>0</v>
      </c>
      <c r="L26" s="44">
        <v>0</v>
      </c>
      <c r="M26" s="44">
        <v>0</v>
      </c>
      <c r="N26" s="94">
        <v>0</v>
      </c>
      <c r="O26" s="44">
        <v>0</v>
      </c>
      <c r="P26" s="93">
        <f t="shared" ref="P26:P42" si="4">H26+I26+J26+K26+L26+M26+N26+O26</f>
        <v>0</v>
      </c>
    </row>
    <row r="27" spans="1:16" ht="12.75" customHeight="1" x14ac:dyDescent="0.2">
      <c r="A27" s="224" t="s">
        <v>199</v>
      </c>
      <c r="B27" s="224"/>
      <c r="C27" s="224"/>
      <c r="D27" s="224"/>
      <c r="E27" s="224"/>
      <c r="F27" s="224"/>
      <c r="G27" s="21">
        <v>21</v>
      </c>
      <c r="H27" s="44">
        <v>0</v>
      </c>
      <c r="I27" s="44">
        <v>0</v>
      </c>
      <c r="J27" s="44">
        <v>0</v>
      </c>
      <c r="K27" s="44">
        <v>0</v>
      </c>
      <c r="L27" s="44">
        <v>0</v>
      </c>
      <c r="M27" s="44">
        <v>0</v>
      </c>
      <c r="N27" s="94">
        <v>0</v>
      </c>
      <c r="O27" s="44">
        <v>0</v>
      </c>
      <c r="P27" s="93">
        <f t="shared" si="4"/>
        <v>0</v>
      </c>
    </row>
    <row r="28" spans="1:16" ht="24" customHeight="1" x14ac:dyDescent="0.2">
      <c r="A28" s="225" t="s">
        <v>214</v>
      </c>
      <c r="B28" s="225"/>
      <c r="C28" s="225"/>
      <c r="D28" s="225"/>
      <c r="E28" s="225"/>
      <c r="F28" s="225"/>
      <c r="G28" s="92">
        <v>22</v>
      </c>
      <c r="H28" s="93">
        <f>H25+H26+H27</f>
        <v>60928360</v>
      </c>
      <c r="I28" s="93">
        <f t="shared" ref="I28:O28" si="5">I25+I26+I27</f>
        <v>85396080</v>
      </c>
      <c r="J28" s="93">
        <f t="shared" si="5"/>
        <v>-6172306</v>
      </c>
      <c r="K28" s="93">
        <f t="shared" si="5"/>
        <v>3514871</v>
      </c>
      <c r="L28" s="93">
        <f t="shared" si="5"/>
        <v>0</v>
      </c>
      <c r="M28" s="93">
        <f t="shared" si="5"/>
        <v>-24176722</v>
      </c>
      <c r="N28" s="93">
        <f t="shared" si="5"/>
        <v>-21151669</v>
      </c>
      <c r="O28" s="93">
        <f t="shared" si="5"/>
        <v>0</v>
      </c>
      <c r="P28" s="93">
        <f t="shared" si="4"/>
        <v>98338614</v>
      </c>
    </row>
    <row r="29" spans="1:16" ht="12.75" customHeight="1" x14ac:dyDescent="0.2">
      <c r="A29" s="224" t="s">
        <v>215</v>
      </c>
      <c r="B29" s="224"/>
      <c r="C29" s="224"/>
      <c r="D29" s="224"/>
      <c r="E29" s="224"/>
      <c r="F29" s="224"/>
      <c r="G29" s="21">
        <v>23</v>
      </c>
      <c r="H29" s="44">
        <v>0</v>
      </c>
      <c r="I29" s="44">
        <v>0</v>
      </c>
      <c r="J29" s="44">
        <v>0</v>
      </c>
      <c r="K29" s="44">
        <v>0</v>
      </c>
      <c r="L29" s="44">
        <v>0</v>
      </c>
      <c r="M29" s="44">
        <v>0</v>
      </c>
      <c r="N29" s="94">
        <f>RDG!J36</f>
        <v>-1014811</v>
      </c>
      <c r="O29" s="44">
        <v>0</v>
      </c>
      <c r="P29" s="93">
        <f t="shared" si="4"/>
        <v>-1014811</v>
      </c>
    </row>
    <row r="30" spans="1:16" ht="16.5" customHeight="1" x14ac:dyDescent="0.2">
      <c r="A30" s="224" t="s">
        <v>216</v>
      </c>
      <c r="B30" s="224"/>
      <c r="C30" s="224"/>
      <c r="D30" s="224"/>
      <c r="E30" s="224"/>
      <c r="F30" s="224"/>
      <c r="G30" s="21">
        <v>24</v>
      </c>
      <c r="H30" s="44">
        <v>0</v>
      </c>
      <c r="I30" s="44">
        <v>0</v>
      </c>
      <c r="J30" s="44">
        <v>0</v>
      </c>
      <c r="K30" s="44">
        <f>NT_I!I35+1</f>
        <v>-3415176</v>
      </c>
      <c r="L30" s="44">
        <v>0</v>
      </c>
      <c r="M30" s="44">
        <v>0</v>
      </c>
      <c r="N30" s="94">
        <v>0</v>
      </c>
      <c r="O30" s="44">
        <v>0</v>
      </c>
      <c r="P30" s="93">
        <f t="shared" si="4"/>
        <v>-3415176</v>
      </c>
    </row>
    <row r="31" spans="1:16" ht="12.75" customHeight="1" x14ac:dyDescent="0.2">
      <c r="A31" s="224" t="s">
        <v>217</v>
      </c>
      <c r="B31" s="224"/>
      <c r="C31" s="224"/>
      <c r="D31" s="224"/>
      <c r="E31" s="224"/>
      <c r="F31" s="224"/>
      <c r="G31" s="21">
        <v>25</v>
      </c>
      <c r="H31" s="44">
        <v>0</v>
      </c>
      <c r="I31" s="44">
        <v>0</v>
      </c>
      <c r="J31" s="44">
        <v>0</v>
      </c>
      <c r="K31" s="44">
        <v>0</v>
      </c>
      <c r="L31" s="44">
        <v>0</v>
      </c>
      <c r="M31" s="44">
        <v>0</v>
      </c>
      <c r="N31" s="94">
        <v>0</v>
      </c>
      <c r="O31" s="44">
        <v>0</v>
      </c>
      <c r="P31" s="93">
        <f t="shared" si="4"/>
        <v>0</v>
      </c>
    </row>
    <row r="32" spans="1:16" ht="12.75" customHeight="1" x14ac:dyDescent="0.2">
      <c r="A32" s="224" t="s">
        <v>218</v>
      </c>
      <c r="B32" s="224"/>
      <c r="C32" s="224"/>
      <c r="D32" s="224"/>
      <c r="E32" s="224"/>
      <c r="F32" s="224"/>
      <c r="G32" s="21">
        <v>26</v>
      </c>
      <c r="H32" s="44">
        <v>0</v>
      </c>
      <c r="I32" s="44">
        <v>0</v>
      </c>
      <c r="J32" s="44">
        <v>0</v>
      </c>
      <c r="K32" s="44">
        <v>0</v>
      </c>
      <c r="L32" s="44">
        <v>0</v>
      </c>
      <c r="M32" s="44">
        <v>0</v>
      </c>
      <c r="N32" s="94">
        <v>0</v>
      </c>
      <c r="O32" s="44">
        <v>0</v>
      </c>
      <c r="P32" s="93">
        <f t="shared" si="4"/>
        <v>0</v>
      </c>
    </row>
    <row r="33" spans="1:16" ht="24.75" customHeight="1" x14ac:dyDescent="0.2">
      <c r="A33" s="224" t="s">
        <v>219</v>
      </c>
      <c r="B33" s="224"/>
      <c r="C33" s="224"/>
      <c r="D33" s="224"/>
      <c r="E33" s="224"/>
      <c r="F33" s="224"/>
      <c r="G33" s="21">
        <v>27</v>
      </c>
      <c r="H33" s="44">
        <v>0</v>
      </c>
      <c r="I33" s="44">
        <v>0</v>
      </c>
      <c r="J33" s="44">
        <v>0</v>
      </c>
      <c r="K33" s="44">
        <v>0</v>
      </c>
      <c r="L33" s="44">
        <v>0</v>
      </c>
      <c r="M33" s="44">
        <v>0</v>
      </c>
      <c r="N33" s="94">
        <v>0</v>
      </c>
      <c r="O33" s="44">
        <v>0</v>
      </c>
      <c r="P33" s="93">
        <f t="shared" si="4"/>
        <v>0</v>
      </c>
    </row>
    <row r="34" spans="1:16" ht="12.75" customHeight="1" x14ac:dyDescent="0.2">
      <c r="A34" s="224" t="s">
        <v>220</v>
      </c>
      <c r="B34" s="224"/>
      <c r="C34" s="224"/>
      <c r="D34" s="224"/>
      <c r="E34" s="224"/>
      <c r="F34" s="224"/>
      <c r="G34" s="21">
        <v>28</v>
      </c>
      <c r="H34" s="44">
        <v>0</v>
      </c>
      <c r="I34" s="44">
        <v>0</v>
      </c>
      <c r="J34" s="44">
        <v>0</v>
      </c>
      <c r="K34" s="44">
        <v>0</v>
      </c>
      <c r="L34" s="44">
        <v>0</v>
      </c>
      <c r="M34" s="44">
        <v>0</v>
      </c>
      <c r="N34" s="94">
        <v>0</v>
      </c>
      <c r="O34" s="44">
        <v>0</v>
      </c>
      <c r="P34" s="93">
        <f t="shared" si="4"/>
        <v>0</v>
      </c>
    </row>
    <row r="35" spans="1:16" ht="12.75" customHeight="1" x14ac:dyDescent="0.2">
      <c r="A35" s="224" t="s">
        <v>221</v>
      </c>
      <c r="B35" s="224"/>
      <c r="C35" s="224"/>
      <c r="D35" s="224"/>
      <c r="E35" s="224"/>
      <c r="F35" s="224"/>
      <c r="G35" s="21">
        <v>29</v>
      </c>
      <c r="H35" s="44">
        <v>0</v>
      </c>
      <c r="I35" s="44">
        <v>0</v>
      </c>
      <c r="J35" s="44">
        <v>415776</v>
      </c>
      <c r="K35" s="44">
        <v>0</v>
      </c>
      <c r="L35" s="44">
        <v>0</v>
      </c>
      <c r="M35" s="44">
        <f>N25</f>
        <v>-21151669</v>
      </c>
      <c r="N35" s="94">
        <f>-M35</f>
        <v>21151669</v>
      </c>
      <c r="O35" s="44">
        <v>0</v>
      </c>
      <c r="P35" s="93">
        <f t="shared" si="4"/>
        <v>415776</v>
      </c>
    </row>
    <row r="36" spans="1:16" ht="25.5" customHeight="1" x14ac:dyDescent="0.2">
      <c r="A36" s="225" t="s">
        <v>222</v>
      </c>
      <c r="B36" s="225"/>
      <c r="C36" s="225"/>
      <c r="D36" s="225"/>
      <c r="E36" s="225"/>
      <c r="F36" s="225"/>
      <c r="G36" s="92">
        <v>30</v>
      </c>
      <c r="H36" s="93">
        <f>H29+H30+H31+H32+H33+H34+H35</f>
        <v>0</v>
      </c>
      <c r="I36" s="93">
        <f t="shared" ref="I36:N36" si="6">I29+I30+I31+I32+I33+I34+I35</f>
        <v>0</v>
      </c>
      <c r="J36" s="93">
        <f t="shared" si="6"/>
        <v>415776</v>
      </c>
      <c r="K36" s="93">
        <f t="shared" si="6"/>
        <v>-3415176</v>
      </c>
      <c r="L36" s="93">
        <f t="shared" si="6"/>
        <v>0</v>
      </c>
      <c r="M36" s="93">
        <f t="shared" si="6"/>
        <v>-21151669</v>
      </c>
      <c r="N36" s="93">
        <f t="shared" si="6"/>
        <v>20136858</v>
      </c>
      <c r="O36" s="93">
        <f>O29+O30+O31+O32+O33+O34+O35</f>
        <v>0</v>
      </c>
      <c r="P36" s="93">
        <f t="shared" si="4"/>
        <v>-4014211</v>
      </c>
    </row>
    <row r="37" spans="1:16" ht="12.75" customHeight="1" x14ac:dyDescent="0.2">
      <c r="A37" s="224" t="s">
        <v>223</v>
      </c>
      <c r="B37" s="224"/>
      <c r="C37" s="224"/>
      <c r="D37" s="224"/>
      <c r="E37" s="224"/>
      <c r="F37" s="224"/>
      <c r="G37" s="21">
        <v>31</v>
      </c>
      <c r="H37" s="44">
        <v>0</v>
      </c>
      <c r="I37" s="44">
        <v>0</v>
      </c>
      <c r="J37" s="44">
        <v>0</v>
      </c>
      <c r="K37" s="44">
        <v>0</v>
      </c>
      <c r="L37" s="44">
        <v>0</v>
      </c>
      <c r="M37" s="44">
        <v>0</v>
      </c>
      <c r="N37" s="94">
        <v>0</v>
      </c>
      <c r="O37" s="44">
        <v>0</v>
      </c>
      <c r="P37" s="93">
        <f t="shared" si="4"/>
        <v>0</v>
      </c>
    </row>
    <row r="38" spans="1:16" ht="12.75" customHeight="1" x14ac:dyDescent="0.2">
      <c r="A38" s="224" t="s">
        <v>224</v>
      </c>
      <c r="B38" s="224"/>
      <c r="C38" s="224"/>
      <c r="D38" s="224"/>
      <c r="E38" s="224"/>
      <c r="F38" s="224"/>
      <c r="G38" s="21">
        <v>32</v>
      </c>
      <c r="H38" s="44">
        <v>0</v>
      </c>
      <c r="I38" s="44">
        <v>0</v>
      </c>
      <c r="J38" s="44">
        <v>0</v>
      </c>
      <c r="K38" s="44">
        <v>0</v>
      </c>
      <c r="L38" s="44">
        <v>0</v>
      </c>
      <c r="M38" s="44">
        <v>0</v>
      </c>
      <c r="N38" s="94">
        <v>0</v>
      </c>
      <c r="O38" s="44">
        <v>0</v>
      </c>
      <c r="P38" s="93">
        <f t="shared" si="4"/>
        <v>0</v>
      </c>
    </row>
    <row r="39" spans="1:16" ht="12.75" customHeight="1" x14ac:dyDescent="0.2">
      <c r="A39" s="224" t="s">
        <v>228</v>
      </c>
      <c r="B39" s="224"/>
      <c r="C39" s="224"/>
      <c r="D39" s="224"/>
      <c r="E39" s="224"/>
      <c r="F39" s="224"/>
      <c r="G39" s="21">
        <v>33</v>
      </c>
      <c r="H39" s="44">
        <v>0</v>
      </c>
      <c r="I39" s="44">
        <v>0</v>
      </c>
      <c r="J39" s="44">
        <f>Bilanca!I58-J28</f>
        <v>6080525</v>
      </c>
      <c r="K39" s="44">
        <v>0</v>
      </c>
      <c r="L39" s="44">
        <v>0</v>
      </c>
      <c r="M39" s="44">
        <v>0</v>
      </c>
      <c r="N39" s="94">
        <v>0</v>
      </c>
      <c r="O39" s="44">
        <v>0</v>
      </c>
      <c r="P39" s="93">
        <f t="shared" si="4"/>
        <v>6080525</v>
      </c>
    </row>
    <row r="40" spans="1:16" ht="12.75" customHeight="1" x14ac:dyDescent="0.2">
      <c r="A40" s="224" t="s">
        <v>225</v>
      </c>
      <c r="B40" s="224"/>
      <c r="C40" s="224"/>
      <c r="D40" s="224"/>
      <c r="E40" s="224"/>
      <c r="F40" s="224"/>
      <c r="G40" s="21">
        <v>34</v>
      </c>
      <c r="H40" s="44">
        <v>0</v>
      </c>
      <c r="I40" s="44">
        <v>0</v>
      </c>
      <c r="J40" s="44">
        <v>0</v>
      </c>
      <c r="K40" s="44">
        <v>0</v>
      </c>
      <c r="L40" s="44">
        <v>0</v>
      </c>
      <c r="M40" s="44">
        <v>0</v>
      </c>
      <c r="N40" s="94">
        <v>0</v>
      </c>
      <c r="O40" s="44">
        <v>0</v>
      </c>
      <c r="P40" s="93">
        <f t="shared" si="4"/>
        <v>0</v>
      </c>
    </row>
    <row r="41" spans="1:16" ht="12.75" customHeight="1" x14ac:dyDescent="0.2">
      <c r="A41" s="236" t="s">
        <v>226</v>
      </c>
      <c r="B41" s="236"/>
      <c r="C41" s="236"/>
      <c r="D41" s="236"/>
      <c r="E41" s="236"/>
      <c r="F41" s="236"/>
      <c r="G41" s="21">
        <v>35</v>
      </c>
      <c r="H41" s="44">
        <v>0</v>
      </c>
      <c r="I41" s="44">
        <v>0</v>
      </c>
      <c r="J41" s="44">
        <v>0</v>
      </c>
      <c r="K41" s="44">
        <v>0</v>
      </c>
      <c r="L41" s="44">
        <v>0</v>
      </c>
      <c r="M41" s="44">
        <v>0</v>
      </c>
      <c r="N41" s="94">
        <v>0</v>
      </c>
      <c r="O41" s="44">
        <v>0</v>
      </c>
      <c r="P41" s="93">
        <f t="shared" si="4"/>
        <v>0</v>
      </c>
    </row>
    <row r="42" spans="1:16" ht="20.25" customHeight="1" x14ac:dyDescent="0.2">
      <c r="A42" s="237" t="s">
        <v>227</v>
      </c>
      <c r="B42" s="237"/>
      <c r="C42" s="237"/>
      <c r="D42" s="237"/>
      <c r="E42" s="237"/>
      <c r="F42" s="237"/>
      <c r="G42" s="95">
        <v>36</v>
      </c>
      <c r="H42" s="96">
        <f>H28+H36+H37+H38+H39+H40+H41</f>
        <v>60928360</v>
      </c>
      <c r="I42" s="96">
        <f t="shared" ref="I42:O42" si="7">I28+I36+I37+I38+I39+I40+I41</f>
        <v>85396080</v>
      </c>
      <c r="J42" s="96">
        <f t="shared" si="7"/>
        <v>323995</v>
      </c>
      <c r="K42" s="96">
        <f t="shared" si="7"/>
        <v>99695</v>
      </c>
      <c r="L42" s="96">
        <f t="shared" si="7"/>
        <v>0</v>
      </c>
      <c r="M42" s="96">
        <f t="shared" si="7"/>
        <v>-45328391</v>
      </c>
      <c r="N42" s="96">
        <f t="shared" si="7"/>
        <v>-1014811</v>
      </c>
      <c r="O42" s="96">
        <f t="shared" si="7"/>
        <v>0</v>
      </c>
      <c r="P42" s="93">
        <f t="shared" si="4"/>
        <v>100404928</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61"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0"/>
  <sheetViews>
    <sheetView tabSelected="1" view="pageBreakPreview" topLeftCell="A87" zoomScale="130" zoomScaleNormal="100" zoomScaleSheetLayoutView="130" workbookViewId="0">
      <selection activeCell="A102" sqref="A102"/>
    </sheetView>
  </sheetViews>
  <sheetFormatPr defaultRowHeight="12.75" x14ac:dyDescent="0.2"/>
  <sheetData>
    <row r="1" spans="1:9" ht="12.75" customHeight="1" x14ac:dyDescent="0.2">
      <c r="A1" s="238" t="s">
        <v>306</v>
      </c>
      <c r="B1" s="238"/>
      <c r="C1" s="238"/>
      <c r="D1" s="238"/>
      <c r="E1" s="238"/>
      <c r="F1" s="238"/>
      <c r="G1" s="238"/>
      <c r="H1" s="238"/>
      <c r="I1" s="238"/>
    </row>
    <row r="2" spans="1:9" x14ac:dyDescent="0.2">
      <c r="A2" s="238"/>
      <c r="B2" s="238"/>
      <c r="C2" s="238"/>
      <c r="D2" s="238"/>
      <c r="E2" s="238"/>
      <c r="F2" s="238"/>
      <c r="G2" s="238"/>
      <c r="H2" s="238"/>
      <c r="I2" s="238"/>
    </row>
    <row r="3" spans="1:9" x14ac:dyDescent="0.2">
      <c r="A3" s="238"/>
      <c r="B3" s="238"/>
      <c r="C3" s="238"/>
      <c r="D3" s="238"/>
      <c r="E3" s="238"/>
      <c r="F3" s="238"/>
      <c r="G3" s="238"/>
      <c r="H3" s="238"/>
      <c r="I3" s="238"/>
    </row>
    <row r="4" spans="1:9" x14ac:dyDescent="0.2">
      <c r="A4" s="238"/>
      <c r="B4" s="238"/>
      <c r="C4" s="238"/>
      <c r="D4" s="238"/>
      <c r="E4" s="238"/>
      <c r="F4" s="238"/>
      <c r="G4" s="238"/>
      <c r="H4" s="238"/>
      <c r="I4" s="238"/>
    </row>
    <row r="5" spans="1:9" x14ac:dyDescent="0.2">
      <c r="A5" s="238"/>
      <c r="B5" s="238"/>
      <c r="C5" s="238"/>
      <c r="D5" s="238"/>
      <c r="E5" s="238"/>
      <c r="F5" s="238"/>
      <c r="G5" s="238"/>
      <c r="H5" s="238"/>
      <c r="I5" s="238"/>
    </row>
    <row r="6" spans="1:9" x14ac:dyDescent="0.2">
      <c r="A6" s="238"/>
      <c r="B6" s="238"/>
      <c r="C6" s="238"/>
      <c r="D6" s="238"/>
      <c r="E6" s="238"/>
      <c r="F6" s="238"/>
      <c r="G6" s="238"/>
      <c r="H6" s="238"/>
      <c r="I6" s="238"/>
    </row>
    <row r="7" spans="1:9" x14ac:dyDescent="0.2">
      <c r="A7" s="238"/>
      <c r="B7" s="238"/>
      <c r="C7" s="238"/>
      <c r="D7" s="238"/>
      <c r="E7" s="238"/>
      <c r="F7" s="238"/>
      <c r="G7" s="238"/>
      <c r="H7" s="238"/>
      <c r="I7" s="238"/>
    </row>
    <row r="8" spans="1:9" x14ac:dyDescent="0.2">
      <c r="A8" s="238"/>
      <c r="B8" s="238"/>
      <c r="C8" s="238"/>
      <c r="D8" s="238"/>
      <c r="E8" s="238"/>
      <c r="F8" s="238"/>
      <c r="G8" s="238"/>
      <c r="H8" s="238"/>
      <c r="I8" s="238"/>
    </row>
    <row r="9" spans="1:9" x14ac:dyDescent="0.2">
      <c r="A9" s="238"/>
      <c r="B9" s="238"/>
      <c r="C9" s="238"/>
      <c r="D9" s="238"/>
      <c r="E9" s="238"/>
      <c r="F9" s="238"/>
      <c r="G9" s="238"/>
      <c r="H9" s="238"/>
      <c r="I9" s="238"/>
    </row>
    <row r="10" spans="1:9" x14ac:dyDescent="0.2">
      <c r="A10" s="238"/>
      <c r="B10" s="238"/>
      <c r="C10" s="238"/>
      <c r="D10" s="238"/>
      <c r="E10" s="238"/>
      <c r="F10" s="238"/>
      <c r="G10" s="238"/>
      <c r="H10" s="238"/>
      <c r="I10" s="238"/>
    </row>
    <row r="11" spans="1:9" x14ac:dyDescent="0.2">
      <c r="A11" s="238"/>
      <c r="B11" s="238"/>
      <c r="C11" s="238"/>
      <c r="D11" s="238"/>
      <c r="E11" s="238"/>
      <c r="F11" s="238"/>
      <c r="G11" s="238"/>
      <c r="H11" s="238"/>
      <c r="I11" s="238"/>
    </row>
    <row r="12" spans="1:9" x14ac:dyDescent="0.2">
      <c r="A12" s="238"/>
      <c r="B12" s="238"/>
      <c r="C12" s="238"/>
      <c r="D12" s="238"/>
      <c r="E12" s="238"/>
      <c r="F12" s="238"/>
      <c r="G12" s="238"/>
      <c r="H12" s="238"/>
      <c r="I12" s="238"/>
    </row>
    <row r="13" spans="1:9" x14ac:dyDescent="0.2">
      <c r="A13" s="238"/>
      <c r="B13" s="238"/>
      <c r="C13" s="238"/>
      <c r="D13" s="238"/>
      <c r="E13" s="238"/>
      <c r="F13" s="238"/>
      <c r="G13" s="238"/>
      <c r="H13" s="238"/>
      <c r="I13" s="238"/>
    </row>
    <row r="14" spans="1:9" x14ac:dyDescent="0.2">
      <c r="A14" s="238"/>
      <c r="B14" s="238"/>
      <c r="C14" s="238"/>
      <c r="D14" s="238"/>
      <c r="E14" s="238"/>
      <c r="F14" s="238"/>
      <c r="G14" s="238"/>
      <c r="H14" s="238"/>
      <c r="I14" s="238"/>
    </row>
    <row r="15" spans="1:9" x14ac:dyDescent="0.2">
      <c r="A15" s="238"/>
      <c r="B15" s="238"/>
      <c r="C15" s="238"/>
      <c r="D15" s="238"/>
      <c r="E15" s="238"/>
      <c r="F15" s="238"/>
      <c r="G15" s="238"/>
      <c r="H15" s="238"/>
      <c r="I15" s="238"/>
    </row>
    <row r="16" spans="1:9" x14ac:dyDescent="0.2">
      <c r="A16" s="238"/>
      <c r="B16" s="238"/>
      <c r="C16" s="238"/>
      <c r="D16" s="238"/>
      <c r="E16" s="238"/>
      <c r="F16" s="238"/>
      <c r="G16" s="238"/>
      <c r="H16" s="238"/>
      <c r="I16" s="238"/>
    </row>
    <row r="17" spans="1:9" x14ac:dyDescent="0.2">
      <c r="A17" s="238"/>
      <c r="B17" s="238"/>
      <c r="C17" s="238"/>
      <c r="D17" s="238"/>
      <c r="E17" s="238"/>
      <c r="F17" s="238"/>
      <c r="G17" s="238"/>
      <c r="H17" s="238"/>
      <c r="I17" s="238"/>
    </row>
    <row r="18" spans="1:9" x14ac:dyDescent="0.2">
      <c r="A18" s="238"/>
      <c r="B18" s="238"/>
      <c r="C18" s="238"/>
      <c r="D18" s="238"/>
      <c r="E18" s="238"/>
      <c r="F18" s="238"/>
      <c r="G18" s="238"/>
      <c r="H18" s="238"/>
      <c r="I18" s="238"/>
    </row>
    <row r="19" spans="1:9" x14ac:dyDescent="0.2">
      <c r="A19" s="238"/>
      <c r="B19" s="238"/>
      <c r="C19" s="238"/>
      <c r="D19" s="238"/>
      <c r="E19" s="238"/>
      <c r="F19" s="238"/>
      <c r="G19" s="238"/>
      <c r="H19" s="238"/>
      <c r="I19" s="238"/>
    </row>
    <row r="20" spans="1:9" x14ac:dyDescent="0.2">
      <c r="A20" s="238"/>
      <c r="B20" s="238"/>
      <c r="C20" s="238"/>
      <c r="D20" s="238"/>
      <c r="E20" s="238"/>
      <c r="F20" s="238"/>
      <c r="G20" s="238"/>
      <c r="H20" s="238"/>
      <c r="I20" s="238"/>
    </row>
    <row r="21" spans="1:9" x14ac:dyDescent="0.2">
      <c r="A21" s="238"/>
      <c r="B21" s="238"/>
      <c r="C21" s="238"/>
      <c r="D21" s="238"/>
      <c r="E21" s="238"/>
      <c r="F21" s="238"/>
      <c r="G21" s="238"/>
      <c r="H21" s="238"/>
      <c r="I21" s="238"/>
    </row>
    <row r="22" spans="1:9" x14ac:dyDescent="0.2">
      <c r="A22" s="238"/>
      <c r="B22" s="238"/>
      <c r="C22" s="238"/>
      <c r="D22" s="238"/>
      <c r="E22" s="238"/>
      <c r="F22" s="238"/>
      <c r="G22" s="238"/>
      <c r="H22" s="238"/>
      <c r="I22" s="238"/>
    </row>
    <row r="23" spans="1:9" x14ac:dyDescent="0.2">
      <c r="A23" s="238"/>
      <c r="B23" s="238"/>
      <c r="C23" s="238"/>
      <c r="D23" s="238"/>
      <c r="E23" s="238"/>
      <c r="F23" s="238"/>
      <c r="G23" s="238"/>
      <c r="H23" s="238"/>
      <c r="I23" s="238"/>
    </row>
    <row r="24" spans="1:9" x14ac:dyDescent="0.2">
      <c r="A24" s="238"/>
      <c r="B24" s="238"/>
      <c r="C24" s="238"/>
      <c r="D24" s="238"/>
      <c r="E24" s="238"/>
      <c r="F24" s="238"/>
      <c r="G24" s="238"/>
      <c r="H24" s="238"/>
      <c r="I24" s="238"/>
    </row>
    <row r="25" spans="1:9" x14ac:dyDescent="0.2">
      <c r="A25" s="238"/>
      <c r="B25" s="238"/>
      <c r="C25" s="238"/>
      <c r="D25" s="238"/>
      <c r="E25" s="238"/>
      <c r="F25" s="238"/>
      <c r="G25" s="238"/>
      <c r="H25" s="238"/>
      <c r="I25" s="238"/>
    </row>
    <row r="26" spans="1:9" x14ac:dyDescent="0.2">
      <c r="A26" s="238"/>
      <c r="B26" s="238"/>
      <c r="C26" s="238"/>
      <c r="D26" s="238"/>
      <c r="E26" s="238"/>
      <c r="F26" s="238"/>
      <c r="G26" s="238"/>
      <c r="H26" s="238"/>
      <c r="I26" s="238"/>
    </row>
    <row r="27" spans="1:9" x14ac:dyDescent="0.2">
      <c r="A27" s="238"/>
      <c r="B27" s="238"/>
      <c r="C27" s="238"/>
      <c r="D27" s="238"/>
      <c r="E27" s="238"/>
      <c r="F27" s="238"/>
      <c r="G27" s="238"/>
      <c r="H27" s="238"/>
      <c r="I27" s="238"/>
    </row>
    <row r="28" spans="1:9" x14ac:dyDescent="0.2">
      <c r="A28" s="238"/>
      <c r="B28" s="238"/>
      <c r="C28" s="238"/>
      <c r="D28" s="238"/>
      <c r="E28" s="238"/>
      <c r="F28" s="238"/>
      <c r="G28" s="238"/>
      <c r="H28" s="238"/>
      <c r="I28" s="238"/>
    </row>
    <row r="29" spans="1:9" x14ac:dyDescent="0.2">
      <c r="A29" s="238"/>
      <c r="B29" s="238"/>
      <c r="C29" s="238"/>
      <c r="D29" s="238"/>
      <c r="E29" s="238"/>
      <c r="F29" s="238"/>
      <c r="G29" s="238"/>
      <c r="H29" s="238"/>
      <c r="I29" s="238"/>
    </row>
    <row r="30" spans="1:9" x14ac:dyDescent="0.2">
      <c r="A30" s="238"/>
      <c r="B30" s="238"/>
      <c r="C30" s="238"/>
      <c r="D30" s="238"/>
      <c r="E30" s="238"/>
      <c r="F30" s="238"/>
      <c r="G30" s="238"/>
      <c r="H30" s="238"/>
      <c r="I30" s="238"/>
    </row>
    <row r="31" spans="1:9" x14ac:dyDescent="0.2">
      <c r="A31" s="238"/>
      <c r="B31" s="238"/>
      <c r="C31" s="238"/>
      <c r="D31" s="238"/>
      <c r="E31" s="238"/>
      <c r="F31" s="238"/>
      <c r="G31" s="238"/>
      <c r="H31" s="238"/>
      <c r="I31" s="238"/>
    </row>
    <row r="32" spans="1:9" x14ac:dyDescent="0.2">
      <c r="A32" s="238"/>
      <c r="B32" s="238"/>
      <c r="C32" s="238"/>
      <c r="D32" s="238"/>
      <c r="E32" s="238"/>
      <c r="F32" s="238"/>
      <c r="G32" s="238"/>
      <c r="H32" s="238"/>
      <c r="I32" s="238"/>
    </row>
    <row r="33" spans="1:9" x14ac:dyDescent="0.2">
      <c r="A33" s="238"/>
      <c r="B33" s="238"/>
      <c r="C33" s="238"/>
      <c r="D33" s="238"/>
      <c r="E33" s="238"/>
      <c r="F33" s="238"/>
      <c r="G33" s="238"/>
      <c r="H33" s="238"/>
      <c r="I33" s="238"/>
    </row>
    <row r="34" spans="1:9" x14ac:dyDescent="0.2">
      <c r="A34" s="238"/>
      <c r="B34" s="238"/>
      <c r="C34" s="238"/>
      <c r="D34" s="238"/>
      <c r="E34" s="238"/>
      <c r="F34" s="238"/>
      <c r="G34" s="238"/>
      <c r="H34" s="238"/>
      <c r="I34" s="238"/>
    </row>
    <row r="35" spans="1:9" x14ac:dyDescent="0.2">
      <c r="A35" s="238"/>
      <c r="B35" s="238"/>
      <c r="C35" s="238"/>
      <c r="D35" s="238"/>
      <c r="E35" s="238"/>
      <c r="F35" s="238"/>
      <c r="G35" s="238"/>
      <c r="H35" s="238"/>
      <c r="I35" s="238"/>
    </row>
    <row r="36" spans="1:9" x14ac:dyDescent="0.2">
      <c r="A36" s="238"/>
      <c r="B36" s="238"/>
      <c r="C36" s="238"/>
      <c r="D36" s="238"/>
      <c r="E36" s="238"/>
      <c r="F36" s="238"/>
      <c r="G36" s="238"/>
      <c r="H36" s="238"/>
      <c r="I36" s="238"/>
    </row>
    <row r="37" spans="1:9" x14ac:dyDescent="0.2">
      <c r="A37" s="238"/>
      <c r="B37" s="238"/>
      <c r="C37" s="238"/>
      <c r="D37" s="238"/>
      <c r="E37" s="238"/>
      <c r="F37" s="238"/>
      <c r="G37" s="238"/>
      <c r="H37" s="238"/>
      <c r="I37" s="238"/>
    </row>
    <row r="38" spans="1:9" x14ac:dyDescent="0.2">
      <c r="A38" s="238"/>
      <c r="B38" s="238"/>
      <c r="C38" s="238"/>
      <c r="D38" s="238"/>
      <c r="E38" s="238"/>
      <c r="F38" s="238"/>
      <c r="G38" s="238"/>
      <c r="H38" s="238"/>
      <c r="I38" s="238"/>
    </row>
    <row r="39" spans="1:9" x14ac:dyDescent="0.2">
      <c r="A39" s="238"/>
      <c r="B39" s="238"/>
      <c r="C39" s="238"/>
      <c r="D39" s="238"/>
      <c r="E39" s="238"/>
      <c r="F39" s="238"/>
      <c r="G39" s="238"/>
      <c r="H39" s="238"/>
      <c r="I39" s="238"/>
    </row>
    <row r="40" spans="1:9" x14ac:dyDescent="0.2">
      <c r="A40" s="238"/>
      <c r="B40" s="238"/>
      <c r="C40" s="238"/>
      <c r="D40" s="238"/>
      <c r="E40" s="238"/>
      <c r="F40" s="238"/>
      <c r="G40" s="238"/>
      <c r="H40" s="238"/>
      <c r="I40" s="238"/>
    </row>
    <row r="41" spans="1:9" x14ac:dyDescent="0.2">
      <c r="A41" s="238"/>
      <c r="B41" s="238"/>
      <c r="C41" s="238"/>
      <c r="D41" s="238"/>
      <c r="E41" s="238"/>
      <c r="F41" s="238"/>
      <c r="G41" s="238"/>
      <c r="H41" s="238"/>
      <c r="I41" s="238"/>
    </row>
    <row r="42" spans="1:9" x14ac:dyDescent="0.2">
      <c r="A42" s="238"/>
      <c r="B42" s="238"/>
      <c r="C42" s="238"/>
      <c r="D42" s="238"/>
      <c r="E42" s="238"/>
      <c r="F42" s="238"/>
      <c r="G42" s="238"/>
      <c r="H42" s="238"/>
      <c r="I42" s="238"/>
    </row>
    <row r="43" spans="1:9" x14ac:dyDescent="0.2">
      <c r="A43" s="238"/>
      <c r="B43" s="238"/>
      <c r="C43" s="238"/>
      <c r="D43" s="238"/>
      <c r="E43" s="238"/>
      <c r="F43" s="238"/>
      <c r="G43" s="238"/>
      <c r="H43" s="238"/>
      <c r="I43" s="238"/>
    </row>
    <row r="44" spans="1:9" x14ac:dyDescent="0.2">
      <c r="A44" s="238"/>
      <c r="B44" s="238"/>
      <c r="C44" s="238"/>
      <c r="D44" s="238"/>
      <c r="E44" s="238"/>
      <c r="F44" s="238"/>
      <c r="G44" s="238"/>
      <c r="H44" s="238"/>
      <c r="I44" s="238"/>
    </row>
    <row r="45" spans="1:9" x14ac:dyDescent="0.2">
      <c r="A45" s="238"/>
      <c r="B45" s="238"/>
      <c r="C45" s="238"/>
      <c r="D45" s="238"/>
      <c r="E45" s="238"/>
      <c r="F45" s="238"/>
      <c r="G45" s="238"/>
      <c r="H45" s="238"/>
      <c r="I45" s="238"/>
    </row>
    <row r="46" spans="1:9" x14ac:dyDescent="0.2">
      <c r="A46" s="238"/>
      <c r="B46" s="238"/>
      <c r="C46" s="238"/>
      <c r="D46" s="238"/>
      <c r="E46" s="238"/>
      <c r="F46" s="238"/>
      <c r="G46" s="238"/>
      <c r="H46" s="238"/>
      <c r="I46" s="238"/>
    </row>
    <row r="47" spans="1:9" x14ac:dyDescent="0.2">
      <c r="A47" s="238"/>
      <c r="B47" s="238"/>
      <c r="C47" s="238"/>
      <c r="D47" s="238"/>
      <c r="E47" s="238"/>
      <c r="F47" s="238"/>
      <c r="G47" s="238"/>
      <c r="H47" s="238"/>
      <c r="I47" s="238"/>
    </row>
    <row r="48" spans="1:9" x14ac:dyDescent="0.2">
      <c r="A48" s="238"/>
      <c r="B48" s="238"/>
      <c r="C48" s="238"/>
      <c r="D48" s="238"/>
      <c r="E48" s="238"/>
      <c r="F48" s="238"/>
      <c r="G48" s="238"/>
      <c r="H48" s="238"/>
      <c r="I48" s="238"/>
    </row>
    <row r="49" spans="1:9" x14ac:dyDescent="0.2">
      <c r="A49" s="238"/>
      <c r="B49" s="238"/>
      <c r="C49" s="238"/>
      <c r="D49" s="238"/>
      <c r="E49" s="238"/>
      <c r="F49" s="238"/>
      <c r="G49" s="238"/>
      <c r="H49" s="238"/>
      <c r="I49" s="238"/>
    </row>
    <row r="50" spans="1:9" x14ac:dyDescent="0.2">
      <c r="A50" s="238"/>
      <c r="B50" s="238"/>
      <c r="C50" s="238"/>
      <c r="D50" s="238"/>
      <c r="E50" s="238"/>
      <c r="F50" s="238"/>
      <c r="G50" s="238"/>
      <c r="H50" s="238"/>
      <c r="I50" s="238"/>
    </row>
    <row r="51" spans="1:9" x14ac:dyDescent="0.2">
      <c r="A51" s="238"/>
      <c r="B51" s="238"/>
      <c r="C51" s="238"/>
      <c r="D51" s="238"/>
      <c r="E51" s="238"/>
      <c r="F51" s="238"/>
      <c r="G51" s="238"/>
      <c r="H51" s="238"/>
      <c r="I51" s="238"/>
    </row>
    <row r="52" spans="1:9" x14ac:dyDescent="0.2">
      <c r="A52" s="238"/>
      <c r="B52" s="238"/>
      <c r="C52" s="238"/>
      <c r="D52" s="238"/>
      <c r="E52" s="238"/>
      <c r="F52" s="238"/>
      <c r="G52" s="238"/>
      <c r="H52" s="238"/>
      <c r="I52" s="238"/>
    </row>
    <row r="53" spans="1:9" x14ac:dyDescent="0.2">
      <c r="A53" s="238"/>
      <c r="B53" s="238"/>
      <c r="C53" s="238"/>
      <c r="D53" s="238"/>
      <c r="E53" s="238"/>
      <c r="F53" s="238"/>
      <c r="G53" s="238"/>
      <c r="H53" s="238"/>
      <c r="I53" s="238"/>
    </row>
    <row r="54" spans="1:9" x14ac:dyDescent="0.2">
      <c r="A54" s="238"/>
      <c r="B54" s="238"/>
      <c r="C54" s="238"/>
      <c r="D54" s="238"/>
      <c r="E54" s="238"/>
      <c r="F54" s="238"/>
      <c r="G54" s="238"/>
      <c r="H54" s="238"/>
      <c r="I54" s="238"/>
    </row>
    <row r="55" spans="1:9" x14ac:dyDescent="0.2">
      <c r="A55" s="238"/>
      <c r="B55" s="238"/>
      <c r="C55" s="238"/>
      <c r="D55" s="238"/>
      <c r="E55" s="238"/>
      <c r="F55" s="238"/>
      <c r="G55" s="238"/>
      <c r="H55" s="238"/>
      <c r="I55" s="238"/>
    </row>
    <row r="56" spans="1:9" x14ac:dyDescent="0.2">
      <c r="A56" s="238"/>
      <c r="B56" s="238"/>
      <c r="C56" s="238"/>
      <c r="D56" s="238"/>
      <c r="E56" s="238"/>
      <c r="F56" s="238"/>
      <c r="G56" s="238"/>
      <c r="H56" s="238"/>
      <c r="I56" s="238"/>
    </row>
    <row r="57" spans="1:9" x14ac:dyDescent="0.2">
      <c r="A57" s="238"/>
      <c r="B57" s="238"/>
      <c r="C57" s="238"/>
      <c r="D57" s="238"/>
      <c r="E57" s="238"/>
      <c r="F57" s="238"/>
      <c r="G57" s="238"/>
      <c r="H57" s="238"/>
      <c r="I57" s="238"/>
    </row>
    <row r="58" spans="1:9" x14ac:dyDescent="0.2">
      <c r="A58" s="238"/>
      <c r="B58" s="238"/>
      <c r="C58" s="238"/>
      <c r="D58" s="238"/>
      <c r="E58" s="238"/>
      <c r="F58" s="238"/>
      <c r="G58" s="238"/>
      <c r="H58" s="238"/>
      <c r="I58" s="238"/>
    </row>
    <row r="59" spans="1:9" x14ac:dyDescent="0.2">
      <c r="A59" s="238"/>
      <c r="B59" s="238"/>
      <c r="C59" s="238"/>
      <c r="D59" s="238"/>
      <c r="E59" s="238"/>
      <c r="F59" s="238"/>
      <c r="G59" s="238"/>
      <c r="H59" s="238"/>
      <c r="I59" s="238"/>
    </row>
    <row r="60" spans="1:9" x14ac:dyDescent="0.2">
      <c r="A60" s="238"/>
      <c r="B60" s="238"/>
      <c r="C60" s="238"/>
      <c r="D60" s="238"/>
      <c r="E60" s="238"/>
      <c r="F60" s="238"/>
      <c r="G60" s="238"/>
      <c r="H60" s="238"/>
      <c r="I60" s="238"/>
    </row>
    <row r="61" spans="1:9" x14ac:dyDescent="0.2">
      <c r="A61" s="238"/>
      <c r="B61" s="238"/>
      <c r="C61" s="238"/>
      <c r="D61" s="238"/>
      <c r="E61" s="238"/>
      <c r="F61" s="238"/>
      <c r="G61" s="238"/>
      <c r="H61" s="238"/>
      <c r="I61" s="238"/>
    </row>
    <row r="62" spans="1:9" x14ac:dyDescent="0.2">
      <c r="A62" s="238"/>
      <c r="B62" s="238"/>
      <c r="C62" s="238"/>
      <c r="D62" s="238"/>
      <c r="E62" s="238"/>
      <c r="F62" s="238"/>
      <c r="G62" s="238"/>
      <c r="H62" s="238"/>
      <c r="I62" s="238"/>
    </row>
    <row r="63" spans="1:9" x14ac:dyDescent="0.2">
      <c r="A63" s="238"/>
      <c r="B63" s="238"/>
      <c r="C63" s="238"/>
      <c r="D63" s="238"/>
      <c r="E63" s="238"/>
      <c r="F63" s="238"/>
      <c r="G63" s="238"/>
      <c r="H63" s="238"/>
      <c r="I63" s="238"/>
    </row>
    <row r="64" spans="1:9" x14ac:dyDescent="0.2">
      <c r="A64" s="238"/>
      <c r="B64" s="238"/>
      <c r="C64" s="238"/>
      <c r="D64" s="238"/>
      <c r="E64" s="238"/>
      <c r="F64" s="238"/>
      <c r="G64" s="238"/>
      <c r="H64" s="238"/>
      <c r="I64" s="238"/>
    </row>
    <row r="65" spans="1:9" x14ac:dyDescent="0.2">
      <c r="A65" s="238"/>
      <c r="B65" s="238"/>
      <c r="C65" s="238"/>
      <c r="D65" s="238"/>
      <c r="E65" s="238"/>
      <c r="F65" s="238"/>
      <c r="G65" s="238"/>
      <c r="H65" s="238"/>
      <c r="I65" s="238"/>
    </row>
    <row r="66" spans="1:9" x14ac:dyDescent="0.2">
      <c r="A66" s="238"/>
      <c r="B66" s="238"/>
      <c r="C66" s="238"/>
      <c r="D66" s="238"/>
      <c r="E66" s="238"/>
      <c r="F66" s="238"/>
      <c r="G66" s="238"/>
      <c r="H66" s="238"/>
      <c r="I66" s="238"/>
    </row>
    <row r="67" spans="1:9" x14ac:dyDescent="0.2">
      <c r="A67" s="238"/>
      <c r="B67" s="238"/>
      <c r="C67" s="238"/>
      <c r="D67" s="238"/>
      <c r="E67" s="238"/>
      <c r="F67" s="238"/>
      <c r="G67" s="238"/>
      <c r="H67" s="238"/>
      <c r="I67" s="238"/>
    </row>
    <row r="68" spans="1:9" x14ac:dyDescent="0.2">
      <c r="A68" s="238"/>
      <c r="B68" s="238"/>
      <c r="C68" s="238"/>
      <c r="D68" s="238"/>
      <c r="E68" s="238"/>
      <c r="F68" s="238"/>
      <c r="G68" s="238"/>
      <c r="H68" s="238"/>
      <c r="I68" s="238"/>
    </row>
    <row r="69" spans="1:9" x14ac:dyDescent="0.2">
      <c r="A69" s="238"/>
      <c r="B69" s="238"/>
      <c r="C69" s="238"/>
      <c r="D69" s="238"/>
      <c r="E69" s="238"/>
      <c r="F69" s="238"/>
      <c r="G69" s="238"/>
      <c r="H69" s="238"/>
      <c r="I69" s="238"/>
    </row>
    <row r="70" spans="1:9" x14ac:dyDescent="0.2">
      <c r="A70" s="238"/>
      <c r="B70" s="238"/>
      <c r="C70" s="238"/>
      <c r="D70" s="238"/>
      <c r="E70" s="238"/>
      <c r="F70" s="238"/>
      <c r="G70" s="238"/>
      <c r="H70" s="238"/>
      <c r="I70" s="238"/>
    </row>
    <row r="71" spans="1:9" x14ac:dyDescent="0.2">
      <c r="A71" s="238"/>
      <c r="B71" s="238"/>
      <c r="C71" s="238"/>
      <c r="D71" s="238"/>
      <c r="E71" s="238"/>
      <c r="F71" s="238"/>
      <c r="G71" s="238"/>
      <c r="H71" s="238"/>
      <c r="I71" s="238"/>
    </row>
    <row r="72" spans="1:9" x14ac:dyDescent="0.2">
      <c r="A72" s="238"/>
      <c r="B72" s="238"/>
      <c r="C72" s="238"/>
      <c r="D72" s="238"/>
      <c r="E72" s="238"/>
      <c r="F72" s="238"/>
      <c r="G72" s="238"/>
      <c r="H72" s="238"/>
      <c r="I72" s="238"/>
    </row>
    <row r="73" spans="1:9" x14ac:dyDescent="0.2">
      <c r="A73" s="238"/>
      <c r="B73" s="238"/>
      <c r="C73" s="238"/>
      <c r="D73" s="238"/>
      <c r="E73" s="238"/>
      <c r="F73" s="238"/>
      <c r="G73" s="238"/>
      <c r="H73" s="238"/>
      <c r="I73" s="238"/>
    </row>
    <row r="74" spans="1:9" x14ac:dyDescent="0.2">
      <c r="A74" s="238"/>
      <c r="B74" s="238"/>
      <c r="C74" s="238"/>
      <c r="D74" s="238"/>
      <c r="E74" s="238"/>
      <c r="F74" s="238"/>
      <c r="G74" s="238"/>
      <c r="H74" s="238"/>
      <c r="I74" s="238"/>
    </row>
    <row r="75" spans="1:9" x14ac:dyDescent="0.2">
      <c r="A75" s="238"/>
      <c r="B75" s="238"/>
      <c r="C75" s="238"/>
      <c r="D75" s="238"/>
      <c r="E75" s="238"/>
      <c r="F75" s="238"/>
      <c r="G75" s="238"/>
      <c r="H75" s="238"/>
      <c r="I75" s="238"/>
    </row>
    <row r="76" spans="1:9" x14ac:dyDescent="0.2">
      <c r="A76" s="238"/>
      <c r="B76" s="238"/>
      <c r="C76" s="238"/>
      <c r="D76" s="238"/>
      <c r="E76" s="238"/>
      <c r="F76" s="238"/>
      <c r="G76" s="238"/>
      <c r="H76" s="238"/>
      <c r="I76" s="238"/>
    </row>
    <row r="77" spans="1:9" x14ac:dyDescent="0.2">
      <c r="A77" s="238"/>
      <c r="B77" s="238"/>
      <c r="C77" s="238"/>
      <c r="D77" s="238"/>
      <c r="E77" s="238"/>
      <c r="F77" s="238"/>
      <c r="G77" s="238"/>
      <c r="H77" s="238"/>
      <c r="I77" s="238"/>
    </row>
    <row r="78" spans="1:9" x14ac:dyDescent="0.2">
      <c r="A78" s="238"/>
      <c r="B78" s="238"/>
      <c r="C78" s="238"/>
      <c r="D78" s="238"/>
      <c r="E78" s="238"/>
      <c r="F78" s="238"/>
      <c r="G78" s="238"/>
      <c r="H78" s="238"/>
      <c r="I78" s="238"/>
    </row>
    <row r="79" spans="1:9" x14ac:dyDescent="0.2">
      <c r="A79" s="238"/>
      <c r="B79" s="238"/>
      <c r="C79" s="238"/>
      <c r="D79" s="238"/>
      <c r="E79" s="238"/>
      <c r="F79" s="238"/>
      <c r="G79" s="238"/>
      <c r="H79" s="238"/>
      <c r="I79" s="238"/>
    </row>
    <row r="80" spans="1:9" x14ac:dyDescent="0.2">
      <c r="A80" s="238"/>
      <c r="B80" s="238"/>
      <c r="C80" s="238"/>
      <c r="D80" s="238"/>
      <c r="E80" s="238"/>
      <c r="F80" s="238"/>
      <c r="G80" s="238"/>
      <c r="H80" s="238"/>
      <c r="I80" s="238"/>
    </row>
    <row r="81" spans="1:9" x14ac:dyDescent="0.2">
      <c r="A81" s="238"/>
      <c r="B81" s="238"/>
      <c r="C81" s="238"/>
      <c r="D81" s="238"/>
      <c r="E81" s="238"/>
      <c r="F81" s="238"/>
      <c r="G81" s="238"/>
      <c r="H81" s="238"/>
      <c r="I81" s="238"/>
    </row>
    <row r="82" spans="1:9" x14ac:dyDescent="0.2">
      <c r="A82" s="238"/>
      <c r="B82" s="238"/>
      <c r="C82" s="238"/>
      <c r="D82" s="238"/>
      <c r="E82" s="238"/>
      <c r="F82" s="238"/>
      <c r="G82" s="238"/>
      <c r="H82" s="238"/>
      <c r="I82" s="238"/>
    </row>
    <row r="83" spans="1:9" x14ac:dyDescent="0.2">
      <c r="A83" s="238"/>
      <c r="B83" s="238"/>
      <c r="C83" s="238"/>
      <c r="D83" s="238"/>
      <c r="E83" s="238"/>
      <c r="F83" s="238"/>
      <c r="G83" s="238"/>
      <c r="H83" s="238"/>
      <c r="I83" s="238"/>
    </row>
    <row r="84" spans="1:9" x14ac:dyDescent="0.2">
      <c r="A84" s="238"/>
      <c r="B84" s="238"/>
      <c r="C84" s="238"/>
      <c r="D84" s="238"/>
      <c r="E84" s="238"/>
      <c r="F84" s="238"/>
      <c r="G84" s="238"/>
      <c r="H84" s="238"/>
      <c r="I84" s="238"/>
    </row>
    <row r="85" spans="1:9" x14ac:dyDescent="0.2">
      <c r="A85" s="238"/>
      <c r="B85" s="238"/>
      <c r="C85" s="238"/>
      <c r="D85" s="238"/>
      <c r="E85" s="238"/>
      <c r="F85" s="238"/>
      <c r="G85" s="238"/>
      <c r="H85" s="238"/>
      <c r="I85" s="238"/>
    </row>
    <row r="86" spans="1:9" x14ac:dyDescent="0.2">
      <c r="A86" s="238"/>
      <c r="B86" s="238"/>
      <c r="C86" s="238"/>
      <c r="D86" s="238"/>
      <c r="E86" s="238"/>
      <c r="F86" s="238"/>
      <c r="G86" s="238"/>
      <c r="H86" s="238"/>
      <c r="I86" s="238"/>
    </row>
    <row r="87" spans="1:9" x14ac:dyDescent="0.2">
      <c r="A87" s="238"/>
      <c r="B87" s="238"/>
      <c r="C87" s="238"/>
      <c r="D87" s="238"/>
      <c r="E87" s="238"/>
      <c r="F87" s="238"/>
      <c r="G87" s="238"/>
      <c r="H87" s="238"/>
      <c r="I87" s="238"/>
    </row>
    <row r="88" spans="1:9" x14ac:dyDescent="0.2">
      <c r="A88" s="238"/>
      <c r="B88" s="238"/>
      <c r="C88" s="238"/>
      <c r="D88" s="238"/>
      <c r="E88" s="238"/>
      <c r="F88" s="238"/>
      <c r="G88" s="238"/>
      <c r="H88" s="238"/>
      <c r="I88" s="238"/>
    </row>
    <row r="89" spans="1:9" x14ac:dyDescent="0.2">
      <c r="A89" s="238"/>
      <c r="B89" s="238"/>
      <c r="C89" s="238"/>
      <c r="D89" s="238"/>
      <c r="E89" s="238"/>
      <c r="F89" s="238"/>
      <c r="G89" s="238"/>
      <c r="H89" s="238"/>
      <c r="I89" s="238"/>
    </row>
    <row r="90" spans="1:9" x14ac:dyDescent="0.2">
      <c r="A90" s="238"/>
      <c r="B90" s="238"/>
      <c r="C90" s="238"/>
      <c r="D90" s="238"/>
      <c r="E90" s="238"/>
      <c r="F90" s="238"/>
      <c r="G90" s="238"/>
      <c r="H90" s="238"/>
      <c r="I90" s="238"/>
    </row>
    <row r="91" spans="1:9" x14ac:dyDescent="0.2">
      <c r="A91" s="238"/>
      <c r="B91" s="238"/>
      <c r="C91" s="238"/>
      <c r="D91" s="238"/>
      <c r="E91" s="238"/>
      <c r="F91" s="238"/>
      <c r="G91" s="238"/>
      <c r="H91" s="238"/>
      <c r="I91" s="238"/>
    </row>
    <row r="92" spans="1:9" x14ac:dyDescent="0.2">
      <c r="A92" s="238"/>
      <c r="B92" s="238"/>
      <c r="C92" s="238"/>
      <c r="D92" s="238"/>
      <c r="E92" s="238"/>
      <c r="F92" s="238"/>
      <c r="G92" s="238"/>
      <c r="H92" s="238"/>
      <c r="I92" s="238"/>
    </row>
    <row r="93" spans="1:9" x14ac:dyDescent="0.2">
      <c r="A93" s="238"/>
      <c r="B93" s="238"/>
      <c r="C93" s="238"/>
      <c r="D93" s="238"/>
      <c r="E93" s="238"/>
      <c r="F93" s="238"/>
      <c r="G93" s="238"/>
      <c r="H93" s="238"/>
      <c r="I93" s="238"/>
    </row>
    <row r="94" spans="1:9" x14ac:dyDescent="0.2">
      <c r="A94" s="238"/>
      <c r="B94" s="238"/>
      <c r="C94" s="238"/>
      <c r="D94" s="238"/>
      <c r="E94" s="238"/>
      <c r="F94" s="238"/>
      <c r="G94" s="238"/>
      <c r="H94" s="238"/>
      <c r="I94" s="238"/>
    </row>
    <row r="95" spans="1:9" x14ac:dyDescent="0.2">
      <c r="A95" s="238"/>
      <c r="B95" s="238"/>
      <c r="C95" s="238"/>
      <c r="D95" s="238"/>
      <c r="E95" s="238"/>
      <c r="F95" s="238"/>
      <c r="G95" s="238"/>
      <c r="H95" s="238"/>
      <c r="I95" s="238"/>
    </row>
    <row r="96" spans="1:9" x14ac:dyDescent="0.2">
      <c r="A96" s="238"/>
      <c r="B96" s="238"/>
      <c r="C96" s="238"/>
      <c r="D96" s="238"/>
      <c r="E96" s="238"/>
      <c r="F96" s="238"/>
      <c r="G96" s="238"/>
      <c r="H96" s="238"/>
      <c r="I96" s="238"/>
    </row>
    <row r="97" spans="1:9" x14ac:dyDescent="0.2">
      <c r="A97" s="238"/>
      <c r="B97" s="238"/>
      <c r="C97" s="238"/>
      <c r="D97" s="238"/>
      <c r="E97" s="238"/>
      <c r="F97" s="238"/>
      <c r="G97" s="238"/>
      <c r="H97" s="238"/>
      <c r="I97" s="238"/>
    </row>
    <row r="98" spans="1:9" x14ac:dyDescent="0.2">
      <c r="A98" s="238"/>
      <c r="B98" s="238"/>
      <c r="C98" s="238"/>
      <c r="D98" s="238"/>
      <c r="E98" s="238"/>
      <c r="F98" s="238"/>
      <c r="G98" s="238"/>
      <c r="H98" s="238"/>
      <c r="I98" s="238"/>
    </row>
    <row r="99" spans="1:9" x14ac:dyDescent="0.2">
      <c r="A99" s="238"/>
      <c r="B99" s="238"/>
      <c r="C99" s="238"/>
      <c r="D99" s="238"/>
      <c r="E99" s="238"/>
      <c r="F99" s="238"/>
      <c r="G99" s="238"/>
      <c r="H99" s="238"/>
      <c r="I99" s="238"/>
    </row>
    <row r="100" spans="1:9" x14ac:dyDescent="0.2">
      <c r="A100" s="238"/>
      <c r="B100" s="238"/>
      <c r="C100" s="238"/>
      <c r="D100" s="238"/>
      <c r="E100" s="238"/>
      <c r="F100" s="238"/>
      <c r="G100" s="238"/>
      <c r="H100" s="238"/>
      <c r="I100" s="238"/>
    </row>
  </sheetData>
  <mergeCells count="1">
    <mergeCell ref="A1:I100"/>
  </mergeCells>
  <pageMargins left="0.7" right="0.7"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61c4698-202f-4b32-9de7-36e62c87ef6c">
      <Terms xmlns="http://schemas.microsoft.com/office/infopath/2007/PartnerControls"/>
    </lcf76f155ced4ddcb4097134ff3c332f>
    <TaxCatchAll xmlns="ea4d2da6-0a2d-44bd-9fa8-46eb0c13fdc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C6666354A14864CB704CE81E09B324E" ma:contentTypeVersion="14" ma:contentTypeDescription="Create a new document." ma:contentTypeScope="" ma:versionID="2c6bc370ddd3dc24e864fbb0f20e487e">
  <xsd:schema xmlns:xsd="http://www.w3.org/2001/XMLSchema" xmlns:xs="http://www.w3.org/2001/XMLSchema" xmlns:p="http://schemas.microsoft.com/office/2006/metadata/properties" xmlns:ns2="461c4698-202f-4b32-9de7-36e62c87ef6c" xmlns:ns3="ea4d2da6-0a2d-44bd-9fa8-46eb0c13fdcb" targetNamespace="http://schemas.microsoft.com/office/2006/metadata/properties" ma:root="true" ma:fieldsID="8b84837cb8434cf72cfce488244cb607" ns2:_="" ns3:_="">
    <xsd:import namespace="461c4698-202f-4b32-9de7-36e62c87ef6c"/>
    <xsd:import namespace="ea4d2da6-0a2d-44bd-9fa8-46eb0c13fdc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c4698-202f-4b32-9de7-36e62c87ef6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a764e6d-14cb-4b8a-8d63-c91bafba5a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4d2da6-0a2d-44bd-9fa8-46eb0c13fdc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fe0d94e-81e8-4a89-bb7b-10b34d9e5722}" ma:internalName="TaxCatchAll" ma:showField="CatchAllData" ma:web="ea4d2da6-0a2d-44bd-9fa8-46eb0c13fd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5A65A-957F-4BD4-BC54-E7404E12A8ED}">
  <ds:schemaRefs>
    <ds:schemaRef ds:uri="http://purl.org/dc/terms/"/>
    <ds:schemaRef ds:uri="http://www.w3.org/XML/1998/namespace"/>
    <ds:schemaRef ds:uri="22baa3bd-a2fa-4ea9-9ebb-3a9c6a55952b"/>
    <ds:schemaRef ds:uri="d8745bc5-821e-4205-946a-621c2da728c8"/>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461c4698-202f-4b32-9de7-36e62c87ef6c"/>
    <ds:schemaRef ds:uri="ea4d2da6-0a2d-44bd-9fa8-46eb0c13fdcb"/>
  </ds:schemaRefs>
</ds:datastoreItem>
</file>

<file path=customXml/itemProps2.xml><?xml version="1.0" encoding="utf-8"?>
<ds:datastoreItem xmlns:ds="http://schemas.openxmlformats.org/officeDocument/2006/customXml" ds:itemID="{A8469871-7133-4656-B9E4-7409DE067F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1c4698-202f-4b32-9de7-36e62c87ef6c"/>
    <ds:schemaRef ds:uri="ea4d2da6-0a2d-44bd-9fa8-46eb0c13fd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Kornelija Vukovic</cp:lastModifiedBy>
  <cp:lastPrinted>2022-10-25T10:01:08Z</cp:lastPrinted>
  <dcterms:created xsi:type="dcterms:W3CDTF">2008-10-17T11:51:54Z</dcterms:created>
  <dcterms:modified xsi:type="dcterms:W3CDTF">2023-02-22T10:59:56Z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0x0101004C6666354A14864CB704CE81E09B324E</vt:lpwstr>
  </property>
  <property fmtid="{D5CDD505-2E9C-101B-9397-08002B2CF9AE}" pid="3" name="MediaServiceImageTags">
    <vt:lpwstr/>
  </property>
</Properties>
</file>