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Sapfscls01\vol4\Racun\KONSOLIDIRANE BILANCE\tfi-pod saponia\tfi-pod_2024\nekonsolidirani tfi_pod_excel\"/>
    </mc:Choice>
  </mc:AlternateContent>
  <xr:revisionPtr revIDLastSave="0" documentId="13_ncr:1_{C53D69E3-AB8A-4E4B-8BEB-AA4EB9AFD51F}" xr6:coauthVersionLast="47" xr6:coauthVersionMax="47" xr10:uidLastSave="{00000000-0000-0000-0000-000000000000}"/>
  <bookViews>
    <workbookView xWindow="2868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22" l="1"/>
  <c r="I88" i="19"/>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H88" i="19" s="1"/>
  <c r="H108" i="19" s="1"/>
</calcChain>
</file>

<file path=xl/sharedStrings.xml><?xml version="1.0" encoding="utf-8"?>
<sst xmlns="http://schemas.openxmlformats.org/spreadsheetml/2006/main" count="550" uniqueCount="488">
  <si>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</si>
  <si>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</si>
  <si>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</si>
  <si>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</si>
  <si>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</si>
  <si>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</si>
  <si>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</si>
  <si>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</si>
  <si>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</si>
  <si>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</si>
  <si>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</si>
  <si>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</si>
  <si>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</si>
  <si>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</si>
  <si>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</si>
  <si>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</si>
  <si>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</si>
  <si>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</si>
  <si>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</si>
  <si>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</si>
  <si>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</si>
  <si>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</si>
  <si>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</si>
  <si>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</si>
  <si>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</si>
  <si>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</si>
  <si>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</si>
  <si>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</si>
  <si>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</si>
  <si>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</si>
  <si>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</si>
  <si>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</si>
  <si>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</si>
  <si>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</si>
  <si>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</si>
  <si>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</si>
  <si>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</si>
  <si>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</si>
  <si>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</si>
  <si>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</si>
  <si>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</si>
  <si>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</si>
  <si>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</si>
  <si>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</si>
  <si>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</si>
  <si>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</si>
  <si>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</si>
  <si>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</si>
  <si>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</si>
  <si>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</si>
  <si>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</si>
  <si>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</si>
  <si>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</si>
  <si>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</si>
  <si>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</si>
  <si>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</si>
  <si>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</si>
  <si>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</si>
  <si>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</si>
  <si>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</si>
  <si>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</si>
  <si>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</si>
  <si>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</si>
  <si>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</si>
  <si>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</si>
  <si>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</si>
  <si>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</si>
  <si>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</si>
  <si>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</si>
  <si>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</si>
  <si>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</si>
  <si>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</si>
  <si>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</si>
  <si>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</si>
  <si>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</si>
  <si>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</si>
  <si>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</si>
  <si>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</si>
  <si>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</si>
  <si>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</si>
  <si>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</si>
  <si>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</si>
  <si>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</si>
  <si>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</si>
  <si>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</si>
  <si>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</si>
  <si>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</si>
  <si>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</si>
  <si>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</si>
  <si>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</si>
  <si>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</si>
  <si>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</si>
  <si>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</si>
  <si>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</si>
  <si>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</si>
  <si>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</si>
  <si>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</si>
  <si>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</si>
  <si>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</si>
  <si>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</si>
  <si>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</si>
  <si>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</si>
  <si>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</si>
  <si>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</si>
  <si>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</si>
  <si>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</si>
  <si>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</si>
  <si>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</si>
  <si>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</si>
  <si>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</si>
  <si>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</si>
  <si>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</si>
  <si>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</si>
  <si>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</si>
  <si>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</si>
  <si>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</si>
  <si>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</si>
  <si>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</si>
  <si>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</si>
  <si>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</si>
  <si>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</si>
  <si>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</si>
  <si>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</si>
  <si>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</si>
  <si>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</si>
  <si>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</si>
  <si>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</si>
  <si>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</si>
  <si>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</si>
  <si>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</si>
  <si>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</si>
  <si>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</si>
  <si>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</si>
  <si>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</si>
  <si>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</si>
  <si>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</si>
  <si>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</si>
  <si>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</si>
  <si>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</si>
  <si>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</si>
  <si>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</si>
  <si>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</si>
  <si>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</si>
  <si>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</si>
  <si>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</si>
  <si>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</si>
  <si>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</si>
  <si>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</si>
  <si>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</si>
  <si>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</si>
  <si>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</si>
  <si>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</si>
  <si>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</si>
  <si>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</si>
  <si>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</si>
  <si>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</si>
  <si>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</si>
  <si>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</si>
  <si>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</si>
  <si>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</si>
  <si>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</si>
  <si>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</si>
  <si>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</si>
  <si>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</si>
  <si>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</si>
  <si>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</si>
  <si>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</si>
  <si>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</si>
  <si>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</si>
  <si>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</si>
  <si>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</si>
  <si>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</si>
  <si>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</si>
  <si>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</si>
  <si>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</si>
  <si>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</si>
  <si>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</si>
  <si>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</si>
  <si>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</si>
  <si>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</si>
  <si>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</si>
  <si>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</si>
  <si>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</si>
  <si>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</si>
  <si>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</si>
  <si>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</si>
  <si>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</si>
  <si>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</si>
  <si>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</si>
  <si>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</si>
  <si>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</si>
  <si>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</si>
  <si>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</si>
  <si>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</si>
  <si>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</si>
  <si>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</si>
  <si>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</si>
  <si>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</si>
  <si>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</si>
  <si>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</si>
  <si>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</si>
  <si>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</si>
  <si>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</si>
  <si>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</si>
  <si>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</si>
  <si>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</si>
  <si>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</si>
  <si>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</si>
  <si>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</si>
  <si>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</si>
  <si>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</si>
  <si>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</si>
  <si>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</si>
  <si>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</si>
  <si>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</si>
  <si>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</si>
  <si>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</si>
  <si>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</si>
  <si>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</si>
  <si>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</si>
  <si>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</si>
  <si>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</si>
  <si>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</si>
  <si>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</si>
  <si>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</si>
  <si>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</si>
  <si>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</si>
  <si>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</si>
  <si>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</si>
  <si>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</si>
  <si>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</si>
  <si>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</si>
  <si>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</si>
  <si>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</si>
  <si>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</si>
  <si>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</si>
  <si>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</si>
  <si>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</si>
  <si>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</si>
  <si>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</si>
  <si>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</si>
  <si>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</si>
  <si>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</si>
  <si>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</si>
  <si>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</si>
  <si>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</si>
  <si>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</si>
  <si>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</si>
  <si>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</si>
  <si>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</si>
  <si>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</si>
  <si>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</si>
  <si>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</si>
  <si>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</si>
  <si>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</si>
  <si>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</si>
  <si>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</si>
  <si>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</si>
  <si>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</si>
  <si>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</si>
  <si>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</si>
  <si>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</si>
  <si>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</si>
  <si>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</si>
  <si>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</si>
  <si>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</si>
  <si>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</si>
  <si>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</si>
  <si>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</si>
  <si>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</si>
  <si>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</si>
  <si>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</si>
  <si>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</si>
  <si>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</si>
  <si>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</si>
  <si>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</si>
  <si>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</si>
  <si>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</si>
  <si>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</si>
  <si>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</si>
  <si>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</si>
  <si>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</si>
  <si>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</si>
  <si>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</si>
  <si>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</si>
  <si>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</si>
  <si>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</si>
  <si>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</si>
  <si>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</si>
  <si>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</si>
  <si>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</si>
  <si>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</si>
  <si>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</si>
  <si>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</si>
  <si>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</si>
  <si>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</si>
  <si>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</si>
  <si>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</si>
  <si>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</si>
  <si>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</si>
  <si>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</si>
  <si>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</si>
  <si>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</si>
  <si>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</si>
  <si>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</si>
  <si>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</si>
  <si>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</si>
  <si>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</si>
  <si>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</si>
  <si>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</si>
  <si>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</si>
  <si>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</si>
  <si>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</si>
  <si>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</si>
  <si>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</si>
  <si>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</si>
  <si>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</si>
  <si>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</si>
  <si>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</si>
  <si>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</si>
  <si>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</si>
  <si>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</si>
  <si>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</si>
  <si>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</si>
  <si>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</si>
  <si>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</si>
  <si>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</si>
  <si>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</si>
  <si>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</si>
  <si>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</si>
  <si>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</si>
  <si>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</si>
  <si>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</si>
  <si>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</si>
  <si>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</si>
  <si>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</si>
  <si>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</si>
  <si>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</si>
  <si>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</si>
  <si>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</si>
  <si>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</si>
  <si>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</si>
  <si>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</si>
  <si>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</si>
  <si>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</si>
  <si>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</si>
  <si>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</si>
  <si>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</si>
  <si>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</si>
  <si>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</si>
  <si>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</si>
  <si>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</si>
  <si>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</si>
  <si>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</si>
  <si>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</si>
  <si>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</si>
  <si>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</si>
  <si>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</si>
  <si>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</si>
  <si>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</si>
  <si>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</si>
  <si>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</si>
  <si>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</si>
  <si>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</si>
  <si>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</si>
  <si>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</si>
  <si>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</si>
  <si>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</si>
  <si>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</si>
  <si>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</si>
  <si>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</si>
  <si>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</si>
  <si>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</si>
  <si>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</si>
  <si>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</si>
  <si>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</si>
  <si>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</si>
  <si>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</si>
  <si>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</si>
  <si>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</si>
  <si>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</si>
  <si>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</si>
  <si>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</si>
  <si>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</si>
  <si>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</si>
  <si>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</si>
  <si>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</si>
  <si>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</si>
  <si>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</si>
  <si>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</si>
  <si>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</si>
  <si>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</si>
  <si>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</si>
  <si>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</si>
  <si>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</si>
  <si>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</si>
  <si>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</si>
  <si>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</si>
  <si>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</si>
  <si>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</si>
  <si>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</si>
  <si>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</si>
  <si>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</si>
  <si>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</si>
  <si>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</si>
  <si>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</si>
  <si>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</si>
  <si>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</si>
  <si>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</si>
  <si>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</si>
  <si>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</si>
  <si>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</si>
  <si>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</si>
  <si>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</si>
  <si>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</si>
  <si>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</si>
  <si>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</si>
  <si>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</si>
  <si>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</si>
  <si>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</si>
  <si>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</si>
  <si>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</si>
  <si>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</si>
  <si>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</si>
  <si>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</si>
  <si>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</si>
  <si>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</si>
  <si>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</si>
  <si>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</si>
  <si>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</si>
  <si>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</si>
  <si>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</si>
  <si>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</si>
  <si>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</si>
  <si>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</si>
  <si>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</si>
  <si>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</si>
  <si>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</si>
  <si>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</si>
  <si>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</si>
  <si>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</si>
  <si>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</si>
  <si>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</si>
  <si>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</si>
  <si>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</si>
  <si>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</si>
  <si>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</si>
  <si>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</si>
  <si>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03012476</t>
  </si>
  <si>
    <t>0300225</t>
  </si>
  <si>
    <t>37879152548</t>
  </si>
  <si>
    <t>HR</t>
  </si>
  <si>
    <t>747800063MY717H3N08</t>
  </si>
  <si>
    <t>1383</t>
  </si>
  <si>
    <t>SAPONIA D.D.</t>
  </si>
  <si>
    <t>OSIJEK</t>
  </si>
  <si>
    <t>MATIJE GUPCA 2</t>
  </si>
  <si>
    <t>saponia@saponia.hr</t>
  </si>
  <si>
    <t>www.saponia.hr</t>
  </si>
  <si>
    <t>Rajhl Gordana</t>
  </si>
  <si>
    <t>031513613</t>
  </si>
  <si>
    <t>gordana.rajhl@saponia.hr</t>
  </si>
  <si>
    <t>KPMG Croatia d.o.o.</t>
  </si>
  <si>
    <t>Domagoj Hrkač</t>
  </si>
  <si>
    <t>stanje na dan 31.12.2024</t>
  </si>
  <si>
    <t>Obveznik: SAPONIA D.D.</t>
  </si>
  <si>
    <t>u razdoblju 01.01.2024 do 31.12.2024</t>
  </si>
  <si>
    <t>u razdoblju 01.01.2024. do 31.12.2024.</t>
  </si>
  <si>
    <t>Rekapitulacija usporedbe GFI-POD i revidiranih nekonsolidiranih izvještaja za 2024. godinu</t>
  </si>
  <si>
    <t>Bilanca</t>
  </si>
  <si>
    <t>1. (AOP 010) GFI-POD stavka "Materijalna imovina" u iznosu 20.807 tis.eura (2023.: 19.941 tis.eura) u revidiranom izvještaju  prikazana je pod pozicijama "Nekretnine, postrojenja i oprema"  19.491 tis.eura (2023.: 17.966 tis.eura), "Predujmovi za materijalnu imovinu" 408 tis.eura (2023.: 92 tis.eura) i "Ulaganja u nekretnine" 908 tis.eura (2023.:1.883 tis.eura).</t>
  </si>
  <si>
    <t>2. (AOP 046) GFI-POD stavka "Potraživanja" 38.945 tis.eura (2023.: 31.169 tis.eura), (AOP 061) GFI-POD stavka "Dani zajmovi, depoziti i slično"  53 tis.eura (2023.: 47 tis.eura) i (AOP 071) GFI-POD stavka "Plaćeni troškovi budućeg razdoblja" 204 tis.eura (2023.: 218 tis.eura) u revidiranom izvještaju  prikazana je pod pozicijama  "Potraživanja od kupaca" 35.258 tis.eura (2023.: 26.711 tis.eura) i  "Ostala kratkotrajna potraživanja" 3.944 tis.eura (2023.: 4.723 tis.eura).</t>
  </si>
  <si>
    <t>3. (AOP 069) GFI-POD stavka "Kapitalne rezerve" 205 tis.eura (2023.: 205 tis.eura), (AOP 072) "Rezerve za vlastite dionice" 72 tis.eura (2023.: 72 tis.eura), (AOP 075) "Ostale rezerve" 27.956 tis.eura (2023.: 25.021 tis.eura), (AOP 076) "Revalorizacijske rezerve" 47 tis.eura (2023.: 54 tis.eura), (AOP 077) "Rezerve fer vrijednosti i ostalo" -256 tis.eura (2023.: -271 tis.eura)  u revidiranom izvještaju  prikazana je pod pozicijama "Ostale rezerve" 28.024 tis.eura (2023.: 25.081 tis.eura).</t>
  </si>
  <si>
    <t>4. (AOP 090) GFI-POD stavka "Rezerviranja" 258 tis.eura (2023.: 266 tis.eura) i "Dugoročne obveze" 4.183 tis.eura (2023.: 4.620 tis.eura) u revidiranom izvještaju  prikazana je pod pozicijama "Dugoročne obveze" 4.441 tis.eura (2023.: 4.886 tis.eura).</t>
  </si>
  <si>
    <t>5. (AOP 109) i (AOP 124) GFI-POD stavke "Kratkoročne obveze"  27.587 tis.eura (2023.: 22.579 tis.eura) i "Odgođeno plaćanje troškova" 3.325 tis.eura (2023.: 3.656 tis.eura) u revidiranom izvještaju  prikazana je pod pozicijama "Kratkoročne obveze" 30.912 tis.eura (2023.: 26.236 tis.eura).</t>
  </si>
  <si>
    <t>Račun dobiti i gubitka</t>
  </si>
  <si>
    <t>6. (AOP 002) i (AOP 003) GFI-POD stavke "Prihodi od prodaje s poduzetnicima unutar grupe"  22.440 tis.eura (2023.: 15.695 tis.eura) i "Prihodi od prodaje izvan grupe" 108.127 tis.eura (2023.: 89.815 tis.eura) u revidiranom izvještaju  prikazana je pod pozicijama "Prihodi od prodaje" 130.567 tis.eura (2023.: 105.510 tis.eura).</t>
  </si>
  <si>
    <t>7. (AOP 005) i (AOP 006) GFI-POD stavke "Ostali poslovni prihodi s poduzetnicima unutar grupe" 14 tis.eura (2023.: 16 tis.eura) i  "Ostali poslovni prihodi (izvan grupe) 1.574 tis.eura (2023.: 1.974 tis.eura)  u revidiranom izvještaju  prikazana je pod pozicijama "Ostali prihodi" 1.588 tis.eura (1.990 tis.eura).</t>
  </si>
  <si>
    <t>8. (AOP 013) GFI-POD stavka "Troškovi osoblja" 14.989 tis.eura (2023.: 12.231 tis.eura)  u revidiranom izvještaju  prikazana je pod pozicijama "Troškovi osoblja" 17.492 tis.eura (13.605 tis.eura) a obuhvaćaju dio troškova zaposlenika prikazanih u GFI-POD izvještaju pod stavkom (AOP 018) "Ostali troškovi poslovanja".</t>
  </si>
  <si>
    <t>9. (AOP 019) GFI-POD stavka "Vrijednosna usklađenja" 195 tis.eura (2023.: 308 tis.eurs)  u revidiranom izvještaju  prikazana je pod pozicijama "Vrijednosno usklađenje i umanjenje vrijednosti" 19 tis.eura (2023.: 316 tis.eura). Razlika u iznosu od 176 tis.eura (2023.: 8 tis.eura) odnosi se na vrijednosno usklađenje zaliha u revidiranom izvještaju prikazano u poziciji "Ostali troškovi poslovanja".</t>
  </si>
  <si>
    <t>Izvještaj o novčanom tijeku</t>
  </si>
  <si>
    <t>11. (AOP 005)  GFI-POD stavke "c) Dobici i gubici od prodaje i nerealizirani dobici i gubici i vrijednosno usklađenje financijske imovine"  u iznosu 2 tis.eura (2023.: -18 tis.eura),  u revidiranom izvještaju  prikazana je pod pozicijama "Gubitak od prodaje udjela u ovisnim društvima" -10 tis.eura(2023.:  0 tis.eura), "Ispravak vrijednosti financijske imovine, neto" u iznosu od 12 tis.eura (2023.: -18 tis.eura).</t>
  </si>
  <si>
    <t>12. (AOP 010)  GFI-POD stavke "h) Ostala usklađenja za nenovčane transakcije i nerealizirane dobitke i gubitke"  u iznosu 55 tis.eura (2023.: 91 tis.eura),  u revidiranom izvještaju  prikazana je pod pozicijama "Gubitak od investicijskih nekretnina" -44 tis.eura (2023.: 7 tis.eura), "Promjena fer vrijednosti nekretnina" u iznosu od -97 tis.eura (2023.: -56 tis.eura),  "Ispravak vrijednosti potraživanja od kupaca, neto" od 19 tis.eura (2022.: 28 tis.eura) i "Ispravak vrijednosti potraživanja od zaliha" 177 tis.eura (2023.: 112 tis.eura).</t>
  </si>
  <si>
    <t>13. (AOP 014) i (AOP 016)  GFI-POD stavke "b) Povećanje ili smanjenje kratkotrajnih potraživanja"  u iznosu -7.153 tis.eura (2023.: -681 tis.eura) i "d) Ostala povećanja ili smanjenja radnog kapitala"  u iznosu 830 tis.eura (2023.: -481 tis.eura) ,  u revidiranom izvještaju  prikazana je pod pozicijom "Smanjenje / (povećanje) potraživanja od kupaca i ostalih potraživanja" od -6.323 tis.eura (2023.: -1.162 tis.eura) .</t>
  </si>
  <si>
    <t>14. (AOP 021)   GFI-POD stavke "1. Novčani primici od prodaje dugotrajne materijalne i nematerijalne imovine"  u iznosu 1.955 tis.eura (2023.: 463 tis.eura)  ,  u revidiranom izvještaju  prikazana je pod pozicijama "Primici po prodaji nekretnina, postrojenja i opreme" od 1.116 tis.eura (2023.: 136 tis.eura)  i "Primici po prodaji dugotrajne materijalne imovine" od 839 tis.eura (2023.: 327 tis.eura) .</t>
  </si>
  <si>
    <t>15. (AOP 025) i (AOP 026)  GFI-POD stavke "3. Novčani primicii s osnove povrata danih zajmova i štednih uloga "  u iznosu 4.510 tis.eura (2023.: 6.204 tis.eura)  i " Ostali novčani primici od investicijskih aktivnosti" od 37 tis.eura (202.: 18 tis.eura),  u revidiranom izvještaju  prikazana je pod pozicijom "Primici od naplate pozajmica i depozita" od 4.547 tis.eura (2023.: 6.222  tis.eura) .</t>
  </si>
  <si>
    <t>16. (AOP 028)   GFI-POD stavke "1. Novčani izdaci za kupnju dugotrajne materijalne i nematerijalne imovine"  u iznosu -3.673 tis.eura (2023.: -2.876 tis.eura)  ,  u revidiranom izvještaju  prikazana je pod pozicijama "Kupnja nekretnina, postrojenja i opreme, nematerijalne imovine i ulaganja u nekretnine" od -3.357 tis.eura (2023.: -2.999 tis.eura)   i "Promjena u predujmovima za dugotrajnu materijalnu imovinu" od -316 tis.eura (2023.: 123 tis.eura).</t>
  </si>
  <si>
    <t>17. (AOP 030) i (AOP 032)  GFI-POD stavke "3. Novčani izdaci s osnove danih zajmova i štednih uloga za razdoblje"  u iznosu -2.450 tis.eura (2023.: -9.600 tis.eura)  i " Ostali novčani izdaci od investicijskih aktivnosti" od -46 tis.eura (2023.: -43 tis.eura),  u revidiranom izvještaju  prikazani su pod pozicijom "Izdaci za dane pozajmice i ostala potraživanja" od -2.496 tis.eura (2022.: -9.643  tis.eura)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</si>
</sst>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numFmt numFmtId="165" formatCode="00"/>
    <numFmt numFmtId="166" formatCode="_(&quot;$&quot;* #,##0.00_);_(&quot;$&quot;* \(#,##0.00\);_(&quot;$&quot;* &quot;-&quot;??_);_(@_)"/>
    <numFmt numFmtId="167" formatCode="_(* #,##0.00_);_(* \(#,##0.00\);_(* &quot;-&quot;??_);_(@_)"/>
    <numFmt numFmtId="168" formatCode="_-* #,##0.00\ _k_n_-;\-* #,##0.00\ _k_n_-;_-* &quot;-&quot;??\ _k_n_-;_-@_-"/>
    <numFmt numFmtId="169" formatCode="[Red][=1]&quot;Error&quot;;&quot;OK&quot;"/>
    <numFmt numFmtId="170" formatCode="#,##0\ ;\(#,##0\)"/>
    <numFmt numFmtId="171" formatCode="#,##0.00\ ;\(#,##0.00\)"/>
    <numFmt numFmtId="172" formatCode="0%_);\(0%\)"/>
  </numFmts>
  <fonts count="60">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18"/>
      <color theme="3"/>
      <name val="Cambria"/>
      <family val="2"/>
      <charset val="238"/>
      <scheme val="major"/>
    </font>
    <font>
      <sz val="11"/>
      <color rgb="FF9C6500"/>
      <name val="Calibri"/>
      <family val="2"/>
      <charset val="238"/>
      <scheme val="minor"/>
    </font>
    <font>
      <sz val="11"/>
      <color theme="1"/>
      <name val="Calibri"/>
      <family val="2"/>
      <scheme val="minor"/>
    </font>
    <font>
      <sz val="12"/>
      <name val="Arial"/>
      <family val="2"/>
    </font>
    <font>
      <sz val="10"/>
      <name val="Arial"/>
      <family val="2"/>
    </font>
    <font>
      <sz val="8"/>
      <name val="Arial"/>
      <family val="2"/>
    </font>
    <font>
      <sz val="11"/>
      <color rgb="FF000000"/>
      <name val="Calibri"/>
      <family val="2"/>
      <charset val="238"/>
    </font>
    <font>
      <sz val="9"/>
      <color theme="1"/>
      <name val="Arial"/>
      <family val="2"/>
      <charset val="238"/>
    </font>
    <font>
      <sz val="8"/>
      <color indexed="12"/>
      <name val="Helv"/>
    </font>
    <font>
      <sz val="10"/>
      <name val="Geneva"/>
    </font>
    <font>
      <sz val="8"/>
      <color indexed="56"/>
      <name val="Arial"/>
      <family val="2"/>
    </font>
    <font>
      <sz val="10"/>
      <name val="World East"/>
    </font>
    <font>
      <b/>
      <sz val="10"/>
      <name val="Arial"/>
      <family val="2"/>
    </font>
    <font>
      <u/>
      <sz val="8"/>
      <name val="World East"/>
    </font>
    <font>
      <sz val="10"/>
      <name val="Book Antiqua"/>
      <family val="1"/>
    </font>
    <font>
      <sz val="8"/>
      <color indexed="8"/>
      <name val="Helv"/>
    </font>
    <font>
      <sz val="10"/>
      <color indexed="10"/>
      <name val="MS Sans Serif"/>
      <family val="2"/>
    </font>
    <font>
      <b/>
      <sz val="10"/>
      <color indexed="10"/>
      <name val="Arial"/>
      <family val="2"/>
    </font>
    <font>
      <sz val="8"/>
      <name val="Helv"/>
    </font>
    <font>
      <sz val="10"/>
      <color indexed="8"/>
      <name val="Arial"/>
      <family val="2"/>
    </font>
    <font>
      <b/>
      <sz val="14"/>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EB9C"/>
      </patternFill>
    </fill>
    <fill>
      <patternFill patternType="solid">
        <fgColor indexed="22"/>
      </patternFill>
    </fill>
    <fill>
      <patternFill patternType="solid">
        <fgColor indexed="26"/>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xf numFmtId="9" fontId="41"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 fillId="0" borderId="0"/>
    <xf numFmtId="0" fontId="45" fillId="0" borderId="0"/>
    <xf numFmtId="0" fontId="39" fillId="0" borderId="0" applyNumberFormat="0" applyFill="0" applyBorder="0" applyAlignment="0" applyProtection="0"/>
    <xf numFmtId="0" fontId="41" fillId="0" borderId="0"/>
    <xf numFmtId="0" fontId="1" fillId="0" borderId="0"/>
    <xf numFmtId="0" fontId="41" fillId="0" borderId="0"/>
    <xf numFmtId="0" fontId="1" fillId="0" borderId="0"/>
    <xf numFmtId="168" fontId="1" fillId="0" borderId="0" applyFont="0" applyFill="0" applyBorder="0" applyAlignment="0" applyProtection="0"/>
    <xf numFmtId="0" fontId="40" fillId="15" borderId="0" applyNumberFormat="0" applyBorder="0" applyAlignment="0" applyProtection="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2" fillId="0" borderId="0"/>
    <xf numFmtId="167" fontId="43" fillId="0" borderId="0" applyFont="0" applyFill="0" applyBorder="0" applyAlignment="0" applyProtection="0"/>
    <xf numFmtId="9" fontId="46" fillId="0" borderId="0" applyFont="0" applyFill="0" applyBorder="0" applyAlignment="0" applyProtection="0"/>
    <xf numFmtId="0" fontId="47" fillId="0" borderId="28">
      <protection hidden="1"/>
    </xf>
    <xf numFmtId="0" fontId="48" fillId="16" borderId="28" applyNumberFormat="0" applyFont="0" applyBorder="0" applyAlignment="0" applyProtection="0">
      <protection hidden="1"/>
    </xf>
    <xf numFmtId="169" fontId="49" fillId="17" borderId="0">
      <alignment horizontal="center" vertical="top" wrapText="1"/>
    </xf>
    <xf numFmtId="0" fontId="50" fillId="4" borderId="0">
      <alignment vertical="center" wrapText="1"/>
    </xf>
    <xf numFmtId="15" fontId="51" fillId="0" borderId="0">
      <alignment horizontal="right" vertical="center"/>
    </xf>
    <xf numFmtId="37" fontId="44" fillId="0" borderId="31">
      <alignment horizontal="right" vertical="top" wrapText="1"/>
      <protection locked="0"/>
    </xf>
    <xf numFmtId="14" fontId="51" fillId="0" borderId="32" applyFill="0">
      <alignment horizontal="center" vertical="center" wrapText="1"/>
    </xf>
    <xf numFmtId="0" fontId="52" fillId="4" borderId="30">
      <alignment vertical="top" wrapText="1"/>
    </xf>
    <xf numFmtId="0" fontId="53" fillId="0" borderId="0"/>
    <xf numFmtId="0" fontId="54" fillId="0" borderId="28">
      <alignment horizontal="left"/>
      <protection locked="0"/>
    </xf>
    <xf numFmtId="170" fontId="43" fillId="0" borderId="0"/>
    <xf numFmtId="171" fontId="43" fillId="0" borderId="0" applyFont="0"/>
    <xf numFmtId="37" fontId="51" fillId="0" borderId="0">
      <alignment horizontal="right" vertical="center"/>
    </xf>
    <xf numFmtId="172" fontId="43" fillId="0" borderId="0" applyFont="0" applyFill="0" applyBorder="0" applyAlignment="0" applyProtection="0"/>
    <xf numFmtId="0" fontId="55" fillId="0" borderId="28" applyNumberFormat="0" applyFill="0" applyBorder="0" applyAlignment="0" applyProtection="0">
      <protection hidden="1"/>
    </xf>
    <xf numFmtId="0" fontId="56" fillId="0" borderId="0" applyFill="0" applyBorder="0" applyProtection="0">
      <alignment horizontal="left" vertical="top"/>
    </xf>
    <xf numFmtId="0" fontId="57" fillId="16" borderId="28"/>
    <xf numFmtId="166"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0" fontId="1" fillId="0" borderId="0"/>
    <xf numFmtId="0" fontId="1" fillId="0" borderId="0"/>
    <xf numFmtId="0" fontId="2" fillId="0" borderId="0"/>
    <xf numFmtId="0" fontId="1" fillId="0" borderId="0"/>
    <xf numFmtId="0" fontId="2"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43"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8"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58"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7" fontId="43" fillId="0" borderId="0" applyFont="0" applyFill="0" applyBorder="0" applyAlignment="0" applyProtection="0"/>
    <xf numFmtId="9" fontId="46" fillId="0" borderId="0" applyFont="0" applyFill="0" applyBorder="0" applyAlignment="0" applyProtection="0"/>
    <xf numFmtId="166"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59" fillId="0" borderId="0" xfId="77" applyFont="1" applyAlignment="1">
      <alignment horizontal="left" vertical="top" wrapText="1"/>
    </xf>
    <xf numFmtId="0" fontId="59" fillId="0" borderId="0" xfId="0" applyFont="1"/>
    <xf numFmtId="0" fontId="2" fillId="0" borderId="0" xfId="0" applyFont="1" applyAlignment="1">
      <alignment horizontal="left" vertical="center" wrapText="1"/>
    </xf>
    <xf numFmtId="0" fontId="0" fillId="0" borderId="0" xfId="0" applyAlignment="1">
      <alignment vertical="center"/>
    </xf>
  </cellXfs>
  <cellStyles count="210">
    <cellStyle name="Array" xfId="56" xr:uid="{00000000-0005-0000-0000-000000000000}"/>
    <cellStyle name="Array Enter" xfId="57" xr:uid="{00000000-0005-0000-0000-000001000000}"/>
    <cellStyle name="Checks" xfId="58" xr:uid="{00000000-0005-0000-0000-000002000000}"/>
    <cellStyle name="Comma 2" xfId="14" xr:uid="{00000000-0005-0000-0000-000003000000}"/>
    <cellStyle name="Comma 2 2" xfId="22" xr:uid="{00000000-0005-0000-0000-000004000000}"/>
    <cellStyle name="Comma 2 2 2" xfId="45" xr:uid="{00000000-0005-0000-0000-000005000000}"/>
    <cellStyle name="Comma 2 2 3" xfId="92" xr:uid="{00000000-0005-0000-0000-000006000000}"/>
    <cellStyle name="Comma 2 2 3 2" xfId="146" xr:uid="{00000000-0005-0000-0000-000007000000}"/>
    <cellStyle name="Comma 2 2 4" xfId="123" xr:uid="{00000000-0005-0000-0000-000008000000}"/>
    <cellStyle name="Comma 2 2 5" xfId="163" xr:uid="{00000000-0005-0000-0000-000009000000}"/>
    <cellStyle name="Comma 2 3" xfId="30" xr:uid="{00000000-0005-0000-0000-00000A000000}"/>
    <cellStyle name="Comma 2 3 2" xfId="44" xr:uid="{00000000-0005-0000-0000-00000B000000}"/>
    <cellStyle name="Comma 2 3 2 2" xfId="99" xr:uid="{00000000-0005-0000-0000-00000C000000}"/>
    <cellStyle name="Comma 2 3 2 2 2" xfId="153" xr:uid="{00000000-0005-0000-0000-00000D000000}"/>
    <cellStyle name="Comma 2 3 2 3" xfId="125" xr:uid="{00000000-0005-0000-0000-00000E000000}"/>
    <cellStyle name="Comma 2 3 3" xfId="90" xr:uid="{00000000-0005-0000-0000-00000F000000}"/>
    <cellStyle name="Comma 2 3 3 2" xfId="144" xr:uid="{00000000-0005-0000-0000-000010000000}"/>
    <cellStyle name="Comma 2 3 4" xfId="109" xr:uid="{00000000-0005-0000-0000-000011000000}"/>
    <cellStyle name="Comma 2 4" xfId="42" xr:uid="{00000000-0005-0000-0000-000012000000}"/>
    <cellStyle name="Comma 2 5" xfId="54" xr:uid="{00000000-0005-0000-0000-000013000000}"/>
    <cellStyle name="Comma 2 5 2" xfId="133" xr:uid="{00000000-0005-0000-0000-000014000000}"/>
    <cellStyle name="Comma 2 6" xfId="82" xr:uid="{00000000-0005-0000-0000-000015000000}"/>
    <cellStyle name="Comma 2 6 2" xfId="136" xr:uid="{00000000-0005-0000-0000-000016000000}"/>
    <cellStyle name="Comma 2 7" xfId="161" xr:uid="{00000000-0005-0000-0000-000017000000}"/>
    <cellStyle name="Comma 3" xfId="18" xr:uid="{00000000-0005-0000-0000-000018000000}"/>
    <cellStyle name="Comma 3 2" xfId="46" xr:uid="{00000000-0005-0000-0000-000019000000}"/>
    <cellStyle name="Comma 3 2 2" xfId="100" xr:uid="{00000000-0005-0000-0000-00001A000000}"/>
    <cellStyle name="Comma 3 2 2 2" xfId="154" xr:uid="{00000000-0005-0000-0000-00001B000000}"/>
    <cellStyle name="Comma 3 2 3" xfId="126" xr:uid="{00000000-0005-0000-0000-00001C000000}"/>
    <cellStyle name="Comma 3 3" xfId="50" xr:uid="{00000000-0005-0000-0000-00001D000000}"/>
    <cellStyle name="Comma 3 3 2" xfId="130" xr:uid="{00000000-0005-0000-0000-00001E000000}"/>
    <cellStyle name="Comma 3 4" xfId="116" xr:uid="{00000000-0005-0000-0000-00001F000000}"/>
    <cellStyle name="Comma 3 5" xfId="162" xr:uid="{00000000-0005-0000-0000-000020000000}"/>
    <cellStyle name="Comma 4" xfId="26" xr:uid="{00000000-0005-0000-0000-000021000000}"/>
    <cellStyle name="Comma 4 2" xfId="83" xr:uid="{00000000-0005-0000-0000-000022000000}"/>
    <cellStyle name="Comma 4 2 2" xfId="137" xr:uid="{00000000-0005-0000-0000-000023000000}"/>
    <cellStyle name="Comma 4 3" xfId="112" xr:uid="{00000000-0005-0000-0000-000024000000}"/>
    <cellStyle name="Comma 5" xfId="34" xr:uid="{00000000-0005-0000-0000-000025000000}"/>
    <cellStyle name="Comma 6" xfId="94" xr:uid="{00000000-0005-0000-0000-000026000000}"/>
    <cellStyle name="Comma 6 2" xfId="148" xr:uid="{00000000-0005-0000-0000-000027000000}"/>
    <cellStyle name="Comma 7" xfId="102" xr:uid="{00000000-0005-0000-0000-000028000000}"/>
    <cellStyle name="Comma 8" xfId="156" xr:uid="{00000000-0005-0000-0000-000029000000}"/>
    <cellStyle name="Comma 9" xfId="11" xr:uid="{00000000-0005-0000-0000-00002A000000}"/>
    <cellStyle name="Croattext" xfId="59" xr:uid="{00000000-0005-0000-0000-00002B000000}"/>
    <cellStyle name="Currency 2" xfId="15" xr:uid="{00000000-0005-0000-0000-00002C000000}"/>
    <cellStyle name="Currency 2 2" xfId="23" xr:uid="{00000000-0005-0000-0000-00002D000000}"/>
    <cellStyle name="Currency 2 2 2" xfId="48" xr:uid="{00000000-0005-0000-0000-00002E000000}"/>
    <cellStyle name="Currency 2 2 2 2" xfId="128" xr:uid="{00000000-0005-0000-0000-00002F000000}"/>
    <cellStyle name="Currency 2 2 3" xfId="114" xr:uid="{00000000-0005-0000-0000-000030000000}"/>
    <cellStyle name="Currency 2 3" xfId="31" xr:uid="{00000000-0005-0000-0000-000031000000}"/>
    <cellStyle name="Currency 2 3 2" xfId="88" xr:uid="{00000000-0005-0000-0000-000032000000}"/>
    <cellStyle name="Currency 2 3 2 2" xfId="142" xr:uid="{00000000-0005-0000-0000-000033000000}"/>
    <cellStyle name="Currency 2 3 3" xfId="108" xr:uid="{00000000-0005-0000-0000-000034000000}"/>
    <cellStyle name="Currency 2 4" xfId="73" xr:uid="{00000000-0005-0000-0000-000035000000}"/>
    <cellStyle name="Currency 2 4 2" xfId="134" xr:uid="{00000000-0005-0000-0000-000036000000}"/>
    <cellStyle name="Currency 2 5" xfId="85" xr:uid="{00000000-0005-0000-0000-000037000000}"/>
    <cellStyle name="Currency 2 5 2" xfId="139" xr:uid="{00000000-0005-0000-0000-000038000000}"/>
    <cellStyle name="Currency 2 6" xfId="101" xr:uid="{00000000-0005-0000-0000-000039000000}"/>
    <cellStyle name="Currency 2 6 2" xfId="155" xr:uid="{00000000-0005-0000-0000-00003A000000}"/>
    <cellStyle name="Currency 2 7" xfId="117" xr:uid="{00000000-0005-0000-0000-00003B000000}"/>
    <cellStyle name="Currency 2 8" xfId="105" xr:uid="{00000000-0005-0000-0000-00003C000000}"/>
    <cellStyle name="Currency 3" xfId="19" xr:uid="{00000000-0005-0000-0000-00003D000000}"/>
    <cellStyle name="Currency 3 2" xfId="97" xr:uid="{00000000-0005-0000-0000-00003E000000}"/>
    <cellStyle name="Currency 3 2 2" xfId="151" xr:uid="{00000000-0005-0000-0000-00003F000000}"/>
    <cellStyle name="Currency 3 3" xfId="103" xr:uid="{00000000-0005-0000-0000-000040000000}"/>
    <cellStyle name="Currency 4" xfId="27" xr:uid="{00000000-0005-0000-0000-000041000000}"/>
    <cellStyle name="Currency 4 2" xfId="86" xr:uid="{00000000-0005-0000-0000-000042000000}"/>
    <cellStyle name="Currency 4 2 2" xfId="140" xr:uid="{00000000-0005-0000-0000-000043000000}"/>
    <cellStyle name="Currency 4 3" xfId="111" xr:uid="{00000000-0005-0000-0000-000044000000}"/>
    <cellStyle name="Currency 5" xfId="47" xr:uid="{00000000-0005-0000-0000-000045000000}"/>
    <cellStyle name="Currency 5 2" xfId="127" xr:uid="{00000000-0005-0000-0000-000046000000}"/>
    <cellStyle name="Currency 6" xfId="157" xr:uid="{00000000-0005-0000-0000-000047000000}"/>
    <cellStyle name="Currency 7" xfId="158" xr:uid="{00000000-0005-0000-0000-000048000000}"/>
    <cellStyle name="Date" xfId="60" xr:uid="{00000000-0005-0000-0000-000049000000}"/>
    <cellStyle name="Entry" xfId="61" xr:uid="{00000000-0005-0000-0000-00004A000000}"/>
    <cellStyle name="Heading" xfId="62" xr:uid="{00000000-0005-0000-0000-00004B000000}"/>
    <cellStyle name="Hyperlink 2" xfId="2" xr:uid="{00000000-0005-0000-0000-00004C000000}"/>
    <cellStyle name="IntCoTitles" xfId="63" xr:uid="{00000000-0005-0000-0000-00004D000000}"/>
    <cellStyle name="InterCoT" xfId="64" xr:uid="{00000000-0005-0000-0000-00004E000000}"/>
    <cellStyle name="MacroCode" xfId="65" xr:uid="{00000000-0005-0000-0000-00004F000000}"/>
    <cellStyle name="Neutral 2" xfId="43" xr:uid="{00000000-0005-0000-0000-000050000000}"/>
    <cellStyle name="Normal" xfId="0" builtinId="0"/>
    <cellStyle name="Normal 10" xfId="179" xr:uid="{00000000-0005-0000-0000-000052000000}"/>
    <cellStyle name="Normal 11" xfId="180" xr:uid="{00000000-0005-0000-0000-000053000000}"/>
    <cellStyle name="Normal 12" xfId="181" xr:uid="{00000000-0005-0000-0000-000054000000}"/>
    <cellStyle name="Normal 13" xfId="182" xr:uid="{00000000-0005-0000-0000-000055000000}"/>
    <cellStyle name="Normal 14" xfId="183" xr:uid="{00000000-0005-0000-0000-000056000000}"/>
    <cellStyle name="Normal 15" xfId="184" xr:uid="{00000000-0005-0000-0000-000057000000}"/>
    <cellStyle name="Normal 16" xfId="185" xr:uid="{00000000-0005-0000-0000-000058000000}"/>
    <cellStyle name="Normal 17" xfId="186" xr:uid="{00000000-0005-0000-0000-000059000000}"/>
    <cellStyle name="Normal 18" xfId="187" xr:uid="{00000000-0005-0000-0000-00005A000000}"/>
    <cellStyle name="Normal 19" xfId="188" xr:uid="{00000000-0005-0000-0000-00005B000000}"/>
    <cellStyle name="Normal 2" xfId="3" xr:uid="{00000000-0005-0000-0000-00005C000000}"/>
    <cellStyle name="Normal 2 2" xfId="35" xr:uid="{00000000-0005-0000-0000-00005D000000}"/>
    <cellStyle name="Normal 2 2 2" xfId="36" xr:uid="{00000000-0005-0000-0000-00005E000000}"/>
    <cellStyle name="Normal 2 2 2 2" xfId="78" xr:uid="{00000000-0005-0000-0000-00005F000000}"/>
    <cellStyle name="Normal 2 2 3" xfId="39" xr:uid="{00000000-0005-0000-0000-000060000000}"/>
    <cellStyle name="Normal 2 2 4" xfId="193" xr:uid="{00000000-0005-0000-0000-000061000000}"/>
    <cellStyle name="Normal 2 2_P_proc" xfId="41" xr:uid="{00000000-0005-0000-0000-000062000000}"/>
    <cellStyle name="Normal 2 3" xfId="38" xr:uid="{00000000-0005-0000-0000-000063000000}"/>
    <cellStyle name="Normal 2 3 2" xfId="80" xr:uid="{00000000-0005-0000-0000-000064000000}"/>
    <cellStyle name="Normal 2 4" xfId="160" xr:uid="{00000000-0005-0000-0000-000065000000}"/>
    <cellStyle name="Normal 2 5" xfId="164" xr:uid="{00000000-0005-0000-0000-000066000000}"/>
    <cellStyle name="Normal 2 6" xfId="5" xr:uid="{00000000-0005-0000-0000-000067000000}"/>
    <cellStyle name="Normal 2_P_proc" xfId="40" xr:uid="{00000000-0005-0000-0000-000068000000}"/>
    <cellStyle name="Normal 20" xfId="189" xr:uid="{00000000-0005-0000-0000-000069000000}"/>
    <cellStyle name="Normal 21" xfId="190" xr:uid="{00000000-0005-0000-0000-00006A000000}"/>
    <cellStyle name="Normal 22" xfId="191" xr:uid="{00000000-0005-0000-0000-00006B000000}"/>
    <cellStyle name="Normal 23" xfId="192" xr:uid="{00000000-0005-0000-0000-00006C000000}"/>
    <cellStyle name="Normal 24" xfId="194" xr:uid="{00000000-0005-0000-0000-00006D000000}"/>
    <cellStyle name="Normal 25" xfId="195" xr:uid="{00000000-0005-0000-0000-00006E000000}"/>
    <cellStyle name="Normal 26" xfId="196" xr:uid="{00000000-0005-0000-0000-00006F000000}"/>
    <cellStyle name="Normal 27" xfId="197" xr:uid="{00000000-0005-0000-0000-000070000000}"/>
    <cellStyle name="Normal 28" xfId="4" xr:uid="{00000000-0005-0000-0000-000071000000}"/>
    <cellStyle name="Normal 3" xfId="53" xr:uid="{00000000-0005-0000-0000-000072000000}"/>
    <cellStyle name="Normal 3 2" xfId="77" xr:uid="{00000000-0005-0000-0000-000073000000}"/>
    <cellStyle name="Normal 3 3" xfId="76" xr:uid="{00000000-0005-0000-0000-000074000000}"/>
    <cellStyle name="Normal 3 4" xfId="79" xr:uid="{00000000-0005-0000-0000-000075000000}"/>
    <cellStyle name="Normal 4" xfId="165" xr:uid="{00000000-0005-0000-0000-000076000000}"/>
    <cellStyle name="Normal 4 2" xfId="173" xr:uid="{00000000-0005-0000-0000-000077000000}"/>
    <cellStyle name="Normal 5" xfId="167" xr:uid="{00000000-0005-0000-0000-000078000000}"/>
    <cellStyle name="Normal 5 2" xfId="174" xr:uid="{00000000-0005-0000-0000-000079000000}"/>
    <cellStyle name="Normal 6" xfId="175" xr:uid="{00000000-0005-0000-0000-00007A000000}"/>
    <cellStyle name="Normal 7" xfId="176" xr:uid="{00000000-0005-0000-0000-00007B000000}"/>
    <cellStyle name="Normal 8" xfId="177" xr:uid="{00000000-0005-0000-0000-00007C000000}"/>
    <cellStyle name="Normal 9" xfId="178" xr:uid="{00000000-0005-0000-0000-00007D000000}"/>
    <cellStyle name="Normalno 2" xfId="169" xr:uid="{00000000-0005-0000-0000-00007E000000}"/>
    <cellStyle name="Number (0)" xfId="66" xr:uid="{00000000-0005-0000-0000-00007F000000}"/>
    <cellStyle name="Number (0.00)" xfId="67" xr:uid="{00000000-0005-0000-0000-000080000000}"/>
    <cellStyle name="NumberEng" xfId="68" xr:uid="{00000000-0005-0000-0000-000081000000}"/>
    <cellStyle name="Percent (0)" xfId="69" xr:uid="{00000000-0005-0000-0000-000082000000}"/>
    <cellStyle name="Percent 10" xfId="205" xr:uid="{00000000-0005-0000-0000-000083000000}"/>
    <cellStyle name="Percent 11" xfId="203" xr:uid="{00000000-0005-0000-0000-000084000000}"/>
    <cellStyle name="Percent 12" xfId="202" xr:uid="{00000000-0005-0000-0000-000085000000}"/>
    <cellStyle name="Percent 13" xfId="208" xr:uid="{00000000-0005-0000-0000-000086000000}"/>
    <cellStyle name="Percent 14" xfId="207" xr:uid="{00000000-0005-0000-0000-000087000000}"/>
    <cellStyle name="Percent 15" xfId="206" xr:uid="{00000000-0005-0000-0000-000088000000}"/>
    <cellStyle name="Percent 16" xfId="200" xr:uid="{00000000-0005-0000-0000-000089000000}"/>
    <cellStyle name="Percent 17" xfId="201" xr:uid="{00000000-0005-0000-0000-00008A000000}"/>
    <cellStyle name="Percent 18" xfId="209" xr:uid="{00000000-0005-0000-0000-00008B000000}"/>
    <cellStyle name="Percent 19" xfId="199" xr:uid="{00000000-0005-0000-0000-00008C000000}"/>
    <cellStyle name="Percent 2" xfId="6" xr:uid="{00000000-0005-0000-0000-00008D000000}"/>
    <cellStyle name="Percent 20" xfId="204" xr:uid="{00000000-0005-0000-0000-00008E000000}"/>
    <cellStyle name="Percent 3" xfId="55" xr:uid="{00000000-0005-0000-0000-00008F000000}"/>
    <cellStyle name="Percent 4" xfId="74" xr:uid="{00000000-0005-0000-0000-000090000000}"/>
    <cellStyle name="Percent 5" xfId="75" xr:uid="{00000000-0005-0000-0000-000091000000}"/>
    <cellStyle name="Percent 6" xfId="166" xr:uid="{00000000-0005-0000-0000-000092000000}"/>
    <cellStyle name="Percent 7" xfId="168" xr:uid="{00000000-0005-0000-0000-000093000000}"/>
    <cellStyle name="Percent 8" xfId="10" xr:uid="{00000000-0005-0000-0000-000094000000}"/>
    <cellStyle name="Percent 9" xfId="198" xr:uid="{00000000-0005-0000-0000-000095000000}"/>
    <cellStyle name="Postotak 2" xfId="171" xr:uid="{00000000-0005-0000-0000-000096000000}"/>
    <cellStyle name="Prozent 2" xfId="9" xr:uid="{00000000-0005-0000-0000-000097000000}"/>
    <cellStyle name="Red Text" xfId="70" xr:uid="{00000000-0005-0000-0000-000098000000}"/>
    <cellStyle name="Standard 2" xfId="7" xr:uid="{00000000-0005-0000-0000-000099000000}"/>
    <cellStyle name="Standard_Umsatz_regionen_U´s" xfId="8" xr:uid="{00000000-0005-0000-0000-00009A000000}"/>
    <cellStyle name="Style 1" xfId="1" xr:uid="{00000000-0005-0000-0000-00009B000000}"/>
    <cellStyle name="Tickmark" xfId="71" xr:uid="{00000000-0005-0000-0000-00009C000000}"/>
    <cellStyle name="Title 2" xfId="37" xr:uid="{00000000-0005-0000-0000-00009D000000}"/>
    <cellStyle name="TopGrey" xfId="72" xr:uid="{00000000-0005-0000-0000-00009E000000}"/>
    <cellStyle name="Valuta 2" xfId="13" xr:uid="{00000000-0005-0000-0000-00009F000000}"/>
    <cellStyle name="Valuta 2 2" xfId="17" xr:uid="{00000000-0005-0000-0000-0000A0000000}"/>
    <cellStyle name="Valuta 2 2 2" xfId="25" xr:uid="{00000000-0005-0000-0000-0000A1000000}"/>
    <cellStyle name="Valuta 2 2 2 2" xfId="52" xr:uid="{00000000-0005-0000-0000-0000A2000000}"/>
    <cellStyle name="Valuta 2 2 2 2 2" xfId="132" xr:uid="{00000000-0005-0000-0000-0000A3000000}"/>
    <cellStyle name="Valuta 2 2 2 3" xfId="113" xr:uid="{00000000-0005-0000-0000-0000A4000000}"/>
    <cellStyle name="Valuta 2 2 3" xfId="33" xr:uid="{00000000-0005-0000-0000-0000A5000000}"/>
    <cellStyle name="Valuta 2 2 3 2" xfId="98" xr:uid="{00000000-0005-0000-0000-0000A6000000}"/>
    <cellStyle name="Valuta 2 2 3 2 2" xfId="152" xr:uid="{00000000-0005-0000-0000-0000A7000000}"/>
    <cellStyle name="Valuta 2 2 3 3" xfId="124" xr:uid="{00000000-0005-0000-0000-0000A8000000}"/>
    <cellStyle name="Valuta 2 2 4" xfId="84" xr:uid="{00000000-0005-0000-0000-0000A9000000}"/>
    <cellStyle name="Valuta 2 2 4 2" xfId="138" xr:uid="{00000000-0005-0000-0000-0000AA000000}"/>
    <cellStyle name="Valuta 2 2 5" xfId="120" xr:uid="{00000000-0005-0000-0000-0000AB000000}"/>
    <cellStyle name="Valuta 2 3" xfId="21" xr:uid="{00000000-0005-0000-0000-0000AC000000}"/>
    <cellStyle name="Valuta 2 3 2" xfId="91" xr:uid="{00000000-0005-0000-0000-0000AD000000}"/>
    <cellStyle name="Valuta 2 3 2 2" xfId="145" xr:uid="{00000000-0005-0000-0000-0000AE000000}"/>
    <cellStyle name="Valuta 2 3 3" xfId="104" xr:uid="{00000000-0005-0000-0000-0000AF000000}"/>
    <cellStyle name="Valuta 2 4" xfId="29" xr:uid="{00000000-0005-0000-0000-0000B0000000}"/>
    <cellStyle name="Valuta 2 4 2" xfId="49" xr:uid="{00000000-0005-0000-0000-0000B1000000}"/>
    <cellStyle name="Valuta 2 4 2 2" xfId="129" xr:uid="{00000000-0005-0000-0000-0000B2000000}"/>
    <cellStyle name="Valuta 2 4 3" xfId="106" xr:uid="{00000000-0005-0000-0000-0000B3000000}"/>
    <cellStyle name="Valuta 2 5" xfId="96" xr:uid="{00000000-0005-0000-0000-0000B4000000}"/>
    <cellStyle name="Valuta 2 5 2" xfId="150" xr:uid="{00000000-0005-0000-0000-0000B5000000}"/>
    <cellStyle name="Valuta 2 6" xfId="118" xr:uid="{00000000-0005-0000-0000-0000B6000000}"/>
    <cellStyle name="Valuta 3" xfId="172" xr:uid="{00000000-0005-0000-0000-0000B7000000}"/>
    <cellStyle name="Zarez 2" xfId="12" xr:uid="{00000000-0005-0000-0000-0000B8000000}"/>
    <cellStyle name="Zarez 2 2" xfId="16" xr:uid="{00000000-0005-0000-0000-0000B9000000}"/>
    <cellStyle name="Zarez 2 2 2" xfId="24" xr:uid="{00000000-0005-0000-0000-0000BA000000}"/>
    <cellStyle name="Zarez 2 2 2 2" xfId="81" xr:uid="{00000000-0005-0000-0000-0000BB000000}"/>
    <cellStyle name="Zarez 2 2 2 2 2" xfId="135" xr:uid="{00000000-0005-0000-0000-0000BC000000}"/>
    <cellStyle name="Zarez 2 2 2 3" xfId="119" xr:uid="{00000000-0005-0000-0000-0000BD000000}"/>
    <cellStyle name="Zarez 2 2 3" xfId="32" xr:uid="{00000000-0005-0000-0000-0000BE000000}"/>
    <cellStyle name="Zarez 2 2 3 2" xfId="87" xr:uid="{00000000-0005-0000-0000-0000BF000000}"/>
    <cellStyle name="Zarez 2 2 3 2 2" xfId="141" xr:uid="{00000000-0005-0000-0000-0000C0000000}"/>
    <cellStyle name="Zarez 2 2 3 3" xfId="107" xr:uid="{00000000-0005-0000-0000-0000C1000000}"/>
    <cellStyle name="Zarez 2 2 4" xfId="51" xr:uid="{00000000-0005-0000-0000-0000C2000000}"/>
    <cellStyle name="Zarez 2 2 4 2" xfId="131" xr:uid="{00000000-0005-0000-0000-0000C3000000}"/>
    <cellStyle name="Zarez 2 2 5" xfId="121" xr:uid="{00000000-0005-0000-0000-0000C4000000}"/>
    <cellStyle name="Zarez 2 3" xfId="20" xr:uid="{00000000-0005-0000-0000-0000C5000000}"/>
    <cellStyle name="Zarez 2 3 2" xfId="93" xr:uid="{00000000-0005-0000-0000-0000C6000000}"/>
    <cellStyle name="Zarez 2 3 2 2" xfId="147" xr:uid="{00000000-0005-0000-0000-0000C7000000}"/>
    <cellStyle name="Zarez 2 3 3" xfId="115" xr:uid="{00000000-0005-0000-0000-0000C8000000}"/>
    <cellStyle name="Zarez 2 4" xfId="28" xr:uid="{00000000-0005-0000-0000-0000C9000000}"/>
    <cellStyle name="Zarez 2 4 2" xfId="95" xr:uid="{00000000-0005-0000-0000-0000CA000000}"/>
    <cellStyle name="Zarez 2 4 2 2" xfId="149" xr:uid="{00000000-0005-0000-0000-0000CB000000}"/>
    <cellStyle name="Zarez 2 4 3" xfId="110" xr:uid="{00000000-0005-0000-0000-0000CC000000}"/>
    <cellStyle name="Zarez 2 5" xfId="89" xr:uid="{00000000-0005-0000-0000-0000CD000000}"/>
    <cellStyle name="Zarez 2 5 2" xfId="143" xr:uid="{00000000-0005-0000-0000-0000CE000000}"/>
    <cellStyle name="Zarez 2 6" xfId="122" xr:uid="{00000000-0005-0000-0000-0000CF000000}"/>
    <cellStyle name="Zarez 3" xfId="159" xr:uid="{00000000-0005-0000-0000-0000D0000000}"/>
    <cellStyle name="Zarez 4" xfId="170"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C32" sqref="C32"/>
    </sheetView>
  </sheetViews>
  <sheetFormatPr defaultRowHeight="12.75"/>
  <cols>
    <col min="9" max="9" width="13.42578125" customWidth="1"/>
  </cols>
  <sheetData>
    <row r="1" spans="1:10" ht="15.75">
      <c r="A1" s="112"/>
      <c r="B1" s="113"/>
      <c r="C1" s="113"/>
      <c r="D1" s="15"/>
      <c r="E1" s="15"/>
      <c r="F1" s="15"/>
      <c r="G1" s="15"/>
      <c r="H1" s="15"/>
      <c r="I1" s="15"/>
      <c r="J1" s="16"/>
    </row>
    <row r="2" spans="1:10" ht="14.45" customHeight="1">
      <c r="A2" s="114" t="s">
        <v>316</v>
      </c>
      <c r="B2" s="115"/>
      <c r="C2" s="115"/>
      <c r="D2" s="115"/>
      <c r="E2" s="115"/>
      <c r="F2" s="115"/>
      <c r="G2" s="115"/>
      <c r="H2" s="115"/>
      <c r="I2" s="115"/>
      <c r="J2" s="116"/>
    </row>
    <row r="3" spans="1:10" ht="15">
      <c r="A3" s="51"/>
      <c r="B3" s="52"/>
      <c r="C3" s="52"/>
      <c r="D3" s="52"/>
      <c r="E3" s="52"/>
      <c r="F3" s="52"/>
      <c r="G3" s="52"/>
      <c r="H3" s="52"/>
      <c r="I3" s="52"/>
      <c r="J3" s="53"/>
    </row>
    <row r="4" spans="1:10" ht="33.6" customHeight="1">
      <c r="A4" s="117" t="s">
        <v>301</v>
      </c>
      <c r="B4" s="118"/>
      <c r="C4" s="118"/>
      <c r="D4" s="118"/>
      <c r="E4" s="119" t="s">
        <v>446</v>
      </c>
      <c r="F4" s="120"/>
      <c r="G4" s="59" t="s">
        <v>0</v>
      </c>
      <c r="H4" s="119" t="s">
        <v>447</v>
      </c>
      <c r="I4" s="120"/>
      <c r="J4" s="17"/>
    </row>
    <row r="5" spans="1:10" s="64" customFormat="1" ht="10.15" customHeight="1">
      <c r="A5" s="121"/>
      <c r="B5" s="122"/>
      <c r="C5" s="122"/>
      <c r="D5" s="122"/>
      <c r="E5" s="122"/>
      <c r="F5" s="122"/>
      <c r="G5" s="122"/>
      <c r="H5" s="122"/>
      <c r="I5" s="122"/>
      <c r="J5" s="123"/>
    </row>
    <row r="6" spans="1:10" ht="20.45" customHeight="1">
      <c r="A6" s="54"/>
      <c r="B6" s="65" t="s">
        <v>323</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26" t="s">
        <v>324</v>
      </c>
      <c r="B8" s="127"/>
      <c r="C8" s="127"/>
      <c r="D8" s="127"/>
      <c r="E8" s="127"/>
      <c r="F8" s="127"/>
      <c r="G8" s="127"/>
      <c r="H8" s="127"/>
      <c r="I8" s="127"/>
      <c r="J8" s="18"/>
    </row>
    <row r="9" spans="1:10" ht="14.25">
      <c r="A9" s="19"/>
      <c r="B9" s="47"/>
      <c r="C9" s="47"/>
      <c r="D9" s="47"/>
      <c r="E9" s="125"/>
      <c r="F9" s="125"/>
      <c r="G9" s="98"/>
      <c r="H9" s="98"/>
      <c r="I9" s="57"/>
      <c r="J9" s="58"/>
    </row>
    <row r="10" spans="1:10" ht="25.9" customHeight="1">
      <c r="A10" s="128" t="s">
        <v>302</v>
      </c>
      <c r="B10" s="129"/>
      <c r="C10" s="130" t="s">
        <v>448</v>
      </c>
      <c r="D10" s="131"/>
      <c r="E10" s="49"/>
      <c r="F10" s="132" t="s">
        <v>325</v>
      </c>
      <c r="G10" s="133"/>
      <c r="H10" s="134" t="s">
        <v>451</v>
      </c>
      <c r="I10" s="135"/>
      <c r="J10" s="20"/>
    </row>
    <row r="11" spans="1:10" ht="15.6" customHeight="1">
      <c r="A11" s="19"/>
      <c r="B11" s="47"/>
      <c r="C11" s="47"/>
      <c r="D11" s="47"/>
      <c r="E11" s="124"/>
      <c r="F11" s="124"/>
      <c r="G11" s="124"/>
      <c r="H11" s="124"/>
      <c r="I11" s="50"/>
      <c r="J11" s="20"/>
    </row>
    <row r="12" spans="1:10" ht="21" customHeight="1">
      <c r="A12" s="99" t="s">
        <v>317</v>
      </c>
      <c r="B12" s="129"/>
      <c r="C12" s="130" t="s">
        <v>449</v>
      </c>
      <c r="D12" s="131"/>
      <c r="E12" s="138"/>
      <c r="F12" s="124"/>
      <c r="G12" s="124"/>
      <c r="H12" s="124"/>
      <c r="I12" s="50"/>
      <c r="J12" s="20"/>
    </row>
    <row r="13" spans="1:10" ht="10.9" customHeight="1">
      <c r="A13" s="49"/>
      <c r="B13" s="50"/>
      <c r="C13" s="47"/>
      <c r="D13" s="47"/>
      <c r="E13" s="98"/>
      <c r="F13" s="98"/>
      <c r="G13" s="98"/>
      <c r="H13" s="98"/>
      <c r="I13" s="47"/>
      <c r="J13" s="21"/>
    </row>
    <row r="14" spans="1:10" ht="22.9" customHeight="1">
      <c r="A14" s="99" t="s">
        <v>303</v>
      </c>
      <c r="B14" s="139"/>
      <c r="C14" s="130" t="s">
        <v>450</v>
      </c>
      <c r="D14" s="131"/>
      <c r="E14" s="136"/>
      <c r="F14" s="137"/>
      <c r="G14" s="63" t="s">
        <v>326</v>
      </c>
      <c r="H14" s="134" t="s">
        <v>452</v>
      </c>
      <c r="I14" s="135"/>
      <c r="J14" s="60"/>
    </row>
    <row r="15" spans="1:10" ht="14.45" customHeight="1">
      <c r="A15" s="49"/>
      <c r="B15" s="50"/>
      <c r="C15" s="47"/>
      <c r="D15" s="47"/>
      <c r="E15" s="98"/>
      <c r="F15" s="98"/>
      <c r="G15" s="98"/>
      <c r="H15" s="98"/>
      <c r="I15" s="47"/>
      <c r="J15" s="21"/>
    </row>
    <row r="16" spans="1:10" ht="13.15" customHeight="1">
      <c r="A16" s="99" t="s">
        <v>327</v>
      </c>
      <c r="B16" s="139"/>
      <c r="C16" s="130" t="s">
        <v>453</v>
      </c>
      <c r="D16" s="131"/>
      <c r="E16" s="56"/>
      <c r="F16" s="56"/>
      <c r="G16" s="56"/>
      <c r="H16" s="56"/>
      <c r="I16" s="56"/>
      <c r="J16" s="60"/>
    </row>
    <row r="17" spans="1:10" ht="14.45" customHeight="1">
      <c r="A17" s="140"/>
      <c r="B17" s="141"/>
      <c r="C17" s="141"/>
      <c r="D17" s="141"/>
      <c r="E17" s="141"/>
      <c r="F17" s="141"/>
      <c r="G17" s="141"/>
      <c r="H17" s="141"/>
      <c r="I17" s="141"/>
      <c r="J17" s="142"/>
    </row>
    <row r="18" spans="1:10">
      <c r="A18" s="128" t="s">
        <v>304</v>
      </c>
      <c r="B18" s="129"/>
      <c r="C18" s="143" t="s">
        <v>454</v>
      </c>
      <c r="D18" s="144"/>
      <c r="E18" s="144"/>
      <c r="F18" s="144"/>
      <c r="G18" s="144"/>
      <c r="H18" s="144"/>
      <c r="I18" s="144"/>
      <c r="J18" s="145"/>
    </row>
    <row r="19" spans="1:10" ht="14.25">
      <c r="A19" s="19"/>
      <c r="B19" s="47"/>
      <c r="C19" s="62"/>
      <c r="D19" s="47"/>
      <c r="E19" s="98"/>
      <c r="F19" s="98"/>
      <c r="G19" s="98"/>
      <c r="H19" s="98"/>
      <c r="I19" s="47"/>
      <c r="J19" s="21"/>
    </row>
    <row r="20" spans="1:10" ht="14.25">
      <c r="A20" s="128" t="s">
        <v>305</v>
      </c>
      <c r="B20" s="129"/>
      <c r="C20" s="134">
        <v>31000</v>
      </c>
      <c r="D20" s="135"/>
      <c r="E20" s="98"/>
      <c r="F20" s="98"/>
      <c r="G20" s="143" t="s">
        <v>455</v>
      </c>
      <c r="H20" s="144"/>
      <c r="I20" s="144"/>
      <c r="J20" s="145"/>
    </row>
    <row r="21" spans="1:10" ht="14.25">
      <c r="A21" s="19"/>
      <c r="B21" s="47"/>
      <c r="C21" s="47"/>
      <c r="D21" s="47"/>
      <c r="E21" s="98"/>
      <c r="F21" s="98"/>
      <c r="G21" s="98"/>
      <c r="H21" s="98"/>
      <c r="I21" s="47"/>
      <c r="J21" s="21"/>
    </row>
    <row r="22" spans="1:10">
      <c r="A22" s="128" t="s">
        <v>306</v>
      </c>
      <c r="B22" s="129"/>
      <c r="C22" s="143" t="s">
        <v>456</v>
      </c>
      <c r="D22" s="144"/>
      <c r="E22" s="144"/>
      <c r="F22" s="144"/>
      <c r="G22" s="144"/>
      <c r="H22" s="144"/>
      <c r="I22" s="144"/>
      <c r="J22" s="145"/>
    </row>
    <row r="23" spans="1:10" ht="14.25">
      <c r="A23" s="19"/>
      <c r="B23" s="47"/>
      <c r="C23" s="47"/>
      <c r="D23" s="47"/>
      <c r="E23" s="98"/>
      <c r="F23" s="98"/>
      <c r="G23" s="98"/>
      <c r="H23" s="98"/>
      <c r="I23" s="47"/>
      <c r="J23" s="21"/>
    </row>
    <row r="24" spans="1:10" ht="14.25">
      <c r="A24" s="128" t="s">
        <v>307</v>
      </c>
      <c r="B24" s="129"/>
      <c r="C24" s="146" t="s">
        <v>457</v>
      </c>
      <c r="D24" s="147"/>
      <c r="E24" s="147"/>
      <c r="F24" s="147"/>
      <c r="G24" s="147"/>
      <c r="H24" s="147"/>
      <c r="I24" s="147"/>
      <c r="J24" s="148"/>
    </row>
    <row r="25" spans="1:10" ht="14.25">
      <c r="A25" s="19"/>
      <c r="B25" s="47"/>
      <c r="C25" s="62"/>
      <c r="D25" s="47"/>
      <c r="E25" s="98"/>
      <c r="F25" s="98"/>
      <c r="G25" s="98"/>
      <c r="H25" s="98"/>
      <c r="I25" s="47"/>
      <c r="J25" s="21"/>
    </row>
    <row r="26" spans="1:10" ht="14.25">
      <c r="A26" s="128" t="s">
        <v>308</v>
      </c>
      <c r="B26" s="129"/>
      <c r="C26" s="146" t="s">
        <v>458</v>
      </c>
      <c r="D26" s="147"/>
      <c r="E26" s="147"/>
      <c r="F26" s="147"/>
      <c r="G26" s="147"/>
      <c r="H26" s="147"/>
      <c r="I26" s="147"/>
      <c r="J26" s="148"/>
    </row>
    <row r="27" spans="1:10" ht="13.9" customHeight="1">
      <c r="A27" s="19"/>
      <c r="B27" s="47"/>
      <c r="C27" s="62"/>
      <c r="D27" s="47"/>
      <c r="E27" s="98"/>
      <c r="F27" s="98"/>
      <c r="G27" s="98"/>
      <c r="H27" s="98"/>
      <c r="I27" s="47"/>
      <c r="J27" s="21"/>
    </row>
    <row r="28" spans="1:10" ht="22.9" customHeight="1">
      <c r="A28" s="99" t="s">
        <v>318</v>
      </c>
      <c r="B28" s="129"/>
      <c r="C28" s="34">
        <v>752</v>
      </c>
      <c r="D28" s="22"/>
      <c r="E28" s="106"/>
      <c r="F28" s="106"/>
      <c r="G28" s="106"/>
      <c r="H28" s="106"/>
      <c r="I28" s="149"/>
      <c r="J28" s="150"/>
    </row>
    <row r="29" spans="1:10" ht="14.25">
      <c r="A29" s="19"/>
      <c r="B29" s="47"/>
      <c r="C29" s="47"/>
      <c r="D29" s="47"/>
      <c r="E29" s="98"/>
      <c r="F29" s="98"/>
      <c r="G29" s="98"/>
      <c r="H29" s="98"/>
      <c r="I29" s="47"/>
      <c r="J29" s="21"/>
    </row>
    <row r="30" spans="1:10" ht="15">
      <c r="A30" s="128" t="s">
        <v>309</v>
      </c>
      <c r="B30" s="129"/>
      <c r="C30" s="76" t="s">
        <v>329</v>
      </c>
      <c r="D30" s="151" t="s">
        <v>328</v>
      </c>
      <c r="E30" s="110"/>
      <c r="F30" s="110"/>
      <c r="G30" s="110"/>
      <c r="H30" s="69" t="s">
        <v>329</v>
      </c>
      <c r="I30" s="70" t="s">
        <v>330</v>
      </c>
      <c r="J30" s="71"/>
    </row>
    <row r="31" spans="1:10">
      <c r="A31" s="128"/>
      <c r="B31" s="129"/>
      <c r="C31" s="23"/>
      <c r="D31" s="59"/>
      <c r="E31" s="137"/>
      <c r="F31" s="137"/>
      <c r="G31" s="137"/>
      <c r="H31" s="137"/>
      <c r="I31" s="152"/>
      <c r="J31" s="153"/>
    </row>
    <row r="32" spans="1:10">
      <c r="A32" s="128" t="s">
        <v>319</v>
      </c>
      <c r="B32" s="129"/>
      <c r="C32" s="34" t="s">
        <v>333</v>
      </c>
      <c r="D32" s="151" t="s">
        <v>331</v>
      </c>
      <c r="E32" s="110"/>
      <c r="F32" s="110"/>
      <c r="G32" s="110"/>
      <c r="H32" s="72" t="s">
        <v>332</v>
      </c>
      <c r="I32" s="73" t="s">
        <v>333</v>
      </c>
      <c r="J32" s="74"/>
    </row>
    <row r="33" spans="1:10" ht="14.25">
      <c r="A33" s="19"/>
      <c r="B33" s="47"/>
      <c r="C33" s="47"/>
      <c r="D33" s="47"/>
      <c r="E33" s="98"/>
      <c r="F33" s="98"/>
      <c r="G33" s="98"/>
      <c r="H33" s="98"/>
      <c r="I33" s="47"/>
      <c r="J33" s="21"/>
    </row>
    <row r="34" spans="1:10">
      <c r="A34" s="151" t="s">
        <v>320</v>
      </c>
      <c r="B34" s="110"/>
      <c r="C34" s="110"/>
      <c r="D34" s="110"/>
      <c r="E34" s="110" t="s">
        <v>310</v>
      </c>
      <c r="F34" s="110"/>
      <c r="G34" s="110"/>
      <c r="H34" s="110"/>
      <c r="I34" s="110"/>
      <c r="J34" s="24" t="s">
        <v>311</v>
      </c>
    </row>
    <row r="35" spans="1:10" ht="14.25">
      <c r="A35" s="19"/>
      <c r="B35" s="47"/>
      <c r="C35" s="47"/>
      <c r="D35" s="47"/>
      <c r="E35" s="98"/>
      <c r="F35" s="98"/>
      <c r="G35" s="98"/>
      <c r="H35" s="98"/>
      <c r="I35" s="47"/>
      <c r="J35" s="58"/>
    </row>
    <row r="36" spans="1:10">
      <c r="A36" s="154"/>
      <c r="B36" s="155"/>
      <c r="C36" s="155"/>
      <c r="D36" s="155"/>
      <c r="E36" s="154"/>
      <c r="F36" s="155"/>
      <c r="G36" s="155"/>
      <c r="H36" s="155"/>
      <c r="I36" s="157"/>
      <c r="J36" s="48"/>
    </row>
    <row r="37" spans="1:10" ht="14.25">
      <c r="A37" s="19"/>
      <c r="B37" s="47"/>
      <c r="C37" s="62"/>
      <c r="D37" s="159"/>
      <c r="E37" s="159"/>
      <c r="F37" s="159"/>
      <c r="G37" s="159"/>
      <c r="H37" s="159"/>
      <c r="I37" s="159"/>
      <c r="J37" s="21"/>
    </row>
    <row r="38" spans="1:10">
      <c r="A38" s="154"/>
      <c r="B38" s="155"/>
      <c r="C38" s="155"/>
      <c r="D38" s="157"/>
      <c r="E38" s="154"/>
      <c r="F38" s="155"/>
      <c r="G38" s="155"/>
      <c r="H38" s="155"/>
      <c r="I38" s="157"/>
      <c r="J38" s="34"/>
    </row>
    <row r="39" spans="1:10" ht="14.25">
      <c r="A39" s="19"/>
      <c r="B39" s="47"/>
      <c r="C39" s="62"/>
      <c r="D39" s="61"/>
      <c r="E39" s="159"/>
      <c r="F39" s="159"/>
      <c r="G39" s="159"/>
      <c r="H39" s="159"/>
      <c r="I39" s="50"/>
      <c r="J39" s="21"/>
    </row>
    <row r="40" spans="1:10">
      <c r="A40" s="154"/>
      <c r="B40" s="155"/>
      <c r="C40" s="155"/>
      <c r="D40" s="157"/>
      <c r="E40" s="154"/>
      <c r="F40" s="155"/>
      <c r="G40" s="155"/>
      <c r="H40" s="155"/>
      <c r="I40" s="157"/>
      <c r="J40" s="34"/>
    </row>
    <row r="41" spans="1:10" ht="14.25">
      <c r="A41" s="19"/>
      <c r="B41" s="47"/>
      <c r="C41" s="62"/>
      <c r="D41" s="61"/>
      <c r="E41" s="61"/>
      <c r="F41" s="61"/>
      <c r="G41" s="61"/>
      <c r="H41" s="61"/>
      <c r="I41" s="50"/>
      <c r="J41" s="21"/>
    </row>
    <row r="42" spans="1:10">
      <c r="A42" s="154"/>
      <c r="B42" s="155"/>
      <c r="C42" s="155"/>
      <c r="D42" s="157"/>
      <c r="E42" s="154"/>
      <c r="F42" s="155"/>
      <c r="G42" s="155"/>
      <c r="H42" s="155"/>
      <c r="I42" s="157"/>
      <c r="J42" s="34"/>
    </row>
    <row r="43" spans="1:10" ht="14.25">
      <c r="A43" s="25"/>
      <c r="B43" s="62"/>
      <c r="C43" s="158"/>
      <c r="D43" s="158"/>
      <c r="E43" s="98"/>
      <c r="F43" s="98"/>
      <c r="G43" s="158"/>
      <c r="H43" s="158"/>
      <c r="I43" s="158"/>
      <c r="J43" s="21"/>
    </row>
    <row r="44" spans="1:10">
      <c r="A44" s="154"/>
      <c r="B44" s="155"/>
      <c r="C44" s="155"/>
      <c r="D44" s="157"/>
      <c r="E44" s="154"/>
      <c r="F44" s="155"/>
      <c r="G44" s="155"/>
      <c r="H44" s="155"/>
      <c r="I44" s="157"/>
      <c r="J44" s="34"/>
    </row>
    <row r="45" spans="1:10" ht="14.25">
      <c r="A45" s="25"/>
      <c r="B45" s="62"/>
      <c r="C45" s="62"/>
      <c r="D45" s="47"/>
      <c r="E45" s="156"/>
      <c r="F45" s="156"/>
      <c r="G45" s="158"/>
      <c r="H45" s="158"/>
      <c r="I45" s="47"/>
      <c r="J45" s="21"/>
    </row>
    <row r="46" spans="1:10">
      <c r="A46" s="154"/>
      <c r="B46" s="155"/>
      <c r="C46" s="155"/>
      <c r="D46" s="157"/>
      <c r="E46" s="154"/>
      <c r="F46" s="155"/>
      <c r="G46" s="155"/>
      <c r="H46" s="155"/>
      <c r="I46" s="157"/>
      <c r="J46" s="34"/>
    </row>
    <row r="47" spans="1:10" ht="14.25">
      <c r="A47" s="25"/>
      <c r="B47" s="62"/>
      <c r="C47" s="62"/>
      <c r="D47" s="47"/>
      <c r="E47" s="98"/>
      <c r="F47" s="98"/>
      <c r="G47" s="158"/>
      <c r="H47" s="158"/>
      <c r="I47" s="47"/>
      <c r="J47" s="75" t="s">
        <v>334</v>
      </c>
    </row>
    <row r="48" spans="1:10" ht="14.25">
      <c r="A48" s="25"/>
      <c r="B48" s="62"/>
      <c r="C48" s="62"/>
      <c r="D48" s="47"/>
      <c r="E48" s="98"/>
      <c r="F48" s="98"/>
      <c r="G48" s="158"/>
      <c r="H48" s="158"/>
      <c r="I48" s="47"/>
      <c r="J48" s="75" t="s">
        <v>335</v>
      </c>
    </row>
    <row r="49" spans="1:10" ht="14.45" customHeight="1">
      <c r="A49" s="99" t="s">
        <v>312</v>
      </c>
      <c r="B49" s="100"/>
      <c r="C49" s="134"/>
      <c r="D49" s="135"/>
      <c r="E49" s="160" t="s">
        <v>336</v>
      </c>
      <c r="F49" s="161"/>
      <c r="G49" s="143"/>
      <c r="H49" s="144"/>
      <c r="I49" s="144"/>
      <c r="J49" s="145"/>
    </row>
    <row r="50" spans="1:10" ht="14.25">
      <c r="A50" s="25"/>
      <c r="B50" s="62"/>
      <c r="C50" s="158"/>
      <c r="D50" s="158"/>
      <c r="E50" s="98"/>
      <c r="F50" s="98"/>
      <c r="G50" s="104" t="s">
        <v>337</v>
      </c>
      <c r="H50" s="104"/>
      <c r="I50" s="104"/>
      <c r="J50" s="26"/>
    </row>
    <row r="51" spans="1:10" ht="13.9" customHeight="1">
      <c r="A51" s="99" t="s">
        <v>313</v>
      </c>
      <c r="B51" s="100"/>
      <c r="C51" s="143" t="s">
        <v>459</v>
      </c>
      <c r="D51" s="144"/>
      <c r="E51" s="144"/>
      <c r="F51" s="144"/>
      <c r="G51" s="144"/>
      <c r="H51" s="144"/>
      <c r="I51" s="144"/>
      <c r="J51" s="145"/>
    </row>
    <row r="52" spans="1:10" ht="14.25">
      <c r="A52" s="19"/>
      <c r="B52" s="47"/>
      <c r="C52" s="106" t="s">
        <v>314</v>
      </c>
      <c r="D52" s="106"/>
      <c r="E52" s="106"/>
      <c r="F52" s="106"/>
      <c r="G52" s="106"/>
      <c r="H52" s="106"/>
      <c r="I52" s="106"/>
      <c r="J52" s="21"/>
    </row>
    <row r="53" spans="1:10" ht="14.25">
      <c r="A53" s="99" t="s">
        <v>315</v>
      </c>
      <c r="B53" s="100"/>
      <c r="C53" s="107" t="s">
        <v>460</v>
      </c>
      <c r="D53" s="108"/>
      <c r="E53" s="109"/>
      <c r="F53" s="98"/>
      <c r="G53" s="98"/>
      <c r="H53" s="110"/>
      <c r="I53" s="110"/>
      <c r="J53" s="111"/>
    </row>
    <row r="54" spans="1:10" ht="14.25">
      <c r="A54" s="19"/>
      <c r="B54" s="47"/>
      <c r="C54" s="62"/>
      <c r="D54" s="47"/>
      <c r="E54" s="98"/>
      <c r="F54" s="98"/>
      <c r="G54" s="98"/>
      <c r="H54" s="98"/>
      <c r="I54" s="47"/>
      <c r="J54" s="21"/>
    </row>
    <row r="55" spans="1:10" ht="14.45" customHeight="1">
      <c r="A55" s="99" t="s">
        <v>307</v>
      </c>
      <c r="B55" s="100"/>
      <c r="C55" s="101" t="s">
        <v>461</v>
      </c>
      <c r="D55" s="102"/>
      <c r="E55" s="102"/>
      <c r="F55" s="102"/>
      <c r="G55" s="102"/>
      <c r="H55" s="102"/>
      <c r="I55" s="102"/>
      <c r="J55" s="103"/>
    </row>
    <row r="56" spans="1:10" ht="14.25">
      <c r="A56" s="19"/>
      <c r="B56" s="47"/>
      <c r="C56" s="47"/>
      <c r="D56" s="47"/>
      <c r="E56" s="98"/>
      <c r="F56" s="98"/>
      <c r="G56" s="98"/>
      <c r="H56" s="98"/>
      <c r="I56" s="47"/>
      <c r="J56" s="21"/>
    </row>
    <row r="57" spans="1:10" ht="14.25">
      <c r="A57" s="99" t="s">
        <v>338</v>
      </c>
      <c r="B57" s="100"/>
      <c r="C57" s="101" t="s">
        <v>462</v>
      </c>
      <c r="D57" s="102"/>
      <c r="E57" s="102"/>
      <c r="F57" s="102"/>
      <c r="G57" s="102"/>
      <c r="H57" s="102"/>
      <c r="I57" s="102"/>
      <c r="J57" s="103"/>
    </row>
    <row r="58" spans="1:10" ht="14.45" customHeight="1">
      <c r="A58" s="19"/>
      <c r="B58" s="47"/>
      <c r="C58" s="104" t="s">
        <v>339</v>
      </c>
      <c r="D58" s="104"/>
      <c r="E58" s="104"/>
      <c r="F58" s="104"/>
      <c r="G58" s="47"/>
      <c r="H58" s="47"/>
      <c r="I58" s="47"/>
      <c r="J58" s="21"/>
    </row>
    <row r="59" spans="1:10" ht="14.25">
      <c r="A59" s="99" t="s">
        <v>340</v>
      </c>
      <c r="B59" s="100"/>
      <c r="C59" s="101" t="s">
        <v>463</v>
      </c>
      <c r="D59" s="102"/>
      <c r="E59" s="102"/>
      <c r="F59" s="102"/>
      <c r="G59" s="102"/>
      <c r="H59" s="102"/>
      <c r="I59" s="102"/>
      <c r="J59" s="103"/>
    </row>
    <row r="60" spans="1:10" ht="14.45" customHeight="1">
      <c r="A60" s="27"/>
      <c r="B60" s="28"/>
      <c r="C60" s="105" t="s">
        <v>341</v>
      </c>
      <c r="D60" s="105"/>
      <c r="E60" s="105"/>
      <c r="F60" s="105"/>
      <c r="G60" s="105"/>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6" zoomScale="110" zoomScaleNormal="100" workbookViewId="0">
      <selection activeCell="I72" sqref="I72"/>
    </sheetView>
  </sheetViews>
  <sheetFormatPr defaultRowHeight="12.75"/>
  <cols>
    <col min="8" max="9" width="15.7109375" style="33" customWidth="1"/>
    <col min="10" max="10" width="10.28515625" bestFit="1" customWidth="1"/>
  </cols>
  <sheetData>
    <row r="1" spans="1:9">
      <c r="A1" s="170" t="s">
        <v>1</v>
      </c>
      <c r="B1" s="171"/>
      <c r="C1" s="171"/>
      <c r="D1" s="171"/>
      <c r="E1" s="171"/>
      <c r="F1" s="171"/>
      <c r="G1" s="171"/>
      <c r="H1" s="171"/>
      <c r="I1" s="171"/>
    </row>
    <row r="2" spans="1:9">
      <c r="A2" s="172" t="s">
        <v>464</v>
      </c>
      <c r="B2" s="173"/>
      <c r="C2" s="173"/>
      <c r="D2" s="173"/>
      <c r="E2" s="173"/>
      <c r="F2" s="173"/>
      <c r="G2" s="173"/>
      <c r="H2" s="173"/>
      <c r="I2" s="173"/>
    </row>
    <row r="3" spans="1:9">
      <c r="A3" s="174" t="s">
        <v>445</v>
      </c>
      <c r="B3" s="174"/>
      <c r="C3" s="174"/>
      <c r="D3" s="174"/>
      <c r="E3" s="174"/>
      <c r="F3" s="174"/>
      <c r="G3" s="174"/>
      <c r="H3" s="174"/>
      <c r="I3" s="174"/>
    </row>
    <row r="4" spans="1:9">
      <c r="A4" s="175" t="s">
        <v>465</v>
      </c>
      <c r="B4" s="176"/>
      <c r="C4" s="176"/>
      <c r="D4" s="176"/>
      <c r="E4" s="176"/>
      <c r="F4" s="176"/>
      <c r="G4" s="176"/>
      <c r="H4" s="176"/>
      <c r="I4" s="177"/>
    </row>
    <row r="5" spans="1:9" ht="34.5" thickBot="1">
      <c r="A5" s="181" t="s">
        <v>2</v>
      </c>
      <c r="B5" s="182"/>
      <c r="C5" s="182"/>
      <c r="D5" s="182"/>
      <c r="E5" s="182"/>
      <c r="F5" s="183"/>
      <c r="G5" s="12" t="s">
        <v>104</v>
      </c>
      <c r="H5" s="31" t="s">
        <v>291</v>
      </c>
      <c r="I5" s="32" t="s">
        <v>296</v>
      </c>
    </row>
    <row r="6" spans="1:9">
      <c r="A6" s="178">
        <v>1</v>
      </c>
      <c r="B6" s="179"/>
      <c r="C6" s="179"/>
      <c r="D6" s="179"/>
      <c r="E6" s="179"/>
      <c r="F6" s="180"/>
      <c r="G6" s="13">
        <v>2</v>
      </c>
      <c r="H6" s="14">
        <v>3</v>
      </c>
      <c r="I6" s="14">
        <v>4</v>
      </c>
    </row>
    <row r="7" spans="1:9">
      <c r="A7" s="184"/>
      <c r="B7" s="184"/>
      <c r="C7" s="184"/>
      <c r="D7" s="184"/>
      <c r="E7" s="184"/>
      <c r="F7" s="184"/>
      <c r="G7" s="184"/>
      <c r="H7" s="184"/>
      <c r="I7" s="185"/>
    </row>
    <row r="8" spans="1:9" ht="12.75" customHeight="1">
      <c r="A8" s="163" t="s">
        <v>4</v>
      </c>
      <c r="B8" s="163"/>
      <c r="C8" s="163"/>
      <c r="D8" s="163"/>
      <c r="E8" s="163"/>
      <c r="F8" s="163"/>
      <c r="G8" s="78">
        <v>1</v>
      </c>
      <c r="H8" s="79">
        <v>0</v>
      </c>
      <c r="I8" s="79"/>
    </row>
    <row r="9" spans="1:9" ht="12.75" customHeight="1">
      <c r="A9" s="164" t="s">
        <v>5</v>
      </c>
      <c r="B9" s="164"/>
      <c r="C9" s="164"/>
      <c r="D9" s="164"/>
      <c r="E9" s="164"/>
      <c r="F9" s="164"/>
      <c r="G9" s="80">
        <v>2</v>
      </c>
      <c r="H9" s="81">
        <f>H10+H17+H27+H38+H43</f>
        <v>34895197</v>
      </c>
      <c r="I9" s="81">
        <f>I10+I17+I27+I38+I43</f>
        <v>33410529</v>
      </c>
    </row>
    <row r="10" spans="1:9" ht="12.75" customHeight="1">
      <c r="A10" s="167" t="s">
        <v>6</v>
      </c>
      <c r="B10" s="167"/>
      <c r="C10" s="167"/>
      <c r="D10" s="167"/>
      <c r="E10" s="167"/>
      <c r="F10" s="167"/>
      <c r="G10" s="80">
        <v>3</v>
      </c>
      <c r="H10" s="81">
        <f>H11+H12+H13+H14+H15+H16</f>
        <v>525565</v>
      </c>
      <c r="I10" s="81">
        <f>I11+I12+I13+I14+I15+I16</f>
        <v>558125</v>
      </c>
    </row>
    <row r="11" spans="1:9" ht="12.75" customHeight="1">
      <c r="A11" s="162" t="s">
        <v>7</v>
      </c>
      <c r="B11" s="162"/>
      <c r="C11" s="162"/>
      <c r="D11" s="162"/>
      <c r="E11" s="162"/>
      <c r="F11" s="162"/>
      <c r="G11" s="78">
        <v>4</v>
      </c>
      <c r="H11" s="79">
        <v>0</v>
      </c>
      <c r="I11" s="79">
        <v>0</v>
      </c>
    </row>
    <row r="12" spans="1:9" ht="23.45" customHeight="1">
      <c r="A12" s="162" t="s">
        <v>8</v>
      </c>
      <c r="B12" s="162"/>
      <c r="C12" s="162"/>
      <c r="D12" s="162"/>
      <c r="E12" s="162"/>
      <c r="F12" s="162"/>
      <c r="G12" s="78">
        <v>5</v>
      </c>
      <c r="H12" s="79">
        <v>525565</v>
      </c>
      <c r="I12" s="79">
        <v>452172</v>
      </c>
    </row>
    <row r="13" spans="1:9" ht="12.75" customHeight="1">
      <c r="A13" s="162" t="s">
        <v>9</v>
      </c>
      <c r="B13" s="162"/>
      <c r="C13" s="162"/>
      <c r="D13" s="162"/>
      <c r="E13" s="162"/>
      <c r="F13" s="162"/>
      <c r="G13" s="78">
        <v>6</v>
      </c>
      <c r="H13" s="79">
        <v>0</v>
      </c>
      <c r="I13" s="79">
        <v>0</v>
      </c>
    </row>
    <row r="14" spans="1:9" ht="12.75" customHeight="1">
      <c r="A14" s="162" t="s">
        <v>10</v>
      </c>
      <c r="B14" s="162"/>
      <c r="C14" s="162"/>
      <c r="D14" s="162"/>
      <c r="E14" s="162"/>
      <c r="F14" s="162"/>
      <c r="G14" s="78">
        <v>7</v>
      </c>
      <c r="H14" s="79">
        <v>0</v>
      </c>
      <c r="I14" s="79">
        <v>0</v>
      </c>
    </row>
    <row r="15" spans="1:9" ht="12.75" customHeight="1">
      <c r="A15" s="162" t="s">
        <v>11</v>
      </c>
      <c r="B15" s="162"/>
      <c r="C15" s="162"/>
      <c r="D15" s="162"/>
      <c r="E15" s="162"/>
      <c r="F15" s="162"/>
      <c r="G15" s="78">
        <v>8</v>
      </c>
      <c r="H15" s="79">
        <v>0</v>
      </c>
      <c r="I15" s="79">
        <v>105953</v>
      </c>
    </row>
    <row r="16" spans="1:9" ht="12.75" customHeight="1">
      <c r="A16" s="162" t="s">
        <v>12</v>
      </c>
      <c r="B16" s="162"/>
      <c r="C16" s="162"/>
      <c r="D16" s="162"/>
      <c r="E16" s="162"/>
      <c r="F16" s="162"/>
      <c r="G16" s="78">
        <v>9</v>
      </c>
      <c r="H16" s="79">
        <v>0</v>
      </c>
      <c r="I16" s="79">
        <v>0</v>
      </c>
    </row>
    <row r="17" spans="1:9" ht="12.75" customHeight="1">
      <c r="A17" s="167" t="s">
        <v>13</v>
      </c>
      <c r="B17" s="167"/>
      <c r="C17" s="167"/>
      <c r="D17" s="167"/>
      <c r="E17" s="167"/>
      <c r="F17" s="167"/>
      <c r="G17" s="80">
        <v>10</v>
      </c>
      <c r="H17" s="81">
        <f>H18+H19+H20+H21+H22+H23+H24+H25+H26</f>
        <v>19940889</v>
      </c>
      <c r="I17" s="81">
        <f>I18+I19+I20+I21+I22+I23+I24+I25+I26</f>
        <v>20807165</v>
      </c>
    </row>
    <row r="18" spans="1:9" ht="12.75" customHeight="1">
      <c r="A18" s="162" t="s">
        <v>14</v>
      </c>
      <c r="B18" s="162"/>
      <c r="C18" s="162"/>
      <c r="D18" s="162"/>
      <c r="E18" s="162"/>
      <c r="F18" s="162"/>
      <c r="G18" s="78">
        <v>11</v>
      </c>
      <c r="H18" s="79">
        <v>3051124</v>
      </c>
      <c r="I18" s="79">
        <v>3051124</v>
      </c>
    </row>
    <row r="19" spans="1:9" ht="12.75" customHeight="1">
      <c r="A19" s="162" t="s">
        <v>15</v>
      </c>
      <c r="B19" s="162"/>
      <c r="C19" s="162"/>
      <c r="D19" s="162"/>
      <c r="E19" s="162"/>
      <c r="F19" s="162"/>
      <c r="G19" s="78">
        <v>12</v>
      </c>
      <c r="H19" s="79">
        <v>8405368</v>
      </c>
      <c r="I19" s="79">
        <v>7821670</v>
      </c>
    </row>
    <row r="20" spans="1:9" ht="12.75" customHeight="1">
      <c r="A20" s="162" t="s">
        <v>16</v>
      </c>
      <c r="B20" s="162"/>
      <c r="C20" s="162"/>
      <c r="D20" s="162"/>
      <c r="E20" s="162"/>
      <c r="F20" s="162"/>
      <c r="G20" s="78">
        <v>13</v>
      </c>
      <c r="H20" s="79">
        <v>4795391</v>
      </c>
      <c r="I20" s="79">
        <v>4305142</v>
      </c>
    </row>
    <row r="21" spans="1:9" ht="12.75" customHeight="1">
      <c r="A21" s="162" t="s">
        <v>17</v>
      </c>
      <c r="B21" s="162"/>
      <c r="C21" s="162"/>
      <c r="D21" s="162"/>
      <c r="E21" s="162"/>
      <c r="F21" s="162"/>
      <c r="G21" s="78">
        <v>14</v>
      </c>
      <c r="H21" s="79">
        <v>1478141</v>
      </c>
      <c r="I21" s="79">
        <v>3236807</v>
      </c>
    </row>
    <row r="22" spans="1:9" ht="12.75" customHeight="1">
      <c r="A22" s="162" t="s">
        <v>18</v>
      </c>
      <c r="B22" s="162"/>
      <c r="C22" s="162"/>
      <c r="D22" s="162"/>
      <c r="E22" s="162"/>
      <c r="F22" s="162"/>
      <c r="G22" s="78">
        <v>15</v>
      </c>
      <c r="H22" s="79">
        <v>0</v>
      </c>
      <c r="I22" s="79">
        <v>0</v>
      </c>
    </row>
    <row r="23" spans="1:9" ht="12.75" customHeight="1">
      <c r="A23" s="162" t="s">
        <v>19</v>
      </c>
      <c r="B23" s="162"/>
      <c r="C23" s="162"/>
      <c r="D23" s="162"/>
      <c r="E23" s="162"/>
      <c r="F23" s="162"/>
      <c r="G23" s="78">
        <v>16</v>
      </c>
      <c r="H23" s="79">
        <v>91629</v>
      </c>
      <c r="I23" s="79">
        <v>408192</v>
      </c>
    </row>
    <row r="24" spans="1:9" ht="12.75" customHeight="1">
      <c r="A24" s="162" t="s">
        <v>20</v>
      </c>
      <c r="B24" s="162"/>
      <c r="C24" s="162"/>
      <c r="D24" s="162"/>
      <c r="E24" s="162"/>
      <c r="F24" s="162"/>
      <c r="G24" s="78">
        <v>17</v>
      </c>
      <c r="H24" s="79">
        <v>226047</v>
      </c>
      <c r="I24" s="79">
        <v>1066276</v>
      </c>
    </row>
    <row r="25" spans="1:9" ht="12.75" customHeight="1">
      <c r="A25" s="162" t="s">
        <v>21</v>
      </c>
      <c r="B25" s="162"/>
      <c r="C25" s="162"/>
      <c r="D25" s="162"/>
      <c r="E25" s="162"/>
      <c r="F25" s="162"/>
      <c r="G25" s="78">
        <v>18</v>
      </c>
      <c r="H25" s="79">
        <v>9954</v>
      </c>
      <c r="I25" s="79">
        <v>9954</v>
      </c>
    </row>
    <row r="26" spans="1:9" ht="12.75" customHeight="1">
      <c r="A26" s="162" t="s">
        <v>22</v>
      </c>
      <c r="B26" s="162"/>
      <c r="C26" s="162"/>
      <c r="D26" s="162"/>
      <c r="E26" s="162"/>
      <c r="F26" s="162"/>
      <c r="G26" s="78">
        <v>19</v>
      </c>
      <c r="H26" s="79">
        <v>1883235</v>
      </c>
      <c r="I26" s="79">
        <v>908000</v>
      </c>
    </row>
    <row r="27" spans="1:9" ht="12.75" customHeight="1">
      <c r="A27" s="167" t="s">
        <v>23</v>
      </c>
      <c r="B27" s="167"/>
      <c r="C27" s="167"/>
      <c r="D27" s="167"/>
      <c r="E27" s="167"/>
      <c r="F27" s="167"/>
      <c r="G27" s="80">
        <v>20</v>
      </c>
      <c r="H27" s="81">
        <f>SUM(H28:H37)</f>
        <v>12687934</v>
      </c>
      <c r="I27" s="81">
        <f>SUM(I28:I37)</f>
        <v>11833599</v>
      </c>
    </row>
    <row r="28" spans="1:9" ht="12.75" customHeight="1">
      <c r="A28" s="162" t="s">
        <v>24</v>
      </c>
      <c r="B28" s="162"/>
      <c r="C28" s="162"/>
      <c r="D28" s="162"/>
      <c r="E28" s="162"/>
      <c r="F28" s="162"/>
      <c r="G28" s="78">
        <v>21</v>
      </c>
      <c r="H28" s="79">
        <v>11798014</v>
      </c>
      <c r="I28" s="79">
        <v>11805514</v>
      </c>
    </row>
    <row r="29" spans="1:9" ht="12.75" customHeight="1">
      <c r="A29" s="162" t="s">
        <v>25</v>
      </c>
      <c r="B29" s="162"/>
      <c r="C29" s="162"/>
      <c r="D29" s="162"/>
      <c r="E29" s="162"/>
      <c r="F29" s="162"/>
      <c r="G29" s="78">
        <v>22</v>
      </c>
      <c r="H29" s="79">
        <v>0</v>
      </c>
      <c r="I29" s="79">
        <v>0</v>
      </c>
    </row>
    <row r="30" spans="1:9" ht="12.75" customHeight="1">
      <c r="A30" s="162" t="s">
        <v>26</v>
      </c>
      <c r="B30" s="162"/>
      <c r="C30" s="162"/>
      <c r="D30" s="162"/>
      <c r="E30" s="162"/>
      <c r="F30" s="162"/>
      <c r="G30" s="78">
        <v>23</v>
      </c>
      <c r="H30" s="79">
        <v>859577</v>
      </c>
      <c r="I30" s="79">
        <v>0</v>
      </c>
    </row>
    <row r="31" spans="1:9" ht="24.6" customHeight="1">
      <c r="A31" s="162" t="s">
        <v>27</v>
      </c>
      <c r="B31" s="162"/>
      <c r="C31" s="162"/>
      <c r="D31" s="162"/>
      <c r="E31" s="162"/>
      <c r="F31" s="162"/>
      <c r="G31" s="78">
        <v>24</v>
      </c>
      <c r="H31" s="79">
        <v>0</v>
      </c>
      <c r="I31" s="79">
        <v>0</v>
      </c>
    </row>
    <row r="32" spans="1:9" ht="24" customHeight="1">
      <c r="A32" s="162" t="s">
        <v>28</v>
      </c>
      <c r="B32" s="162"/>
      <c r="C32" s="162"/>
      <c r="D32" s="162"/>
      <c r="E32" s="162"/>
      <c r="F32" s="162"/>
      <c r="G32" s="78">
        <v>25</v>
      </c>
      <c r="H32" s="79">
        <v>0</v>
      </c>
      <c r="I32" s="79">
        <v>0</v>
      </c>
    </row>
    <row r="33" spans="1:9" ht="26.45" customHeight="1">
      <c r="A33" s="162" t="s">
        <v>29</v>
      </c>
      <c r="B33" s="162"/>
      <c r="C33" s="162"/>
      <c r="D33" s="162"/>
      <c r="E33" s="162"/>
      <c r="F33" s="162"/>
      <c r="G33" s="78">
        <v>26</v>
      </c>
      <c r="H33" s="79">
        <v>0</v>
      </c>
      <c r="I33" s="79">
        <v>0</v>
      </c>
    </row>
    <row r="34" spans="1:9" ht="12.75" customHeight="1">
      <c r="A34" s="162" t="s">
        <v>30</v>
      </c>
      <c r="B34" s="162"/>
      <c r="C34" s="162"/>
      <c r="D34" s="162"/>
      <c r="E34" s="162"/>
      <c r="F34" s="162"/>
      <c r="G34" s="78">
        <v>27</v>
      </c>
      <c r="H34" s="79">
        <v>30343</v>
      </c>
      <c r="I34" s="79">
        <v>28085</v>
      </c>
    </row>
    <row r="35" spans="1:9" ht="12.75" customHeight="1">
      <c r="A35" s="162" t="s">
        <v>31</v>
      </c>
      <c r="B35" s="162"/>
      <c r="C35" s="162"/>
      <c r="D35" s="162"/>
      <c r="E35" s="162"/>
      <c r="F35" s="162"/>
      <c r="G35" s="78">
        <v>28</v>
      </c>
      <c r="H35" s="79">
        <v>0</v>
      </c>
      <c r="I35" s="79">
        <v>0</v>
      </c>
    </row>
    <row r="36" spans="1:9" ht="12.75" customHeight="1">
      <c r="A36" s="162" t="s">
        <v>32</v>
      </c>
      <c r="B36" s="162"/>
      <c r="C36" s="162"/>
      <c r="D36" s="162"/>
      <c r="E36" s="162"/>
      <c r="F36" s="162"/>
      <c r="G36" s="78">
        <v>29</v>
      </c>
      <c r="H36" s="79">
        <v>0</v>
      </c>
      <c r="I36" s="79">
        <v>0</v>
      </c>
    </row>
    <row r="37" spans="1:9" ht="12.75" customHeight="1">
      <c r="A37" s="162" t="s">
        <v>33</v>
      </c>
      <c r="B37" s="162"/>
      <c r="C37" s="162"/>
      <c r="D37" s="162"/>
      <c r="E37" s="162"/>
      <c r="F37" s="162"/>
      <c r="G37" s="78">
        <v>30</v>
      </c>
      <c r="H37" s="79">
        <v>0</v>
      </c>
      <c r="I37" s="79">
        <v>0</v>
      </c>
    </row>
    <row r="38" spans="1:9" ht="12.75" customHeight="1">
      <c r="A38" s="167" t="s">
        <v>34</v>
      </c>
      <c r="B38" s="167"/>
      <c r="C38" s="167"/>
      <c r="D38" s="167"/>
      <c r="E38" s="167"/>
      <c r="F38" s="167"/>
      <c r="G38" s="80">
        <v>31</v>
      </c>
      <c r="H38" s="81">
        <f>H39+H40+H41+H42</f>
        <v>1400000</v>
      </c>
      <c r="I38" s="81">
        <f>I39+I40+I41+I42</f>
        <v>0</v>
      </c>
    </row>
    <row r="39" spans="1:9" ht="12.75" customHeight="1">
      <c r="A39" s="162" t="s">
        <v>35</v>
      </c>
      <c r="B39" s="162"/>
      <c r="C39" s="162"/>
      <c r="D39" s="162"/>
      <c r="E39" s="162"/>
      <c r="F39" s="162"/>
      <c r="G39" s="78">
        <v>32</v>
      </c>
      <c r="H39" s="79">
        <v>0</v>
      </c>
      <c r="I39" s="79">
        <v>0</v>
      </c>
    </row>
    <row r="40" spans="1:9" ht="12.75" customHeight="1">
      <c r="A40" s="162" t="s">
        <v>36</v>
      </c>
      <c r="B40" s="162"/>
      <c r="C40" s="162"/>
      <c r="D40" s="162"/>
      <c r="E40" s="162"/>
      <c r="F40" s="162"/>
      <c r="G40" s="78">
        <v>33</v>
      </c>
      <c r="H40" s="79">
        <v>0</v>
      </c>
      <c r="I40" s="79">
        <v>0</v>
      </c>
    </row>
    <row r="41" spans="1:9" ht="12.75" customHeight="1">
      <c r="A41" s="162" t="s">
        <v>37</v>
      </c>
      <c r="B41" s="162"/>
      <c r="C41" s="162"/>
      <c r="D41" s="162"/>
      <c r="E41" s="162"/>
      <c r="F41" s="162"/>
      <c r="G41" s="78">
        <v>34</v>
      </c>
      <c r="H41" s="79">
        <v>1400000</v>
      </c>
      <c r="I41" s="79">
        <v>0</v>
      </c>
    </row>
    <row r="42" spans="1:9" ht="12.75" customHeight="1">
      <c r="A42" s="162" t="s">
        <v>38</v>
      </c>
      <c r="B42" s="162"/>
      <c r="C42" s="162"/>
      <c r="D42" s="162"/>
      <c r="E42" s="162"/>
      <c r="F42" s="162"/>
      <c r="G42" s="78">
        <v>35</v>
      </c>
      <c r="H42" s="79">
        <v>0</v>
      </c>
      <c r="I42" s="79">
        <v>0</v>
      </c>
    </row>
    <row r="43" spans="1:9" ht="12.75" customHeight="1">
      <c r="A43" s="165" t="s">
        <v>39</v>
      </c>
      <c r="B43" s="165"/>
      <c r="C43" s="165"/>
      <c r="D43" s="165"/>
      <c r="E43" s="165"/>
      <c r="F43" s="165"/>
      <c r="G43" s="78">
        <v>36</v>
      </c>
      <c r="H43" s="79">
        <v>340809</v>
      </c>
      <c r="I43" s="79">
        <v>211640</v>
      </c>
    </row>
    <row r="44" spans="1:9" ht="12.75" customHeight="1">
      <c r="A44" s="164" t="s">
        <v>40</v>
      </c>
      <c r="B44" s="164"/>
      <c r="C44" s="164"/>
      <c r="D44" s="164"/>
      <c r="E44" s="164"/>
      <c r="F44" s="164"/>
      <c r="G44" s="80">
        <v>37</v>
      </c>
      <c r="H44" s="81">
        <f>H45+H53+H60+H70</f>
        <v>58005420</v>
      </c>
      <c r="I44" s="81">
        <f>I45+I53+I60+I70</f>
        <v>68191699</v>
      </c>
    </row>
    <row r="45" spans="1:9" ht="12.75" customHeight="1">
      <c r="A45" s="167" t="s">
        <v>41</v>
      </c>
      <c r="B45" s="167"/>
      <c r="C45" s="167"/>
      <c r="D45" s="167"/>
      <c r="E45" s="167"/>
      <c r="F45" s="167"/>
      <c r="G45" s="80">
        <v>38</v>
      </c>
      <c r="H45" s="81">
        <f>SUM(H46:H52)</f>
        <v>14207331</v>
      </c>
      <c r="I45" s="81">
        <f>SUM(I46:I52)</f>
        <v>16310881</v>
      </c>
    </row>
    <row r="46" spans="1:9" ht="12.75" customHeight="1">
      <c r="A46" s="162" t="s">
        <v>42</v>
      </c>
      <c r="B46" s="162"/>
      <c r="C46" s="162"/>
      <c r="D46" s="162"/>
      <c r="E46" s="162"/>
      <c r="F46" s="162"/>
      <c r="G46" s="78">
        <v>39</v>
      </c>
      <c r="H46" s="79">
        <v>4462813</v>
      </c>
      <c r="I46" s="79">
        <v>4749763</v>
      </c>
    </row>
    <row r="47" spans="1:9" ht="12.75" customHeight="1">
      <c r="A47" s="162" t="s">
        <v>43</v>
      </c>
      <c r="B47" s="162"/>
      <c r="C47" s="162"/>
      <c r="D47" s="162"/>
      <c r="E47" s="162"/>
      <c r="F47" s="162"/>
      <c r="G47" s="78">
        <v>40</v>
      </c>
      <c r="H47" s="79">
        <v>1096060</v>
      </c>
      <c r="I47" s="79">
        <v>814729</v>
      </c>
    </row>
    <row r="48" spans="1:9" ht="12.75" customHeight="1">
      <c r="A48" s="162" t="s">
        <v>44</v>
      </c>
      <c r="B48" s="162"/>
      <c r="C48" s="162"/>
      <c r="D48" s="162"/>
      <c r="E48" s="162"/>
      <c r="F48" s="162"/>
      <c r="G48" s="78">
        <v>41</v>
      </c>
      <c r="H48" s="79">
        <v>4828194</v>
      </c>
      <c r="I48" s="79">
        <v>5463531</v>
      </c>
    </row>
    <row r="49" spans="1:9" ht="12.75" customHeight="1">
      <c r="A49" s="162" t="s">
        <v>45</v>
      </c>
      <c r="B49" s="162"/>
      <c r="C49" s="162"/>
      <c r="D49" s="162"/>
      <c r="E49" s="162"/>
      <c r="F49" s="162"/>
      <c r="G49" s="78">
        <v>42</v>
      </c>
      <c r="H49" s="79">
        <v>3810768</v>
      </c>
      <c r="I49" s="79">
        <v>5273094</v>
      </c>
    </row>
    <row r="50" spans="1:9" ht="12.75" customHeight="1">
      <c r="A50" s="162" t="s">
        <v>46</v>
      </c>
      <c r="B50" s="162"/>
      <c r="C50" s="162"/>
      <c r="D50" s="162"/>
      <c r="E50" s="162"/>
      <c r="F50" s="162"/>
      <c r="G50" s="78">
        <v>43</v>
      </c>
      <c r="H50" s="79">
        <v>9496</v>
      </c>
      <c r="I50" s="79">
        <v>9764</v>
      </c>
    </row>
    <row r="51" spans="1:9" ht="12.75" customHeight="1">
      <c r="A51" s="162" t="s">
        <v>47</v>
      </c>
      <c r="B51" s="162"/>
      <c r="C51" s="162"/>
      <c r="D51" s="162"/>
      <c r="E51" s="162"/>
      <c r="F51" s="162"/>
      <c r="G51" s="78">
        <v>44</v>
      </c>
      <c r="H51" s="79">
        <v>0</v>
      </c>
      <c r="I51" s="79">
        <v>0</v>
      </c>
    </row>
    <row r="52" spans="1:9" ht="12.75" customHeight="1">
      <c r="A52" s="162" t="s">
        <v>48</v>
      </c>
      <c r="B52" s="162"/>
      <c r="C52" s="162"/>
      <c r="D52" s="162"/>
      <c r="E52" s="162"/>
      <c r="F52" s="162"/>
      <c r="G52" s="78">
        <v>45</v>
      </c>
      <c r="H52" s="79">
        <v>0</v>
      </c>
      <c r="I52" s="79">
        <v>0</v>
      </c>
    </row>
    <row r="53" spans="1:9" ht="12.75" customHeight="1">
      <c r="A53" s="167" t="s">
        <v>49</v>
      </c>
      <c r="B53" s="167"/>
      <c r="C53" s="167"/>
      <c r="D53" s="167"/>
      <c r="E53" s="167"/>
      <c r="F53" s="167"/>
      <c r="G53" s="80">
        <v>46</v>
      </c>
      <c r="H53" s="81">
        <f>SUM(H54:H59)</f>
        <v>31168661</v>
      </c>
      <c r="I53" s="81">
        <f>SUM(I54:I59)</f>
        <v>38944619</v>
      </c>
    </row>
    <row r="54" spans="1:9" ht="12.75" customHeight="1">
      <c r="A54" s="162" t="s">
        <v>50</v>
      </c>
      <c r="B54" s="162"/>
      <c r="C54" s="162"/>
      <c r="D54" s="162"/>
      <c r="E54" s="162"/>
      <c r="F54" s="162"/>
      <c r="G54" s="78">
        <v>47</v>
      </c>
      <c r="H54" s="79">
        <v>8551861</v>
      </c>
      <c r="I54" s="79">
        <v>13739357</v>
      </c>
    </row>
    <row r="55" spans="1:9" ht="12.75" customHeight="1">
      <c r="A55" s="162" t="s">
        <v>51</v>
      </c>
      <c r="B55" s="162"/>
      <c r="C55" s="162"/>
      <c r="D55" s="162"/>
      <c r="E55" s="162"/>
      <c r="F55" s="162"/>
      <c r="G55" s="78">
        <v>48</v>
      </c>
      <c r="H55" s="79">
        <v>0</v>
      </c>
      <c r="I55" s="79">
        <v>0</v>
      </c>
    </row>
    <row r="56" spans="1:9" ht="12.75" customHeight="1">
      <c r="A56" s="162" t="s">
        <v>52</v>
      </c>
      <c r="B56" s="162"/>
      <c r="C56" s="162"/>
      <c r="D56" s="162"/>
      <c r="E56" s="162"/>
      <c r="F56" s="162"/>
      <c r="G56" s="78">
        <v>49</v>
      </c>
      <c r="H56" s="79">
        <v>19782443</v>
      </c>
      <c r="I56" s="79">
        <v>23192337</v>
      </c>
    </row>
    <row r="57" spans="1:9" ht="12.75" customHeight="1">
      <c r="A57" s="162" t="s">
        <v>53</v>
      </c>
      <c r="B57" s="162"/>
      <c r="C57" s="162"/>
      <c r="D57" s="162"/>
      <c r="E57" s="162"/>
      <c r="F57" s="162"/>
      <c r="G57" s="78">
        <v>50</v>
      </c>
      <c r="H57" s="79">
        <v>4864</v>
      </c>
      <c r="I57" s="79">
        <v>4956</v>
      </c>
    </row>
    <row r="58" spans="1:9" ht="12.75" customHeight="1">
      <c r="A58" s="162" t="s">
        <v>54</v>
      </c>
      <c r="B58" s="162"/>
      <c r="C58" s="162"/>
      <c r="D58" s="162"/>
      <c r="E58" s="162"/>
      <c r="F58" s="162"/>
      <c r="G58" s="78">
        <v>51</v>
      </c>
      <c r="H58" s="79">
        <v>367675</v>
      </c>
      <c r="I58" s="79">
        <v>117585</v>
      </c>
    </row>
    <row r="59" spans="1:9" ht="12.75" customHeight="1">
      <c r="A59" s="162" t="s">
        <v>55</v>
      </c>
      <c r="B59" s="162"/>
      <c r="C59" s="162"/>
      <c r="D59" s="162"/>
      <c r="E59" s="162"/>
      <c r="F59" s="162"/>
      <c r="G59" s="78">
        <v>52</v>
      </c>
      <c r="H59" s="79">
        <v>2461818</v>
      </c>
      <c r="I59" s="79">
        <v>1890384</v>
      </c>
    </row>
    <row r="60" spans="1:9" ht="12.75" customHeight="1">
      <c r="A60" s="167" t="s">
        <v>56</v>
      </c>
      <c r="B60" s="167"/>
      <c r="C60" s="167"/>
      <c r="D60" s="167"/>
      <c r="E60" s="167"/>
      <c r="F60" s="167"/>
      <c r="G60" s="80">
        <v>53</v>
      </c>
      <c r="H60" s="81">
        <f>SUM(H61:H69)</f>
        <v>8926910</v>
      </c>
      <c r="I60" s="81">
        <f>SUM(I61:I69)</f>
        <v>7726147</v>
      </c>
    </row>
    <row r="61" spans="1:9" ht="12.75" customHeight="1">
      <c r="A61" s="162" t="s">
        <v>24</v>
      </c>
      <c r="B61" s="162"/>
      <c r="C61" s="162"/>
      <c r="D61" s="162"/>
      <c r="E61" s="162"/>
      <c r="F61" s="162"/>
      <c r="G61" s="78">
        <v>54</v>
      </c>
      <c r="H61" s="79">
        <v>0</v>
      </c>
      <c r="I61" s="79">
        <v>0</v>
      </c>
    </row>
    <row r="62" spans="1:9" ht="12.75" customHeight="1">
      <c r="A62" s="162" t="s">
        <v>25</v>
      </c>
      <c r="B62" s="162"/>
      <c r="C62" s="162"/>
      <c r="D62" s="162"/>
      <c r="E62" s="162"/>
      <c r="F62" s="162"/>
      <c r="G62" s="78">
        <v>55</v>
      </c>
      <c r="H62" s="79">
        <v>0</v>
      </c>
      <c r="I62" s="79">
        <v>0</v>
      </c>
    </row>
    <row r="63" spans="1:9" ht="12.75" customHeight="1">
      <c r="A63" s="162" t="s">
        <v>26</v>
      </c>
      <c r="B63" s="162"/>
      <c r="C63" s="162"/>
      <c r="D63" s="162"/>
      <c r="E63" s="162"/>
      <c r="F63" s="162"/>
      <c r="G63" s="78">
        <v>56</v>
      </c>
      <c r="H63" s="79">
        <v>8879958</v>
      </c>
      <c r="I63" s="79">
        <v>7673250</v>
      </c>
    </row>
    <row r="64" spans="1:9" ht="23.45" customHeight="1">
      <c r="A64" s="162" t="s">
        <v>57</v>
      </c>
      <c r="B64" s="162"/>
      <c r="C64" s="162"/>
      <c r="D64" s="162"/>
      <c r="E64" s="162"/>
      <c r="F64" s="162"/>
      <c r="G64" s="78">
        <v>57</v>
      </c>
      <c r="H64" s="79">
        <v>0</v>
      </c>
      <c r="I64" s="79">
        <v>0</v>
      </c>
    </row>
    <row r="65" spans="1:9" ht="21" customHeight="1">
      <c r="A65" s="162" t="s">
        <v>28</v>
      </c>
      <c r="B65" s="162"/>
      <c r="C65" s="162"/>
      <c r="D65" s="162"/>
      <c r="E65" s="162"/>
      <c r="F65" s="162"/>
      <c r="G65" s="78">
        <v>58</v>
      </c>
      <c r="H65" s="79">
        <v>0</v>
      </c>
      <c r="I65" s="79">
        <v>0</v>
      </c>
    </row>
    <row r="66" spans="1:9" ht="22.9" customHeight="1">
      <c r="A66" s="162" t="s">
        <v>29</v>
      </c>
      <c r="B66" s="162"/>
      <c r="C66" s="162"/>
      <c r="D66" s="162"/>
      <c r="E66" s="162"/>
      <c r="F66" s="162"/>
      <c r="G66" s="78">
        <v>59</v>
      </c>
      <c r="H66" s="79">
        <v>0</v>
      </c>
      <c r="I66" s="79">
        <v>0</v>
      </c>
    </row>
    <row r="67" spans="1:9" ht="12.75" customHeight="1">
      <c r="A67" s="162" t="s">
        <v>30</v>
      </c>
      <c r="B67" s="162"/>
      <c r="C67" s="162"/>
      <c r="D67" s="162"/>
      <c r="E67" s="162"/>
      <c r="F67" s="162"/>
      <c r="G67" s="78">
        <v>60</v>
      </c>
      <c r="H67" s="79">
        <v>0</v>
      </c>
      <c r="I67" s="79">
        <v>0</v>
      </c>
    </row>
    <row r="68" spans="1:9" ht="12.75" customHeight="1">
      <c r="A68" s="162" t="s">
        <v>31</v>
      </c>
      <c r="B68" s="162"/>
      <c r="C68" s="162"/>
      <c r="D68" s="162"/>
      <c r="E68" s="162"/>
      <c r="F68" s="162"/>
      <c r="G68" s="78">
        <v>61</v>
      </c>
      <c r="H68" s="79">
        <v>46952</v>
      </c>
      <c r="I68" s="79">
        <v>52897</v>
      </c>
    </row>
    <row r="69" spans="1:9" ht="12.75" customHeight="1">
      <c r="A69" s="162" t="s">
        <v>58</v>
      </c>
      <c r="B69" s="162"/>
      <c r="C69" s="162"/>
      <c r="D69" s="162"/>
      <c r="E69" s="162"/>
      <c r="F69" s="162"/>
      <c r="G69" s="78">
        <v>62</v>
      </c>
      <c r="H69" s="79">
        <v>0</v>
      </c>
      <c r="I69" s="79">
        <v>0</v>
      </c>
    </row>
    <row r="70" spans="1:9" ht="12.75" customHeight="1">
      <c r="A70" s="165" t="s">
        <v>59</v>
      </c>
      <c r="B70" s="165"/>
      <c r="C70" s="165"/>
      <c r="D70" s="165"/>
      <c r="E70" s="165"/>
      <c r="F70" s="165"/>
      <c r="G70" s="78">
        <v>63</v>
      </c>
      <c r="H70" s="79">
        <v>3702518</v>
      </c>
      <c r="I70" s="79">
        <v>5210052</v>
      </c>
    </row>
    <row r="71" spans="1:9" ht="12.75" customHeight="1">
      <c r="A71" s="163" t="s">
        <v>60</v>
      </c>
      <c r="B71" s="163"/>
      <c r="C71" s="163"/>
      <c r="D71" s="163"/>
      <c r="E71" s="163"/>
      <c r="F71" s="163"/>
      <c r="G71" s="78">
        <v>64</v>
      </c>
      <c r="H71" s="79">
        <v>217708</v>
      </c>
      <c r="I71" s="79">
        <v>204264</v>
      </c>
    </row>
    <row r="72" spans="1:9" ht="12.75" customHeight="1">
      <c r="A72" s="164" t="s">
        <v>61</v>
      </c>
      <c r="B72" s="164"/>
      <c r="C72" s="164"/>
      <c r="D72" s="164"/>
      <c r="E72" s="164"/>
      <c r="F72" s="164"/>
      <c r="G72" s="80">
        <v>65</v>
      </c>
      <c r="H72" s="81">
        <f>H8+H9+H44+H71</f>
        <v>93118325</v>
      </c>
      <c r="I72" s="81">
        <f>I8+I9+I44+I71</f>
        <v>101806492</v>
      </c>
    </row>
    <row r="73" spans="1:9" ht="12.75" customHeight="1">
      <c r="A73" s="163" t="s">
        <v>62</v>
      </c>
      <c r="B73" s="163"/>
      <c r="C73" s="163"/>
      <c r="D73" s="163"/>
      <c r="E73" s="163"/>
      <c r="F73" s="163"/>
      <c r="G73" s="78">
        <v>66</v>
      </c>
      <c r="H73" s="79">
        <v>0</v>
      </c>
      <c r="I73" s="79">
        <v>0</v>
      </c>
    </row>
    <row r="74" spans="1:9">
      <c r="A74" s="168" t="s">
        <v>63</v>
      </c>
      <c r="B74" s="169"/>
      <c r="C74" s="169"/>
      <c r="D74" s="169"/>
      <c r="E74" s="169"/>
      <c r="F74" s="169"/>
      <c r="G74" s="169"/>
      <c r="H74" s="169"/>
      <c r="I74" s="169"/>
    </row>
    <row r="75" spans="1:9" ht="12.75" customHeight="1">
      <c r="A75" s="164" t="s">
        <v>350</v>
      </c>
      <c r="B75" s="164"/>
      <c r="C75" s="164"/>
      <c r="D75" s="164"/>
      <c r="E75" s="164"/>
      <c r="F75" s="164"/>
      <c r="G75" s="80">
        <v>67</v>
      </c>
      <c r="H75" s="81">
        <f>H76+H77+H78+H84+H85+H91+H94+H97</f>
        <v>61997034</v>
      </c>
      <c r="I75" s="81">
        <f>I76+I77+I78+I84+I85+I91+I94+I97</f>
        <v>66452833</v>
      </c>
    </row>
    <row r="76" spans="1:9" ht="12.75" customHeight="1">
      <c r="A76" s="165" t="s">
        <v>64</v>
      </c>
      <c r="B76" s="165"/>
      <c r="C76" s="165"/>
      <c r="D76" s="165"/>
      <c r="E76" s="165"/>
      <c r="F76" s="165"/>
      <c r="G76" s="78">
        <v>68</v>
      </c>
      <c r="H76" s="82">
        <v>32406822</v>
      </c>
      <c r="I76" s="82">
        <v>32406822</v>
      </c>
    </row>
    <row r="77" spans="1:9" ht="12.75" customHeight="1">
      <c r="A77" s="165" t="s">
        <v>65</v>
      </c>
      <c r="B77" s="165"/>
      <c r="C77" s="165"/>
      <c r="D77" s="165"/>
      <c r="E77" s="165"/>
      <c r="F77" s="165"/>
      <c r="G77" s="78">
        <v>69</v>
      </c>
      <c r="H77" s="82">
        <v>204638</v>
      </c>
      <c r="I77" s="82">
        <v>204638</v>
      </c>
    </row>
    <row r="78" spans="1:9" ht="12.75" customHeight="1">
      <c r="A78" s="167" t="s">
        <v>66</v>
      </c>
      <c r="B78" s="167"/>
      <c r="C78" s="167"/>
      <c r="D78" s="167"/>
      <c r="E78" s="167"/>
      <c r="F78" s="167"/>
      <c r="G78" s="80">
        <v>70</v>
      </c>
      <c r="H78" s="81">
        <f>SUM(H79:H83)</f>
        <v>26666562</v>
      </c>
      <c r="I78" s="81">
        <f>SUM(I79:I83)</f>
        <v>29601952</v>
      </c>
    </row>
    <row r="79" spans="1:9" ht="12.75" customHeight="1">
      <c r="A79" s="162" t="s">
        <v>67</v>
      </c>
      <c r="B79" s="162"/>
      <c r="C79" s="162"/>
      <c r="D79" s="162"/>
      <c r="E79" s="162"/>
      <c r="F79" s="162"/>
      <c r="G79" s="78">
        <v>71</v>
      </c>
      <c r="H79" s="82">
        <v>1646042</v>
      </c>
      <c r="I79" s="82">
        <v>1646042</v>
      </c>
    </row>
    <row r="80" spans="1:9" ht="12.75" customHeight="1">
      <c r="A80" s="162" t="s">
        <v>68</v>
      </c>
      <c r="B80" s="162"/>
      <c r="C80" s="162"/>
      <c r="D80" s="162"/>
      <c r="E80" s="162"/>
      <c r="F80" s="162"/>
      <c r="G80" s="78">
        <v>72</v>
      </c>
      <c r="H80" s="82">
        <v>72384</v>
      </c>
      <c r="I80" s="82">
        <v>72384</v>
      </c>
    </row>
    <row r="81" spans="1:9" ht="12.75" customHeight="1">
      <c r="A81" s="162" t="s">
        <v>69</v>
      </c>
      <c r="B81" s="162"/>
      <c r="C81" s="162"/>
      <c r="D81" s="162"/>
      <c r="E81" s="162"/>
      <c r="F81" s="162"/>
      <c r="G81" s="78">
        <v>73</v>
      </c>
      <c r="H81" s="82">
        <v>-72384</v>
      </c>
      <c r="I81" s="82">
        <v>-72384</v>
      </c>
    </row>
    <row r="82" spans="1:9" ht="12.75" customHeight="1">
      <c r="A82" s="162" t="s">
        <v>70</v>
      </c>
      <c r="B82" s="162"/>
      <c r="C82" s="162"/>
      <c r="D82" s="162"/>
      <c r="E82" s="162"/>
      <c r="F82" s="162"/>
      <c r="G82" s="78">
        <v>74</v>
      </c>
      <c r="H82" s="82">
        <v>0</v>
      </c>
      <c r="I82" s="82">
        <v>0</v>
      </c>
    </row>
    <row r="83" spans="1:9" ht="12.75" customHeight="1">
      <c r="A83" s="162" t="s">
        <v>71</v>
      </c>
      <c r="B83" s="162"/>
      <c r="C83" s="162"/>
      <c r="D83" s="162"/>
      <c r="E83" s="162"/>
      <c r="F83" s="162"/>
      <c r="G83" s="78">
        <v>75</v>
      </c>
      <c r="H83" s="82">
        <v>25020520</v>
      </c>
      <c r="I83" s="82">
        <v>27955910</v>
      </c>
    </row>
    <row r="84" spans="1:9" ht="12.75" customHeight="1">
      <c r="A84" s="165" t="s">
        <v>72</v>
      </c>
      <c r="B84" s="165"/>
      <c r="C84" s="165"/>
      <c r="D84" s="165"/>
      <c r="E84" s="165"/>
      <c r="F84" s="165"/>
      <c r="G84" s="78">
        <v>76</v>
      </c>
      <c r="H84" s="82">
        <v>54452</v>
      </c>
      <c r="I84" s="82">
        <v>46551</v>
      </c>
    </row>
    <row r="85" spans="1:9" ht="12.75" customHeight="1">
      <c r="A85" s="166" t="s">
        <v>444</v>
      </c>
      <c r="B85" s="166"/>
      <c r="C85" s="166"/>
      <c r="D85" s="166"/>
      <c r="E85" s="166"/>
      <c r="F85" s="166"/>
      <c r="G85" s="80">
        <v>77</v>
      </c>
      <c r="H85" s="81">
        <f>H86+H87+H88+H89+H90</f>
        <v>-270830</v>
      </c>
      <c r="I85" s="81">
        <f>I86+I87+I88+I89+I90</f>
        <v>-255693</v>
      </c>
    </row>
    <row r="86" spans="1:9" ht="25.5" customHeight="1">
      <c r="A86" s="162" t="s">
        <v>443</v>
      </c>
      <c r="B86" s="162"/>
      <c r="C86" s="162"/>
      <c r="D86" s="162"/>
      <c r="E86" s="162"/>
      <c r="F86" s="162"/>
      <c r="G86" s="78">
        <v>78</v>
      </c>
      <c r="H86" s="79">
        <v>-270830</v>
      </c>
      <c r="I86" s="79">
        <v>-255693</v>
      </c>
    </row>
    <row r="87" spans="1:9" ht="12.75" customHeight="1">
      <c r="A87" s="162" t="s">
        <v>73</v>
      </c>
      <c r="B87" s="162"/>
      <c r="C87" s="162"/>
      <c r="D87" s="162"/>
      <c r="E87" s="162"/>
      <c r="F87" s="162"/>
      <c r="G87" s="78">
        <v>79</v>
      </c>
      <c r="H87" s="79">
        <v>0</v>
      </c>
      <c r="I87" s="79">
        <v>0</v>
      </c>
    </row>
    <row r="88" spans="1:9" ht="12.75" customHeight="1">
      <c r="A88" s="162" t="s">
        <v>74</v>
      </c>
      <c r="B88" s="162"/>
      <c r="C88" s="162"/>
      <c r="D88" s="162"/>
      <c r="E88" s="162"/>
      <c r="F88" s="162"/>
      <c r="G88" s="78">
        <v>80</v>
      </c>
      <c r="H88" s="79">
        <v>0</v>
      </c>
      <c r="I88" s="79">
        <v>0</v>
      </c>
    </row>
    <row r="89" spans="1:9" ht="12.75" customHeight="1">
      <c r="A89" s="162" t="s">
        <v>342</v>
      </c>
      <c r="B89" s="162"/>
      <c r="C89" s="162"/>
      <c r="D89" s="162"/>
      <c r="E89" s="162"/>
      <c r="F89" s="162"/>
      <c r="G89" s="78">
        <v>81</v>
      </c>
      <c r="H89" s="79">
        <v>0</v>
      </c>
      <c r="I89" s="79">
        <v>0</v>
      </c>
    </row>
    <row r="90" spans="1:9" ht="24" customHeight="1">
      <c r="A90" s="162" t="s">
        <v>343</v>
      </c>
      <c r="B90" s="162"/>
      <c r="C90" s="162"/>
      <c r="D90" s="162"/>
      <c r="E90" s="162"/>
      <c r="F90" s="162"/>
      <c r="G90" s="78">
        <v>82</v>
      </c>
      <c r="H90" s="79">
        <v>0</v>
      </c>
      <c r="I90" s="79">
        <v>0</v>
      </c>
    </row>
    <row r="91" spans="1:9" ht="12.75" customHeight="1">
      <c r="A91" s="167" t="s">
        <v>344</v>
      </c>
      <c r="B91" s="167"/>
      <c r="C91" s="167"/>
      <c r="D91" s="167"/>
      <c r="E91" s="167"/>
      <c r="F91" s="167"/>
      <c r="G91" s="80">
        <v>83</v>
      </c>
      <c r="H91" s="81">
        <f>H92-H93</f>
        <v>18704</v>
      </c>
      <c r="I91" s="81">
        <f>I92-I93</f>
        <v>-6931</v>
      </c>
    </row>
    <row r="92" spans="1:9" ht="12.75" customHeight="1">
      <c r="A92" s="162" t="s">
        <v>75</v>
      </c>
      <c r="B92" s="162"/>
      <c r="C92" s="162"/>
      <c r="D92" s="162"/>
      <c r="E92" s="162"/>
      <c r="F92" s="162"/>
      <c r="G92" s="78">
        <v>84</v>
      </c>
      <c r="H92" s="82">
        <v>18704</v>
      </c>
      <c r="I92" s="82"/>
    </row>
    <row r="93" spans="1:9" ht="12.75" customHeight="1">
      <c r="A93" s="162" t="s">
        <v>76</v>
      </c>
      <c r="B93" s="162"/>
      <c r="C93" s="162"/>
      <c r="D93" s="162"/>
      <c r="E93" s="162"/>
      <c r="F93" s="162"/>
      <c r="G93" s="78">
        <v>85</v>
      </c>
      <c r="H93" s="82">
        <v>0</v>
      </c>
      <c r="I93" s="82">
        <v>6931</v>
      </c>
    </row>
    <row r="94" spans="1:9" ht="12.75" customHeight="1">
      <c r="A94" s="167" t="s">
        <v>345</v>
      </c>
      <c r="B94" s="167"/>
      <c r="C94" s="167"/>
      <c r="D94" s="167"/>
      <c r="E94" s="167"/>
      <c r="F94" s="167"/>
      <c r="G94" s="80">
        <v>86</v>
      </c>
      <c r="H94" s="81">
        <f>H95-H96</f>
        <v>2916686</v>
      </c>
      <c r="I94" s="81">
        <f>I95-I96</f>
        <v>4455494</v>
      </c>
    </row>
    <row r="95" spans="1:9" ht="12.75" customHeight="1">
      <c r="A95" s="162" t="s">
        <v>77</v>
      </c>
      <c r="B95" s="162"/>
      <c r="C95" s="162"/>
      <c r="D95" s="162"/>
      <c r="E95" s="162"/>
      <c r="F95" s="162"/>
      <c r="G95" s="78">
        <v>87</v>
      </c>
      <c r="H95" s="82">
        <v>2916686</v>
      </c>
      <c r="I95" s="82">
        <v>4455494</v>
      </c>
    </row>
    <row r="96" spans="1:9" ht="12.75" customHeight="1">
      <c r="A96" s="162" t="s">
        <v>78</v>
      </c>
      <c r="B96" s="162"/>
      <c r="C96" s="162"/>
      <c r="D96" s="162"/>
      <c r="E96" s="162"/>
      <c r="F96" s="162"/>
      <c r="G96" s="78">
        <v>88</v>
      </c>
      <c r="H96" s="82">
        <v>0</v>
      </c>
      <c r="I96" s="82">
        <v>0</v>
      </c>
    </row>
    <row r="97" spans="1:9" ht="12.75" customHeight="1">
      <c r="A97" s="165" t="s">
        <v>79</v>
      </c>
      <c r="B97" s="165"/>
      <c r="C97" s="165"/>
      <c r="D97" s="165"/>
      <c r="E97" s="165"/>
      <c r="F97" s="165"/>
      <c r="G97" s="78">
        <v>89</v>
      </c>
      <c r="H97" s="82">
        <v>0</v>
      </c>
      <c r="I97" s="82">
        <v>0</v>
      </c>
    </row>
    <row r="98" spans="1:9" ht="12.75" customHeight="1">
      <c r="A98" s="164" t="s">
        <v>346</v>
      </c>
      <c r="B98" s="164"/>
      <c r="C98" s="164"/>
      <c r="D98" s="164"/>
      <c r="E98" s="164"/>
      <c r="F98" s="164"/>
      <c r="G98" s="80">
        <v>90</v>
      </c>
      <c r="H98" s="81">
        <f>SUM(H99:H104)</f>
        <v>265937</v>
      </c>
      <c r="I98" s="81">
        <f>SUM(I99:I104)</f>
        <v>258282</v>
      </c>
    </row>
    <row r="99" spans="1:9" ht="12.75" customHeight="1">
      <c r="A99" s="162" t="s">
        <v>80</v>
      </c>
      <c r="B99" s="162"/>
      <c r="C99" s="162"/>
      <c r="D99" s="162"/>
      <c r="E99" s="162"/>
      <c r="F99" s="162"/>
      <c r="G99" s="78">
        <v>91</v>
      </c>
      <c r="H99" s="82">
        <v>265937</v>
      </c>
      <c r="I99" s="82">
        <v>258282</v>
      </c>
    </row>
    <row r="100" spans="1:9" ht="12.75" customHeight="1">
      <c r="A100" s="162" t="s">
        <v>81</v>
      </c>
      <c r="B100" s="162"/>
      <c r="C100" s="162"/>
      <c r="D100" s="162"/>
      <c r="E100" s="162"/>
      <c r="F100" s="162"/>
      <c r="G100" s="78">
        <v>92</v>
      </c>
      <c r="H100" s="82">
        <v>0</v>
      </c>
      <c r="I100" s="82">
        <v>0</v>
      </c>
    </row>
    <row r="101" spans="1:9" ht="12.75" customHeight="1">
      <c r="A101" s="162" t="s">
        <v>82</v>
      </c>
      <c r="B101" s="162"/>
      <c r="C101" s="162"/>
      <c r="D101" s="162"/>
      <c r="E101" s="162"/>
      <c r="F101" s="162"/>
      <c r="G101" s="78">
        <v>93</v>
      </c>
      <c r="H101" s="82">
        <v>0</v>
      </c>
      <c r="I101" s="82">
        <v>0</v>
      </c>
    </row>
    <row r="102" spans="1:9" ht="12.75" customHeight="1">
      <c r="A102" s="162" t="s">
        <v>83</v>
      </c>
      <c r="B102" s="162"/>
      <c r="C102" s="162"/>
      <c r="D102" s="162"/>
      <c r="E102" s="162"/>
      <c r="F102" s="162"/>
      <c r="G102" s="78">
        <v>94</v>
      </c>
      <c r="H102" s="79">
        <v>0</v>
      </c>
      <c r="I102" s="79">
        <v>0</v>
      </c>
    </row>
    <row r="103" spans="1:9" ht="12.75" customHeight="1">
      <c r="A103" s="162" t="s">
        <v>84</v>
      </c>
      <c r="B103" s="162"/>
      <c r="C103" s="162"/>
      <c r="D103" s="162"/>
      <c r="E103" s="162"/>
      <c r="F103" s="162"/>
      <c r="G103" s="78">
        <v>95</v>
      </c>
      <c r="H103" s="79">
        <v>0</v>
      </c>
      <c r="I103" s="79">
        <v>0</v>
      </c>
    </row>
    <row r="104" spans="1:9" ht="12.75" customHeight="1">
      <c r="A104" s="162" t="s">
        <v>85</v>
      </c>
      <c r="B104" s="162"/>
      <c r="C104" s="162"/>
      <c r="D104" s="162"/>
      <c r="E104" s="162"/>
      <c r="F104" s="162"/>
      <c r="G104" s="78">
        <v>96</v>
      </c>
      <c r="H104" s="79">
        <v>0</v>
      </c>
      <c r="I104" s="79">
        <v>0</v>
      </c>
    </row>
    <row r="105" spans="1:9" ht="12.75" customHeight="1">
      <c r="A105" s="164" t="s">
        <v>347</v>
      </c>
      <c r="B105" s="164"/>
      <c r="C105" s="164"/>
      <c r="D105" s="164"/>
      <c r="E105" s="164"/>
      <c r="F105" s="164"/>
      <c r="G105" s="80">
        <v>97</v>
      </c>
      <c r="H105" s="81">
        <f>SUM(H106:H116)</f>
        <v>4620209</v>
      </c>
      <c r="I105" s="81">
        <f>SUM(I106:I116)</f>
        <v>4183353</v>
      </c>
    </row>
    <row r="106" spans="1:9" ht="12.75" customHeight="1">
      <c r="A106" s="162" t="s">
        <v>86</v>
      </c>
      <c r="B106" s="162"/>
      <c r="C106" s="162"/>
      <c r="D106" s="162"/>
      <c r="E106" s="162"/>
      <c r="F106" s="162"/>
      <c r="G106" s="78">
        <v>98</v>
      </c>
      <c r="H106" s="83">
        <v>0</v>
      </c>
      <c r="I106" s="83">
        <v>0</v>
      </c>
    </row>
    <row r="107" spans="1:9" ht="12.75" customHeight="1">
      <c r="A107" s="162" t="s">
        <v>87</v>
      </c>
      <c r="B107" s="162"/>
      <c r="C107" s="162"/>
      <c r="D107" s="162"/>
      <c r="E107" s="162"/>
      <c r="F107" s="162"/>
      <c r="G107" s="78">
        <v>99</v>
      </c>
      <c r="H107" s="82">
        <v>0</v>
      </c>
      <c r="I107" s="82">
        <v>333341</v>
      </c>
    </row>
    <row r="108" spans="1:9" ht="12.75" customHeight="1">
      <c r="A108" s="162" t="s">
        <v>88</v>
      </c>
      <c r="B108" s="162"/>
      <c r="C108" s="162"/>
      <c r="D108" s="162"/>
      <c r="E108" s="162"/>
      <c r="F108" s="162"/>
      <c r="G108" s="78">
        <v>100</v>
      </c>
      <c r="H108" s="82">
        <v>0</v>
      </c>
      <c r="I108" s="82">
        <v>0</v>
      </c>
    </row>
    <row r="109" spans="1:9" ht="22.15" customHeight="1">
      <c r="A109" s="162" t="s">
        <v>89</v>
      </c>
      <c r="B109" s="162"/>
      <c r="C109" s="162"/>
      <c r="D109" s="162"/>
      <c r="E109" s="162"/>
      <c r="F109" s="162"/>
      <c r="G109" s="78">
        <v>101</v>
      </c>
      <c r="H109" s="82">
        <v>0</v>
      </c>
      <c r="I109" s="82">
        <v>0</v>
      </c>
    </row>
    <row r="110" spans="1:9" ht="12.75" customHeight="1">
      <c r="A110" s="162" t="s">
        <v>90</v>
      </c>
      <c r="B110" s="162"/>
      <c r="C110" s="162"/>
      <c r="D110" s="162"/>
      <c r="E110" s="162"/>
      <c r="F110" s="162"/>
      <c r="G110" s="78">
        <v>102</v>
      </c>
      <c r="H110" s="82">
        <v>229450</v>
      </c>
      <c r="I110" s="82">
        <v>1189445</v>
      </c>
    </row>
    <row r="111" spans="1:9" ht="12.75" customHeight="1">
      <c r="A111" s="162" t="s">
        <v>91</v>
      </c>
      <c r="B111" s="162"/>
      <c r="C111" s="162"/>
      <c r="D111" s="162"/>
      <c r="E111" s="162"/>
      <c r="F111" s="162"/>
      <c r="G111" s="78">
        <v>103</v>
      </c>
      <c r="H111" s="82">
        <v>4378806</v>
      </c>
      <c r="I111" s="82">
        <v>2650348</v>
      </c>
    </row>
    <row r="112" spans="1:9" ht="12.75" customHeight="1">
      <c r="A112" s="162" t="s">
        <v>92</v>
      </c>
      <c r="B112" s="162"/>
      <c r="C112" s="162"/>
      <c r="D112" s="162"/>
      <c r="E112" s="162"/>
      <c r="F112" s="162"/>
      <c r="G112" s="78">
        <v>104</v>
      </c>
      <c r="H112" s="82">
        <v>0</v>
      </c>
      <c r="I112" s="82">
        <v>0</v>
      </c>
    </row>
    <row r="113" spans="1:9" ht="12.75" customHeight="1">
      <c r="A113" s="162" t="s">
        <v>93</v>
      </c>
      <c r="B113" s="162"/>
      <c r="C113" s="162"/>
      <c r="D113" s="162"/>
      <c r="E113" s="162"/>
      <c r="F113" s="162"/>
      <c r="G113" s="78">
        <v>105</v>
      </c>
      <c r="H113" s="83">
        <v>0</v>
      </c>
      <c r="I113" s="83">
        <v>0</v>
      </c>
    </row>
    <row r="114" spans="1:9" ht="12.75" customHeight="1">
      <c r="A114" s="162" t="s">
        <v>94</v>
      </c>
      <c r="B114" s="162"/>
      <c r="C114" s="162"/>
      <c r="D114" s="162"/>
      <c r="E114" s="162"/>
      <c r="F114" s="162"/>
      <c r="G114" s="78">
        <v>106</v>
      </c>
      <c r="H114" s="82">
        <v>0</v>
      </c>
      <c r="I114" s="82">
        <v>0</v>
      </c>
    </row>
    <row r="115" spans="1:9" ht="12.75" customHeight="1">
      <c r="A115" s="162" t="s">
        <v>95</v>
      </c>
      <c r="B115" s="162"/>
      <c r="C115" s="162"/>
      <c r="D115" s="162"/>
      <c r="E115" s="162"/>
      <c r="F115" s="162"/>
      <c r="G115" s="78">
        <v>107</v>
      </c>
      <c r="H115" s="79">
        <v>0</v>
      </c>
      <c r="I115" s="79">
        <v>0</v>
      </c>
    </row>
    <row r="116" spans="1:9" ht="12.75" customHeight="1">
      <c r="A116" s="162" t="s">
        <v>96</v>
      </c>
      <c r="B116" s="162"/>
      <c r="C116" s="162"/>
      <c r="D116" s="162"/>
      <c r="E116" s="162"/>
      <c r="F116" s="162"/>
      <c r="G116" s="78">
        <v>108</v>
      </c>
      <c r="H116" s="79">
        <v>11953</v>
      </c>
      <c r="I116" s="79">
        <v>10219</v>
      </c>
    </row>
    <row r="117" spans="1:9" ht="12.75" customHeight="1">
      <c r="A117" s="164" t="s">
        <v>348</v>
      </c>
      <c r="B117" s="164"/>
      <c r="C117" s="164"/>
      <c r="D117" s="164"/>
      <c r="E117" s="164"/>
      <c r="F117" s="164"/>
      <c r="G117" s="80">
        <v>109</v>
      </c>
      <c r="H117" s="81">
        <f>SUM(H118:H131)</f>
        <v>22579077</v>
      </c>
      <c r="I117" s="81">
        <f>SUM(I118:I131)</f>
        <v>27587100</v>
      </c>
    </row>
    <row r="118" spans="1:9" ht="12.75" customHeight="1">
      <c r="A118" s="162" t="s">
        <v>86</v>
      </c>
      <c r="B118" s="162"/>
      <c r="C118" s="162"/>
      <c r="D118" s="162"/>
      <c r="E118" s="162"/>
      <c r="F118" s="162"/>
      <c r="G118" s="78">
        <v>110</v>
      </c>
      <c r="H118" s="82">
        <v>6879263</v>
      </c>
      <c r="I118" s="82">
        <v>9200772</v>
      </c>
    </row>
    <row r="119" spans="1:9" ht="12.75" customHeight="1">
      <c r="A119" s="162" t="s">
        <v>87</v>
      </c>
      <c r="B119" s="162"/>
      <c r="C119" s="162"/>
      <c r="D119" s="162"/>
      <c r="E119" s="162"/>
      <c r="F119" s="162"/>
      <c r="G119" s="78">
        <v>111</v>
      </c>
      <c r="H119" s="82">
        <v>0</v>
      </c>
      <c r="I119" s="82">
        <v>104303</v>
      </c>
    </row>
    <row r="120" spans="1:9" ht="12.75" customHeight="1">
      <c r="A120" s="162" t="s">
        <v>88</v>
      </c>
      <c r="B120" s="162"/>
      <c r="C120" s="162"/>
      <c r="D120" s="162"/>
      <c r="E120" s="162"/>
      <c r="F120" s="162"/>
      <c r="G120" s="78">
        <v>112</v>
      </c>
      <c r="H120" s="82">
        <v>0</v>
      </c>
      <c r="I120" s="82">
        <v>0</v>
      </c>
    </row>
    <row r="121" spans="1:9" ht="25.9" customHeight="1">
      <c r="A121" s="162" t="s">
        <v>89</v>
      </c>
      <c r="B121" s="162"/>
      <c r="C121" s="162"/>
      <c r="D121" s="162"/>
      <c r="E121" s="162"/>
      <c r="F121" s="162"/>
      <c r="G121" s="78">
        <v>113</v>
      </c>
      <c r="H121" s="82">
        <v>0</v>
      </c>
      <c r="I121" s="82">
        <v>0</v>
      </c>
    </row>
    <row r="122" spans="1:9" ht="12.75" customHeight="1">
      <c r="A122" s="162" t="s">
        <v>90</v>
      </c>
      <c r="B122" s="162"/>
      <c r="C122" s="162"/>
      <c r="D122" s="162"/>
      <c r="E122" s="162"/>
      <c r="F122" s="162"/>
      <c r="G122" s="78">
        <v>114</v>
      </c>
      <c r="H122" s="82">
        <v>155198</v>
      </c>
      <c r="I122" s="82">
        <v>564025</v>
      </c>
    </row>
    <row r="123" spans="1:9" ht="12.75" customHeight="1">
      <c r="A123" s="162" t="s">
        <v>91</v>
      </c>
      <c r="B123" s="162"/>
      <c r="C123" s="162"/>
      <c r="D123" s="162"/>
      <c r="E123" s="162"/>
      <c r="F123" s="162"/>
      <c r="G123" s="78">
        <v>115</v>
      </c>
      <c r="H123" s="82">
        <v>1733992</v>
      </c>
      <c r="I123" s="82">
        <v>1728458</v>
      </c>
    </row>
    <row r="124" spans="1:9" ht="12.75" customHeight="1">
      <c r="A124" s="162" t="s">
        <v>92</v>
      </c>
      <c r="B124" s="162"/>
      <c r="C124" s="162"/>
      <c r="D124" s="162"/>
      <c r="E124" s="162"/>
      <c r="F124" s="162"/>
      <c r="G124" s="78">
        <v>116</v>
      </c>
      <c r="H124" s="82">
        <v>81112</v>
      </c>
      <c r="I124" s="82">
        <v>123647</v>
      </c>
    </row>
    <row r="125" spans="1:9" ht="12.75" customHeight="1">
      <c r="A125" s="162" t="s">
        <v>93</v>
      </c>
      <c r="B125" s="162"/>
      <c r="C125" s="162"/>
      <c r="D125" s="162"/>
      <c r="E125" s="162"/>
      <c r="F125" s="162"/>
      <c r="G125" s="78">
        <v>117</v>
      </c>
      <c r="H125" s="82">
        <v>11755584</v>
      </c>
      <c r="I125" s="82">
        <v>13238196</v>
      </c>
    </row>
    <row r="126" spans="1:9">
      <c r="A126" s="162" t="s">
        <v>94</v>
      </c>
      <c r="B126" s="162"/>
      <c r="C126" s="162"/>
      <c r="D126" s="162"/>
      <c r="E126" s="162"/>
      <c r="F126" s="162"/>
      <c r="G126" s="78">
        <v>118</v>
      </c>
      <c r="H126" s="82">
        <v>0</v>
      </c>
      <c r="I126" s="82">
        <v>0</v>
      </c>
    </row>
    <row r="127" spans="1:9">
      <c r="A127" s="162" t="s">
        <v>97</v>
      </c>
      <c r="B127" s="162"/>
      <c r="C127" s="162"/>
      <c r="D127" s="162"/>
      <c r="E127" s="162"/>
      <c r="F127" s="162"/>
      <c r="G127" s="78">
        <v>119</v>
      </c>
      <c r="H127" s="82">
        <v>903077</v>
      </c>
      <c r="I127" s="82">
        <v>1043642</v>
      </c>
    </row>
    <row r="128" spans="1:9">
      <c r="A128" s="162" t="s">
        <v>98</v>
      </c>
      <c r="B128" s="162"/>
      <c r="C128" s="162"/>
      <c r="D128" s="162"/>
      <c r="E128" s="162"/>
      <c r="F128" s="162"/>
      <c r="G128" s="78">
        <v>120</v>
      </c>
      <c r="H128" s="82">
        <v>1012517</v>
      </c>
      <c r="I128" s="82">
        <v>1097995</v>
      </c>
    </row>
    <row r="129" spans="1:9">
      <c r="A129" s="162" t="s">
        <v>99</v>
      </c>
      <c r="B129" s="162"/>
      <c r="C129" s="162"/>
      <c r="D129" s="162"/>
      <c r="E129" s="162"/>
      <c r="F129" s="162"/>
      <c r="G129" s="78">
        <v>121</v>
      </c>
      <c r="H129" s="82">
        <v>0</v>
      </c>
      <c r="I129" s="82">
        <v>0</v>
      </c>
    </row>
    <row r="130" spans="1:9">
      <c r="A130" s="162" t="s">
        <v>100</v>
      </c>
      <c r="B130" s="162"/>
      <c r="C130" s="162"/>
      <c r="D130" s="162"/>
      <c r="E130" s="162"/>
      <c r="F130" s="162"/>
      <c r="G130" s="78">
        <v>122</v>
      </c>
      <c r="H130" s="79">
        <v>0</v>
      </c>
      <c r="I130" s="79">
        <v>0</v>
      </c>
    </row>
    <row r="131" spans="1:9">
      <c r="A131" s="162" t="s">
        <v>101</v>
      </c>
      <c r="B131" s="162"/>
      <c r="C131" s="162"/>
      <c r="D131" s="162"/>
      <c r="E131" s="162"/>
      <c r="F131" s="162"/>
      <c r="G131" s="78">
        <v>123</v>
      </c>
      <c r="H131" s="79">
        <v>58334</v>
      </c>
      <c r="I131" s="79">
        <v>486062</v>
      </c>
    </row>
    <row r="132" spans="1:9" ht="22.15" customHeight="1">
      <c r="A132" s="163" t="s">
        <v>102</v>
      </c>
      <c r="B132" s="163"/>
      <c r="C132" s="163"/>
      <c r="D132" s="163"/>
      <c r="E132" s="163"/>
      <c r="F132" s="163"/>
      <c r="G132" s="78">
        <v>124</v>
      </c>
      <c r="H132" s="79">
        <v>3656068</v>
      </c>
      <c r="I132" s="79">
        <v>3324924</v>
      </c>
    </row>
    <row r="133" spans="1:9">
      <c r="A133" s="164" t="s">
        <v>349</v>
      </c>
      <c r="B133" s="164"/>
      <c r="C133" s="164"/>
      <c r="D133" s="164"/>
      <c r="E133" s="164"/>
      <c r="F133" s="164"/>
      <c r="G133" s="80">
        <v>125</v>
      </c>
      <c r="H133" s="81">
        <f>H75+H98+H105+H117+H132</f>
        <v>93118325</v>
      </c>
      <c r="I133" s="81">
        <f>I75+I98+I105+I117+I132</f>
        <v>101806492</v>
      </c>
    </row>
    <row r="134" spans="1:9">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 zoomScaleNormal="100" zoomScaleSheetLayoutView="100" workbookViewId="0">
      <selection activeCell="I35" sqref="I35"/>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207" t="s">
        <v>105</v>
      </c>
      <c r="B1" s="171"/>
      <c r="C1" s="171"/>
      <c r="D1" s="171"/>
      <c r="E1" s="171"/>
      <c r="F1" s="171"/>
      <c r="G1" s="171"/>
      <c r="H1" s="171"/>
      <c r="I1" s="171"/>
    </row>
    <row r="2" spans="1:9">
      <c r="A2" s="206" t="s">
        <v>466</v>
      </c>
      <c r="B2" s="173"/>
      <c r="C2" s="173"/>
      <c r="D2" s="173"/>
      <c r="E2" s="173"/>
      <c r="F2" s="173"/>
      <c r="G2" s="173"/>
      <c r="H2" s="173"/>
      <c r="I2" s="173"/>
    </row>
    <row r="3" spans="1:9">
      <c r="A3" s="186" t="s">
        <v>445</v>
      </c>
      <c r="B3" s="187"/>
      <c r="C3" s="187"/>
      <c r="D3" s="187"/>
      <c r="E3" s="187"/>
      <c r="F3" s="187"/>
      <c r="G3" s="187"/>
      <c r="H3" s="187"/>
      <c r="I3" s="187"/>
    </row>
    <row r="4" spans="1:9">
      <c r="A4" s="205" t="s">
        <v>465</v>
      </c>
      <c r="B4" s="176"/>
      <c r="C4" s="176"/>
      <c r="D4" s="176"/>
      <c r="E4" s="176"/>
      <c r="F4" s="176"/>
      <c r="G4" s="176"/>
      <c r="H4" s="176"/>
      <c r="I4" s="177"/>
    </row>
    <row r="5" spans="1:9" ht="23.25">
      <c r="A5" s="201" t="s">
        <v>2</v>
      </c>
      <c r="B5" s="202"/>
      <c r="C5" s="202"/>
      <c r="D5" s="202"/>
      <c r="E5" s="202"/>
      <c r="F5" s="202"/>
      <c r="G5" s="84" t="s">
        <v>106</v>
      </c>
      <c r="H5" s="85" t="s">
        <v>292</v>
      </c>
      <c r="I5" s="85" t="s">
        <v>276</v>
      </c>
    </row>
    <row r="6" spans="1:9">
      <c r="A6" s="203">
        <v>1</v>
      </c>
      <c r="B6" s="204"/>
      <c r="C6" s="204"/>
      <c r="D6" s="204"/>
      <c r="E6" s="204"/>
      <c r="F6" s="204"/>
      <c r="G6" s="86">
        <v>2</v>
      </c>
      <c r="H6" s="85">
        <v>3</v>
      </c>
      <c r="I6" s="85">
        <v>4</v>
      </c>
    </row>
    <row r="7" spans="1:9">
      <c r="A7" s="164" t="s">
        <v>365</v>
      </c>
      <c r="B7" s="164"/>
      <c r="C7" s="164"/>
      <c r="D7" s="164"/>
      <c r="E7" s="164"/>
      <c r="F7" s="164"/>
      <c r="G7" s="80">
        <v>1</v>
      </c>
      <c r="H7" s="81">
        <f>SUM(H8:H12)</f>
        <v>107499673</v>
      </c>
      <c r="I7" s="81">
        <f>SUM(I8:I12)</f>
        <v>132154908</v>
      </c>
    </row>
    <row r="8" spans="1:9">
      <c r="A8" s="162" t="s">
        <v>118</v>
      </c>
      <c r="B8" s="162"/>
      <c r="C8" s="162"/>
      <c r="D8" s="162"/>
      <c r="E8" s="162"/>
      <c r="F8" s="162"/>
      <c r="G8" s="78">
        <v>2</v>
      </c>
      <c r="H8" s="79">
        <v>15695273</v>
      </c>
      <c r="I8" s="79">
        <v>22440154</v>
      </c>
    </row>
    <row r="9" spans="1:9">
      <c r="A9" s="162" t="s">
        <v>119</v>
      </c>
      <c r="B9" s="162"/>
      <c r="C9" s="162"/>
      <c r="D9" s="162"/>
      <c r="E9" s="162"/>
      <c r="F9" s="162"/>
      <c r="G9" s="78">
        <v>3</v>
      </c>
      <c r="H9" s="79">
        <v>89814393</v>
      </c>
      <c r="I9" s="79">
        <v>108127136</v>
      </c>
    </row>
    <row r="10" spans="1:9">
      <c r="A10" s="162" t="s">
        <v>120</v>
      </c>
      <c r="B10" s="162"/>
      <c r="C10" s="162"/>
      <c r="D10" s="162"/>
      <c r="E10" s="162"/>
      <c r="F10" s="162"/>
      <c r="G10" s="78">
        <v>4</v>
      </c>
      <c r="H10" s="79">
        <v>0</v>
      </c>
      <c r="I10" s="79">
        <v>0</v>
      </c>
    </row>
    <row r="11" spans="1:9">
      <c r="A11" s="162" t="s">
        <v>121</v>
      </c>
      <c r="B11" s="162"/>
      <c r="C11" s="162"/>
      <c r="D11" s="162"/>
      <c r="E11" s="162"/>
      <c r="F11" s="162"/>
      <c r="G11" s="78">
        <v>5</v>
      </c>
      <c r="H11" s="79">
        <v>16300</v>
      </c>
      <c r="I11" s="79">
        <v>13740</v>
      </c>
    </row>
    <row r="12" spans="1:9">
      <c r="A12" s="162" t="s">
        <v>122</v>
      </c>
      <c r="B12" s="162"/>
      <c r="C12" s="162"/>
      <c r="D12" s="162"/>
      <c r="E12" s="162"/>
      <c r="F12" s="162"/>
      <c r="G12" s="78">
        <v>6</v>
      </c>
      <c r="H12" s="79">
        <v>1973707</v>
      </c>
      <c r="I12" s="79">
        <v>1573878</v>
      </c>
    </row>
    <row r="13" spans="1:9" ht="16.5" customHeight="1">
      <c r="A13" s="164" t="s">
        <v>366</v>
      </c>
      <c r="B13" s="164"/>
      <c r="C13" s="164"/>
      <c r="D13" s="164"/>
      <c r="E13" s="164"/>
      <c r="F13" s="164"/>
      <c r="G13" s="80">
        <v>7</v>
      </c>
      <c r="H13" s="81">
        <f>H14+H15+H19+H23+H24+H25+H28+H35</f>
        <v>104239811</v>
      </c>
      <c r="I13" s="81">
        <f>I14+I15+I19+I23+I24+I25+I28+I35</f>
        <v>127298129</v>
      </c>
    </row>
    <row r="14" spans="1:9">
      <c r="A14" s="162" t="s">
        <v>107</v>
      </c>
      <c r="B14" s="162"/>
      <c r="C14" s="162"/>
      <c r="D14" s="162"/>
      <c r="E14" s="162"/>
      <c r="F14" s="162"/>
      <c r="G14" s="78">
        <v>8</v>
      </c>
      <c r="H14" s="79">
        <v>-1422169</v>
      </c>
      <c r="I14" s="79">
        <v>-346727</v>
      </c>
    </row>
    <row r="15" spans="1:9">
      <c r="A15" s="199" t="s">
        <v>437</v>
      </c>
      <c r="B15" s="199"/>
      <c r="C15" s="199"/>
      <c r="D15" s="199"/>
      <c r="E15" s="199"/>
      <c r="F15" s="199"/>
      <c r="G15" s="80">
        <v>9</v>
      </c>
      <c r="H15" s="81">
        <f>SUM(H16:H18)</f>
        <v>85371821</v>
      </c>
      <c r="I15" s="81">
        <f>SUM(I16:I18)</f>
        <v>103641609</v>
      </c>
    </row>
    <row r="16" spans="1:9">
      <c r="A16" s="198" t="s">
        <v>123</v>
      </c>
      <c r="B16" s="198"/>
      <c r="C16" s="198"/>
      <c r="D16" s="198"/>
      <c r="E16" s="198"/>
      <c r="F16" s="198"/>
      <c r="G16" s="78">
        <v>10</v>
      </c>
      <c r="H16" s="79">
        <v>47207813</v>
      </c>
      <c r="I16" s="79">
        <v>45055919</v>
      </c>
    </row>
    <row r="17" spans="1:9">
      <c r="A17" s="198" t="s">
        <v>124</v>
      </c>
      <c r="B17" s="198"/>
      <c r="C17" s="198"/>
      <c r="D17" s="198"/>
      <c r="E17" s="198"/>
      <c r="F17" s="198"/>
      <c r="G17" s="78">
        <v>11</v>
      </c>
      <c r="H17" s="79">
        <v>27617797</v>
      </c>
      <c r="I17" s="79">
        <v>44748643</v>
      </c>
    </row>
    <row r="18" spans="1:9">
      <c r="A18" s="198" t="s">
        <v>125</v>
      </c>
      <c r="B18" s="198"/>
      <c r="C18" s="198"/>
      <c r="D18" s="198"/>
      <c r="E18" s="198"/>
      <c r="F18" s="198"/>
      <c r="G18" s="78">
        <v>12</v>
      </c>
      <c r="H18" s="79">
        <v>10546211</v>
      </c>
      <c r="I18" s="79">
        <v>13837047</v>
      </c>
    </row>
    <row r="19" spans="1:9">
      <c r="A19" s="199" t="s">
        <v>438</v>
      </c>
      <c r="B19" s="199"/>
      <c r="C19" s="199"/>
      <c r="D19" s="199"/>
      <c r="E19" s="199"/>
      <c r="F19" s="199"/>
      <c r="G19" s="80">
        <v>13</v>
      </c>
      <c r="H19" s="81">
        <f>SUM(H20:H22)</f>
        <v>12230796</v>
      </c>
      <c r="I19" s="81">
        <f>SUM(I20:I22)</f>
        <v>14989419</v>
      </c>
    </row>
    <row r="20" spans="1:9">
      <c r="A20" s="198" t="s">
        <v>108</v>
      </c>
      <c r="B20" s="198"/>
      <c r="C20" s="198"/>
      <c r="D20" s="198"/>
      <c r="E20" s="198"/>
      <c r="F20" s="198"/>
      <c r="G20" s="78">
        <v>14</v>
      </c>
      <c r="H20" s="79">
        <v>7758834</v>
      </c>
      <c r="I20" s="79">
        <v>9430682</v>
      </c>
    </row>
    <row r="21" spans="1:9">
      <c r="A21" s="198" t="s">
        <v>109</v>
      </c>
      <c r="B21" s="198"/>
      <c r="C21" s="198"/>
      <c r="D21" s="198"/>
      <c r="E21" s="198"/>
      <c r="F21" s="198"/>
      <c r="G21" s="78">
        <v>15</v>
      </c>
      <c r="H21" s="79">
        <v>2830187</v>
      </c>
      <c r="I21" s="79">
        <v>3553914</v>
      </c>
    </row>
    <row r="22" spans="1:9">
      <c r="A22" s="198" t="s">
        <v>110</v>
      </c>
      <c r="B22" s="198"/>
      <c r="C22" s="198"/>
      <c r="D22" s="198"/>
      <c r="E22" s="198"/>
      <c r="F22" s="198"/>
      <c r="G22" s="78">
        <v>16</v>
      </c>
      <c r="H22" s="79">
        <v>1641775</v>
      </c>
      <c r="I22" s="79">
        <v>2004823</v>
      </c>
    </row>
    <row r="23" spans="1:9">
      <c r="A23" s="162" t="s">
        <v>111</v>
      </c>
      <c r="B23" s="162"/>
      <c r="C23" s="162"/>
      <c r="D23" s="162"/>
      <c r="E23" s="162"/>
      <c r="F23" s="162"/>
      <c r="G23" s="78">
        <v>17</v>
      </c>
      <c r="H23" s="79">
        <v>2754654</v>
      </c>
      <c r="I23" s="79">
        <v>3829146</v>
      </c>
    </row>
    <row r="24" spans="1:9">
      <c r="A24" s="162" t="s">
        <v>112</v>
      </c>
      <c r="B24" s="162"/>
      <c r="C24" s="162"/>
      <c r="D24" s="162"/>
      <c r="E24" s="162"/>
      <c r="F24" s="162"/>
      <c r="G24" s="78">
        <v>18</v>
      </c>
      <c r="H24" s="79">
        <v>3744958</v>
      </c>
      <c r="I24" s="79">
        <v>4554134</v>
      </c>
    </row>
    <row r="25" spans="1:9">
      <c r="A25" s="199" t="s">
        <v>439</v>
      </c>
      <c r="B25" s="199"/>
      <c r="C25" s="199"/>
      <c r="D25" s="199"/>
      <c r="E25" s="199"/>
      <c r="F25" s="199"/>
      <c r="G25" s="80">
        <v>19</v>
      </c>
      <c r="H25" s="81">
        <f>H26+H27</f>
        <v>307997</v>
      </c>
      <c r="I25" s="81">
        <f>I26+I27</f>
        <v>195562</v>
      </c>
    </row>
    <row r="26" spans="1:9">
      <c r="A26" s="198" t="s">
        <v>126</v>
      </c>
      <c r="B26" s="198"/>
      <c r="C26" s="198"/>
      <c r="D26" s="198"/>
      <c r="E26" s="198"/>
      <c r="F26" s="198"/>
      <c r="G26" s="78">
        <v>20</v>
      </c>
      <c r="H26" s="79">
        <v>168220</v>
      </c>
      <c r="I26" s="79">
        <v>0</v>
      </c>
    </row>
    <row r="27" spans="1:9">
      <c r="A27" s="198" t="s">
        <v>127</v>
      </c>
      <c r="B27" s="198"/>
      <c r="C27" s="198"/>
      <c r="D27" s="198"/>
      <c r="E27" s="198"/>
      <c r="F27" s="198"/>
      <c r="G27" s="78">
        <v>21</v>
      </c>
      <c r="H27" s="79">
        <v>139777</v>
      </c>
      <c r="I27" s="79">
        <v>195562</v>
      </c>
    </row>
    <row r="28" spans="1:9">
      <c r="A28" s="199" t="s">
        <v>440</v>
      </c>
      <c r="B28" s="199"/>
      <c r="C28" s="199"/>
      <c r="D28" s="199"/>
      <c r="E28" s="199"/>
      <c r="F28" s="199"/>
      <c r="G28" s="80">
        <v>22</v>
      </c>
      <c r="H28" s="81">
        <f>SUM(H29:H34)</f>
        <v>27187</v>
      </c>
      <c r="I28" s="81">
        <f>SUM(I29:I34)</f>
        <v>0</v>
      </c>
    </row>
    <row r="29" spans="1:9">
      <c r="A29" s="198" t="s">
        <v>128</v>
      </c>
      <c r="B29" s="198"/>
      <c r="C29" s="198"/>
      <c r="D29" s="198"/>
      <c r="E29" s="198"/>
      <c r="F29" s="198"/>
      <c r="G29" s="78">
        <v>23</v>
      </c>
      <c r="H29" s="79">
        <v>27187</v>
      </c>
      <c r="I29" s="79">
        <v>0</v>
      </c>
    </row>
    <row r="30" spans="1:9">
      <c r="A30" s="198" t="s">
        <v>129</v>
      </c>
      <c r="B30" s="198"/>
      <c r="C30" s="198"/>
      <c r="D30" s="198"/>
      <c r="E30" s="198"/>
      <c r="F30" s="198"/>
      <c r="G30" s="78">
        <v>24</v>
      </c>
      <c r="H30" s="79">
        <v>0</v>
      </c>
      <c r="I30" s="79">
        <v>0</v>
      </c>
    </row>
    <row r="31" spans="1:9">
      <c r="A31" s="198" t="s">
        <v>130</v>
      </c>
      <c r="B31" s="198"/>
      <c r="C31" s="198"/>
      <c r="D31" s="198"/>
      <c r="E31" s="198"/>
      <c r="F31" s="198"/>
      <c r="G31" s="78">
        <v>25</v>
      </c>
      <c r="H31" s="79">
        <v>0</v>
      </c>
      <c r="I31" s="79">
        <v>0</v>
      </c>
    </row>
    <row r="32" spans="1:9">
      <c r="A32" s="198" t="s">
        <v>131</v>
      </c>
      <c r="B32" s="198"/>
      <c r="C32" s="198"/>
      <c r="D32" s="198"/>
      <c r="E32" s="198"/>
      <c r="F32" s="198"/>
      <c r="G32" s="78">
        <v>26</v>
      </c>
      <c r="H32" s="79">
        <v>0</v>
      </c>
      <c r="I32" s="79">
        <v>0</v>
      </c>
    </row>
    <row r="33" spans="1:9">
      <c r="A33" s="198" t="s">
        <v>132</v>
      </c>
      <c r="B33" s="198"/>
      <c r="C33" s="198"/>
      <c r="D33" s="198"/>
      <c r="E33" s="198"/>
      <c r="F33" s="198"/>
      <c r="G33" s="78">
        <v>27</v>
      </c>
      <c r="H33" s="79">
        <v>0</v>
      </c>
      <c r="I33" s="79">
        <v>0</v>
      </c>
    </row>
    <row r="34" spans="1:9">
      <c r="A34" s="198" t="s">
        <v>133</v>
      </c>
      <c r="B34" s="198"/>
      <c r="C34" s="198"/>
      <c r="D34" s="198"/>
      <c r="E34" s="198"/>
      <c r="F34" s="198"/>
      <c r="G34" s="78">
        <v>28</v>
      </c>
      <c r="H34" s="79">
        <v>0</v>
      </c>
      <c r="I34" s="79">
        <v>0</v>
      </c>
    </row>
    <row r="35" spans="1:9">
      <c r="A35" s="162" t="s">
        <v>113</v>
      </c>
      <c r="B35" s="162"/>
      <c r="C35" s="162"/>
      <c r="D35" s="162"/>
      <c r="E35" s="162"/>
      <c r="F35" s="162"/>
      <c r="G35" s="78">
        <v>29</v>
      </c>
      <c r="H35" s="79">
        <v>1224567</v>
      </c>
      <c r="I35" s="79">
        <v>434986</v>
      </c>
    </row>
    <row r="36" spans="1:9">
      <c r="A36" s="164" t="s">
        <v>367</v>
      </c>
      <c r="B36" s="164"/>
      <c r="C36" s="164"/>
      <c r="D36" s="164"/>
      <c r="E36" s="164"/>
      <c r="F36" s="164"/>
      <c r="G36" s="80">
        <v>30</v>
      </c>
      <c r="H36" s="81">
        <f>SUM(H37:H46)</f>
        <v>411797</v>
      </c>
      <c r="I36" s="81">
        <f>SUM(I37:I46)</f>
        <v>767274</v>
      </c>
    </row>
    <row r="37" spans="1:9">
      <c r="A37" s="162" t="s">
        <v>134</v>
      </c>
      <c r="B37" s="162"/>
      <c r="C37" s="162"/>
      <c r="D37" s="162"/>
      <c r="E37" s="162"/>
      <c r="F37" s="162"/>
      <c r="G37" s="78">
        <v>31</v>
      </c>
      <c r="H37" s="79">
        <v>0</v>
      </c>
      <c r="I37" s="79">
        <v>0</v>
      </c>
    </row>
    <row r="38" spans="1:9" ht="25.15" customHeight="1">
      <c r="A38" s="162" t="s">
        <v>135</v>
      </c>
      <c r="B38" s="162"/>
      <c r="C38" s="162"/>
      <c r="D38" s="162"/>
      <c r="E38" s="162"/>
      <c r="F38" s="162"/>
      <c r="G38" s="78">
        <v>32</v>
      </c>
      <c r="H38" s="79">
        <v>0</v>
      </c>
      <c r="I38" s="79">
        <v>0</v>
      </c>
    </row>
    <row r="39" spans="1:9" ht="28.15" customHeight="1">
      <c r="A39" s="162" t="s">
        <v>136</v>
      </c>
      <c r="B39" s="162"/>
      <c r="C39" s="162"/>
      <c r="D39" s="162"/>
      <c r="E39" s="162"/>
      <c r="F39" s="162"/>
      <c r="G39" s="78">
        <v>33</v>
      </c>
      <c r="H39" s="79">
        <v>0</v>
      </c>
      <c r="I39" s="79">
        <v>0</v>
      </c>
    </row>
    <row r="40" spans="1:9" ht="28.15" customHeight="1">
      <c r="A40" s="162" t="s">
        <v>137</v>
      </c>
      <c r="B40" s="162"/>
      <c r="C40" s="162"/>
      <c r="D40" s="162"/>
      <c r="E40" s="162"/>
      <c r="F40" s="162"/>
      <c r="G40" s="78">
        <v>34</v>
      </c>
      <c r="H40" s="79">
        <v>142038</v>
      </c>
      <c r="I40" s="79">
        <v>317130</v>
      </c>
    </row>
    <row r="41" spans="1:9" ht="22.9" customHeight="1">
      <c r="A41" s="162" t="s">
        <v>138</v>
      </c>
      <c r="B41" s="162"/>
      <c r="C41" s="162"/>
      <c r="D41" s="162"/>
      <c r="E41" s="162"/>
      <c r="F41" s="162"/>
      <c r="G41" s="78">
        <v>35</v>
      </c>
      <c r="H41" s="79">
        <v>0</v>
      </c>
      <c r="I41" s="79">
        <v>0</v>
      </c>
    </row>
    <row r="42" spans="1:9">
      <c r="A42" s="162" t="s">
        <v>139</v>
      </c>
      <c r="B42" s="162"/>
      <c r="C42" s="162"/>
      <c r="D42" s="162"/>
      <c r="E42" s="162"/>
      <c r="F42" s="162"/>
      <c r="G42" s="78">
        <v>36</v>
      </c>
      <c r="H42" s="79">
        <v>0</v>
      </c>
      <c r="I42" s="79">
        <v>1869</v>
      </c>
    </row>
    <row r="43" spans="1:9">
      <c r="A43" s="162" t="s">
        <v>140</v>
      </c>
      <c r="B43" s="162"/>
      <c r="C43" s="162"/>
      <c r="D43" s="162"/>
      <c r="E43" s="162"/>
      <c r="F43" s="162"/>
      <c r="G43" s="78">
        <v>37</v>
      </c>
      <c r="H43" s="79">
        <v>90294</v>
      </c>
      <c r="I43" s="79">
        <v>135236</v>
      </c>
    </row>
    <row r="44" spans="1:9">
      <c r="A44" s="162" t="s">
        <v>141</v>
      </c>
      <c r="B44" s="162"/>
      <c r="C44" s="162"/>
      <c r="D44" s="162"/>
      <c r="E44" s="162"/>
      <c r="F44" s="162"/>
      <c r="G44" s="78">
        <v>38</v>
      </c>
      <c r="H44" s="79">
        <v>0</v>
      </c>
      <c r="I44" s="79">
        <v>0</v>
      </c>
    </row>
    <row r="45" spans="1:9">
      <c r="A45" s="162" t="s">
        <v>142</v>
      </c>
      <c r="B45" s="162"/>
      <c r="C45" s="162"/>
      <c r="D45" s="162"/>
      <c r="E45" s="162"/>
      <c r="F45" s="162"/>
      <c r="G45" s="78">
        <v>39</v>
      </c>
      <c r="H45" s="79">
        <v>0</v>
      </c>
      <c r="I45" s="79">
        <v>0</v>
      </c>
    </row>
    <row r="46" spans="1:9">
      <c r="A46" s="162" t="s">
        <v>143</v>
      </c>
      <c r="B46" s="162"/>
      <c r="C46" s="162"/>
      <c r="D46" s="162"/>
      <c r="E46" s="162"/>
      <c r="F46" s="162"/>
      <c r="G46" s="78">
        <v>40</v>
      </c>
      <c r="H46" s="79">
        <v>179465</v>
      </c>
      <c r="I46" s="79">
        <v>313039</v>
      </c>
    </row>
    <row r="47" spans="1:9">
      <c r="A47" s="164" t="s">
        <v>368</v>
      </c>
      <c r="B47" s="164"/>
      <c r="C47" s="164"/>
      <c r="D47" s="164"/>
      <c r="E47" s="164"/>
      <c r="F47" s="164"/>
      <c r="G47" s="80">
        <v>41</v>
      </c>
      <c r="H47" s="81">
        <f>SUM(H48:H54)</f>
        <v>64593</v>
      </c>
      <c r="I47" s="81">
        <f>SUM(I48:I54)</f>
        <v>103825</v>
      </c>
    </row>
    <row r="48" spans="1:9" ht="23.45" customHeight="1">
      <c r="A48" s="162" t="s">
        <v>144</v>
      </c>
      <c r="B48" s="162"/>
      <c r="C48" s="162"/>
      <c r="D48" s="162"/>
      <c r="E48" s="162"/>
      <c r="F48" s="162"/>
      <c r="G48" s="78">
        <v>42</v>
      </c>
      <c r="H48" s="79">
        <v>0</v>
      </c>
      <c r="I48" s="79">
        <v>0</v>
      </c>
    </row>
    <row r="49" spans="1:9">
      <c r="A49" s="195" t="s">
        <v>145</v>
      </c>
      <c r="B49" s="195"/>
      <c r="C49" s="195"/>
      <c r="D49" s="195"/>
      <c r="E49" s="195"/>
      <c r="F49" s="195"/>
      <c r="G49" s="78">
        <v>43</v>
      </c>
      <c r="H49" s="79">
        <v>0</v>
      </c>
      <c r="I49" s="79">
        <v>0</v>
      </c>
    </row>
    <row r="50" spans="1:9">
      <c r="A50" s="195" t="s">
        <v>146</v>
      </c>
      <c r="B50" s="195"/>
      <c r="C50" s="195"/>
      <c r="D50" s="195"/>
      <c r="E50" s="195"/>
      <c r="F50" s="195"/>
      <c r="G50" s="78">
        <v>44</v>
      </c>
      <c r="H50" s="79">
        <v>64449</v>
      </c>
      <c r="I50" s="79">
        <v>103811</v>
      </c>
    </row>
    <row r="51" spans="1:9">
      <c r="A51" s="195" t="s">
        <v>147</v>
      </c>
      <c r="B51" s="195"/>
      <c r="C51" s="195"/>
      <c r="D51" s="195"/>
      <c r="E51" s="195"/>
      <c r="F51" s="195"/>
      <c r="G51" s="78">
        <v>45</v>
      </c>
      <c r="H51" s="79">
        <v>144</v>
      </c>
      <c r="I51" s="79">
        <v>14</v>
      </c>
    </row>
    <row r="52" spans="1:9">
      <c r="A52" s="195" t="s">
        <v>148</v>
      </c>
      <c r="B52" s="195"/>
      <c r="C52" s="195"/>
      <c r="D52" s="195"/>
      <c r="E52" s="195"/>
      <c r="F52" s="195"/>
      <c r="G52" s="78">
        <v>46</v>
      </c>
      <c r="H52" s="79">
        <v>0</v>
      </c>
      <c r="I52" s="79">
        <v>0</v>
      </c>
    </row>
    <row r="53" spans="1:9">
      <c r="A53" s="195" t="s">
        <v>149</v>
      </c>
      <c r="B53" s="195"/>
      <c r="C53" s="195"/>
      <c r="D53" s="195"/>
      <c r="E53" s="195"/>
      <c r="F53" s="195"/>
      <c r="G53" s="78">
        <v>47</v>
      </c>
      <c r="H53" s="79">
        <v>0</v>
      </c>
      <c r="I53" s="79">
        <v>0</v>
      </c>
    </row>
    <row r="54" spans="1:9">
      <c r="A54" s="195" t="s">
        <v>150</v>
      </c>
      <c r="B54" s="195"/>
      <c r="C54" s="195"/>
      <c r="D54" s="195"/>
      <c r="E54" s="195"/>
      <c r="F54" s="195"/>
      <c r="G54" s="78">
        <v>48</v>
      </c>
      <c r="H54" s="79">
        <v>0</v>
      </c>
      <c r="I54" s="79">
        <v>0</v>
      </c>
    </row>
    <row r="55" spans="1:9" ht="30.6" customHeight="1">
      <c r="A55" s="163" t="s">
        <v>151</v>
      </c>
      <c r="B55" s="163"/>
      <c r="C55" s="163"/>
      <c r="D55" s="163"/>
      <c r="E55" s="163"/>
      <c r="F55" s="163"/>
      <c r="G55" s="78">
        <v>49</v>
      </c>
      <c r="H55" s="79">
        <v>0</v>
      </c>
      <c r="I55" s="79">
        <v>0</v>
      </c>
    </row>
    <row r="56" spans="1:9">
      <c r="A56" s="163" t="s">
        <v>152</v>
      </c>
      <c r="B56" s="163"/>
      <c r="C56" s="163"/>
      <c r="D56" s="163"/>
      <c r="E56" s="163"/>
      <c r="F56" s="163"/>
      <c r="G56" s="78">
        <v>50</v>
      </c>
      <c r="H56" s="79">
        <v>0</v>
      </c>
      <c r="I56" s="79">
        <v>0</v>
      </c>
    </row>
    <row r="57" spans="1:9" ht="28.9" customHeight="1">
      <c r="A57" s="163" t="s">
        <v>153</v>
      </c>
      <c r="B57" s="163"/>
      <c r="C57" s="163"/>
      <c r="D57" s="163"/>
      <c r="E57" s="163"/>
      <c r="F57" s="163"/>
      <c r="G57" s="78">
        <v>51</v>
      </c>
      <c r="H57" s="79">
        <v>0</v>
      </c>
      <c r="I57" s="79">
        <v>0</v>
      </c>
    </row>
    <row r="58" spans="1:9">
      <c r="A58" s="163" t="s">
        <v>154</v>
      </c>
      <c r="B58" s="163"/>
      <c r="C58" s="163"/>
      <c r="D58" s="163"/>
      <c r="E58" s="163"/>
      <c r="F58" s="163"/>
      <c r="G58" s="78">
        <v>52</v>
      </c>
      <c r="H58" s="79">
        <v>0</v>
      </c>
      <c r="I58" s="79">
        <v>0</v>
      </c>
    </row>
    <row r="59" spans="1:9">
      <c r="A59" s="164" t="s">
        <v>369</v>
      </c>
      <c r="B59" s="164"/>
      <c r="C59" s="164"/>
      <c r="D59" s="164"/>
      <c r="E59" s="164"/>
      <c r="F59" s="164"/>
      <c r="G59" s="80">
        <v>53</v>
      </c>
      <c r="H59" s="81">
        <f>H7+H36+H55+H56</f>
        <v>107911470</v>
      </c>
      <c r="I59" s="81">
        <f>I7+I36+I55+I56</f>
        <v>132922182</v>
      </c>
    </row>
    <row r="60" spans="1:9">
      <c r="A60" s="164" t="s">
        <v>370</v>
      </c>
      <c r="B60" s="164"/>
      <c r="C60" s="164"/>
      <c r="D60" s="164"/>
      <c r="E60" s="164"/>
      <c r="F60" s="164"/>
      <c r="G60" s="80">
        <v>54</v>
      </c>
      <c r="H60" s="81">
        <f>H13+H47+H57+H58</f>
        <v>104304404</v>
      </c>
      <c r="I60" s="81">
        <f>I13+I47+I57+I58</f>
        <v>127401954</v>
      </c>
    </row>
    <row r="61" spans="1:9">
      <c r="A61" s="164" t="s">
        <v>372</v>
      </c>
      <c r="B61" s="164"/>
      <c r="C61" s="164"/>
      <c r="D61" s="164"/>
      <c r="E61" s="164"/>
      <c r="F61" s="164"/>
      <c r="G61" s="80">
        <v>55</v>
      </c>
      <c r="H61" s="81">
        <f>H59-H60</f>
        <v>3607066</v>
      </c>
      <c r="I61" s="81">
        <f>I59-I60</f>
        <v>5520228</v>
      </c>
    </row>
    <row r="62" spans="1:9">
      <c r="A62" s="197" t="s">
        <v>373</v>
      </c>
      <c r="B62" s="197"/>
      <c r="C62" s="197"/>
      <c r="D62" s="197"/>
      <c r="E62" s="197"/>
      <c r="F62" s="197"/>
      <c r="G62" s="80">
        <v>56</v>
      </c>
      <c r="H62" s="81">
        <f>+IF((H59-H60)&gt;0,(H59-H60),0)</f>
        <v>3607066</v>
      </c>
      <c r="I62" s="81">
        <f>+IF((I59-I60)&gt;0,(I59-I60),0)</f>
        <v>5520228</v>
      </c>
    </row>
    <row r="63" spans="1:9">
      <c r="A63" s="197" t="s">
        <v>374</v>
      </c>
      <c r="B63" s="197"/>
      <c r="C63" s="197"/>
      <c r="D63" s="197"/>
      <c r="E63" s="197"/>
      <c r="F63" s="197"/>
      <c r="G63" s="80">
        <v>57</v>
      </c>
      <c r="H63" s="81">
        <f>+IF((H59-H60)&lt;0,(H59-H60),0)</f>
        <v>0</v>
      </c>
      <c r="I63" s="81">
        <f>+IF((I59-I60)&lt;0,(I59-I60),0)</f>
        <v>0</v>
      </c>
    </row>
    <row r="64" spans="1:9">
      <c r="A64" s="163" t="s">
        <v>114</v>
      </c>
      <c r="B64" s="163"/>
      <c r="C64" s="163"/>
      <c r="D64" s="163"/>
      <c r="E64" s="163"/>
      <c r="F64" s="163"/>
      <c r="G64" s="78">
        <v>58</v>
      </c>
      <c r="H64" s="79">
        <v>690380</v>
      </c>
      <c r="I64" s="79">
        <v>1064734</v>
      </c>
    </row>
    <row r="65" spans="1:9">
      <c r="A65" s="164" t="s">
        <v>375</v>
      </c>
      <c r="B65" s="164"/>
      <c r="C65" s="164"/>
      <c r="D65" s="164"/>
      <c r="E65" s="164"/>
      <c r="F65" s="164"/>
      <c r="G65" s="80">
        <v>59</v>
      </c>
      <c r="H65" s="81">
        <f>H61-H64</f>
        <v>2916686</v>
      </c>
      <c r="I65" s="81">
        <f>I61-I64</f>
        <v>4455494</v>
      </c>
    </row>
    <row r="66" spans="1:9">
      <c r="A66" s="197" t="s">
        <v>376</v>
      </c>
      <c r="B66" s="197"/>
      <c r="C66" s="197"/>
      <c r="D66" s="197"/>
      <c r="E66" s="197"/>
      <c r="F66" s="197"/>
      <c r="G66" s="80">
        <v>60</v>
      </c>
      <c r="H66" s="81">
        <f>+IF((H61-H64)&gt;0,(H61-H64),0)</f>
        <v>2916686</v>
      </c>
      <c r="I66" s="81">
        <f>+IF((I61-I64)&gt;0,(I61-I64),0)</f>
        <v>4455494</v>
      </c>
    </row>
    <row r="67" spans="1:9">
      <c r="A67" s="197" t="s">
        <v>377</v>
      </c>
      <c r="B67" s="197"/>
      <c r="C67" s="197"/>
      <c r="D67" s="197"/>
      <c r="E67" s="197"/>
      <c r="F67" s="197"/>
      <c r="G67" s="80">
        <v>61</v>
      </c>
      <c r="H67" s="81">
        <f>+IF((H61-H64)&lt;0,(H61-H64),0)</f>
        <v>0</v>
      </c>
      <c r="I67" s="81">
        <f>+IF((I61-I64)&lt;0,(I61-I64),0)</f>
        <v>0</v>
      </c>
    </row>
    <row r="68" spans="1:9">
      <c r="A68" s="168" t="s">
        <v>155</v>
      </c>
      <c r="B68" s="168"/>
      <c r="C68" s="168"/>
      <c r="D68" s="168"/>
      <c r="E68" s="168"/>
      <c r="F68" s="168"/>
      <c r="G68" s="189"/>
      <c r="H68" s="189"/>
      <c r="I68" s="189"/>
    </row>
    <row r="69" spans="1:9" ht="25.9" customHeight="1">
      <c r="A69" s="164" t="s">
        <v>378</v>
      </c>
      <c r="B69" s="164"/>
      <c r="C69" s="164"/>
      <c r="D69" s="164"/>
      <c r="E69" s="164"/>
      <c r="F69" s="164"/>
      <c r="G69" s="80">
        <v>62</v>
      </c>
      <c r="H69" s="81">
        <f>H70-H71</f>
        <v>0</v>
      </c>
      <c r="I69" s="81">
        <f>I70-I71</f>
        <v>0</v>
      </c>
    </row>
    <row r="70" spans="1:9">
      <c r="A70" s="195" t="s">
        <v>156</v>
      </c>
      <c r="B70" s="195"/>
      <c r="C70" s="195"/>
      <c r="D70" s="195"/>
      <c r="E70" s="195"/>
      <c r="F70" s="195"/>
      <c r="G70" s="78">
        <v>63</v>
      </c>
      <c r="H70" s="79">
        <v>0</v>
      </c>
      <c r="I70" s="79">
        <v>0</v>
      </c>
    </row>
    <row r="71" spans="1:9">
      <c r="A71" s="195" t="s">
        <v>157</v>
      </c>
      <c r="B71" s="195"/>
      <c r="C71" s="195"/>
      <c r="D71" s="195"/>
      <c r="E71" s="195"/>
      <c r="F71" s="195"/>
      <c r="G71" s="78">
        <v>64</v>
      </c>
      <c r="H71" s="79">
        <v>0</v>
      </c>
      <c r="I71" s="79">
        <v>0</v>
      </c>
    </row>
    <row r="72" spans="1:9">
      <c r="A72" s="163" t="s">
        <v>158</v>
      </c>
      <c r="B72" s="163"/>
      <c r="C72" s="163"/>
      <c r="D72" s="163"/>
      <c r="E72" s="163"/>
      <c r="F72" s="163"/>
      <c r="G72" s="78">
        <v>65</v>
      </c>
      <c r="H72" s="79">
        <v>0</v>
      </c>
      <c r="I72" s="79">
        <v>0</v>
      </c>
    </row>
    <row r="73" spans="1:9">
      <c r="A73" s="197" t="s">
        <v>379</v>
      </c>
      <c r="B73" s="197"/>
      <c r="C73" s="197"/>
      <c r="D73" s="197"/>
      <c r="E73" s="197"/>
      <c r="F73" s="197"/>
      <c r="G73" s="80">
        <v>66</v>
      </c>
      <c r="H73" s="87">
        <v>0</v>
      </c>
      <c r="I73" s="87">
        <v>0</v>
      </c>
    </row>
    <row r="74" spans="1:9">
      <c r="A74" s="197" t="s">
        <v>380</v>
      </c>
      <c r="B74" s="197"/>
      <c r="C74" s="197"/>
      <c r="D74" s="197"/>
      <c r="E74" s="197"/>
      <c r="F74" s="197"/>
      <c r="G74" s="80">
        <v>67</v>
      </c>
      <c r="H74" s="87">
        <v>0</v>
      </c>
      <c r="I74" s="87">
        <v>0</v>
      </c>
    </row>
    <row r="75" spans="1:9">
      <c r="A75" s="168" t="s">
        <v>159</v>
      </c>
      <c r="B75" s="168"/>
      <c r="C75" s="168"/>
      <c r="D75" s="168"/>
      <c r="E75" s="168"/>
      <c r="F75" s="168"/>
      <c r="G75" s="189"/>
      <c r="H75" s="189"/>
      <c r="I75" s="189"/>
    </row>
    <row r="76" spans="1:9">
      <c r="A76" s="164" t="s">
        <v>381</v>
      </c>
      <c r="B76" s="164"/>
      <c r="C76" s="164"/>
      <c r="D76" s="164"/>
      <c r="E76" s="164"/>
      <c r="F76" s="164"/>
      <c r="G76" s="80">
        <v>68</v>
      </c>
      <c r="H76" s="87">
        <v>0</v>
      </c>
      <c r="I76" s="87">
        <v>0</v>
      </c>
    </row>
    <row r="77" spans="1:9">
      <c r="A77" s="196" t="s">
        <v>382</v>
      </c>
      <c r="B77" s="196"/>
      <c r="C77" s="196"/>
      <c r="D77" s="196"/>
      <c r="E77" s="196"/>
      <c r="F77" s="196"/>
      <c r="G77" s="88">
        <v>69</v>
      </c>
      <c r="H77" s="89">
        <v>0</v>
      </c>
      <c r="I77" s="89">
        <v>0</v>
      </c>
    </row>
    <row r="78" spans="1:9">
      <c r="A78" s="196" t="s">
        <v>383</v>
      </c>
      <c r="B78" s="196"/>
      <c r="C78" s="196"/>
      <c r="D78" s="196"/>
      <c r="E78" s="196"/>
      <c r="F78" s="196"/>
      <c r="G78" s="88">
        <v>70</v>
      </c>
      <c r="H78" s="89">
        <v>0</v>
      </c>
      <c r="I78" s="89">
        <v>0</v>
      </c>
    </row>
    <row r="79" spans="1:9">
      <c r="A79" s="164" t="s">
        <v>384</v>
      </c>
      <c r="B79" s="164"/>
      <c r="C79" s="164"/>
      <c r="D79" s="164"/>
      <c r="E79" s="164"/>
      <c r="F79" s="164"/>
      <c r="G79" s="80">
        <v>71</v>
      </c>
      <c r="H79" s="87">
        <v>0</v>
      </c>
      <c r="I79" s="87"/>
    </row>
    <row r="80" spans="1:9">
      <c r="A80" s="164" t="s">
        <v>385</v>
      </c>
      <c r="B80" s="164"/>
      <c r="C80" s="164"/>
      <c r="D80" s="164"/>
      <c r="E80" s="164"/>
      <c r="F80" s="164"/>
      <c r="G80" s="80">
        <v>72</v>
      </c>
      <c r="H80" s="87">
        <v>0</v>
      </c>
      <c r="I80" s="87"/>
    </row>
    <row r="81" spans="1:9">
      <c r="A81" s="197" t="s">
        <v>386</v>
      </c>
      <c r="B81" s="197"/>
      <c r="C81" s="197"/>
      <c r="D81" s="197"/>
      <c r="E81" s="197"/>
      <c r="F81" s="197"/>
      <c r="G81" s="80">
        <v>73</v>
      </c>
      <c r="H81" s="87">
        <v>0</v>
      </c>
      <c r="I81" s="87"/>
    </row>
    <row r="82" spans="1:9">
      <c r="A82" s="197" t="s">
        <v>387</v>
      </c>
      <c r="B82" s="197"/>
      <c r="C82" s="197"/>
      <c r="D82" s="197"/>
      <c r="E82" s="197"/>
      <c r="F82" s="197"/>
      <c r="G82" s="80">
        <v>74</v>
      </c>
      <c r="H82" s="87">
        <v>0</v>
      </c>
      <c r="I82" s="87"/>
    </row>
    <row r="83" spans="1:9">
      <c r="A83" s="168" t="s">
        <v>115</v>
      </c>
      <c r="B83" s="168"/>
      <c r="C83" s="168"/>
      <c r="D83" s="168"/>
      <c r="E83" s="168"/>
      <c r="F83" s="168"/>
      <c r="G83" s="189"/>
      <c r="H83" s="189"/>
      <c r="I83" s="189"/>
    </row>
    <row r="84" spans="1:9">
      <c r="A84" s="190" t="s">
        <v>388</v>
      </c>
      <c r="B84" s="190"/>
      <c r="C84" s="190"/>
      <c r="D84" s="190"/>
      <c r="E84" s="190"/>
      <c r="F84" s="190"/>
      <c r="G84" s="80">
        <v>75</v>
      </c>
      <c r="H84" s="90">
        <f>H85+H86</f>
        <v>0</v>
      </c>
      <c r="I84" s="90">
        <f>I85+I86</f>
        <v>0</v>
      </c>
    </row>
    <row r="85" spans="1:9">
      <c r="A85" s="191" t="s">
        <v>160</v>
      </c>
      <c r="B85" s="191"/>
      <c r="C85" s="191"/>
      <c r="D85" s="191"/>
      <c r="E85" s="191"/>
      <c r="F85" s="191"/>
      <c r="G85" s="78">
        <v>76</v>
      </c>
      <c r="H85" s="91">
        <v>0</v>
      </c>
      <c r="I85" s="91">
        <v>0</v>
      </c>
    </row>
    <row r="86" spans="1:9">
      <c r="A86" s="191" t="s">
        <v>161</v>
      </c>
      <c r="B86" s="191"/>
      <c r="C86" s="191"/>
      <c r="D86" s="191"/>
      <c r="E86" s="191"/>
      <c r="F86" s="191"/>
      <c r="G86" s="78">
        <v>77</v>
      </c>
      <c r="H86" s="91">
        <v>0</v>
      </c>
      <c r="I86" s="91">
        <v>0</v>
      </c>
    </row>
    <row r="87" spans="1:9">
      <c r="A87" s="192" t="s">
        <v>117</v>
      </c>
      <c r="B87" s="192"/>
      <c r="C87" s="192"/>
      <c r="D87" s="192"/>
      <c r="E87" s="192"/>
      <c r="F87" s="192"/>
      <c r="G87" s="193"/>
      <c r="H87" s="193"/>
      <c r="I87" s="193"/>
    </row>
    <row r="88" spans="1:9">
      <c r="A88" s="194" t="s">
        <v>162</v>
      </c>
      <c r="B88" s="194"/>
      <c r="C88" s="194"/>
      <c r="D88" s="194"/>
      <c r="E88" s="194"/>
      <c r="F88" s="194"/>
      <c r="G88" s="78">
        <v>78</v>
      </c>
      <c r="H88" s="91">
        <f>+H65</f>
        <v>2916686</v>
      </c>
      <c r="I88" s="91">
        <f>+I65</f>
        <v>4455494</v>
      </c>
    </row>
    <row r="89" spans="1:9" ht="29.25" customHeight="1">
      <c r="A89" s="188" t="s">
        <v>433</v>
      </c>
      <c r="B89" s="188"/>
      <c r="C89" s="188"/>
      <c r="D89" s="188"/>
      <c r="E89" s="188"/>
      <c r="F89" s="188"/>
      <c r="G89" s="80">
        <v>79</v>
      </c>
      <c r="H89" s="90">
        <f>H90+H97</f>
        <v>-1128</v>
      </c>
      <c r="I89" s="90">
        <f>I90+I97</f>
        <v>372</v>
      </c>
    </row>
    <row r="90" spans="1:9" ht="24.6" customHeight="1">
      <c r="A90" s="200" t="s">
        <v>441</v>
      </c>
      <c r="B90" s="200"/>
      <c r="C90" s="200"/>
      <c r="D90" s="200"/>
      <c r="E90" s="200"/>
      <c r="F90" s="200"/>
      <c r="G90" s="80">
        <v>80</v>
      </c>
      <c r="H90" s="90">
        <f>SUM(H91:H95)</f>
        <v>-1128</v>
      </c>
      <c r="I90" s="90">
        <f>SUM(I91:I95)</f>
        <v>372</v>
      </c>
    </row>
    <row r="91" spans="1:9" ht="24.6" customHeight="1">
      <c r="A91" s="195" t="s">
        <v>351</v>
      </c>
      <c r="B91" s="195"/>
      <c r="C91" s="195"/>
      <c r="D91" s="195"/>
      <c r="E91" s="195"/>
      <c r="F91" s="195"/>
      <c r="G91" s="80">
        <v>81</v>
      </c>
      <c r="H91" s="91">
        <v>0</v>
      </c>
      <c r="I91" s="91">
        <v>0</v>
      </c>
    </row>
    <row r="92" spans="1:9" ht="39" customHeight="1">
      <c r="A92" s="195" t="s">
        <v>352</v>
      </c>
      <c r="B92" s="195"/>
      <c r="C92" s="195"/>
      <c r="D92" s="195"/>
      <c r="E92" s="195"/>
      <c r="F92" s="195"/>
      <c r="G92" s="80">
        <v>82</v>
      </c>
      <c r="H92" s="91">
        <v>-1128</v>
      </c>
      <c r="I92" s="91">
        <v>372</v>
      </c>
    </row>
    <row r="93" spans="1:9" ht="44.25" customHeight="1">
      <c r="A93" s="195" t="s">
        <v>353</v>
      </c>
      <c r="B93" s="195"/>
      <c r="C93" s="195"/>
      <c r="D93" s="195"/>
      <c r="E93" s="195"/>
      <c r="F93" s="195"/>
      <c r="G93" s="80">
        <v>83</v>
      </c>
      <c r="H93" s="91">
        <v>0</v>
      </c>
      <c r="I93" s="91">
        <v>0</v>
      </c>
    </row>
    <row r="94" spans="1:9" ht="16.5" customHeight="1">
      <c r="A94" s="195" t="s">
        <v>354</v>
      </c>
      <c r="B94" s="195"/>
      <c r="C94" s="195"/>
      <c r="D94" s="195"/>
      <c r="E94" s="195"/>
      <c r="F94" s="195"/>
      <c r="G94" s="80">
        <v>84</v>
      </c>
      <c r="H94" s="91">
        <v>0</v>
      </c>
      <c r="I94" s="91">
        <v>0</v>
      </c>
    </row>
    <row r="95" spans="1:9" ht="13.5" customHeight="1">
      <c r="A95" s="195" t="s">
        <v>355</v>
      </c>
      <c r="B95" s="195"/>
      <c r="C95" s="195"/>
      <c r="D95" s="195"/>
      <c r="E95" s="195"/>
      <c r="F95" s="195"/>
      <c r="G95" s="80">
        <v>85</v>
      </c>
      <c r="H95" s="91">
        <v>0</v>
      </c>
      <c r="I95" s="91">
        <v>0</v>
      </c>
    </row>
    <row r="96" spans="1:9" ht="24.6" customHeight="1">
      <c r="A96" s="195" t="s">
        <v>356</v>
      </c>
      <c r="B96" s="195"/>
      <c r="C96" s="195"/>
      <c r="D96" s="195"/>
      <c r="E96" s="195"/>
      <c r="F96" s="195"/>
      <c r="G96" s="80">
        <v>86</v>
      </c>
      <c r="H96" s="91">
        <v>-203</v>
      </c>
      <c r="I96" s="91">
        <v>67</v>
      </c>
    </row>
    <row r="97" spans="1:9" ht="24.6" customHeight="1">
      <c r="A97" s="200" t="s">
        <v>434</v>
      </c>
      <c r="B97" s="200"/>
      <c r="C97" s="200"/>
      <c r="D97" s="200"/>
      <c r="E97" s="200"/>
      <c r="F97" s="200"/>
      <c r="G97" s="80">
        <v>87</v>
      </c>
      <c r="H97" s="90">
        <f>SUM(H98:H105)</f>
        <v>0</v>
      </c>
      <c r="I97" s="90">
        <f>SUM(I98:I105)</f>
        <v>0</v>
      </c>
    </row>
    <row r="98" spans="1:9">
      <c r="A98" s="195" t="s">
        <v>163</v>
      </c>
      <c r="B98" s="195"/>
      <c r="C98" s="195"/>
      <c r="D98" s="195"/>
      <c r="E98" s="195"/>
      <c r="F98" s="195"/>
      <c r="G98" s="78">
        <v>88</v>
      </c>
      <c r="H98" s="91">
        <v>0</v>
      </c>
      <c r="I98" s="91">
        <v>0</v>
      </c>
    </row>
    <row r="99" spans="1:9" ht="35.25" customHeight="1">
      <c r="A99" s="195" t="s">
        <v>357</v>
      </c>
      <c r="B99" s="195"/>
      <c r="C99" s="195"/>
      <c r="D99" s="195"/>
      <c r="E99" s="195"/>
      <c r="F99" s="195"/>
      <c r="G99" s="78">
        <v>89</v>
      </c>
      <c r="H99" s="91">
        <v>0</v>
      </c>
      <c r="I99" s="91">
        <v>0</v>
      </c>
    </row>
    <row r="100" spans="1:9">
      <c r="A100" s="195" t="s">
        <v>358</v>
      </c>
      <c r="B100" s="195"/>
      <c r="C100" s="195"/>
      <c r="D100" s="195"/>
      <c r="E100" s="195"/>
      <c r="F100" s="195"/>
      <c r="G100" s="78">
        <v>90</v>
      </c>
      <c r="H100" s="91">
        <v>0</v>
      </c>
      <c r="I100" s="91">
        <v>0</v>
      </c>
    </row>
    <row r="101" spans="1:9" ht="33.75" customHeight="1">
      <c r="A101" s="195" t="s">
        <v>359</v>
      </c>
      <c r="B101" s="195"/>
      <c r="C101" s="195"/>
      <c r="D101" s="195"/>
      <c r="E101" s="195"/>
      <c r="F101" s="195"/>
      <c r="G101" s="78">
        <v>91</v>
      </c>
      <c r="H101" s="91">
        <v>0</v>
      </c>
      <c r="I101" s="91">
        <v>0</v>
      </c>
    </row>
    <row r="102" spans="1:9" ht="29.25" customHeight="1">
      <c r="A102" s="195" t="s">
        <v>360</v>
      </c>
      <c r="B102" s="195"/>
      <c r="C102" s="195"/>
      <c r="D102" s="195"/>
      <c r="E102" s="195"/>
      <c r="F102" s="195"/>
      <c r="G102" s="78">
        <v>92</v>
      </c>
      <c r="H102" s="91">
        <v>0</v>
      </c>
      <c r="I102" s="91">
        <v>0</v>
      </c>
    </row>
    <row r="103" spans="1:9">
      <c r="A103" s="195" t="s">
        <v>361</v>
      </c>
      <c r="B103" s="195"/>
      <c r="C103" s="195"/>
      <c r="D103" s="195"/>
      <c r="E103" s="195"/>
      <c r="F103" s="195"/>
      <c r="G103" s="78">
        <v>93</v>
      </c>
      <c r="H103" s="91">
        <v>0</v>
      </c>
      <c r="I103" s="91">
        <v>0</v>
      </c>
    </row>
    <row r="104" spans="1:9" ht="24.75" customHeight="1">
      <c r="A104" s="195" t="s">
        <v>362</v>
      </c>
      <c r="B104" s="195"/>
      <c r="C104" s="195"/>
      <c r="D104" s="195"/>
      <c r="E104" s="195"/>
      <c r="F104" s="195"/>
      <c r="G104" s="78">
        <v>94</v>
      </c>
      <c r="H104" s="91">
        <v>0</v>
      </c>
      <c r="I104" s="91">
        <v>0</v>
      </c>
    </row>
    <row r="105" spans="1:9" ht="15.75" customHeight="1">
      <c r="A105" s="195" t="s">
        <v>363</v>
      </c>
      <c r="B105" s="195"/>
      <c r="C105" s="195"/>
      <c r="D105" s="195"/>
      <c r="E105" s="195"/>
      <c r="F105" s="195"/>
      <c r="G105" s="78">
        <v>95</v>
      </c>
      <c r="H105" s="91">
        <v>0</v>
      </c>
      <c r="I105" s="91">
        <v>0</v>
      </c>
    </row>
    <row r="106" spans="1:9" ht="24.75" customHeight="1">
      <c r="A106" s="195" t="s">
        <v>364</v>
      </c>
      <c r="B106" s="195"/>
      <c r="C106" s="195"/>
      <c r="D106" s="195"/>
      <c r="E106" s="195"/>
      <c r="F106" s="195"/>
      <c r="G106" s="78">
        <v>96</v>
      </c>
      <c r="H106" s="91">
        <v>0</v>
      </c>
      <c r="I106" s="91">
        <v>0</v>
      </c>
    </row>
    <row r="107" spans="1:9" ht="27.6" customHeight="1">
      <c r="A107" s="188" t="s">
        <v>436</v>
      </c>
      <c r="B107" s="188"/>
      <c r="C107" s="188"/>
      <c r="D107" s="188"/>
      <c r="E107" s="188"/>
      <c r="F107" s="188"/>
      <c r="G107" s="80">
        <v>97</v>
      </c>
      <c r="H107" s="90">
        <f>H90+H97-H106-H96</f>
        <v>-925</v>
      </c>
      <c r="I107" s="90">
        <f>I90+I97-I106-I96</f>
        <v>305</v>
      </c>
    </row>
    <row r="108" spans="1:9">
      <c r="A108" s="188" t="s">
        <v>371</v>
      </c>
      <c r="B108" s="188"/>
      <c r="C108" s="188"/>
      <c r="D108" s="188"/>
      <c r="E108" s="188"/>
      <c r="F108" s="188"/>
      <c r="G108" s="80">
        <v>98</v>
      </c>
      <c r="H108" s="90">
        <f>H88+H107</f>
        <v>2915761</v>
      </c>
      <c r="I108" s="90">
        <f>I88+I107</f>
        <v>4455799</v>
      </c>
    </row>
    <row r="109" spans="1:9">
      <c r="A109" s="168" t="s">
        <v>164</v>
      </c>
      <c r="B109" s="168"/>
      <c r="C109" s="168"/>
      <c r="D109" s="168"/>
      <c r="E109" s="168"/>
      <c r="F109" s="168"/>
      <c r="G109" s="189"/>
      <c r="H109" s="189"/>
      <c r="I109" s="189"/>
    </row>
    <row r="110" spans="1:9" ht="24.75" customHeight="1">
      <c r="A110" s="190" t="s">
        <v>435</v>
      </c>
      <c r="B110" s="190"/>
      <c r="C110" s="190"/>
      <c r="D110" s="190"/>
      <c r="E110" s="190"/>
      <c r="F110" s="190"/>
      <c r="G110" s="80">
        <v>99</v>
      </c>
      <c r="H110" s="90">
        <f>H111+H112</f>
        <v>0</v>
      </c>
      <c r="I110" s="90">
        <f>I111+I112</f>
        <v>0</v>
      </c>
    </row>
    <row r="111" spans="1:9">
      <c r="A111" s="191" t="s">
        <v>116</v>
      </c>
      <c r="B111" s="191"/>
      <c r="C111" s="191"/>
      <c r="D111" s="191"/>
      <c r="E111" s="191"/>
      <c r="F111" s="191"/>
      <c r="G111" s="78">
        <v>100</v>
      </c>
      <c r="H111" s="91">
        <v>0</v>
      </c>
      <c r="I111" s="91">
        <v>0</v>
      </c>
    </row>
    <row r="112" spans="1:9">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110" zoomScaleNormal="100" workbookViewId="0">
      <selection activeCell="I21" sqref="I21"/>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207" t="s">
        <v>166</v>
      </c>
      <c r="B1" s="211"/>
      <c r="C1" s="211"/>
      <c r="D1" s="211"/>
      <c r="E1" s="211"/>
      <c r="F1" s="211"/>
      <c r="G1" s="211"/>
      <c r="H1" s="211"/>
      <c r="I1" s="211"/>
    </row>
    <row r="2" spans="1:9">
      <c r="A2" s="206" t="s">
        <v>467</v>
      </c>
      <c r="B2" s="173"/>
      <c r="C2" s="173"/>
      <c r="D2" s="173"/>
      <c r="E2" s="173"/>
      <c r="F2" s="173"/>
      <c r="G2" s="173"/>
      <c r="H2" s="173"/>
      <c r="I2" s="173"/>
    </row>
    <row r="3" spans="1:9">
      <c r="A3" s="186" t="s">
        <v>445</v>
      </c>
      <c r="B3" s="213"/>
      <c r="C3" s="213"/>
      <c r="D3" s="213"/>
      <c r="E3" s="213"/>
      <c r="F3" s="213"/>
      <c r="G3" s="213"/>
      <c r="H3" s="213"/>
      <c r="I3" s="213"/>
    </row>
    <row r="4" spans="1:9">
      <c r="A4" s="212" t="s">
        <v>465</v>
      </c>
      <c r="B4" s="176"/>
      <c r="C4" s="176"/>
      <c r="D4" s="176"/>
      <c r="E4" s="176"/>
      <c r="F4" s="176"/>
      <c r="G4" s="176"/>
      <c r="H4" s="176"/>
      <c r="I4" s="177"/>
    </row>
    <row r="5" spans="1:9" ht="22.5">
      <c r="A5" s="201" t="s">
        <v>2</v>
      </c>
      <c r="B5" s="202"/>
      <c r="C5" s="202"/>
      <c r="D5" s="202"/>
      <c r="E5" s="202"/>
      <c r="F5" s="202"/>
      <c r="G5" s="92" t="s">
        <v>106</v>
      </c>
      <c r="H5" s="85" t="s">
        <v>292</v>
      </c>
      <c r="I5" s="85" t="s">
        <v>276</v>
      </c>
    </row>
    <row r="6" spans="1:9">
      <c r="A6" s="214">
        <v>1</v>
      </c>
      <c r="B6" s="202"/>
      <c r="C6" s="202"/>
      <c r="D6" s="202"/>
      <c r="E6" s="202"/>
      <c r="F6" s="202"/>
      <c r="G6" s="85">
        <v>2</v>
      </c>
      <c r="H6" s="85" t="s">
        <v>167</v>
      </c>
      <c r="I6" s="85" t="s">
        <v>168</v>
      </c>
    </row>
    <row r="7" spans="1:9">
      <c r="A7" s="208" t="s">
        <v>169</v>
      </c>
      <c r="B7" s="208"/>
      <c r="C7" s="208"/>
      <c r="D7" s="208"/>
      <c r="E7" s="208"/>
      <c r="F7" s="208"/>
      <c r="G7" s="208"/>
      <c r="H7" s="208"/>
      <c r="I7" s="208"/>
    </row>
    <row r="8" spans="1:9" ht="12.75" customHeight="1">
      <c r="A8" s="195" t="s">
        <v>170</v>
      </c>
      <c r="B8" s="195"/>
      <c r="C8" s="195"/>
      <c r="D8" s="195"/>
      <c r="E8" s="195"/>
      <c r="F8" s="195"/>
      <c r="G8" s="88">
        <v>1</v>
      </c>
      <c r="H8" s="93">
        <v>3607065</v>
      </c>
      <c r="I8" s="93">
        <v>5520228</v>
      </c>
    </row>
    <row r="9" spans="1:9" ht="12.75" customHeight="1">
      <c r="A9" s="197" t="s">
        <v>171</v>
      </c>
      <c r="B9" s="197"/>
      <c r="C9" s="197"/>
      <c r="D9" s="197"/>
      <c r="E9" s="197"/>
      <c r="F9" s="197"/>
      <c r="G9" s="80">
        <v>2</v>
      </c>
      <c r="H9" s="94">
        <f>H10+H11+H12+H13+H14+H15+H16+H17</f>
        <v>3046897</v>
      </c>
      <c r="I9" s="94">
        <f>I10+I11+I12+I13+I14+I15+I16+I17</f>
        <v>3103573</v>
      </c>
    </row>
    <row r="10" spans="1:9" ht="12.75" customHeight="1">
      <c r="A10" s="210" t="s">
        <v>172</v>
      </c>
      <c r="B10" s="210"/>
      <c r="C10" s="210"/>
      <c r="D10" s="210"/>
      <c r="E10" s="210"/>
      <c r="F10" s="210"/>
      <c r="G10" s="88">
        <v>3</v>
      </c>
      <c r="H10" s="93">
        <v>2754654</v>
      </c>
      <c r="I10" s="93">
        <v>3829146</v>
      </c>
    </row>
    <row r="11" spans="1:9" ht="31.15" customHeight="1">
      <c r="A11" s="210" t="s">
        <v>297</v>
      </c>
      <c r="B11" s="210"/>
      <c r="C11" s="210"/>
      <c r="D11" s="210"/>
      <c r="E11" s="210"/>
      <c r="F11" s="210"/>
      <c r="G11" s="88">
        <v>4</v>
      </c>
      <c r="H11" s="93">
        <v>413285</v>
      </c>
      <c r="I11" s="93">
        <v>-426423</v>
      </c>
    </row>
    <row r="12" spans="1:9" ht="28.15" customHeight="1">
      <c r="A12" s="210" t="s">
        <v>298</v>
      </c>
      <c r="B12" s="210"/>
      <c r="C12" s="210"/>
      <c r="D12" s="210"/>
      <c r="E12" s="210"/>
      <c r="F12" s="210"/>
      <c r="G12" s="88">
        <v>5</v>
      </c>
      <c r="H12" s="93">
        <v>-18462</v>
      </c>
      <c r="I12" s="93">
        <v>2716</v>
      </c>
    </row>
    <row r="13" spans="1:9" ht="12.75" customHeight="1">
      <c r="A13" s="210" t="s">
        <v>173</v>
      </c>
      <c r="B13" s="210"/>
      <c r="C13" s="210"/>
      <c r="D13" s="210"/>
      <c r="E13" s="210"/>
      <c r="F13" s="210"/>
      <c r="G13" s="88">
        <v>6</v>
      </c>
      <c r="H13" s="93">
        <v>-232332</v>
      </c>
      <c r="I13" s="93">
        <v>-452366</v>
      </c>
    </row>
    <row r="14" spans="1:9" ht="12.75" customHeight="1">
      <c r="A14" s="210" t="s">
        <v>174</v>
      </c>
      <c r="B14" s="210"/>
      <c r="C14" s="210"/>
      <c r="D14" s="210"/>
      <c r="E14" s="210"/>
      <c r="F14" s="210"/>
      <c r="G14" s="88">
        <v>7</v>
      </c>
      <c r="H14" s="93">
        <v>64449</v>
      </c>
      <c r="I14" s="93">
        <v>103358</v>
      </c>
    </row>
    <row r="15" spans="1:9" ht="12.75" customHeight="1">
      <c r="A15" s="210" t="s">
        <v>175</v>
      </c>
      <c r="B15" s="210"/>
      <c r="C15" s="210"/>
      <c r="D15" s="210"/>
      <c r="E15" s="210"/>
      <c r="F15" s="210"/>
      <c r="G15" s="88">
        <v>8</v>
      </c>
      <c r="H15" s="93">
        <v>-25509</v>
      </c>
      <c r="I15" s="93">
        <v>-7655</v>
      </c>
    </row>
    <row r="16" spans="1:9" ht="12.75" customHeight="1">
      <c r="A16" s="210" t="s">
        <v>176</v>
      </c>
      <c r="B16" s="210"/>
      <c r="C16" s="210"/>
      <c r="D16" s="210"/>
      <c r="E16" s="210"/>
      <c r="F16" s="210"/>
      <c r="G16" s="88">
        <v>9</v>
      </c>
      <c r="H16" s="93">
        <v>0</v>
      </c>
      <c r="I16" s="93">
        <v>0</v>
      </c>
    </row>
    <row r="17" spans="1:9" ht="27.6" customHeight="1">
      <c r="A17" s="210" t="s">
        <v>177</v>
      </c>
      <c r="B17" s="210"/>
      <c r="C17" s="210"/>
      <c r="D17" s="210"/>
      <c r="E17" s="210"/>
      <c r="F17" s="210"/>
      <c r="G17" s="88">
        <v>10</v>
      </c>
      <c r="H17" s="93">
        <v>90812</v>
      </c>
      <c r="I17" s="93">
        <v>54797</v>
      </c>
    </row>
    <row r="18" spans="1:9" ht="29.45" customHeight="1">
      <c r="A18" s="188" t="s">
        <v>300</v>
      </c>
      <c r="B18" s="188"/>
      <c r="C18" s="188"/>
      <c r="D18" s="188"/>
      <c r="E18" s="188"/>
      <c r="F18" s="188"/>
      <c r="G18" s="80">
        <v>11</v>
      </c>
      <c r="H18" s="94">
        <f>H8+H9</f>
        <v>6653962</v>
      </c>
      <c r="I18" s="94">
        <f>I8+I9</f>
        <v>8623801</v>
      </c>
    </row>
    <row r="19" spans="1:9" ht="12.75" customHeight="1">
      <c r="A19" s="197" t="s">
        <v>178</v>
      </c>
      <c r="B19" s="197"/>
      <c r="C19" s="197"/>
      <c r="D19" s="197"/>
      <c r="E19" s="197"/>
      <c r="F19" s="197"/>
      <c r="G19" s="80">
        <v>12</v>
      </c>
      <c r="H19" s="94">
        <f>H20+H21+H22+H23</f>
        <v>-2227904</v>
      </c>
      <c r="I19" s="94">
        <f>I20+I21+I22+I23</f>
        <v>-4321080</v>
      </c>
    </row>
    <row r="20" spans="1:9" ht="12.75" customHeight="1">
      <c r="A20" s="210" t="s">
        <v>179</v>
      </c>
      <c r="B20" s="210"/>
      <c r="C20" s="210"/>
      <c r="D20" s="210"/>
      <c r="E20" s="210"/>
      <c r="F20" s="210"/>
      <c r="G20" s="88">
        <v>13</v>
      </c>
      <c r="H20" s="93">
        <v>4474923</v>
      </c>
      <c r="I20" s="93">
        <v>4282346</v>
      </c>
    </row>
    <row r="21" spans="1:9" ht="12.75" customHeight="1">
      <c r="A21" s="210" t="s">
        <v>180</v>
      </c>
      <c r="B21" s="210"/>
      <c r="C21" s="210"/>
      <c r="D21" s="210"/>
      <c r="E21" s="210"/>
      <c r="F21" s="210"/>
      <c r="G21" s="88">
        <v>14</v>
      </c>
      <c r="H21" s="93">
        <v>-681159</v>
      </c>
      <c r="I21" s="93">
        <v>-7153344</v>
      </c>
    </row>
    <row r="22" spans="1:9" ht="12.75" customHeight="1">
      <c r="A22" s="210" t="s">
        <v>181</v>
      </c>
      <c r="B22" s="210"/>
      <c r="C22" s="210"/>
      <c r="D22" s="210"/>
      <c r="E22" s="210"/>
      <c r="F22" s="210"/>
      <c r="G22" s="88">
        <v>15</v>
      </c>
      <c r="H22" s="93">
        <v>-5541547</v>
      </c>
      <c r="I22" s="93">
        <v>-2280157</v>
      </c>
    </row>
    <row r="23" spans="1:9" ht="12.75" customHeight="1">
      <c r="A23" s="210" t="s">
        <v>182</v>
      </c>
      <c r="B23" s="210"/>
      <c r="C23" s="210"/>
      <c r="D23" s="210"/>
      <c r="E23" s="210"/>
      <c r="F23" s="210"/>
      <c r="G23" s="88">
        <v>16</v>
      </c>
      <c r="H23" s="93">
        <v>-480121</v>
      </c>
      <c r="I23" s="93">
        <v>830075</v>
      </c>
    </row>
    <row r="24" spans="1:9" ht="12.75" customHeight="1">
      <c r="A24" s="188" t="s">
        <v>183</v>
      </c>
      <c r="B24" s="188"/>
      <c r="C24" s="188"/>
      <c r="D24" s="188"/>
      <c r="E24" s="188"/>
      <c r="F24" s="188"/>
      <c r="G24" s="80">
        <v>17</v>
      </c>
      <c r="H24" s="94">
        <f>H18+H19</f>
        <v>4426058</v>
      </c>
      <c r="I24" s="94">
        <f>I18+I19</f>
        <v>4302721</v>
      </c>
    </row>
    <row r="25" spans="1:9" ht="12.75" customHeight="1">
      <c r="A25" s="195" t="s">
        <v>184</v>
      </c>
      <c r="B25" s="195"/>
      <c r="C25" s="195"/>
      <c r="D25" s="195"/>
      <c r="E25" s="195"/>
      <c r="F25" s="195"/>
      <c r="G25" s="88">
        <v>18</v>
      </c>
      <c r="H25" s="93">
        <v>-65712</v>
      </c>
      <c r="I25" s="93">
        <v>-103358</v>
      </c>
    </row>
    <row r="26" spans="1:9" ht="12.75" customHeight="1">
      <c r="A26" s="195" t="s">
        <v>185</v>
      </c>
      <c r="B26" s="195"/>
      <c r="C26" s="195"/>
      <c r="D26" s="195"/>
      <c r="E26" s="195"/>
      <c r="F26" s="195"/>
      <c r="G26" s="88">
        <v>19</v>
      </c>
      <c r="H26" s="93">
        <v>335533</v>
      </c>
      <c r="I26" s="93">
        <v>-1053685</v>
      </c>
    </row>
    <row r="27" spans="1:9" ht="28.9" customHeight="1">
      <c r="A27" s="190" t="s">
        <v>186</v>
      </c>
      <c r="B27" s="190"/>
      <c r="C27" s="190"/>
      <c r="D27" s="190"/>
      <c r="E27" s="190"/>
      <c r="F27" s="190"/>
      <c r="G27" s="80">
        <v>20</v>
      </c>
      <c r="H27" s="94">
        <f>H24+H25+H26</f>
        <v>4695879</v>
      </c>
      <c r="I27" s="94">
        <f>I24+I25+I26</f>
        <v>3145678</v>
      </c>
    </row>
    <row r="28" spans="1:9">
      <c r="A28" s="208" t="s">
        <v>187</v>
      </c>
      <c r="B28" s="208"/>
      <c r="C28" s="208"/>
      <c r="D28" s="208"/>
      <c r="E28" s="208"/>
      <c r="F28" s="208"/>
      <c r="G28" s="208"/>
      <c r="H28" s="208"/>
      <c r="I28" s="208"/>
    </row>
    <row r="29" spans="1:9" ht="23.45" customHeight="1">
      <c r="A29" s="195" t="s">
        <v>188</v>
      </c>
      <c r="B29" s="195"/>
      <c r="C29" s="195"/>
      <c r="D29" s="195"/>
      <c r="E29" s="195"/>
      <c r="F29" s="195"/>
      <c r="G29" s="88">
        <v>21</v>
      </c>
      <c r="H29" s="91">
        <v>463009</v>
      </c>
      <c r="I29" s="91">
        <v>1955233</v>
      </c>
    </row>
    <row r="30" spans="1:9" ht="12.75" customHeight="1">
      <c r="A30" s="195" t="s">
        <v>189</v>
      </c>
      <c r="B30" s="195"/>
      <c r="C30" s="195"/>
      <c r="D30" s="195"/>
      <c r="E30" s="195"/>
      <c r="F30" s="195"/>
      <c r="G30" s="88">
        <v>22</v>
      </c>
      <c r="H30" s="91">
        <v>0</v>
      </c>
      <c r="I30" s="91">
        <v>12277</v>
      </c>
    </row>
    <row r="31" spans="1:9" ht="12.75" customHeight="1">
      <c r="A31" s="195" t="s">
        <v>190</v>
      </c>
      <c r="B31" s="195"/>
      <c r="C31" s="195"/>
      <c r="D31" s="195"/>
      <c r="E31" s="195"/>
      <c r="F31" s="195"/>
      <c r="G31" s="88">
        <v>23</v>
      </c>
      <c r="H31" s="91">
        <v>232332</v>
      </c>
      <c r="I31" s="91">
        <v>392297</v>
      </c>
    </row>
    <row r="32" spans="1:9" ht="12.75" customHeight="1">
      <c r="A32" s="195" t="s">
        <v>191</v>
      </c>
      <c r="B32" s="195"/>
      <c r="C32" s="195"/>
      <c r="D32" s="195"/>
      <c r="E32" s="195"/>
      <c r="F32" s="195"/>
      <c r="G32" s="88">
        <v>24</v>
      </c>
      <c r="H32" s="91">
        <v>0</v>
      </c>
      <c r="I32" s="91">
        <v>1869</v>
      </c>
    </row>
    <row r="33" spans="1:9" ht="12.75" customHeight="1">
      <c r="A33" s="195" t="s">
        <v>192</v>
      </c>
      <c r="B33" s="195"/>
      <c r="C33" s="195"/>
      <c r="D33" s="195"/>
      <c r="E33" s="195"/>
      <c r="F33" s="195"/>
      <c r="G33" s="88">
        <v>25</v>
      </c>
      <c r="H33" s="91">
        <v>6204278</v>
      </c>
      <c r="I33" s="91">
        <v>4509577</v>
      </c>
    </row>
    <row r="34" spans="1:9" ht="12.75" customHeight="1">
      <c r="A34" s="195" t="s">
        <v>193</v>
      </c>
      <c r="B34" s="195"/>
      <c r="C34" s="195"/>
      <c r="D34" s="195"/>
      <c r="E34" s="195"/>
      <c r="F34" s="195"/>
      <c r="G34" s="88">
        <v>26</v>
      </c>
      <c r="H34" s="91">
        <v>18169</v>
      </c>
      <c r="I34" s="91">
        <v>37413</v>
      </c>
    </row>
    <row r="35" spans="1:9" ht="27.6" customHeight="1">
      <c r="A35" s="188" t="s">
        <v>194</v>
      </c>
      <c r="B35" s="188"/>
      <c r="C35" s="188"/>
      <c r="D35" s="188"/>
      <c r="E35" s="188"/>
      <c r="F35" s="188"/>
      <c r="G35" s="80">
        <v>27</v>
      </c>
      <c r="H35" s="90">
        <f>H29+H30+H31+H32+H33+H34</f>
        <v>6917788</v>
      </c>
      <c r="I35" s="90">
        <f>I29+I30+I31+I32+I33+I34</f>
        <v>6908666</v>
      </c>
    </row>
    <row r="36" spans="1:9" ht="26.45" customHeight="1">
      <c r="A36" s="195" t="s">
        <v>195</v>
      </c>
      <c r="B36" s="195"/>
      <c r="C36" s="195"/>
      <c r="D36" s="195"/>
      <c r="E36" s="195"/>
      <c r="F36" s="195"/>
      <c r="G36" s="88">
        <v>28</v>
      </c>
      <c r="H36" s="91">
        <v>-2875292</v>
      </c>
      <c r="I36" s="91">
        <v>-3673421</v>
      </c>
    </row>
    <row r="37" spans="1:9" ht="12.75" customHeight="1">
      <c r="A37" s="195" t="s">
        <v>196</v>
      </c>
      <c r="B37" s="195"/>
      <c r="C37" s="195"/>
      <c r="D37" s="195"/>
      <c r="E37" s="195"/>
      <c r="F37" s="195"/>
      <c r="G37" s="88">
        <v>29</v>
      </c>
      <c r="H37" s="91">
        <v>0</v>
      </c>
      <c r="I37" s="91">
        <v>0</v>
      </c>
    </row>
    <row r="38" spans="1:9" ht="12.75" customHeight="1">
      <c r="A38" s="195" t="s">
        <v>197</v>
      </c>
      <c r="B38" s="195"/>
      <c r="C38" s="195"/>
      <c r="D38" s="195"/>
      <c r="E38" s="195"/>
      <c r="F38" s="195"/>
      <c r="G38" s="88">
        <v>30</v>
      </c>
      <c r="H38" s="91">
        <v>-9600000</v>
      </c>
      <c r="I38" s="91">
        <v>-2450000</v>
      </c>
    </row>
    <row r="39" spans="1:9" ht="12.75" customHeight="1">
      <c r="A39" s="195" t="s">
        <v>198</v>
      </c>
      <c r="B39" s="195"/>
      <c r="C39" s="195"/>
      <c r="D39" s="195"/>
      <c r="E39" s="195"/>
      <c r="F39" s="195"/>
      <c r="G39" s="88">
        <v>31</v>
      </c>
      <c r="H39" s="91">
        <v>0</v>
      </c>
      <c r="I39" s="91">
        <v>-7500</v>
      </c>
    </row>
    <row r="40" spans="1:9" ht="12.75" customHeight="1">
      <c r="A40" s="195" t="s">
        <v>199</v>
      </c>
      <c r="B40" s="195"/>
      <c r="C40" s="195"/>
      <c r="D40" s="195"/>
      <c r="E40" s="195"/>
      <c r="F40" s="195"/>
      <c r="G40" s="88">
        <v>32</v>
      </c>
      <c r="H40" s="91">
        <v>-43391</v>
      </c>
      <c r="I40" s="91">
        <v>-45757</v>
      </c>
    </row>
    <row r="41" spans="1:9" ht="22.9" customHeight="1">
      <c r="A41" s="188" t="s">
        <v>200</v>
      </c>
      <c r="B41" s="188"/>
      <c r="C41" s="188"/>
      <c r="D41" s="188"/>
      <c r="E41" s="188"/>
      <c r="F41" s="188"/>
      <c r="G41" s="80">
        <v>33</v>
      </c>
      <c r="H41" s="90">
        <f>H36+H37+H38+H39+H40</f>
        <v>-12518683</v>
      </c>
      <c r="I41" s="90">
        <f>I36+I37+I38+I39+I40</f>
        <v>-6176678</v>
      </c>
    </row>
    <row r="42" spans="1:9" ht="30.6" customHeight="1">
      <c r="A42" s="190" t="s">
        <v>201</v>
      </c>
      <c r="B42" s="190"/>
      <c r="C42" s="190"/>
      <c r="D42" s="190"/>
      <c r="E42" s="190"/>
      <c r="F42" s="190"/>
      <c r="G42" s="80">
        <v>34</v>
      </c>
      <c r="H42" s="90">
        <f>H35+H41</f>
        <v>-5600895</v>
      </c>
      <c r="I42" s="90">
        <f>I35+I41</f>
        <v>731988</v>
      </c>
    </row>
    <row r="43" spans="1:9">
      <c r="A43" s="208" t="s">
        <v>202</v>
      </c>
      <c r="B43" s="208"/>
      <c r="C43" s="208"/>
      <c r="D43" s="208"/>
      <c r="E43" s="208"/>
      <c r="F43" s="208"/>
      <c r="G43" s="208"/>
      <c r="H43" s="208"/>
      <c r="I43" s="208"/>
    </row>
    <row r="44" spans="1:9" ht="12.75" customHeight="1">
      <c r="A44" s="195" t="s">
        <v>203</v>
      </c>
      <c r="B44" s="195"/>
      <c r="C44" s="195"/>
      <c r="D44" s="195"/>
      <c r="E44" s="195"/>
      <c r="F44" s="195"/>
      <c r="G44" s="88">
        <v>35</v>
      </c>
      <c r="H44" s="91">
        <v>0</v>
      </c>
      <c r="I44" s="91">
        <v>0</v>
      </c>
    </row>
    <row r="45" spans="1:9" ht="27.6" customHeight="1">
      <c r="A45" s="195" t="s">
        <v>204</v>
      </c>
      <c r="B45" s="195"/>
      <c r="C45" s="195"/>
      <c r="D45" s="195"/>
      <c r="E45" s="195"/>
      <c r="F45" s="195"/>
      <c r="G45" s="88">
        <v>36</v>
      </c>
      <c r="H45" s="91">
        <v>0</v>
      </c>
      <c r="I45" s="91">
        <v>0</v>
      </c>
    </row>
    <row r="46" spans="1:9" ht="12.75" customHeight="1">
      <c r="A46" s="195" t="s">
        <v>205</v>
      </c>
      <c r="B46" s="195"/>
      <c r="C46" s="195"/>
      <c r="D46" s="195"/>
      <c r="E46" s="195"/>
      <c r="F46" s="195"/>
      <c r="G46" s="88">
        <v>37</v>
      </c>
      <c r="H46" s="91">
        <v>6625870</v>
      </c>
      <c r="I46" s="91">
        <v>0</v>
      </c>
    </row>
    <row r="47" spans="1:9" ht="12.75" customHeight="1">
      <c r="A47" s="195" t="s">
        <v>206</v>
      </c>
      <c r="B47" s="195"/>
      <c r="C47" s="195"/>
      <c r="D47" s="195"/>
      <c r="E47" s="195"/>
      <c r="F47" s="195"/>
      <c r="G47" s="88">
        <v>38</v>
      </c>
      <c r="H47" s="91">
        <v>0</v>
      </c>
      <c r="I47" s="91">
        <v>0</v>
      </c>
    </row>
    <row r="48" spans="1:9" ht="25.9" customHeight="1">
      <c r="A48" s="188" t="s">
        <v>207</v>
      </c>
      <c r="B48" s="188"/>
      <c r="C48" s="188"/>
      <c r="D48" s="188"/>
      <c r="E48" s="188"/>
      <c r="F48" s="188"/>
      <c r="G48" s="80">
        <v>39</v>
      </c>
      <c r="H48" s="90">
        <f>H44+H45+H46+H47</f>
        <v>6625870</v>
      </c>
      <c r="I48" s="90">
        <f>I44+I45+I46+I47</f>
        <v>0</v>
      </c>
    </row>
    <row r="49" spans="1:9" ht="24.6" customHeight="1">
      <c r="A49" s="195" t="s">
        <v>299</v>
      </c>
      <c r="B49" s="195"/>
      <c r="C49" s="195"/>
      <c r="D49" s="195"/>
      <c r="E49" s="195"/>
      <c r="F49" s="195"/>
      <c r="G49" s="88">
        <v>40</v>
      </c>
      <c r="H49" s="91">
        <v>-4787424</v>
      </c>
      <c r="I49" s="91">
        <v>-1728458</v>
      </c>
    </row>
    <row r="50" spans="1:9" ht="12.75" customHeight="1">
      <c r="A50" s="195" t="s">
        <v>208</v>
      </c>
      <c r="B50" s="195"/>
      <c r="C50" s="195"/>
      <c r="D50" s="195"/>
      <c r="E50" s="195"/>
      <c r="F50" s="195"/>
      <c r="G50" s="88">
        <v>41</v>
      </c>
      <c r="H50" s="91">
        <v>0</v>
      </c>
      <c r="I50" s="91">
        <v>0</v>
      </c>
    </row>
    <row r="51" spans="1:9" ht="12.75" customHeight="1">
      <c r="A51" s="195" t="s">
        <v>209</v>
      </c>
      <c r="B51" s="195"/>
      <c r="C51" s="195"/>
      <c r="D51" s="195"/>
      <c r="E51" s="195"/>
      <c r="F51" s="195"/>
      <c r="G51" s="88">
        <v>42</v>
      </c>
      <c r="H51" s="91">
        <v>-395991</v>
      </c>
      <c r="I51" s="91">
        <v>-641674</v>
      </c>
    </row>
    <row r="52" spans="1:9" ht="26.45" customHeight="1">
      <c r="A52" s="195" t="s">
        <v>210</v>
      </c>
      <c r="B52" s="195"/>
      <c r="C52" s="195"/>
      <c r="D52" s="195"/>
      <c r="E52" s="195"/>
      <c r="F52" s="195"/>
      <c r="G52" s="88">
        <v>43</v>
      </c>
      <c r="H52" s="91">
        <v>0</v>
      </c>
      <c r="I52" s="91">
        <v>0</v>
      </c>
    </row>
    <row r="53" spans="1:9" ht="12.75" customHeight="1">
      <c r="A53" s="195" t="s">
        <v>211</v>
      </c>
      <c r="B53" s="195"/>
      <c r="C53" s="195"/>
      <c r="D53" s="195"/>
      <c r="E53" s="195"/>
      <c r="F53" s="195"/>
      <c r="G53" s="88">
        <v>44</v>
      </c>
      <c r="H53" s="91">
        <v>0</v>
      </c>
      <c r="I53" s="91">
        <v>0</v>
      </c>
    </row>
    <row r="54" spans="1:9" ht="27.6" customHeight="1">
      <c r="A54" s="188" t="s">
        <v>212</v>
      </c>
      <c r="B54" s="188"/>
      <c r="C54" s="188"/>
      <c r="D54" s="188"/>
      <c r="E54" s="188"/>
      <c r="F54" s="188"/>
      <c r="G54" s="80">
        <v>45</v>
      </c>
      <c r="H54" s="90">
        <f>H49+H50+H51+H52+H53</f>
        <v>-5183415</v>
      </c>
      <c r="I54" s="90">
        <f>I49+I50+I51+I52+I53</f>
        <v>-2370132</v>
      </c>
    </row>
    <row r="55" spans="1:9" ht="27.6" customHeight="1">
      <c r="A55" s="190" t="s">
        <v>213</v>
      </c>
      <c r="B55" s="190"/>
      <c r="C55" s="190"/>
      <c r="D55" s="190"/>
      <c r="E55" s="190"/>
      <c r="F55" s="190"/>
      <c r="G55" s="80">
        <v>46</v>
      </c>
      <c r="H55" s="90">
        <f>H48+H54</f>
        <v>1442455</v>
      </c>
      <c r="I55" s="90">
        <f>I48+I54</f>
        <v>-2370132</v>
      </c>
    </row>
    <row r="56" spans="1:9">
      <c r="A56" s="162" t="s">
        <v>214</v>
      </c>
      <c r="B56" s="162"/>
      <c r="C56" s="162"/>
      <c r="D56" s="162"/>
      <c r="E56" s="162"/>
      <c r="F56" s="162"/>
      <c r="G56" s="88">
        <v>47</v>
      </c>
      <c r="H56" s="91">
        <v>0</v>
      </c>
      <c r="I56" s="91">
        <v>0</v>
      </c>
    </row>
    <row r="57" spans="1:9" ht="27" customHeight="1">
      <c r="A57" s="190" t="s">
        <v>215</v>
      </c>
      <c r="B57" s="190"/>
      <c r="C57" s="190"/>
      <c r="D57" s="190"/>
      <c r="E57" s="190"/>
      <c r="F57" s="190"/>
      <c r="G57" s="80">
        <v>48</v>
      </c>
      <c r="H57" s="90">
        <f>H27+H42+H55+H56</f>
        <v>537439</v>
      </c>
      <c r="I57" s="90">
        <f>I27+I42+I55+I56</f>
        <v>1507534</v>
      </c>
    </row>
    <row r="58" spans="1:9" ht="15.6" customHeight="1">
      <c r="A58" s="209" t="s">
        <v>216</v>
      </c>
      <c r="B58" s="209"/>
      <c r="C58" s="209"/>
      <c r="D58" s="209"/>
      <c r="E58" s="209"/>
      <c r="F58" s="209"/>
      <c r="G58" s="88">
        <v>49</v>
      </c>
      <c r="H58" s="91">
        <v>3165079</v>
      </c>
      <c r="I58" s="91">
        <v>3702518</v>
      </c>
    </row>
    <row r="59" spans="1:9" ht="28.9" customHeight="1">
      <c r="A59" s="190" t="s">
        <v>217</v>
      </c>
      <c r="B59" s="190"/>
      <c r="C59" s="190"/>
      <c r="D59" s="190"/>
      <c r="E59" s="190"/>
      <c r="F59" s="190"/>
      <c r="G59" s="80">
        <v>50</v>
      </c>
      <c r="H59" s="90">
        <f>H57+H58</f>
        <v>3702518</v>
      </c>
      <c r="I59" s="90">
        <f>I57+I58</f>
        <v>5210052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3" sqref="I53"/>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207" t="s">
        <v>218</v>
      </c>
      <c r="B1" s="211"/>
      <c r="C1" s="211"/>
      <c r="D1" s="211"/>
      <c r="E1" s="211"/>
      <c r="F1" s="211"/>
      <c r="G1" s="211"/>
      <c r="H1" s="211"/>
      <c r="I1" s="211"/>
    </row>
    <row r="2" spans="1:9" ht="12.75" customHeight="1">
      <c r="A2" s="206" t="s">
        <v>321</v>
      </c>
      <c r="B2" s="173"/>
      <c r="C2" s="173"/>
      <c r="D2" s="173"/>
      <c r="E2" s="173"/>
      <c r="F2" s="173"/>
      <c r="G2" s="173"/>
      <c r="H2" s="173"/>
      <c r="I2" s="173"/>
    </row>
    <row r="3" spans="1:9">
      <c r="A3" s="186" t="s">
        <v>445</v>
      </c>
      <c r="B3" s="216"/>
      <c r="C3" s="216"/>
      <c r="D3" s="216"/>
      <c r="E3" s="216"/>
      <c r="F3" s="216"/>
      <c r="G3" s="216"/>
      <c r="H3" s="216"/>
      <c r="I3" s="216"/>
    </row>
    <row r="4" spans="1:9">
      <c r="A4" s="212" t="s">
        <v>322</v>
      </c>
      <c r="B4" s="176"/>
      <c r="C4" s="176"/>
      <c r="D4" s="176"/>
      <c r="E4" s="176"/>
      <c r="F4" s="176"/>
      <c r="G4" s="176"/>
      <c r="H4" s="176"/>
      <c r="I4" s="177"/>
    </row>
    <row r="5" spans="1:9" ht="33.75">
      <c r="A5" s="201" t="s">
        <v>2</v>
      </c>
      <c r="B5" s="202"/>
      <c r="C5" s="202"/>
      <c r="D5" s="202"/>
      <c r="E5" s="202"/>
      <c r="F5" s="202"/>
      <c r="G5" s="84" t="s">
        <v>106</v>
      </c>
      <c r="H5" s="85" t="s">
        <v>292</v>
      </c>
      <c r="I5" s="85" t="s">
        <v>276</v>
      </c>
    </row>
    <row r="6" spans="1:9">
      <c r="A6" s="214">
        <v>1</v>
      </c>
      <c r="B6" s="202"/>
      <c r="C6" s="202"/>
      <c r="D6" s="202"/>
      <c r="E6" s="202"/>
      <c r="F6" s="202"/>
      <c r="G6" s="86">
        <v>2</v>
      </c>
      <c r="H6" s="85" t="s">
        <v>167</v>
      </c>
      <c r="I6" s="85" t="s">
        <v>168</v>
      </c>
    </row>
    <row r="7" spans="1:9">
      <c r="A7" s="208" t="s">
        <v>169</v>
      </c>
      <c r="B7" s="215"/>
      <c r="C7" s="215"/>
      <c r="D7" s="215"/>
      <c r="E7" s="215"/>
      <c r="F7" s="215"/>
      <c r="G7" s="215"/>
      <c r="H7" s="215"/>
      <c r="I7" s="215"/>
    </row>
    <row r="8" spans="1:9">
      <c r="A8" s="195" t="s">
        <v>219</v>
      </c>
      <c r="B8" s="195"/>
      <c r="C8" s="195"/>
      <c r="D8" s="195"/>
      <c r="E8" s="195"/>
      <c r="F8" s="195"/>
      <c r="G8" s="78">
        <v>1</v>
      </c>
      <c r="H8" s="91"/>
      <c r="I8" s="91"/>
    </row>
    <row r="9" spans="1:9">
      <c r="A9" s="195" t="s">
        <v>220</v>
      </c>
      <c r="B9" s="195"/>
      <c r="C9" s="195"/>
      <c r="D9" s="195"/>
      <c r="E9" s="195"/>
      <c r="F9" s="195"/>
      <c r="G9" s="78">
        <v>2</v>
      </c>
      <c r="H9" s="91"/>
      <c r="I9" s="91"/>
    </row>
    <row r="10" spans="1:9">
      <c r="A10" s="195" t="s">
        <v>221</v>
      </c>
      <c r="B10" s="195"/>
      <c r="C10" s="195"/>
      <c r="D10" s="195"/>
      <c r="E10" s="195"/>
      <c r="F10" s="195"/>
      <c r="G10" s="78">
        <v>3</v>
      </c>
      <c r="H10" s="91"/>
      <c r="I10" s="91"/>
    </row>
    <row r="11" spans="1:9">
      <c r="A11" s="195" t="s">
        <v>222</v>
      </c>
      <c r="B11" s="195"/>
      <c r="C11" s="195"/>
      <c r="D11" s="195"/>
      <c r="E11" s="195"/>
      <c r="F11" s="195"/>
      <c r="G11" s="78">
        <v>4</v>
      </c>
      <c r="H11" s="91"/>
      <c r="I11" s="91"/>
    </row>
    <row r="12" spans="1:9">
      <c r="A12" s="195" t="s">
        <v>389</v>
      </c>
      <c r="B12" s="195"/>
      <c r="C12" s="195"/>
      <c r="D12" s="195"/>
      <c r="E12" s="195"/>
      <c r="F12" s="195"/>
      <c r="G12" s="78">
        <v>5</v>
      </c>
      <c r="H12" s="91"/>
      <c r="I12" s="91"/>
    </row>
    <row r="13" spans="1:9" ht="24" customHeight="1">
      <c r="A13" s="200" t="s">
        <v>397</v>
      </c>
      <c r="B13" s="200"/>
      <c r="C13" s="200"/>
      <c r="D13" s="200"/>
      <c r="E13" s="200"/>
      <c r="F13" s="200"/>
      <c r="G13" s="80">
        <v>6</v>
      </c>
      <c r="H13" s="95">
        <f>SUM(H8:H12)</f>
        <v>0</v>
      </c>
      <c r="I13" s="95">
        <f>SUM(I8:I12)</f>
        <v>0</v>
      </c>
    </row>
    <row r="14" spans="1:9">
      <c r="A14" s="195" t="s">
        <v>390</v>
      </c>
      <c r="B14" s="195"/>
      <c r="C14" s="195"/>
      <c r="D14" s="195"/>
      <c r="E14" s="195"/>
      <c r="F14" s="195"/>
      <c r="G14" s="78">
        <v>7</v>
      </c>
      <c r="H14" s="91"/>
      <c r="I14" s="91"/>
    </row>
    <row r="15" spans="1:9">
      <c r="A15" s="195" t="s">
        <v>391</v>
      </c>
      <c r="B15" s="195"/>
      <c r="C15" s="195"/>
      <c r="D15" s="195"/>
      <c r="E15" s="195"/>
      <c r="F15" s="195"/>
      <c r="G15" s="78">
        <v>8</v>
      </c>
      <c r="H15" s="91"/>
      <c r="I15" s="91"/>
    </row>
    <row r="16" spans="1:9">
      <c r="A16" s="195" t="s">
        <v>392</v>
      </c>
      <c r="B16" s="195"/>
      <c r="C16" s="195"/>
      <c r="D16" s="195"/>
      <c r="E16" s="195"/>
      <c r="F16" s="195"/>
      <c r="G16" s="78">
        <v>9</v>
      </c>
      <c r="H16" s="91"/>
      <c r="I16" s="91"/>
    </row>
    <row r="17" spans="1:9">
      <c r="A17" s="195" t="s">
        <v>393</v>
      </c>
      <c r="B17" s="195"/>
      <c r="C17" s="195"/>
      <c r="D17" s="195"/>
      <c r="E17" s="195"/>
      <c r="F17" s="195"/>
      <c r="G17" s="78">
        <v>10</v>
      </c>
      <c r="H17" s="91"/>
      <c r="I17" s="91"/>
    </row>
    <row r="18" spans="1:9">
      <c r="A18" s="195" t="s">
        <v>394</v>
      </c>
      <c r="B18" s="195"/>
      <c r="C18" s="195"/>
      <c r="D18" s="195"/>
      <c r="E18" s="195"/>
      <c r="F18" s="195"/>
      <c r="G18" s="78">
        <v>11</v>
      </c>
      <c r="H18" s="91"/>
      <c r="I18" s="91"/>
    </row>
    <row r="19" spans="1:9">
      <c r="A19" s="195" t="s">
        <v>395</v>
      </c>
      <c r="B19" s="195"/>
      <c r="C19" s="195"/>
      <c r="D19" s="195"/>
      <c r="E19" s="195"/>
      <c r="F19" s="195"/>
      <c r="G19" s="78">
        <v>12</v>
      </c>
      <c r="H19" s="91"/>
      <c r="I19" s="91"/>
    </row>
    <row r="20" spans="1:9" ht="26.25" customHeight="1">
      <c r="A20" s="200" t="s">
        <v>398</v>
      </c>
      <c r="B20" s="200"/>
      <c r="C20" s="200"/>
      <c r="D20" s="200"/>
      <c r="E20" s="200"/>
      <c r="F20" s="200"/>
      <c r="G20" s="80">
        <v>13</v>
      </c>
      <c r="H20" s="95">
        <f>SUM(H14:H19)</f>
        <v>0</v>
      </c>
      <c r="I20" s="95">
        <f>SUM(I14:I19)</f>
        <v>0</v>
      </c>
    </row>
    <row r="21" spans="1:9" ht="25.9" customHeight="1">
      <c r="A21" s="190" t="s">
        <v>399</v>
      </c>
      <c r="B21" s="190"/>
      <c r="C21" s="190"/>
      <c r="D21" s="190"/>
      <c r="E21" s="190"/>
      <c r="F21" s="190"/>
      <c r="G21" s="80">
        <v>14</v>
      </c>
      <c r="H21" s="90">
        <f>H13+H20</f>
        <v>0</v>
      </c>
      <c r="I21" s="90">
        <f>I13+I20</f>
        <v>0</v>
      </c>
    </row>
    <row r="22" spans="1:9">
      <c r="A22" s="208" t="s">
        <v>187</v>
      </c>
      <c r="B22" s="215"/>
      <c r="C22" s="215"/>
      <c r="D22" s="215"/>
      <c r="E22" s="215"/>
      <c r="F22" s="215"/>
      <c r="G22" s="215"/>
      <c r="H22" s="215"/>
      <c r="I22" s="215"/>
    </row>
    <row r="23" spans="1:9" ht="26.45" customHeight="1">
      <c r="A23" s="195" t="s">
        <v>223</v>
      </c>
      <c r="B23" s="195"/>
      <c r="C23" s="195"/>
      <c r="D23" s="195"/>
      <c r="E23" s="195"/>
      <c r="F23" s="195"/>
      <c r="G23" s="78">
        <v>15</v>
      </c>
      <c r="H23" s="91"/>
      <c r="I23" s="91"/>
    </row>
    <row r="24" spans="1:9">
      <c r="A24" s="195" t="s">
        <v>224</v>
      </c>
      <c r="B24" s="195"/>
      <c r="C24" s="195"/>
      <c r="D24" s="195"/>
      <c r="E24" s="195"/>
      <c r="F24" s="195"/>
      <c r="G24" s="78">
        <v>16</v>
      </c>
      <c r="H24" s="91"/>
      <c r="I24" s="91"/>
    </row>
    <row r="25" spans="1:9">
      <c r="A25" s="195" t="s">
        <v>225</v>
      </c>
      <c r="B25" s="195"/>
      <c r="C25" s="195"/>
      <c r="D25" s="195"/>
      <c r="E25" s="195"/>
      <c r="F25" s="195"/>
      <c r="G25" s="78">
        <v>17</v>
      </c>
      <c r="H25" s="91"/>
      <c r="I25" s="91"/>
    </row>
    <row r="26" spans="1:9">
      <c r="A26" s="195" t="s">
        <v>226</v>
      </c>
      <c r="B26" s="195"/>
      <c r="C26" s="195"/>
      <c r="D26" s="195"/>
      <c r="E26" s="195"/>
      <c r="F26" s="195"/>
      <c r="G26" s="78">
        <v>18</v>
      </c>
      <c r="H26" s="91"/>
      <c r="I26" s="91"/>
    </row>
    <row r="27" spans="1:9">
      <c r="A27" s="195" t="s">
        <v>227</v>
      </c>
      <c r="B27" s="195"/>
      <c r="C27" s="195"/>
      <c r="D27" s="195"/>
      <c r="E27" s="195"/>
      <c r="F27" s="195"/>
      <c r="G27" s="78">
        <v>19</v>
      </c>
      <c r="H27" s="91"/>
      <c r="I27" s="91"/>
    </row>
    <row r="28" spans="1:9">
      <c r="A28" s="195" t="s">
        <v>228</v>
      </c>
      <c r="B28" s="195"/>
      <c r="C28" s="195"/>
      <c r="D28" s="195"/>
      <c r="E28" s="195"/>
      <c r="F28" s="195"/>
      <c r="G28" s="78">
        <v>20</v>
      </c>
      <c r="H28" s="91"/>
      <c r="I28" s="91"/>
    </row>
    <row r="29" spans="1:9" ht="25.15" customHeight="1">
      <c r="A29" s="188" t="s">
        <v>429</v>
      </c>
      <c r="B29" s="188"/>
      <c r="C29" s="188"/>
      <c r="D29" s="188"/>
      <c r="E29" s="188"/>
      <c r="F29" s="188"/>
      <c r="G29" s="80">
        <v>21</v>
      </c>
      <c r="H29" s="90">
        <f>SUM(H23:H28)</f>
        <v>0</v>
      </c>
      <c r="I29" s="90">
        <f>SUM(I23:I28)</f>
        <v>0</v>
      </c>
    </row>
    <row r="30" spans="1:9" ht="21" customHeight="1">
      <c r="A30" s="195" t="s">
        <v>229</v>
      </c>
      <c r="B30" s="195"/>
      <c r="C30" s="195"/>
      <c r="D30" s="195"/>
      <c r="E30" s="195"/>
      <c r="F30" s="195"/>
      <c r="G30" s="78">
        <v>22</v>
      </c>
      <c r="H30" s="91"/>
      <c r="I30" s="91"/>
    </row>
    <row r="31" spans="1:9">
      <c r="A31" s="195" t="s">
        <v>230</v>
      </c>
      <c r="B31" s="195"/>
      <c r="C31" s="195"/>
      <c r="D31" s="195"/>
      <c r="E31" s="195"/>
      <c r="F31" s="195"/>
      <c r="G31" s="78">
        <v>23</v>
      </c>
      <c r="H31" s="91"/>
      <c r="I31" s="91"/>
    </row>
    <row r="32" spans="1:9">
      <c r="A32" s="195" t="s">
        <v>396</v>
      </c>
      <c r="B32" s="195"/>
      <c r="C32" s="195"/>
      <c r="D32" s="195"/>
      <c r="E32" s="195"/>
      <c r="F32" s="195"/>
      <c r="G32" s="78">
        <v>24</v>
      </c>
      <c r="H32" s="91"/>
      <c r="I32" s="91"/>
    </row>
    <row r="33" spans="1:9">
      <c r="A33" s="195" t="s">
        <v>231</v>
      </c>
      <c r="B33" s="195"/>
      <c r="C33" s="195"/>
      <c r="D33" s="195"/>
      <c r="E33" s="195"/>
      <c r="F33" s="195"/>
      <c r="G33" s="78">
        <v>25</v>
      </c>
      <c r="H33" s="91"/>
      <c r="I33" s="91"/>
    </row>
    <row r="34" spans="1:9">
      <c r="A34" s="195" t="s">
        <v>232</v>
      </c>
      <c r="B34" s="195"/>
      <c r="C34" s="195"/>
      <c r="D34" s="195"/>
      <c r="E34" s="195"/>
      <c r="F34" s="195"/>
      <c r="G34" s="78">
        <v>26</v>
      </c>
      <c r="H34" s="91"/>
      <c r="I34" s="91"/>
    </row>
    <row r="35" spans="1:9" ht="28.9" customHeight="1">
      <c r="A35" s="188" t="s">
        <v>430</v>
      </c>
      <c r="B35" s="188"/>
      <c r="C35" s="188"/>
      <c r="D35" s="188"/>
      <c r="E35" s="188"/>
      <c r="F35" s="188"/>
      <c r="G35" s="80">
        <v>27</v>
      </c>
      <c r="H35" s="90">
        <f>SUM(H30:H34)</f>
        <v>0</v>
      </c>
      <c r="I35" s="90">
        <f>SUM(I30:I34)</f>
        <v>0</v>
      </c>
    </row>
    <row r="36" spans="1:9" ht="26.45" customHeight="1">
      <c r="A36" s="190" t="s">
        <v>400</v>
      </c>
      <c r="B36" s="190"/>
      <c r="C36" s="190"/>
      <c r="D36" s="190"/>
      <c r="E36" s="190"/>
      <c r="F36" s="190"/>
      <c r="G36" s="80">
        <v>28</v>
      </c>
      <c r="H36" s="90">
        <f>H29+H35</f>
        <v>0</v>
      </c>
      <c r="I36" s="90">
        <f>I29+I35</f>
        <v>0</v>
      </c>
    </row>
    <row r="37" spans="1:9">
      <c r="A37" s="208" t="s">
        <v>202</v>
      </c>
      <c r="B37" s="215"/>
      <c r="C37" s="215"/>
      <c r="D37" s="215"/>
      <c r="E37" s="215"/>
      <c r="F37" s="215"/>
      <c r="G37" s="215">
        <v>0</v>
      </c>
      <c r="H37" s="215"/>
      <c r="I37" s="215"/>
    </row>
    <row r="38" spans="1:9">
      <c r="A38" s="162" t="s">
        <v>233</v>
      </c>
      <c r="B38" s="162"/>
      <c r="C38" s="162"/>
      <c r="D38" s="162"/>
      <c r="E38" s="162"/>
      <c r="F38" s="162"/>
      <c r="G38" s="78">
        <v>29</v>
      </c>
      <c r="H38" s="91"/>
      <c r="I38" s="91"/>
    </row>
    <row r="39" spans="1:9" ht="21.6" customHeight="1">
      <c r="A39" s="162" t="s">
        <v>234</v>
      </c>
      <c r="B39" s="162"/>
      <c r="C39" s="162"/>
      <c r="D39" s="162"/>
      <c r="E39" s="162"/>
      <c r="F39" s="162"/>
      <c r="G39" s="78">
        <v>30</v>
      </c>
      <c r="H39" s="91"/>
      <c r="I39" s="91"/>
    </row>
    <row r="40" spans="1:9">
      <c r="A40" s="162" t="s">
        <v>235</v>
      </c>
      <c r="B40" s="162"/>
      <c r="C40" s="162"/>
      <c r="D40" s="162"/>
      <c r="E40" s="162"/>
      <c r="F40" s="162"/>
      <c r="G40" s="78">
        <v>31</v>
      </c>
      <c r="H40" s="91"/>
      <c r="I40" s="91"/>
    </row>
    <row r="41" spans="1:9">
      <c r="A41" s="162" t="s">
        <v>236</v>
      </c>
      <c r="B41" s="162"/>
      <c r="C41" s="162"/>
      <c r="D41" s="162"/>
      <c r="E41" s="162"/>
      <c r="F41" s="162"/>
      <c r="G41" s="78">
        <v>32</v>
      </c>
      <c r="H41" s="91"/>
      <c r="I41" s="91"/>
    </row>
    <row r="42" spans="1:9" ht="26.45" customHeight="1">
      <c r="A42" s="188" t="s">
        <v>431</v>
      </c>
      <c r="B42" s="188"/>
      <c r="C42" s="188"/>
      <c r="D42" s="188"/>
      <c r="E42" s="188"/>
      <c r="F42" s="188"/>
      <c r="G42" s="80">
        <v>33</v>
      </c>
      <c r="H42" s="90">
        <f>H41+H40+H39+H38</f>
        <v>0</v>
      </c>
      <c r="I42" s="90">
        <f>I41+I40+I39+I38</f>
        <v>0</v>
      </c>
    </row>
    <row r="43" spans="1:9" ht="22.9" customHeight="1">
      <c r="A43" s="162" t="s">
        <v>237</v>
      </c>
      <c r="B43" s="162"/>
      <c r="C43" s="162"/>
      <c r="D43" s="162"/>
      <c r="E43" s="162"/>
      <c r="F43" s="162"/>
      <c r="G43" s="78">
        <v>34</v>
      </c>
      <c r="H43" s="91"/>
      <c r="I43" s="91"/>
    </row>
    <row r="44" spans="1:9">
      <c r="A44" s="162" t="s">
        <v>238</v>
      </c>
      <c r="B44" s="162"/>
      <c r="C44" s="162"/>
      <c r="D44" s="162"/>
      <c r="E44" s="162"/>
      <c r="F44" s="162"/>
      <c r="G44" s="78">
        <v>35</v>
      </c>
      <c r="H44" s="91"/>
      <c r="I44" s="91"/>
    </row>
    <row r="45" spans="1:9">
      <c r="A45" s="162" t="s">
        <v>239</v>
      </c>
      <c r="B45" s="162"/>
      <c r="C45" s="162"/>
      <c r="D45" s="162"/>
      <c r="E45" s="162"/>
      <c r="F45" s="162"/>
      <c r="G45" s="78">
        <v>36</v>
      </c>
      <c r="H45" s="91"/>
      <c r="I45" s="91"/>
    </row>
    <row r="46" spans="1:9" ht="25.15" customHeight="1">
      <c r="A46" s="162" t="s">
        <v>240</v>
      </c>
      <c r="B46" s="162"/>
      <c r="C46" s="162"/>
      <c r="D46" s="162"/>
      <c r="E46" s="162"/>
      <c r="F46" s="162"/>
      <c r="G46" s="78">
        <v>37</v>
      </c>
      <c r="H46" s="91"/>
      <c r="I46" s="91"/>
    </row>
    <row r="47" spans="1:9">
      <c r="A47" s="162" t="s">
        <v>241</v>
      </c>
      <c r="B47" s="162"/>
      <c r="C47" s="162"/>
      <c r="D47" s="162"/>
      <c r="E47" s="162"/>
      <c r="F47" s="162"/>
      <c r="G47" s="78">
        <v>38</v>
      </c>
      <c r="H47" s="91"/>
      <c r="I47" s="91"/>
    </row>
    <row r="48" spans="1:9" ht="25.15" customHeight="1">
      <c r="A48" s="188" t="s">
        <v>432</v>
      </c>
      <c r="B48" s="188"/>
      <c r="C48" s="188"/>
      <c r="D48" s="188"/>
      <c r="E48" s="188"/>
      <c r="F48" s="188"/>
      <c r="G48" s="80">
        <v>39</v>
      </c>
      <c r="H48" s="90">
        <f>H47+H46+H45+H44+H43</f>
        <v>0</v>
      </c>
      <c r="I48" s="90">
        <f>I47+I46+I45+I44+I43</f>
        <v>0</v>
      </c>
    </row>
    <row r="49" spans="1:9" ht="28.15" customHeight="1">
      <c r="A49" s="190" t="s">
        <v>442</v>
      </c>
      <c r="B49" s="190"/>
      <c r="C49" s="190"/>
      <c r="D49" s="190"/>
      <c r="E49" s="190"/>
      <c r="F49" s="190"/>
      <c r="G49" s="80">
        <v>40</v>
      </c>
      <c r="H49" s="90">
        <f>H48+H42</f>
        <v>0</v>
      </c>
      <c r="I49" s="90">
        <f>I48+I42</f>
        <v>0</v>
      </c>
    </row>
    <row r="50" spans="1:9">
      <c r="A50" s="195" t="s">
        <v>242</v>
      </c>
      <c r="B50" s="195"/>
      <c r="C50" s="195"/>
      <c r="D50" s="195"/>
      <c r="E50" s="195"/>
      <c r="F50" s="195"/>
      <c r="G50" s="78">
        <v>41</v>
      </c>
      <c r="H50" s="91"/>
      <c r="I50" s="91"/>
    </row>
    <row r="51" spans="1:9" ht="24.6" customHeight="1">
      <c r="A51" s="190" t="s">
        <v>401</v>
      </c>
      <c r="B51" s="190"/>
      <c r="C51" s="190"/>
      <c r="D51" s="190"/>
      <c r="E51" s="190"/>
      <c r="F51" s="190"/>
      <c r="G51" s="80">
        <v>42</v>
      </c>
      <c r="H51" s="90">
        <f>H21+H36+H49+H50</f>
        <v>0</v>
      </c>
      <c r="I51" s="90">
        <f>I21+I36+I49+I50</f>
        <v>0</v>
      </c>
    </row>
    <row r="52" spans="1:9">
      <c r="A52" s="209" t="s">
        <v>216</v>
      </c>
      <c r="B52" s="209"/>
      <c r="C52" s="209"/>
      <c r="D52" s="209"/>
      <c r="E52" s="209"/>
      <c r="F52" s="209"/>
      <c r="G52" s="78">
        <v>43</v>
      </c>
      <c r="H52" s="91"/>
      <c r="I52" s="91"/>
    </row>
    <row r="53" spans="1:9" ht="28.9" customHeight="1">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1" zoomScale="90" zoomScaleNormal="100" zoomScaleSheetLayoutView="90" workbookViewId="0">
      <selection activeCell="U42" sqref="U42"/>
    </sheetView>
  </sheetViews>
  <sheetFormatPr defaultRowHeight="12.75"/>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35" t="s">
        <v>243</v>
      </c>
      <c r="B1" s="236"/>
      <c r="C1" s="236"/>
      <c r="D1" s="236"/>
      <c r="E1" s="236"/>
      <c r="F1" s="236"/>
      <c r="G1" s="236"/>
      <c r="H1" s="236"/>
      <c r="I1" s="236"/>
      <c r="J1" s="236"/>
      <c r="K1" s="35"/>
    </row>
    <row r="2" spans="1:25" ht="15.75">
      <c r="A2" s="3"/>
      <c r="B2" s="4"/>
      <c r="C2" s="237" t="s">
        <v>244</v>
      </c>
      <c r="D2" s="237"/>
      <c r="E2" s="5"/>
      <c r="F2" s="6" t="s">
        <v>0</v>
      </c>
      <c r="G2" s="5"/>
      <c r="H2" s="36"/>
      <c r="I2" s="36"/>
      <c r="J2" s="36"/>
      <c r="K2" s="35"/>
      <c r="X2" s="37" t="s">
        <v>445</v>
      </c>
    </row>
    <row r="3" spans="1:25" ht="13.5" customHeight="1" thickBot="1">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90.75" thickBot="1">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2.5">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c r="A7" s="224" t="s">
        <v>293</v>
      </c>
      <c r="B7" s="224"/>
      <c r="C7" s="224"/>
      <c r="D7" s="224"/>
      <c r="E7" s="224"/>
      <c r="F7" s="224"/>
      <c r="G7" s="8">
        <v>1</v>
      </c>
      <c r="H7" s="42">
        <v>32406822</v>
      </c>
      <c r="I7" s="42">
        <v>204638</v>
      </c>
      <c r="J7" s="42">
        <v>1646042</v>
      </c>
      <c r="K7" s="42">
        <v>72384</v>
      </c>
      <c r="L7" s="42">
        <v>72384</v>
      </c>
      <c r="M7" s="42">
        <v>0</v>
      </c>
      <c r="N7" s="42">
        <v>22043540</v>
      </c>
      <c r="O7" s="42">
        <v>73156</v>
      </c>
      <c r="P7" s="42">
        <v>-269905</v>
      </c>
      <c r="Q7" s="42">
        <v>0</v>
      </c>
      <c r="R7" s="42">
        <v>0</v>
      </c>
      <c r="S7" s="42">
        <v>0</v>
      </c>
      <c r="T7" s="42">
        <v>0</v>
      </c>
      <c r="U7" s="42">
        <v>2976980</v>
      </c>
      <c r="V7" s="42">
        <v>0</v>
      </c>
      <c r="W7" s="43">
        <f>H7+I7+J7+K7-L7+M7+N7+O7+P7+Q7+R7+U7+V7+S7+T7</f>
        <v>59081273</v>
      </c>
      <c r="X7" s="42">
        <v>0</v>
      </c>
      <c r="Y7" s="43">
        <f>W7+X7</f>
        <v>59081273</v>
      </c>
    </row>
    <row r="8" spans="1:25">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c r="A10" s="225" t="s">
        <v>294</v>
      </c>
      <c r="B10" s="225"/>
      <c r="C10" s="225"/>
      <c r="D10" s="225"/>
      <c r="E10" s="225"/>
      <c r="F10" s="225"/>
      <c r="G10" s="9">
        <v>4</v>
      </c>
      <c r="H10" s="44">
        <f>H7+H8+H9</f>
        <v>32406822</v>
      </c>
      <c r="I10" s="44">
        <f t="shared" ref="I10:Y10" si="2">I7+I8+I9</f>
        <v>204638</v>
      </c>
      <c r="J10" s="44">
        <f t="shared" si="2"/>
        <v>1646042</v>
      </c>
      <c r="K10" s="44">
        <f t="shared" si="2"/>
        <v>72384</v>
      </c>
      <c r="L10" s="44">
        <f t="shared" si="2"/>
        <v>72384</v>
      </c>
      <c r="M10" s="44">
        <f t="shared" si="2"/>
        <v>0</v>
      </c>
      <c r="N10" s="44">
        <f t="shared" si="2"/>
        <v>22043540</v>
      </c>
      <c r="O10" s="44">
        <f t="shared" si="2"/>
        <v>73156</v>
      </c>
      <c r="P10" s="44">
        <f t="shared" si="2"/>
        <v>-269905</v>
      </c>
      <c r="Q10" s="44">
        <f t="shared" si="2"/>
        <v>0</v>
      </c>
      <c r="R10" s="44">
        <f t="shared" si="2"/>
        <v>0</v>
      </c>
      <c r="S10" s="44">
        <f t="shared" si="2"/>
        <v>0</v>
      </c>
      <c r="T10" s="44">
        <f t="shared" si="2"/>
        <v>0</v>
      </c>
      <c r="U10" s="44">
        <f t="shared" si="2"/>
        <v>2976980</v>
      </c>
      <c r="V10" s="44">
        <f t="shared" si="2"/>
        <v>0</v>
      </c>
      <c r="W10" s="44">
        <f t="shared" si="0"/>
        <v>59081273</v>
      </c>
      <c r="X10" s="44">
        <f t="shared" si="2"/>
        <v>0</v>
      </c>
      <c r="Y10" s="44">
        <f t="shared" si="2"/>
        <v>59081273</v>
      </c>
    </row>
    <row r="11" spans="1:25">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2916686</v>
      </c>
      <c r="W11" s="43">
        <f t="shared" si="0"/>
        <v>2916686</v>
      </c>
      <c r="X11" s="42">
        <v>0</v>
      </c>
      <c r="Y11" s="43">
        <f t="shared" ref="Y11:Y29" si="3">W11+X11</f>
        <v>2916686</v>
      </c>
    </row>
    <row r="12" spans="1:25">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c r="A13" s="219" t="s">
        <v>266</v>
      </c>
      <c r="B13" s="219"/>
      <c r="C13" s="219"/>
      <c r="D13" s="219"/>
      <c r="E13" s="219"/>
      <c r="F13" s="219"/>
      <c r="G13" s="8">
        <v>7</v>
      </c>
      <c r="H13" s="46">
        <v>0</v>
      </c>
      <c r="I13" s="46">
        <v>0</v>
      </c>
      <c r="J13" s="46">
        <v>0</v>
      </c>
      <c r="K13" s="46">
        <v>0</v>
      </c>
      <c r="L13" s="46">
        <v>0</v>
      </c>
      <c r="M13" s="46">
        <v>0</v>
      </c>
      <c r="N13" s="46">
        <v>0</v>
      </c>
      <c r="O13" s="42">
        <v>-18704</v>
      </c>
      <c r="P13" s="46">
        <v>0</v>
      </c>
      <c r="Q13" s="46">
        <v>0</v>
      </c>
      <c r="R13" s="46">
        <v>0</v>
      </c>
      <c r="S13" s="42">
        <v>0</v>
      </c>
      <c r="T13" s="42">
        <v>0</v>
      </c>
      <c r="U13" s="42">
        <v>22810</v>
      </c>
      <c r="V13" s="42">
        <v>0</v>
      </c>
      <c r="W13" s="43">
        <f t="shared" si="0"/>
        <v>4106</v>
      </c>
      <c r="X13" s="42">
        <v>0</v>
      </c>
      <c r="Y13" s="43">
        <f t="shared" si="3"/>
        <v>4106</v>
      </c>
    </row>
    <row r="14" spans="1:25" ht="40.5" customHeight="1">
      <c r="A14" s="219" t="s">
        <v>410</v>
      </c>
      <c r="B14" s="219"/>
      <c r="C14" s="219"/>
      <c r="D14" s="219"/>
      <c r="E14" s="219"/>
      <c r="F14" s="219"/>
      <c r="G14" s="8">
        <v>8</v>
      </c>
      <c r="H14" s="46">
        <v>0</v>
      </c>
      <c r="I14" s="46">
        <v>0</v>
      </c>
      <c r="J14" s="46">
        <v>0</v>
      </c>
      <c r="K14" s="46">
        <v>0</v>
      </c>
      <c r="L14" s="46">
        <v>0</v>
      </c>
      <c r="M14" s="46">
        <v>0</v>
      </c>
      <c r="N14" s="46">
        <v>0</v>
      </c>
      <c r="O14" s="46">
        <v>0</v>
      </c>
      <c r="P14" s="42">
        <v>-925</v>
      </c>
      <c r="Q14" s="46">
        <v>0</v>
      </c>
      <c r="R14" s="46">
        <v>0</v>
      </c>
      <c r="S14" s="42">
        <v>0</v>
      </c>
      <c r="T14" s="42">
        <v>0</v>
      </c>
      <c r="U14" s="42">
        <v>0</v>
      </c>
      <c r="V14" s="42">
        <v>0</v>
      </c>
      <c r="W14" s="43">
        <f t="shared" si="0"/>
        <v>-925</v>
      </c>
      <c r="X14" s="42">
        <v>0</v>
      </c>
      <c r="Y14" s="43">
        <f t="shared" si="3"/>
        <v>-925</v>
      </c>
    </row>
    <row r="15" spans="1:25">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c r="A19" s="219" t="s">
        <v>271</v>
      </c>
      <c r="B19" s="219"/>
      <c r="C19" s="219"/>
      <c r="D19" s="219"/>
      <c r="E19" s="219"/>
      <c r="F19" s="219"/>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-4106</v>
      </c>
      <c r="V20" s="42">
        <v>0</v>
      </c>
      <c r="W20" s="43">
        <f t="shared" si="0"/>
        <v>-4106</v>
      </c>
      <c r="X20" s="42">
        <v>0</v>
      </c>
      <c r="Y20" s="43">
        <f t="shared" si="3"/>
        <v>-4106</v>
      </c>
    </row>
    <row r="21" spans="1:25" ht="30.75" customHeight="1">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c r="A28" s="219" t="s">
        <v>417</v>
      </c>
      <c r="B28" s="219"/>
      <c r="C28" s="219"/>
      <c r="D28" s="219"/>
      <c r="E28" s="219"/>
      <c r="F28" s="219"/>
      <c r="G28" s="8">
        <v>22</v>
      </c>
      <c r="H28" s="42">
        <v>0</v>
      </c>
      <c r="I28" s="42">
        <v>0</v>
      </c>
      <c r="J28" s="42">
        <v>0</v>
      </c>
      <c r="K28" s="42">
        <v>0</v>
      </c>
      <c r="L28" s="42">
        <v>0</v>
      </c>
      <c r="M28" s="42">
        <v>0</v>
      </c>
      <c r="N28" s="42">
        <v>2976980</v>
      </c>
      <c r="O28" s="42">
        <v>0</v>
      </c>
      <c r="P28" s="42">
        <v>0</v>
      </c>
      <c r="Q28" s="42">
        <v>0</v>
      </c>
      <c r="R28" s="42">
        <v>0</v>
      </c>
      <c r="S28" s="42">
        <v>0</v>
      </c>
      <c r="T28" s="42">
        <v>0</v>
      </c>
      <c r="U28" s="42">
        <v>-2976980</v>
      </c>
      <c r="V28" s="42">
        <v>0</v>
      </c>
      <c r="W28" s="43">
        <f t="shared" si="0"/>
        <v>0</v>
      </c>
      <c r="X28" s="42">
        <v>0</v>
      </c>
      <c r="Y28" s="43">
        <f t="shared" si="3"/>
        <v>0</v>
      </c>
    </row>
    <row r="29" spans="1:25">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20" t="s">
        <v>419</v>
      </c>
      <c r="B30" s="220"/>
      <c r="C30" s="220"/>
      <c r="D30" s="220"/>
      <c r="E30" s="220"/>
      <c r="F30" s="220"/>
      <c r="G30" s="10">
        <v>24</v>
      </c>
      <c r="H30" s="45">
        <f>SUM(H10:H29)</f>
        <v>32406822</v>
      </c>
      <c r="I30" s="45">
        <f t="shared" ref="I30:Y30" si="5">SUM(I10:I29)</f>
        <v>204638</v>
      </c>
      <c r="J30" s="45">
        <f t="shared" si="5"/>
        <v>1646042</v>
      </c>
      <c r="K30" s="45">
        <f t="shared" si="5"/>
        <v>72384</v>
      </c>
      <c r="L30" s="45">
        <f t="shared" si="5"/>
        <v>72384</v>
      </c>
      <c r="M30" s="45">
        <f t="shared" si="5"/>
        <v>0</v>
      </c>
      <c r="N30" s="45">
        <f t="shared" si="5"/>
        <v>25020520</v>
      </c>
      <c r="O30" s="45">
        <f t="shared" si="5"/>
        <v>54452</v>
      </c>
      <c r="P30" s="45">
        <f t="shared" si="5"/>
        <v>-270830</v>
      </c>
      <c r="Q30" s="45">
        <f t="shared" si="5"/>
        <v>0</v>
      </c>
      <c r="R30" s="45">
        <f t="shared" si="5"/>
        <v>0</v>
      </c>
      <c r="S30" s="45">
        <f t="shared" si="5"/>
        <v>0</v>
      </c>
      <c r="T30" s="45">
        <f t="shared" si="5"/>
        <v>0</v>
      </c>
      <c r="U30" s="45">
        <f t="shared" si="5"/>
        <v>18704</v>
      </c>
      <c r="V30" s="45">
        <f t="shared" si="5"/>
        <v>2916686</v>
      </c>
      <c r="W30" s="45">
        <f t="shared" si="5"/>
        <v>61997034</v>
      </c>
      <c r="X30" s="45">
        <f t="shared" si="5"/>
        <v>0</v>
      </c>
      <c r="Y30" s="45">
        <f t="shared" si="5"/>
        <v>61997034</v>
      </c>
    </row>
    <row r="31" spans="1:25">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-18704</v>
      </c>
      <c r="P32" s="44">
        <f t="shared" si="6"/>
        <v>-925</v>
      </c>
      <c r="Q32" s="44">
        <f t="shared" si="6"/>
        <v>0</v>
      </c>
      <c r="R32" s="44">
        <f t="shared" si="6"/>
        <v>0</v>
      </c>
      <c r="S32" s="44">
        <f t="shared" si="6"/>
        <v>0</v>
      </c>
      <c r="T32" s="44">
        <f t="shared" si="6"/>
        <v>0</v>
      </c>
      <c r="U32" s="44">
        <f t="shared" si="6"/>
        <v>18704</v>
      </c>
      <c r="V32" s="44">
        <f t="shared" si="6"/>
        <v>0</v>
      </c>
      <c r="W32" s="44">
        <f t="shared" si="6"/>
        <v>-925</v>
      </c>
      <c r="X32" s="44">
        <f t="shared" si="6"/>
        <v>0</v>
      </c>
      <c r="Y32" s="44">
        <f t="shared" si="6"/>
        <v>-925</v>
      </c>
    </row>
    <row r="33" spans="1:25" ht="31.5" customHeight="1">
      <c r="A33" s="217" t="s">
        <v>420</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0</v>
      </c>
      <c r="O33" s="44">
        <f t="shared" si="7"/>
        <v>-18704</v>
      </c>
      <c r="P33" s="44">
        <f t="shared" si="7"/>
        <v>-925</v>
      </c>
      <c r="Q33" s="44">
        <f t="shared" si="7"/>
        <v>0</v>
      </c>
      <c r="R33" s="44">
        <f t="shared" si="7"/>
        <v>0</v>
      </c>
      <c r="S33" s="44">
        <f t="shared" si="7"/>
        <v>0</v>
      </c>
      <c r="T33" s="44">
        <f t="shared" si="7"/>
        <v>0</v>
      </c>
      <c r="U33" s="44">
        <f t="shared" si="7"/>
        <v>18704</v>
      </c>
      <c r="V33" s="44">
        <f t="shared" si="7"/>
        <v>2916686</v>
      </c>
      <c r="W33" s="44">
        <f t="shared" si="7"/>
        <v>2915761</v>
      </c>
      <c r="X33" s="44">
        <f t="shared" si="7"/>
        <v>0</v>
      </c>
      <c r="Y33" s="44">
        <f t="shared" si="7"/>
        <v>2915761</v>
      </c>
    </row>
    <row r="34" spans="1:25" ht="30.75" customHeight="1">
      <c r="A34" s="218" t="s">
        <v>421</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2976980</v>
      </c>
      <c r="O34" s="45">
        <f t="shared" si="8"/>
        <v>0</v>
      </c>
      <c r="P34" s="45">
        <f t="shared" si="8"/>
        <v>0</v>
      </c>
      <c r="Q34" s="45">
        <f t="shared" si="8"/>
        <v>0</v>
      </c>
      <c r="R34" s="45">
        <f t="shared" si="8"/>
        <v>0</v>
      </c>
      <c r="S34" s="45">
        <f t="shared" si="8"/>
        <v>0</v>
      </c>
      <c r="T34" s="45">
        <f t="shared" si="8"/>
        <v>0</v>
      </c>
      <c r="U34" s="45">
        <f t="shared" si="8"/>
        <v>-2976980</v>
      </c>
      <c r="V34" s="45">
        <f t="shared" si="8"/>
        <v>0</v>
      </c>
      <c r="W34" s="45">
        <f t="shared" si="8"/>
        <v>0</v>
      </c>
      <c r="X34" s="45">
        <f t="shared" si="8"/>
        <v>0</v>
      </c>
      <c r="Y34" s="45">
        <f t="shared" si="8"/>
        <v>0</v>
      </c>
    </row>
    <row r="35" spans="1:25">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c r="A36" s="224" t="s">
        <v>295</v>
      </c>
      <c r="B36" s="224"/>
      <c r="C36" s="224"/>
      <c r="D36" s="224"/>
      <c r="E36" s="224"/>
      <c r="F36" s="224"/>
      <c r="G36" s="8">
        <v>28</v>
      </c>
      <c r="H36" s="42">
        <v>32406822</v>
      </c>
      <c r="I36" s="42">
        <v>204638</v>
      </c>
      <c r="J36" s="42">
        <v>1646042</v>
      </c>
      <c r="K36" s="42">
        <v>72384</v>
      </c>
      <c r="L36" s="42">
        <v>72384</v>
      </c>
      <c r="M36" s="42">
        <v>0</v>
      </c>
      <c r="N36" s="42">
        <v>25020520</v>
      </c>
      <c r="O36" s="42">
        <v>54452</v>
      </c>
      <c r="P36" s="42">
        <v>-270830</v>
      </c>
      <c r="Q36" s="42">
        <v>0</v>
      </c>
      <c r="R36" s="42">
        <v>0</v>
      </c>
      <c r="S36" s="42">
        <v>0</v>
      </c>
      <c r="T36" s="42">
        <v>0</v>
      </c>
      <c r="U36" s="42">
        <v>2935390</v>
      </c>
      <c r="V36" s="42">
        <v>0</v>
      </c>
      <c r="W36" s="43">
        <f>H36+I36+J36+K36-L36+M36+N36+O36+P36+Q36+R36+U36+V36+S36+T36</f>
        <v>61997034</v>
      </c>
      <c r="X36" s="42">
        <v>0</v>
      </c>
      <c r="Y36" s="43">
        <f t="shared" ref="Y36:Y38" si="9">W36+X36</f>
        <v>61997034</v>
      </c>
    </row>
    <row r="37" spans="1:25">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c r="A39" s="225" t="s">
        <v>422</v>
      </c>
      <c r="B39" s="225"/>
      <c r="C39" s="225"/>
      <c r="D39" s="225"/>
      <c r="E39" s="225"/>
      <c r="F39" s="225"/>
      <c r="G39" s="9">
        <v>31</v>
      </c>
      <c r="H39" s="44">
        <f>H36+H37+H38</f>
        <v>32406822</v>
      </c>
      <c r="I39" s="44">
        <f t="shared" ref="I39:Y39" si="11">I36+I37+I38</f>
        <v>204638</v>
      </c>
      <c r="J39" s="44">
        <f t="shared" si="11"/>
        <v>1646042</v>
      </c>
      <c r="K39" s="44">
        <f t="shared" si="11"/>
        <v>72384</v>
      </c>
      <c r="L39" s="44">
        <f t="shared" si="11"/>
        <v>72384</v>
      </c>
      <c r="M39" s="44">
        <f t="shared" si="11"/>
        <v>0</v>
      </c>
      <c r="N39" s="44">
        <f t="shared" si="11"/>
        <v>25020520</v>
      </c>
      <c r="O39" s="44">
        <f t="shared" si="11"/>
        <v>54452</v>
      </c>
      <c r="P39" s="44">
        <f t="shared" si="11"/>
        <v>-270830</v>
      </c>
      <c r="Q39" s="44">
        <f t="shared" si="11"/>
        <v>0</v>
      </c>
      <c r="R39" s="44">
        <f t="shared" si="11"/>
        <v>0</v>
      </c>
      <c r="S39" s="44">
        <f t="shared" si="11"/>
        <v>0</v>
      </c>
      <c r="T39" s="44">
        <f t="shared" si="11"/>
        <v>0</v>
      </c>
      <c r="U39" s="44">
        <f t="shared" si="11"/>
        <v>2935390</v>
      </c>
      <c r="V39" s="44">
        <f t="shared" si="11"/>
        <v>0</v>
      </c>
      <c r="W39" s="44">
        <f t="shared" si="11"/>
        <v>61997034</v>
      </c>
      <c r="X39" s="44">
        <f t="shared" si="11"/>
        <v>0</v>
      </c>
      <c r="Y39" s="44">
        <f t="shared" si="11"/>
        <v>61997034</v>
      </c>
    </row>
    <row r="40" spans="1:25">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f>+RDG!I65</f>
        <v>4455494</v>
      </c>
      <c r="W40" s="43">
        <f t="shared" si="10"/>
        <v>4455494</v>
      </c>
      <c r="X40" s="42">
        <v>0</v>
      </c>
      <c r="Y40" s="43">
        <f t="shared" ref="Y40:Y58" si="12">W40+X40</f>
        <v>4455494</v>
      </c>
    </row>
    <row r="41" spans="1:25">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c r="A42" s="219" t="s">
        <v>277</v>
      </c>
      <c r="B42" s="219"/>
      <c r="C42" s="219"/>
      <c r="D42" s="219"/>
      <c r="E42" s="219"/>
      <c r="F42" s="219"/>
      <c r="G42" s="8">
        <v>34</v>
      </c>
      <c r="H42" s="46">
        <v>0</v>
      </c>
      <c r="I42" s="46">
        <v>0</v>
      </c>
      <c r="J42" s="46">
        <v>0</v>
      </c>
      <c r="K42" s="46">
        <v>0</v>
      </c>
      <c r="L42" s="46">
        <v>0</v>
      </c>
      <c r="M42" s="46">
        <v>0</v>
      </c>
      <c r="N42" s="46">
        <v>0</v>
      </c>
      <c r="O42" s="42">
        <v>-7901</v>
      </c>
      <c r="P42" s="46">
        <v>0</v>
      </c>
      <c r="Q42" s="46">
        <v>0</v>
      </c>
      <c r="R42" s="46">
        <v>0</v>
      </c>
      <c r="S42" s="42">
        <v>0</v>
      </c>
      <c r="T42" s="42">
        <v>0</v>
      </c>
      <c r="U42" s="42">
        <v>9635</v>
      </c>
      <c r="V42" s="42">
        <v>0</v>
      </c>
      <c r="W42" s="43">
        <f t="shared" si="10"/>
        <v>1734</v>
      </c>
      <c r="X42" s="42">
        <v>0</v>
      </c>
      <c r="Y42" s="43">
        <f t="shared" si="12"/>
        <v>1734</v>
      </c>
    </row>
    <row r="43" spans="1:25" ht="37.5" customHeight="1">
      <c r="A43" s="219" t="s">
        <v>410</v>
      </c>
      <c r="B43" s="219"/>
      <c r="C43" s="219"/>
      <c r="D43" s="219"/>
      <c r="E43" s="219"/>
      <c r="F43" s="219"/>
      <c r="G43" s="8">
        <v>35</v>
      </c>
      <c r="H43" s="46">
        <v>0</v>
      </c>
      <c r="I43" s="46">
        <v>0</v>
      </c>
      <c r="J43" s="46">
        <v>0</v>
      </c>
      <c r="K43" s="46">
        <v>0</v>
      </c>
      <c r="L43" s="46">
        <v>0</v>
      </c>
      <c r="M43" s="46">
        <v>0</v>
      </c>
      <c r="N43" s="46">
        <v>0</v>
      </c>
      <c r="O43" s="46">
        <v>0</v>
      </c>
      <c r="P43" s="42">
        <v>15137</v>
      </c>
      <c r="Q43" s="46">
        <v>0</v>
      </c>
      <c r="R43" s="46">
        <v>0</v>
      </c>
      <c r="S43" s="42">
        <v>0</v>
      </c>
      <c r="T43" s="42">
        <v>0</v>
      </c>
      <c r="U43" s="42">
        <v>-14832</v>
      </c>
      <c r="V43" s="42">
        <v>0</v>
      </c>
      <c r="W43" s="43">
        <f t="shared" si="10"/>
        <v>305</v>
      </c>
      <c r="X43" s="42">
        <v>0</v>
      </c>
      <c r="Y43" s="43">
        <f t="shared" si="12"/>
        <v>305</v>
      </c>
    </row>
    <row r="44" spans="1:25" ht="21" customHeight="1">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-1734</v>
      </c>
      <c r="V48" s="42">
        <v>0</v>
      </c>
      <c r="W48" s="43">
        <f t="shared" si="10"/>
        <v>-1734</v>
      </c>
      <c r="X48" s="42">
        <v>0</v>
      </c>
      <c r="Y48" s="43">
        <f t="shared" si="12"/>
        <v>-1734</v>
      </c>
    </row>
    <row r="49" spans="1:25">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c r="A57" s="219" t="s">
        <v>424</v>
      </c>
      <c r="B57" s="219"/>
      <c r="C57" s="219"/>
      <c r="D57" s="219"/>
      <c r="E57" s="219"/>
      <c r="F57" s="219"/>
      <c r="G57" s="8">
        <v>49</v>
      </c>
      <c r="H57" s="42">
        <v>0</v>
      </c>
      <c r="I57" s="42">
        <v>0</v>
      </c>
      <c r="J57" s="42">
        <v>0</v>
      </c>
      <c r="K57" s="42">
        <v>0</v>
      </c>
      <c r="L57" s="42">
        <v>0</v>
      </c>
      <c r="M57" s="42">
        <v>0</v>
      </c>
      <c r="N57" s="42">
        <v>2935390</v>
      </c>
      <c r="O57" s="42">
        <v>0</v>
      </c>
      <c r="P57" s="42">
        <v>0</v>
      </c>
      <c r="Q57" s="42">
        <v>0</v>
      </c>
      <c r="R57" s="42">
        <v>0</v>
      </c>
      <c r="S57" s="42">
        <v>0</v>
      </c>
      <c r="T57" s="42">
        <v>0</v>
      </c>
      <c r="U57" s="42">
        <v>-2935390</v>
      </c>
      <c r="V57" s="42">
        <v>0</v>
      </c>
      <c r="W57" s="43">
        <f t="shared" si="10"/>
        <v>0</v>
      </c>
      <c r="X57" s="42">
        <v>0</v>
      </c>
      <c r="Y57" s="43">
        <f t="shared" si="12"/>
        <v>0</v>
      </c>
    </row>
    <row r="58" spans="1:25">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c r="A59" s="220" t="s">
        <v>425</v>
      </c>
      <c r="B59" s="220"/>
      <c r="C59" s="220"/>
      <c r="D59" s="220"/>
      <c r="E59" s="220"/>
      <c r="F59" s="220"/>
      <c r="G59" s="10">
        <v>51</v>
      </c>
      <c r="H59" s="45">
        <f>SUM(H39:H58)</f>
        <v>32406822</v>
      </c>
      <c r="I59" s="45">
        <f t="shared" ref="I59:Y59" si="13">SUM(I39:I58)</f>
        <v>204638</v>
      </c>
      <c r="J59" s="45">
        <f t="shared" si="13"/>
        <v>1646042</v>
      </c>
      <c r="K59" s="45">
        <f t="shared" si="13"/>
        <v>72384</v>
      </c>
      <c r="L59" s="45">
        <f t="shared" si="13"/>
        <v>72384</v>
      </c>
      <c r="M59" s="45">
        <f t="shared" si="13"/>
        <v>0</v>
      </c>
      <c r="N59" s="45">
        <f t="shared" si="13"/>
        <v>27955910</v>
      </c>
      <c r="O59" s="45">
        <f t="shared" si="13"/>
        <v>46551</v>
      </c>
      <c r="P59" s="45">
        <f t="shared" si="13"/>
        <v>-255693</v>
      </c>
      <c r="Q59" s="45">
        <f t="shared" si="13"/>
        <v>0</v>
      </c>
      <c r="R59" s="45">
        <f t="shared" si="13"/>
        <v>0</v>
      </c>
      <c r="S59" s="45">
        <f t="shared" si="13"/>
        <v>0</v>
      </c>
      <c r="T59" s="45">
        <f t="shared" si="13"/>
        <v>0</v>
      </c>
      <c r="U59" s="45">
        <f t="shared" si="13"/>
        <v>-6931</v>
      </c>
      <c r="V59" s="45">
        <f t="shared" si="13"/>
        <v>4455494</v>
      </c>
      <c r="W59" s="45">
        <f t="shared" si="13"/>
        <v>66452833</v>
      </c>
      <c r="X59" s="45">
        <f t="shared" si="13"/>
        <v>0</v>
      </c>
      <c r="Y59" s="45">
        <f t="shared" si="13"/>
        <v>66452833</v>
      </c>
    </row>
    <row r="60" spans="1:25">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c r="A61" s="217" t="s">
        <v>426</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-7901</v>
      </c>
      <c r="P61" s="44">
        <f t="shared" si="14"/>
        <v>15137</v>
      </c>
      <c r="Q61" s="44">
        <f t="shared" si="14"/>
        <v>0</v>
      </c>
      <c r="R61" s="44">
        <f t="shared" si="14"/>
        <v>0</v>
      </c>
      <c r="S61" s="44">
        <f t="shared" si="14"/>
        <v>0</v>
      </c>
      <c r="T61" s="44">
        <f t="shared" si="14"/>
        <v>0</v>
      </c>
      <c r="U61" s="44">
        <f t="shared" si="14"/>
        <v>-6931</v>
      </c>
      <c r="V61" s="44">
        <f t="shared" si="14"/>
        <v>0</v>
      </c>
      <c r="W61" s="44">
        <f t="shared" si="14"/>
        <v>305</v>
      </c>
      <c r="X61" s="44">
        <f t="shared" si="14"/>
        <v>0</v>
      </c>
      <c r="Y61" s="44">
        <f t="shared" si="14"/>
        <v>305</v>
      </c>
    </row>
    <row r="62" spans="1:25" ht="27.75" customHeight="1">
      <c r="A62" s="217" t="s">
        <v>427</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-7901</v>
      </c>
      <c r="P62" s="44">
        <f t="shared" si="15"/>
        <v>15137</v>
      </c>
      <c r="Q62" s="44">
        <f t="shared" si="15"/>
        <v>0</v>
      </c>
      <c r="R62" s="44">
        <f t="shared" si="15"/>
        <v>0</v>
      </c>
      <c r="S62" s="44">
        <f t="shared" si="15"/>
        <v>0</v>
      </c>
      <c r="T62" s="44">
        <f t="shared" si="15"/>
        <v>0</v>
      </c>
      <c r="U62" s="44">
        <f t="shared" si="15"/>
        <v>-6931</v>
      </c>
      <c r="V62" s="44">
        <f t="shared" si="15"/>
        <v>4455494</v>
      </c>
      <c r="W62" s="44">
        <f t="shared" si="15"/>
        <v>4455799</v>
      </c>
      <c r="X62" s="44">
        <f t="shared" si="15"/>
        <v>0</v>
      </c>
      <c r="Y62" s="44">
        <f t="shared" si="15"/>
        <v>4455799</v>
      </c>
    </row>
    <row r="63" spans="1:25" ht="29.25" customHeight="1">
      <c r="A63" s="218" t="s">
        <v>428</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2935390</v>
      </c>
      <c r="O63" s="45">
        <f t="shared" si="16"/>
        <v>0</v>
      </c>
      <c r="P63" s="45">
        <f t="shared" si="16"/>
        <v>0</v>
      </c>
      <c r="Q63" s="45">
        <f t="shared" si="16"/>
        <v>0</v>
      </c>
      <c r="R63" s="45">
        <f t="shared" si="16"/>
        <v>0</v>
      </c>
      <c r="S63" s="45">
        <f t="shared" si="16"/>
        <v>0</v>
      </c>
      <c r="T63" s="45">
        <f t="shared" si="16"/>
        <v>0</v>
      </c>
      <c r="U63" s="45">
        <f t="shared" si="16"/>
        <v>-2935390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showGridLines="0" topLeftCell="A12" zoomScale="64" zoomScaleNormal="64" workbookViewId="0">
      <selection activeCell="A22" sqref="A22:J22"/>
    </sheetView>
  </sheetViews>
  <sheetFormatPr defaultRowHeight="12.75"/>
  <cols>
    <col min="10" max="10" width="128.140625" customWidth="1"/>
  </cols>
  <sheetData>
    <row r="1" spans="1:10" ht="18">
      <c r="A1" s="244" t="s">
        <v>468</v>
      </c>
      <c r="B1" s="244"/>
      <c r="C1" s="244"/>
      <c r="D1" s="244"/>
      <c r="E1" s="244"/>
      <c r="F1" s="244"/>
      <c r="G1" s="244"/>
      <c r="H1" s="244"/>
      <c r="I1" s="244"/>
      <c r="J1" s="244"/>
    </row>
    <row r="3" spans="1:10" ht="18">
      <c r="A3" s="245" t="s">
        <v>469</v>
      </c>
    </row>
    <row r="5" spans="1:10" s="247" customFormat="1" ht="54.95" customHeight="1">
      <c r="A5" s="246" t="s">
        <v>470</v>
      </c>
      <c r="B5" s="246"/>
      <c r="C5" s="246"/>
      <c r="D5" s="246"/>
      <c r="E5" s="246"/>
      <c r="F5" s="246"/>
      <c r="G5" s="246"/>
      <c r="H5" s="246"/>
      <c r="I5" s="246"/>
      <c r="J5" s="246"/>
    </row>
    <row r="6" spans="1:10" s="247" customFormat="1" ht="54.95" customHeight="1">
      <c r="A6" s="246" t="s">
        <v>471</v>
      </c>
      <c r="B6" s="246"/>
      <c r="C6" s="246"/>
      <c r="D6" s="246"/>
      <c r="E6" s="246"/>
      <c r="F6" s="246"/>
      <c r="G6" s="246"/>
      <c r="H6" s="246"/>
      <c r="I6" s="246"/>
      <c r="J6" s="246"/>
    </row>
    <row r="7" spans="1:10" s="247" customFormat="1" ht="54.95" customHeight="1">
      <c r="A7" s="246" t="s">
        <v>472</v>
      </c>
      <c r="B7" s="246"/>
      <c r="C7" s="246"/>
      <c r="D7" s="246"/>
      <c r="E7" s="246"/>
      <c r="F7" s="246"/>
      <c r="G7" s="246"/>
      <c r="H7" s="246"/>
      <c r="I7" s="246"/>
      <c r="J7" s="246"/>
    </row>
    <row r="8" spans="1:10" s="247" customFormat="1" ht="54.95" customHeight="1">
      <c r="A8" s="246" t="s">
        <v>473</v>
      </c>
      <c r="B8" s="246"/>
      <c r="C8" s="246"/>
      <c r="D8" s="246"/>
      <c r="E8" s="246"/>
      <c r="F8" s="246"/>
      <c r="G8" s="246"/>
      <c r="H8" s="246"/>
      <c r="I8" s="246"/>
      <c r="J8" s="246"/>
    </row>
    <row r="9" spans="1:10" s="247" customFormat="1" ht="54.95" customHeight="1">
      <c r="A9" s="246" t="s">
        <v>474</v>
      </c>
      <c r="B9" s="246"/>
      <c r="C9" s="246"/>
      <c r="D9" s="246"/>
      <c r="E9" s="246"/>
      <c r="F9" s="246"/>
      <c r="G9" s="246"/>
      <c r="H9" s="246"/>
      <c r="I9" s="246"/>
      <c r="J9" s="246"/>
    </row>
    <row r="10" spans="1:10" ht="30" customHeight="1">
      <c r="A10" s="245" t="s">
        <v>475</v>
      </c>
    </row>
    <row r="11" spans="1:10" ht="11.25" customHeight="1"/>
    <row r="12" spans="1:10" ht="54.95" customHeight="1">
      <c r="A12" s="246" t="s">
        <v>476</v>
      </c>
      <c r="B12" s="246"/>
      <c r="C12" s="246"/>
      <c r="D12" s="246"/>
      <c r="E12" s="246"/>
      <c r="F12" s="246"/>
      <c r="G12" s="246"/>
      <c r="H12" s="246"/>
      <c r="I12" s="246"/>
      <c r="J12" s="246"/>
    </row>
    <row r="13" spans="1:10" ht="54.95" customHeight="1">
      <c r="A13" s="246" t="s">
        <v>477</v>
      </c>
      <c r="B13" s="246"/>
      <c r="C13" s="246"/>
      <c r="D13" s="246"/>
      <c r="E13" s="246"/>
      <c r="F13" s="246"/>
      <c r="G13" s="246"/>
      <c r="H13" s="246"/>
      <c r="I13" s="246"/>
      <c r="J13" s="246"/>
    </row>
    <row r="14" spans="1:10" ht="54.95" customHeight="1">
      <c r="A14" s="246" t="s">
        <v>478</v>
      </c>
      <c r="B14" s="246"/>
      <c r="C14" s="246"/>
      <c r="D14" s="246"/>
      <c r="E14" s="246"/>
      <c r="F14" s="246"/>
      <c r="G14" s="246"/>
      <c r="H14" s="246"/>
      <c r="I14" s="246"/>
      <c r="J14" s="246"/>
    </row>
    <row r="15" spans="1:10" ht="54.95" customHeight="1">
      <c r="A15" s="246" t="s">
        <v>479</v>
      </c>
      <c r="B15" s="246"/>
      <c r="C15" s="246"/>
      <c r="D15" s="246"/>
      <c r="E15" s="246"/>
      <c r="F15" s="246"/>
      <c r="G15" s="246"/>
      <c r="H15" s="246"/>
      <c r="I15" s="246"/>
      <c r="J15" s="246"/>
    </row>
    <row r="16" spans="1:10" ht="30" customHeight="1">
      <c r="A16" s="245" t="s">
        <v>480</v>
      </c>
    </row>
    <row r="17" spans="1:10" ht="30" customHeight="1"/>
    <row r="18" spans="1:10" ht="54.95" customHeight="1">
      <c r="A18" s="246" t="s">
        <v>481</v>
      </c>
      <c r="B18" s="246"/>
      <c r="C18" s="246"/>
      <c r="D18" s="246"/>
      <c r="E18" s="246"/>
      <c r="F18" s="246"/>
      <c r="G18" s="246"/>
      <c r="H18" s="246"/>
      <c r="I18" s="246"/>
      <c r="J18" s="246"/>
    </row>
    <row r="19" spans="1:10" ht="54.95" customHeight="1">
      <c r="A19" s="246" t="s">
        <v>482</v>
      </c>
      <c r="B19" s="246"/>
      <c r="C19" s="246"/>
      <c r="D19" s="246"/>
      <c r="E19" s="246"/>
      <c r="F19" s="246"/>
      <c r="G19" s="246"/>
      <c r="H19" s="246"/>
      <c r="I19" s="246"/>
      <c r="J19" s="246"/>
    </row>
    <row r="20" spans="1:10" ht="54.95" customHeight="1">
      <c r="A20" s="246" t="s">
        <v>483</v>
      </c>
      <c r="B20" s="246"/>
      <c r="C20" s="246"/>
      <c r="D20" s="246"/>
      <c r="E20" s="246"/>
      <c r="F20" s="246"/>
      <c r="G20" s="246"/>
      <c r="H20" s="246"/>
      <c r="I20" s="246"/>
      <c r="J20" s="246"/>
    </row>
    <row r="21" spans="1:10" ht="54.95" customHeight="1">
      <c r="A21" s="246" t="s">
        <v>484</v>
      </c>
      <c r="B21" s="246"/>
      <c r="C21" s="246"/>
      <c r="D21" s="246"/>
      <c r="E21" s="246"/>
      <c r="F21" s="246"/>
      <c r="G21" s="246"/>
      <c r="H21" s="246"/>
      <c r="I21" s="246"/>
      <c r="J21" s="246"/>
    </row>
    <row r="22" spans="1:10" ht="54.95" customHeight="1">
      <c r="A22" s="246" t="s">
        <v>485</v>
      </c>
      <c r="B22" s="246"/>
      <c r="C22" s="246"/>
      <c r="D22" s="246"/>
      <c r="E22" s="246"/>
      <c r="F22" s="246"/>
      <c r="G22" s="246"/>
      <c r="H22" s="246"/>
      <c r="I22" s="246"/>
      <c r="J22" s="246"/>
    </row>
    <row r="23" spans="1:10" ht="54.95" customHeight="1">
      <c r="A23" s="246" t="s">
        <v>486</v>
      </c>
      <c r="B23" s="246"/>
      <c r="C23" s="246"/>
      <c r="D23" s="246"/>
      <c r="E23" s="246"/>
      <c r="F23" s="246"/>
      <c r="G23" s="246"/>
      <c r="H23" s="246"/>
      <c r="I23" s="246"/>
      <c r="J23" s="246"/>
    </row>
    <row r="24" spans="1:10" ht="54.95" customHeight="1">
      <c r="A24" s="246" t="s">
        <v>487</v>
      </c>
      <c r="B24" s="246"/>
      <c r="C24" s="246"/>
      <c r="D24" s="246"/>
      <c r="E24" s="246"/>
      <c r="F24" s="246"/>
      <c r="G24" s="246"/>
      <c r="H24" s="246"/>
      <c r="I24" s="246"/>
      <c r="J24" s="246"/>
    </row>
  </sheetData>
  <mergeCells count="17">
    <mergeCell ref="A23:J23"/>
    <mergeCell ref="A24:J24"/>
    <mergeCell ref="A18:J18"/>
    <mergeCell ref="A19:J19"/>
    <mergeCell ref="A20:J20"/>
    <mergeCell ref="A21:J21"/>
    <mergeCell ref="A22:J22"/>
    <mergeCell ref="A1:J1"/>
    <mergeCell ref="A5:J5"/>
    <mergeCell ref="A6:J6"/>
    <mergeCell ref="A7:J7"/>
    <mergeCell ref="A8:J8"/>
    <mergeCell ref="A9:J9"/>
    <mergeCell ref="A12:J12"/>
    <mergeCell ref="A13:J13"/>
    <mergeCell ref="A14:J14"/>
    <mergeCell ref="A15:J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Gordana Rajhl</cp:lastModifiedBy>
  <cp:lastPrinted>2025-04-29T13:51:27Z</cp:lastPrinted>
  <dcterms:created xsi:type="dcterms:W3CDTF">2008-10-17T11:51:54Z</dcterms:created>
  <dcterms:modified xsi:type="dcterms:W3CDTF">2025-04-29T14:46:20Z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