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0-12-31_GFI-KI\"/>
    </mc:Choice>
  </mc:AlternateContent>
  <xr:revisionPtr revIDLastSave="0" documentId="8_{4B54AC60-2CDA-4CB1-977E-3115AA04676E}" xr6:coauthVersionLast="36" xr6:coauthVersionMax="36" xr10:uidLastSave="{00000000-0000-0000-0000-000000000000}"/>
  <bookViews>
    <workbookView xWindow="0" yWindow="0" windowWidth="24000" windowHeight="9600" activeTab="1"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RDG!$5:$6</definedName>
  </definedNames>
  <calcPr calcId="191029"/>
</workbook>
</file>

<file path=xl/calcChain.xml><?xml version="1.0" encoding="utf-8"?>
<calcChain xmlns="http://schemas.openxmlformats.org/spreadsheetml/2006/main">
  <c r="I77" i="18" l="1"/>
  <c r="H77" i="18"/>
  <c r="I37" i="19" l="1"/>
  <c r="H37" i="19"/>
  <c r="I22"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8" i="19"/>
  <c r="H58" i="19"/>
  <c r="I46" i="19"/>
  <c r="H46" i="19"/>
  <c r="H52" i="18"/>
  <c r="I52" i="18"/>
  <c r="I48" i="18"/>
  <c r="H48" i="18"/>
  <c r="H42" i="18"/>
  <c r="I42" i="18"/>
  <c r="I29" i="18"/>
  <c r="H29" i="18"/>
  <c r="H25" i="18"/>
  <c r="I25" i="18"/>
  <c r="I22" i="18"/>
  <c r="H22" i="18"/>
  <c r="I18" i="18"/>
  <c r="H18" i="18"/>
  <c r="I13" i="18"/>
  <c r="H13" i="18"/>
  <c r="I9" i="18"/>
  <c r="H9" i="18"/>
  <c r="H63" i="18" l="1"/>
  <c r="I63" i="18"/>
  <c r="I78" i="18" s="1"/>
  <c r="R9" i="22"/>
  <c r="R26" i="22"/>
  <c r="H60" i="21"/>
  <c r="H63" i="21" s="1"/>
  <c r="I60" i="21"/>
  <c r="I63" i="21" s="1"/>
  <c r="H78" i="18"/>
  <c r="I40" i="18"/>
  <c r="H40" i="18"/>
  <c r="I45" i="19"/>
  <c r="I67" i="19" s="1"/>
  <c r="H45" i="19"/>
  <c r="H67" i="19" s="1"/>
</calcChain>
</file>

<file path=xl/sharedStrings.xml><?xml version="1.0" encoding="utf-8"?>
<sst xmlns="http://schemas.openxmlformats.org/spreadsheetml/2006/main" count="335" uniqueCount="298">
  <si>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</si>
  <si>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</si>
  <si>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</si>
  <si>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</si>
  <si>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</si>
  <si>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</si>
  <si>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</si>
  <si>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</si>
  <si>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</si>
  <si>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</si>
  <si>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</si>
  <si>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</si>
  <si>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</si>
  <si>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</si>
  <si>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</si>
  <si>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</si>
  <si>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</si>
  <si>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</si>
  <si>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</si>
  <si>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</si>
  <si>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</si>
  <si>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</si>
  <si>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</si>
  <si>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</si>
  <si>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</si>
  <si>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</si>
  <si>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</si>
  <si>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</si>
  <si>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</si>
  <si>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</si>
  <si>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</si>
  <si>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</si>
  <si>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</si>
  <si>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</si>
  <si>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</si>
  <si>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</si>
  <si>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</si>
  <si>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</si>
  <si>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</si>
  <si>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</si>
  <si>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</si>
  <si>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</si>
  <si>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</si>
  <si>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</si>
  <si>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</si>
  <si>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</si>
  <si>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</si>
  <si>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</si>
  <si>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</si>
  <si>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</si>
  <si>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</si>
  <si>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</si>
  <si>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</si>
  <si>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</si>
  <si>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</si>
  <si>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</si>
  <si>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</si>
  <si>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</si>
  <si>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</si>
  <si>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</si>
  <si>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</si>
  <si>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</si>
  <si>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</si>
  <si>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</si>
  <si>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</si>
  <si>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</si>
  <si>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</si>
  <si>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</si>
  <si>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</si>
  <si>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</si>
  <si>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</si>
  <si>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</si>
  <si>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</si>
  <si>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</si>
  <si>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</si>
  <si>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</si>
  <si>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</si>
  <si>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</si>
  <si>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</si>
  <si>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</si>
  <si>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</si>
  <si>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</si>
  <si>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</si>
  <si>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</si>
  <si>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</si>
  <si>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</si>
  <si>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</si>
  <si>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</si>
  <si>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</si>
  <si>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</si>
  <si>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</si>
  <si>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</si>
  <si>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</si>
  <si>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</si>
  <si>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</si>
  <si>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</si>
  <si>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</si>
  <si>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</si>
  <si>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</si>
  <si>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</si>
  <si>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</si>
  <si>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</si>
  <si>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</si>
  <si>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</si>
  <si>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</si>
  <si>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</si>
  <si>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</si>
  <si>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</si>
  <si>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</si>
  <si>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</si>
  <si>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</si>
  <si>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</si>
  <si>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</si>
  <si>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</si>
  <si>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</si>
  <si>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</si>
  <si>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</si>
  <si>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</si>
  <si>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</si>
  <si>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</si>
  <si>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</si>
  <si>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</si>
  <si>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</si>
  <si>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</si>
  <si>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</si>
  <si>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</si>
  <si>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</si>
  <si>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</si>
  <si>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</si>
  <si>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</si>
  <si>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</si>
  <si>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</si>
  <si>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</si>
  <si>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</si>
  <si>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</si>
  <si>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</si>
  <si>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</si>
  <si>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</si>
  <si>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</si>
  <si>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</si>
  <si>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</si>
  <si>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</si>
  <si>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</si>
  <si>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</si>
  <si>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</si>
  <si>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</si>
  <si>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</si>
  <si>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</si>
  <si>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</si>
  <si>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</si>
  <si>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</si>
  <si>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</si>
  <si>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</si>
  <si>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</si>
  <si>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</si>
  <si>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</si>
  <si>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</si>
  <si>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</si>
  <si>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</si>
  <si>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</si>
  <si>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</si>
  <si>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</si>
  <si>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</si>
  <si>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</si>
  <si>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</si>
  <si>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</si>
  <si>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</si>
  <si>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</si>
  <si>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</si>
  <si>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</si>
  <si>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</si>
  <si>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</si>
  <si>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</si>
  <si>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</si>
  <si>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</si>
  <si>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</si>
  <si>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</si>
  <si>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</si>
  <si>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</si>
  <si>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</si>
  <si>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</si>
  <si>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</si>
  <si>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</si>
  <si>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</si>
  <si>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</si>
  <si>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</si>
  <si>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</si>
  <si>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</si>
  <si>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</si>
  <si>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</si>
  <si>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</si>
  <si>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</si>
  <si>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</si>
  <si>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</si>
  <si>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</si>
  <si>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</si>
  <si>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</si>
  <si>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</si>
  <si>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</si>
  <si>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</si>
  <si>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</si>
  <si>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</si>
  <si>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</si>
  <si>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</si>
  <si>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</si>
  <si>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</si>
  <si>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</si>
  <si>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</si>
  <si>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</si>
  <si>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</si>
  <si>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</si>
  <si>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</si>
  <si>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</si>
  <si>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</si>
  <si>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</si>
  <si>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</si>
  <si>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</si>
  <si>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</si>
  <si>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</si>
  <si>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</si>
  <si>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</si>
  <si>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</si>
  <si>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</si>
  <si>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</si>
  <si>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</si>
  <si>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</si>
  <si>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</si>
  <si>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</si>
  <si>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</si>
  <si>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</si>
  <si>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</si>
  <si>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</si>
  <si>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</si>
  <si>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</si>
  <si>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</si>
  <si>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</si>
  <si>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</si>
  <si>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</si>
  <si>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</si>
  <si>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</si>
  <si>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</si>
  <si>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</si>
  <si>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</si>
  <si>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</si>
  <si>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</si>
  <si>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</si>
  <si>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</si>
  <si>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</si>
  <si>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</si>
  <si>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</si>
  <si>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</si>
  <si>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</si>
  <si>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</si>
  <si>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</si>
  <si>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</si>
  <si>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</si>
  <si>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</si>
  <si>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</si>
  <si>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</si>
  <si>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</si>
  <si>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</si>
  <si>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</si>
  <si>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</si>
  <si>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</si>
  <si>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</si>
  <si>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</si>
  <si>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</si>
  <si>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</si>
  <si>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</si>
  <si>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</si>
  <si>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</si>
  <si>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</si>
  <si>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</si>
  <si>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</si>
  <si>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</si>
  <si>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</si>
  <si>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</si>
  <si>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</si>
  <si>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</si>
  <si>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</si>
  <si>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</si>
  <si>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</si>
  <si>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</si>
  <si>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</si>
  <si>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</si>
  <si>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</si>
  <si>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</si>
  <si>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</si>
  <si>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</si>
  <si>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</si>
  <si>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</si>
  <si>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</si>
  <si>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BDO Croatia d.o.o.</t>
  </si>
  <si>
    <t>Ivan Čajko</t>
  </si>
  <si>
    <t xml:space="preserve">stanje na dan 31.12.2020 </t>
  </si>
  <si>
    <t>Obveznik: PODRAVSKA BANKA DD</t>
  </si>
  <si>
    <t>u razdoblju 01.01.2020 do 31.12.2020</t>
  </si>
  <si>
    <t xml:space="preserve">                   BILJEŠKE UZ FINANCIJSKE IZVJEŠTAJE - GFI
Naziv izdavatelja:   PODRAVSKA BANKA DD
OIB:   97326283154
Izvještajno razdoblje: 1. siječnja 2020. - 31. prosinca 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</si>
</sst>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0">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10" borderId="2" xfId="0" applyFont="1" applyFill="1" applyBorder="1"/>
    <xf numFmtId="0" fontId="0" fillId="10" borderId="13" xfId="0" applyFill="1" applyBorder="1"/>
    <xf numFmtId="0" fontId="4" fillId="10" borderId="17" xfId="0" applyFont="1" applyFill="1" applyBorder="1" applyAlignment="1">
      <alignment vertical="center"/>
    </xf>
    <xf numFmtId="0" fontId="0" fillId="10" borderId="16" xfId="0" applyFill="1" applyBorder="1"/>
    <xf numFmtId="0" fontId="23" fillId="10" borderId="15" xfId="0" applyFont="1" applyFill="1" applyBorder="1"/>
    <xf numFmtId="0" fontId="23" fillId="10" borderId="16" xfId="0" applyFont="1" applyFill="1" applyBorder="1" applyAlignment="1">
      <alignment wrapText="1"/>
    </xf>
    <xf numFmtId="0" fontId="23" fillId="10" borderId="16"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16" xfId="0" applyFont="1" applyFill="1" applyBorder="1" applyAlignment="1">
      <alignment horizontal="center" vertical="center"/>
    </xf>
    <xf numFmtId="0" fontId="23" fillId="10" borderId="15" xfId="0" applyFont="1" applyFill="1" applyBorder="1" applyAlignment="1">
      <alignment vertical="top"/>
    </xf>
    <xf numFmtId="0" fontId="4"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23" fillId="10" borderId="0" xfId="0" applyFont="1" applyFill="1" applyBorder="1" applyAlignment="1">
      <alignment wrapText="1"/>
    </xf>
    <xf numFmtId="0" fontId="23" fillId="10" borderId="15" xfId="0" applyFont="1" applyFill="1" applyBorder="1" applyAlignment="1">
      <alignment wrapText="1"/>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16"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16" xfId="0" applyFont="1" applyFill="1" applyBorder="1" applyAlignment="1">
      <alignment vertical="center"/>
    </xf>
    <xf numFmtId="0" fontId="26" fillId="10" borderId="16" xfId="0" applyFont="1" applyFill="1" applyBorder="1"/>
    <xf numFmtId="1" fontId="3" fillId="11" borderId="18" xfId="0" applyNumberFormat="1" applyFont="1" applyFill="1" applyBorder="1" applyAlignment="1" applyProtection="1">
      <alignment horizontal="center" vertical="center"/>
      <protection locked="0"/>
    </xf>
    <xf numFmtId="49" fontId="3" fillId="11" borderId="18"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1" fillId="0" borderId="0" xfId="0" applyFont="1"/>
    <xf numFmtId="0" fontId="19" fillId="10" borderId="12" xfId="0" applyFont="1" applyFill="1" applyBorder="1" applyAlignment="1">
      <alignment vertical="center"/>
    </xf>
    <xf numFmtId="0" fontId="19" fillId="10" borderId="2" xfId="0" applyFont="1" applyFill="1" applyBorder="1" applyAlignment="1">
      <alignment vertical="center"/>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5"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5"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16" xfId="0" applyFont="1" applyFill="1" applyBorder="1" applyAlignment="1">
      <alignment horizontal="lef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24" fillId="10" borderId="15" xfId="0" applyFont="1" applyFill="1" applyBorder="1" applyAlignment="1">
      <alignment vertical="center"/>
    </xf>
    <xf numFmtId="0" fontId="24" fillId="10" borderId="0" xfId="0" applyFont="1" applyFill="1" applyBorder="1" applyAlignment="1">
      <alignment vertical="center"/>
    </xf>
    <xf numFmtId="0" fontId="4" fillId="10" borderId="15" xfId="0" applyFont="1" applyFill="1" applyBorder="1" applyAlignment="1">
      <alignment horizontal="right" vertical="center" wrapText="1"/>
    </xf>
    <xf numFmtId="0" fontId="23" fillId="10" borderId="15" xfId="0" applyFont="1" applyFill="1" applyBorder="1" applyAlignment="1">
      <alignment wrapText="1"/>
    </xf>
    <xf numFmtId="0" fontId="4" fillId="10" borderId="16" xfId="0" applyFont="1" applyFill="1" applyBorder="1" applyAlignment="1">
      <alignment horizontal="right" vertical="center" wrapText="1"/>
    </xf>
    <xf numFmtId="0" fontId="4" fillId="10" borderId="15"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4" fillId="10" borderId="15"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16"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5"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5"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16" xfId="0" applyFont="1" applyFill="1" applyBorder="1" applyAlignment="1">
      <alignment horizontal="center" vertical="center"/>
    </xf>
    <xf numFmtId="49" fontId="3" fillId="9" borderId="1" xfId="0" applyNumberFormat="1"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49" fontId="3"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3"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2"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19" connectionId="0">
    <xmlCellPr id="1" xr6:uid="{00000000-0010-0000-A300-000001000000}" uniqueName="P1072605">
      <xmlPr mapId="2" xpath="/GFI-IZD-KI/ISD-KI_1000339/P1072605" xmlDataType="decimal"/>
    </xmlCellPr>
  </singleXmlCell>
  <singleXmlCell id="165" xr6:uid="{00000000-000C-0000-FFFF-FFFFA4000000}" r="I19" connectionId="0">
    <xmlCellPr id="1" xr6:uid="{00000000-0010-0000-A400-000001000000}" uniqueName="P1072606">
      <xmlPr mapId="2" xpath="/GFI-IZD-KI/ISD-KI_1000339/P1072606" xmlDataType="decimal"/>
    </xmlCellPr>
  </singleXmlCell>
  <singleXmlCell id="166" xr6:uid="{00000000-000C-0000-FFFF-FFFFA5000000}" r="H20" connectionId="0">
    <xmlCellPr id="1" xr6:uid="{00000000-0010-0000-A500-000001000000}" uniqueName="P1072607">
      <xmlPr mapId="2" xpath="/GFI-IZD-KI/ISD-KI_1000339/P1072607" xmlDataType="decimal"/>
    </xmlCellPr>
  </singleXmlCell>
  <singleXmlCell id="167" xr6:uid="{00000000-000C-0000-FFFF-FFFFA6000000}" r="I20" connectionId="0">
    <xmlCellPr id="1" xr6:uid="{00000000-0010-0000-A600-000001000000}" uniqueName="P1072608">
      <xmlPr mapId="2" xpath="/GFI-IZD-KI/ISD-KI_1000339/P1072608" xmlDataType="decimal"/>
    </xmlCellPr>
  </singleXmlCell>
  <singleXmlCell id="168" xr6:uid="{00000000-000C-0000-FFFF-FFFFA7000000}" r="H21" connectionId="0">
    <xmlCellPr id="1" xr6:uid="{00000000-0010-0000-A700-000001000000}" uniqueName="P1072609">
      <xmlPr mapId="2" xpath="/GFI-IZD-KI/ISD-KI_1000339/P1072609" xmlDataType="decimal"/>
    </xmlCellPr>
  </singleXmlCell>
  <singleXmlCell id="169" xr6:uid="{00000000-000C-0000-FFFF-FFFFA8000000}" r="I21" connectionId="0">
    <xmlCellPr id="1" xr6:uid="{00000000-0010-0000-A800-000001000000}" uniqueName="P1072610">
      <xmlPr mapId="2" xpath="/GFI-IZD-KI/ISD-KI_1000339/P1072610" xmlDataType="decimal"/>
    </xmlCellPr>
  </singleXmlCell>
  <singleXmlCell id="170" xr6:uid="{00000000-000C-0000-FFFF-FFFFA9000000}" r="H22" connectionId="0">
    <xmlCellPr id="1" xr6:uid="{00000000-0010-0000-A900-000001000000}" uniqueName="P1072611">
      <xmlPr mapId="2" xpath="/GFI-IZD-KI/ISD-KI_1000339/P1072611" xmlDataType="decimal"/>
    </xmlCellPr>
  </singleXmlCell>
  <singleXmlCell id="171" xr6:uid="{00000000-000C-0000-FFFF-FFFFAA000000}" r="I22" connectionId="0">
    <xmlCellPr id="1" xr6:uid="{00000000-0010-0000-AA00-000001000000}" uniqueName="P1072612">
      <xmlPr mapId="2" xpath="/GFI-IZD-KI/ISD-KI_1000339/P1072612" xmlDataType="decimal"/>
    </xmlCellPr>
  </singleXmlCell>
  <singleXmlCell id="172" xr6:uid="{00000000-000C-0000-FFFF-FFFFAB000000}" r="H23" connectionId="0">
    <xmlCellPr id="1" xr6:uid="{00000000-0010-0000-AB00-000001000000}" uniqueName="P1072613">
      <xmlPr mapId="2" xpath="/GFI-IZD-KI/ISD-KI_1000339/P1072613" xmlDataType="decimal"/>
    </xmlCellPr>
  </singleXmlCell>
  <singleXmlCell id="173" xr6:uid="{00000000-000C-0000-FFFF-FFFFAC000000}" r="I23" connectionId="0">
    <xmlCellPr id="1" xr6:uid="{00000000-0010-0000-AC00-000001000000}" uniqueName="P1072614">
      <xmlPr mapId="2" xpath="/GFI-IZD-KI/ISD-KI_1000339/P1072614" xmlDataType="decimal"/>
    </xmlCellPr>
  </singleXmlCell>
  <singleXmlCell id="174" xr6:uid="{00000000-000C-0000-FFFF-FFFFAD000000}" r="H24" connectionId="0">
    <xmlCellPr id="1" xr6:uid="{00000000-0010-0000-AD00-000001000000}" uniqueName="P1121612">
      <xmlPr mapId="2" xpath="/GFI-IZD-KI/ISD-KI_1000339/P1121612" xmlDataType="decimal"/>
    </xmlCellPr>
  </singleXmlCell>
  <singleXmlCell id="175" xr6:uid="{00000000-000C-0000-FFFF-FFFFAE000000}" r="I24" connectionId="0">
    <xmlCellPr id="1" xr6:uid="{00000000-0010-0000-AE00-000001000000}" uniqueName="P1121613">
      <xmlPr mapId="2" xpath="/GFI-IZD-KI/ISD-KI_1000339/P1121613" xmlDataType="decimal"/>
    </xmlCellPr>
  </singleXmlCell>
  <singleXmlCell id="176" xr6:uid="{00000000-000C-0000-FFFF-FFFFAF000000}" r="H25" connectionId="0">
    <xmlCellPr id="1" xr6:uid="{00000000-0010-0000-AF00-000001000000}" uniqueName="P1072615">
      <xmlPr mapId="2" xpath="/GFI-IZD-KI/ISD-KI_1000339/P1072615" xmlDataType="decimal"/>
    </xmlCellPr>
  </singleXmlCell>
  <singleXmlCell id="177" xr6:uid="{00000000-000C-0000-FFFF-FFFFB0000000}" r="I25" connectionId="0">
    <xmlCellPr id="1" xr6:uid="{00000000-0010-0000-B000-000001000000}" uniqueName="P1072616">
      <xmlPr mapId="2" xpath="/GFI-IZD-KI/ISD-KI_1000339/P1072616" xmlDataType="decimal"/>
    </xmlCellPr>
  </singleXmlCell>
  <singleXmlCell id="178" xr6:uid="{00000000-000C-0000-FFFF-FFFFB1000000}" r="H26" connectionId="0">
    <xmlCellPr id="1" xr6:uid="{00000000-0010-0000-B100-000001000000}" uniqueName="P1072617">
      <xmlPr mapId="2" xpath="/GFI-IZD-KI/ISD-KI_1000339/P1072617" xmlDataType="decimal"/>
    </xmlCellPr>
  </singleXmlCell>
  <singleXmlCell id="179" xr6:uid="{00000000-000C-0000-FFFF-FFFFB2000000}" r="I26" connectionId="0">
    <xmlCellPr id="1" xr6:uid="{00000000-0010-0000-B200-000001000000}" uniqueName="P1072618">
      <xmlPr mapId="2" xpath="/GFI-IZD-KI/ISD-KI_1000339/P1072618" xmlDataType="decimal"/>
    </xmlCellPr>
  </singleXmlCell>
  <singleXmlCell id="180" xr6:uid="{00000000-000C-0000-FFFF-FFFFB3000000}" r="H27" connectionId="0">
    <xmlCellPr id="1" xr6:uid="{00000000-0010-0000-B300-000001000000}" uniqueName="P1072619">
      <xmlPr mapId="2" xpath="/GFI-IZD-KI/ISD-KI_1000339/P1072619" xmlDataType="decimal"/>
    </xmlCellPr>
  </singleXmlCell>
  <singleXmlCell id="181" xr6:uid="{00000000-000C-0000-FFFF-FFFFB4000000}" r="I27" connectionId="0">
    <xmlCellPr id="1" xr6:uid="{00000000-0010-0000-B400-000001000000}" uniqueName="P1072620">
      <xmlPr mapId="2" xpath="/GFI-IZD-KI/ISD-KI_1000339/P1072620" xmlDataType="decimal"/>
    </xmlCellPr>
  </singleXmlCell>
  <singleXmlCell id="182" xr6:uid="{00000000-000C-0000-FFFF-FFFFB5000000}" r="H28" connectionId="0">
    <xmlCellPr id="1" xr6:uid="{00000000-0010-0000-B500-000001000000}" uniqueName="P1072621">
      <xmlPr mapId="2" xpath="/GFI-IZD-KI/ISD-KI_1000339/P1072621" xmlDataType="decimal"/>
    </xmlCellPr>
  </singleXmlCell>
  <singleXmlCell id="183" xr6:uid="{00000000-000C-0000-FFFF-FFFFB6000000}" r="I28" connectionId="0">
    <xmlCellPr id="1" xr6:uid="{00000000-0010-0000-B600-000001000000}" uniqueName="P1072622">
      <xmlPr mapId="2" xpath="/GFI-IZD-KI/ISD-KI_1000339/P1072622" xmlDataType="decimal"/>
    </xmlCellPr>
  </singleXmlCell>
  <singleXmlCell id="184" xr6:uid="{00000000-000C-0000-FFFF-FFFFB7000000}" r="H29" connectionId="0">
    <xmlCellPr id="1" xr6:uid="{00000000-0010-0000-B700-000001000000}" uniqueName="P1072623">
      <xmlPr mapId="2" xpath="/GFI-IZD-KI/ISD-KI_1000339/P1072623" xmlDataType="decimal"/>
    </xmlCellPr>
  </singleXmlCell>
  <singleXmlCell id="185" xr6:uid="{00000000-000C-0000-FFFF-FFFFB8000000}" r="I29" connectionId="0">
    <xmlCellPr id="1" xr6:uid="{00000000-0010-0000-B800-000001000000}" uniqueName="P1072624">
      <xmlPr mapId="2" xpath="/GFI-IZD-KI/ISD-KI_1000339/P1072624" xmlDataType="decimal"/>
    </xmlCellPr>
  </singleXmlCell>
  <singleXmlCell id="186" xr6:uid="{00000000-000C-0000-FFFF-FFFFB9000000}" r="H30" connectionId="0">
    <xmlCellPr id="1" xr6:uid="{00000000-0010-0000-B900-000001000000}" uniqueName="P1072625">
      <xmlPr mapId="2" xpath="/GFI-IZD-KI/ISD-KI_1000339/P1072625" xmlDataType="decimal"/>
    </xmlCellPr>
  </singleXmlCell>
  <singleXmlCell id="187" xr6:uid="{00000000-000C-0000-FFFF-FFFFBA000000}" r="I30" connectionId="0">
    <xmlCellPr id="1" xr6:uid="{00000000-0010-0000-BA00-000001000000}" uniqueName="P1072626">
      <xmlPr mapId="2" xpath="/GFI-IZD-KI/ISD-KI_1000339/P1072626" xmlDataType="decimal"/>
    </xmlCellPr>
  </singleXmlCell>
  <singleXmlCell id="188" xr6:uid="{00000000-000C-0000-FFFF-FFFFBB000000}" r="H31" connectionId="0">
    <xmlCellPr id="1" xr6:uid="{00000000-0010-0000-BB00-000001000000}" uniqueName="P1072627">
      <xmlPr mapId="2" xpath="/GFI-IZD-KI/ISD-KI_1000339/P1072627" xmlDataType="decimal"/>
    </xmlCellPr>
  </singleXmlCell>
  <singleXmlCell id="189" xr6:uid="{00000000-000C-0000-FFFF-FFFFBC000000}" r="I31" connectionId="0">
    <xmlCellPr id="1" xr6:uid="{00000000-0010-0000-BC00-000001000000}" uniqueName="P1072628">
      <xmlPr mapId="2" xpath="/GFI-IZD-KI/ISD-KI_1000339/P1072628" xmlDataType="decimal"/>
    </xmlCellPr>
  </singleXmlCell>
  <singleXmlCell id="190" xr6:uid="{00000000-000C-0000-FFFF-FFFFBD000000}" r="H32" connectionId="0">
    <xmlCellPr id="1" xr6:uid="{00000000-0010-0000-BD00-000001000000}" uniqueName="P1072629">
      <xmlPr mapId="2" xpath="/GFI-IZD-KI/ISD-KI_1000339/P1072629" xmlDataType="decimal"/>
    </xmlCellPr>
  </singleXmlCell>
  <singleXmlCell id="191" xr6:uid="{00000000-000C-0000-FFFF-FFFFBE000000}" r="I32" connectionId="0">
    <xmlCellPr id="1" xr6:uid="{00000000-0010-0000-BE00-000001000000}" uniqueName="P1072630">
      <xmlPr mapId="2" xpath="/GFI-IZD-KI/ISD-KI_1000339/P1072630" xmlDataType="decimal"/>
    </xmlCellPr>
  </singleXmlCell>
  <singleXmlCell id="192" xr6:uid="{00000000-000C-0000-FFFF-FFFFBF000000}" r="H33" connectionId="0">
    <xmlCellPr id="1" xr6:uid="{00000000-0010-0000-BF00-000001000000}" uniqueName="P1072631">
      <xmlPr mapId="2" xpath="/GFI-IZD-KI/ISD-KI_1000339/P1072631" xmlDataType="decimal"/>
    </xmlCellPr>
  </singleXmlCell>
  <singleXmlCell id="193" xr6:uid="{00000000-000C-0000-FFFF-FFFFC0000000}" r="I33" connectionId="0">
    <xmlCellPr id="1" xr6:uid="{00000000-0010-0000-C000-000001000000}" uniqueName="P1072632">
      <xmlPr mapId="2" xpath="/GFI-IZD-KI/ISD-KI_1000339/P1072632" xmlDataType="decimal"/>
    </xmlCellPr>
  </singleXmlCell>
  <singleXmlCell id="194" xr6:uid="{00000000-000C-0000-FFFF-FFFFC1000000}" r="H34" connectionId="0">
    <xmlCellPr id="1" xr6:uid="{00000000-0010-0000-C100-000001000000}" uniqueName="P1072633">
      <xmlPr mapId="2" xpath="/GFI-IZD-KI/ISD-KI_1000339/P1072633" xmlDataType="decimal"/>
    </xmlCellPr>
  </singleXmlCell>
  <singleXmlCell id="195" xr6:uid="{00000000-000C-0000-FFFF-FFFFC2000000}" r="I34" connectionId="0">
    <xmlCellPr id="1" xr6:uid="{00000000-0010-0000-C200-000001000000}" uniqueName="P1072634">
      <xmlPr mapId="2" xpath="/GFI-IZD-KI/ISD-KI_1000339/P1072634" xmlDataType="decimal"/>
    </xmlCellPr>
  </singleXmlCell>
  <singleXmlCell id="196" xr6:uid="{00000000-000C-0000-FFFF-FFFFC3000000}" r="H35" connectionId="0">
    <xmlCellPr id="1" xr6:uid="{00000000-0010-0000-C300-000001000000}" uniqueName="P1072635">
      <xmlPr mapId="2" xpath="/GFI-IZD-KI/ISD-KI_1000339/P1072635" xmlDataType="decimal"/>
    </xmlCellPr>
  </singleXmlCell>
  <singleXmlCell id="197" xr6:uid="{00000000-000C-0000-FFFF-FFFFC4000000}" r="I35" connectionId="0">
    <xmlCellPr id="1" xr6:uid="{00000000-0010-0000-C400-000001000000}" uniqueName="P1072636">
      <xmlPr mapId="2" xpath="/GFI-IZD-KI/ISD-KI_1000339/P1072636" xmlDataType="decimal"/>
    </xmlCellPr>
  </singleXmlCell>
  <singleXmlCell id="198" xr6:uid="{00000000-000C-0000-FFFF-FFFFC5000000}" r="H36" connectionId="0">
    <xmlCellPr id="1" xr6:uid="{00000000-0010-0000-C500-000001000000}" uniqueName="P1072637">
      <xmlPr mapId="2" xpath="/GFI-IZD-KI/ISD-KI_1000339/P1072637" xmlDataType="decimal"/>
    </xmlCellPr>
  </singleXmlCell>
  <singleXmlCell id="199" xr6:uid="{00000000-000C-0000-FFFF-FFFFC6000000}" r="I36" connectionId="0">
    <xmlCellPr id="1" xr6:uid="{00000000-0010-0000-C600-000001000000}" uniqueName="P1072638">
      <xmlPr mapId="2" xpath="/GFI-IZD-KI/ISD-KI_1000339/P1072638" xmlDataType="decimal"/>
    </xmlCellPr>
  </singleXmlCell>
  <singleXmlCell id="200" xr6:uid="{00000000-000C-0000-FFFF-FFFFC7000000}" r="H37" connectionId="0">
    <xmlCellPr id="1" xr6:uid="{00000000-0010-0000-C700-000001000000}" uniqueName="P1072639">
      <xmlPr mapId="2" xpath="/GFI-IZD-KI/ISD-KI_1000339/P1072639" xmlDataType="decimal"/>
    </xmlCellPr>
  </singleXmlCell>
  <singleXmlCell id="201" xr6:uid="{00000000-000C-0000-FFFF-FFFFC8000000}" r="I37" connectionId="0">
    <xmlCellPr id="1" xr6:uid="{00000000-0010-0000-C800-000001000000}" uniqueName="P1072640">
      <xmlPr mapId="2" xpath="/GFI-IZD-KI/ISD-KI_1000339/P1072640" xmlDataType="decimal"/>
    </xmlCellPr>
  </singleXmlCell>
  <singleXmlCell id="202" xr6:uid="{00000000-000C-0000-FFFF-FFFFC9000000}" r="H38" connectionId="0">
    <xmlCellPr id="1" xr6:uid="{00000000-0010-0000-C900-000001000000}" uniqueName="P1072641">
      <xmlPr mapId="2" xpath="/GFI-IZD-KI/ISD-KI_1000339/P1072641" xmlDataType="decimal"/>
    </xmlCellPr>
  </singleXmlCell>
  <singleXmlCell id="203" xr6:uid="{00000000-000C-0000-FFFF-FFFFCA000000}" r="I38" connectionId="0">
    <xmlCellPr id="1" xr6:uid="{00000000-0010-0000-CA00-000001000000}" uniqueName="P1072642">
      <xmlPr mapId="2" xpath="/GFI-IZD-KI/ISD-KI_1000339/P1072642" xmlDataType="decimal"/>
    </xmlCellPr>
  </singleXmlCell>
  <singleXmlCell id="204" xr6:uid="{00000000-000C-0000-FFFF-FFFFCB000000}" r="H39" connectionId="0">
    <xmlCellPr id="1" xr6:uid="{00000000-0010-0000-CB00-000001000000}" uniqueName="P1072643">
      <xmlPr mapId="2" xpath="/GFI-IZD-KI/ISD-KI_1000339/P1072643" xmlDataType="decimal"/>
    </xmlCellPr>
  </singleXmlCell>
  <singleXmlCell id="205" xr6:uid="{00000000-000C-0000-FFFF-FFFFCC000000}" r="I39" connectionId="0">
    <xmlCellPr id="1" xr6:uid="{00000000-0010-0000-CC00-000001000000}" uniqueName="P1072644">
      <xmlPr mapId="2" xpath="/GFI-IZD-KI/ISD-KI_1000339/P1072644" xmlDataType="decimal"/>
    </xmlCellPr>
  </singleXmlCell>
  <singleXmlCell id="206" xr6:uid="{00000000-000C-0000-FFFF-FFFFCD000000}" r="H40" connectionId="0">
    <xmlCellPr id="1" xr6:uid="{00000000-0010-0000-CD00-000001000000}" uniqueName="P1072645">
      <xmlPr mapId="2" xpath="/GFI-IZD-KI/ISD-KI_1000339/P1072645" xmlDataType="decimal"/>
    </xmlCellPr>
  </singleXmlCell>
  <singleXmlCell id="207" xr6:uid="{00000000-000C-0000-FFFF-FFFFCE000000}" r="I40" connectionId="0">
    <xmlCellPr id="1" xr6:uid="{00000000-0010-0000-CE00-000001000000}" uniqueName="P1072646">
      <xmlPr mapId="2" xpath="/GFI-IZD-KI/ISD-KI_1000339/P1072646" xmlDataType="decimal"/>
    </xmlCellPr>
  </singleXmlCell>
  <singleXmlCell id="208" xr6:uid="{00000000-000C-0000-FFFF-FFFFCF000000}" r="H41" connectionId="0">
    <xmlCellPr id="1" xr6:uid="{00000000-0010-0000-CF00-000001000000}" uniqueName="P1072647">
      <xmlPr mapId="2" xpath="/GFI-IZD-KI/ISD-KI_1000339/P1072647" xmlDataType="decimal"/>
    </xmlCellPr>
  </singleXmlCell>
  <singleXmlCell id="209" xr6:uid="{00000000-000C-0000-FFFF-FFFFD0000000}" r="I41" connectionId="0">
    <xmlCellPr id="1" xr6:uid="{00000000-0010-0000-D000-000001000000}" uniqueName="P1072648">
      <xmlPr mapId="2" xpath="/GFI-IZD-KI/ISD-KI_1000339/P1072648" xmlDataType="decimal"/>
    </xmlCellPr>
  </singleXmlCell>
  <singleXmlCell id="210" xr6:uid="{00000000-000C-0000-FFFF-FFFFD1000000}" r="H42" connectionId="0">
    <xmlCellPr id="1" xr6:uid="{00000000-0010-0000-D100-000001000000}" uniqueName="P1072649">
      <xmlPr mapId="2" xpath="/GFI-IZD-KI/ISD-KI_1000339/P1072649" xmlDataType="decimal"/>
    </xmlCellPr>
  </singleXmlCell>
  <singleXmlCell id="211" xr6:uid="{00000000-000C-0000-FFFF-FFFFD2000000}" r="I42" connectionId="0">
    <xmlCellPr id="1" xr6:uid="{00000000-0010-0000-D200-000001000000}" uniqueName="P1072650">
      <xmlPr mapId="2" xpath="/GFI-IZD-KI/ISD-KI_1000339/P1072650" xmlDataType="decimal"/>
    </xmlCellPr>
  </singleXmlCell>
  <singleXmlCell id="212" xr6:uid="{00000000-000C-0000-FFFF-FFFFD3000000}" r="H44" connectionId="0">
    <xmlCellPr id="1" xr6:uid="{00000000-0010-0000-D300-000001000000}" uniqueName="P1072651">
      <xmlPr mapId="2" xpath="/GFI-IZD-KI/ISD-KI_1000339/P1072651" xmlDataType="decimal"/>
    </xmlCellPr>
  </singleXmlCell>
  <singleXmlCell id="213" xr6:uid="{00000000-000C-0000-FFFF-FFFFD4000000}" r="I44" connectionId="0">
    <xmlCellPr id="1" xr6:uid="{00000000-0010-0000-D400-000001000000}" uniqueName="P1072652">
      <xmlPr mapId="2" xpath="/GFI-IZD-KI/ISD-KI_1000339/P1072652" xmlDataType="decimal"/>
    </xmlCellPr>
  </singleXmlCell>
  <singleXmlCell id="214" xr6:uid="{00000000-000C-0000-FFFF-FFFFD5000000}" r="H45" connectionId="0">
    <xmlCellPr id="1" xr6:uid="{00000000-0010-0000-D500-000001000000}" uniqueName="P1072653">
      <xmlPr mapId="2" xpath="/GFI-IZD-KI/ISD-KI_1000339/P1072653" xmlDataType="decimal"/>
    </xmlCellPr>
  </singleXmlCell>
  <singleXmlCell id="215" xr6:uid="{00000000-000C-0000-FFFF-FFFFD6000000}" r="I45" connectionId="0">
    <xmlCellPr id="1" xr6:uid="{00000000-0010-0000-D600-000001000000}" uniqueName="P1072654">
      <xmlPr mapId="2" xpath="/GFI-IZD-KI/ISD-KI_1000339/P1072654" xmlDataType="decimal"/>
    </xmlCellPr>
  </singleXmlCell>
  <singleXmlCell id="216" xr6:uid="{00000000-000C-0000-FFFF-FFFFD7000000}" r="H46" connectionId="0">
    <xmlCellPr id="1" xr6:uid="{00000000-0010-0000-D700-000001000000}" uniqueName="P1072655">
      <xmlPr mapId="2" xpath="/GFI-IZD-KI/ISD-KI_1000339/P1072655" xmlDataType="decimal"/>
    </xmlCellPr>
  </singleXmlCell>
  <singleXmlCell id="217" xr6:uid="{00000000-000C-0000-FFFF-FFFFD8000000}" r="I46" connectionId="0">
    <xmlCellPr id="1" xr6:uid="{00000000-0010-0000-D800-000001000000}" uniqueName="P1072656">
      <xmlPr mapId="2" xpath="/GFI-IZD-KI/ISD-KI_1000339/P1072656" xmlDataType="decimal"/>
    </xmlCellPr>
  </singleXmlCell>
  <singleXmlCell id="218" xr6:uid="{00000000-000C-0000-FFFF-FFFFD9000000}" r="H47" connectionId="0">
    <xmlCellPr id="1" xr6:uid="{00000000-0010-0000-D900-000001000000}" uniqueName="P1072657">
      <xmlPr mapId="2" xpath="/GFI-IZD-KI/ISD-KI_1000339/P1072657" xmlDataType="decimal"/>
    </xmlCellPr>
  </singleXmlCell>
  <singleXmlCell id="219" xr6:uid="{00000000-000C-0000-FFFF-FFFFDA000000}" r="I47" connectionId="0">
    <xmlCellPr id="1" xr6:uid="{00000000-0010-0000-DA00-000001000000}" uniqueName="P1072658">
      <xmlPr mapId="2" xpath="/GFI-IZD-KI/ISD-KI_1000339/P1072658" xmlDataType="decimal"/>
    </xmlCellPr>
  </singleXmlCell>
  <singleXmlCell id="220" xr6:uid="{00000000-000C-0000-FFFF-FFFFDB000000}" r="H48" connectionId="0">
    <xmlCellPr id="1" xr6:uid="{00000000-0010-0000-DB00-000001000000}" uniqueName="P1072659">
      <xmlPr mapId="2" xpath="/GFI-IZD-KI/ISD-KI_1000339/P1072659" xmlDataType="decimal"/>
    </xmlCellPr>
  </singleXmlCell>
  <singleXmlCell id="221" xr6:uid="{00000000-000C-0000-FFFF-FFFFDC000000}" r="I48" connectionId="0">
    <xmlCellPr id="1" xr6:uid="{00000000-0010-0000-DC00-000001000000}" uniqueName="P1072660">
      <xmlPr mapId="2" xpath="/GFI-IZD-KI/ISD-KI_1000339/P1072660" xmlDataType="decimal"/>
    </xmlCellPr>
  </singleXmlCell>
  <singleXmlCell id="222" xr6:uid="{00000000-000C-0000-FFFF-FFFFDD000000}" r="H49" connectionId="0">
    <xmlCellPr id="1" xr6:uid="{00000000-0010-0000-DD00-000001000000}" uniqueName="P1072661">
      <xmlPr mapId="2" xpath="/GFI-IZD-KI/ISD-KI_1000339/P1072661" xmlDataType="decimal"/>
    </xmlCellPr>
  </singleXmlCell>
  <singleXmlCell id="223" xr6:uid="{00000000-000C-0000-FFFF-FFFFDE000000}" r="I49" connectionId="0">
    <xmlCellPr id="1" xr6:uid="{00000000-0010-0000-DE00-000001000000}" uniqueName="P1072662">
      <xmlPr mapId="2" xpath="/GFI-IZD-KI/ISD-KI_1000339/P1072662" xmlDataType="decimal"/>
    </xmlCellPr>
  </singleXmlCell>
  <singleXmlCell id="224" xr6:uid="{00000000-000C-0000-FFFF-FFFFDF000000}" r="H50" connectionId="0">
    <xmlCellPr id="1" xr6:uid="{00000000-0010-0000-DF00-000001000000}" uniqueName="P1072663">
      <xmlPr mapId="2" xpath="/GFI-IZD-KI/ISD-KI_1000339/P1072663" xmlDataType="decimal"/>
    </xmlCellPr>
  </singleXmlCell>
  <singleXmlCell id="225" xr6:uid="{00000000-000C-0000-FFFF-FFFFE0000000}" r="I50" connectionId="0">
    <xmlCellPr id="1" xr6:uid="{00000000-0010-0000-E000-000001000000}" uniqueName="P1072664">
      <xmlPr mapId="2" xpath="/GFI-IZD-KI/ISD-KI_1000339/P1072664" xmlDataType="decimal"/>
    </xmlCellPr>
  </singleXmlCell>
  <singleXmlCell id="226" xr6:uid="{00000000-000C-0000-FFFF-FFFFE1000000}" r="H51" connectionId="0">
    <xmlCellPr id="1" xr6:uid="{00000000-0010-0000-E100-000001000000}" uniqueName="P1072665">
      <xmlPr mapId="2" xpath="/GFI-IZD-KI/ISD-KI_1000339/P1072665" xmlDataType="decimal"/>
    </xmlCellPr>
  </singleXmlCell>
  <singleXmlCell id="227" xr6:uid="{00000000-000C-0000-FFFF-FFFFE2000000}" r="I51" connectionId="0">
    <xmlCellPr id="1" xr6:uid="{00000000-0010-0000-E200-000001000000}" uniqueName="P1072666">
      <xmlPr mapId="2" xpath="/GFI-IZD-KI/ISD-KI_1000339/P1072666" xmlDataType="decimal"/>
    </xmlCellPr>
  </singleXmlCell>
  <singleXmlCell id="228" xr6:uid="{00000000-000C-0000-FFFF-FFFFE3000000}" r="H52" connectionId="0">
    <xmlCellPr id="1" xr6:uid="{00000000-0010-0000-E300-000001000000}" uniqueName="P1072667">
      <xmlPr mapId="2" xpath="/GFI-IZD-KI/ISD-KI_1000339/P1072667" xmlDataType="decimal"/>
    </xmlCellPr>
  </singleXmlCell>
  <singleXmlCell id="229" xr6:uid="{00000000-000C-0000-FFFF-FFFFE4000000}" r="I52" connectionId="0">
    <xmlCellPr id="1" xr6:uid="{00000000-0010-0000-E400-000001000000}" uniqueName="P1072668">
      <xmlPr mapId="2" xpath="/GFI-IZD-KI/ISD-KI_1000339/P1072668" xmlDataType="decimal"/>
    </xmlCellPr>
  </singleXmlCell>
  <singleXmlCell id="230" xr6:uid="{00000000-000C-0000-FFFF-FFFFE5000000}" r="H53" connectionId="0">
    <xmlCellPr id="1" xr6:uid="{00000000-0010-0000-E500-000001000000}" uniqueName="P1072669">
      <xmlPr mapId="2" xpath="/GFI-IZD-KI/ISD-KI_1000339/P1072669" xmlDataType="decimal"/>
    </xmlCellPr>
  </singleXmlCell>
  <singleXmlCell id="231" xr6:uid="{00000000-000C-0000-FFFF-FFFFE6000000}" r="I53" connectionId="0">
    <xmlCellPr id="1" xr6:uid="{00000000-0010-0000-E600-000001000000}" uniqueName="P1072670">
      <xmlPr mapId="2" xpath="/GFI-IZD-KI/ISD-KI_1000339/P1072670" xmlDataType="decimal"/>
    </xmlCellPr>
  </singleXmlCell>
  <singleXmlCell id="232" xr6:uid="{00000000-000C-0000-FFFF-FFFFE7000000}" r="H54" connectionId="0">
    <xmlCellPr id="1" xr6:uid="{00000000-0010-0000-E700-000001000000}" uniqueName="P1072671">
      <xmlPr mapId="2" xpath="/GFI-IZD-KI/ISD-KI_1000339/P1072671" xmlDataType="decimal"/>
    </xmlCellPr>
  </singleXmlCell>
  <singleXmlCell id="233" xr6:uid="{00000000-000C-0000-FFFF-FFFFE8000000}" r="I54" connectionId="0">
    <xmlCellPr id="1" xr6:uid="{00000000-0010-0000-E800-000001000000}" uniqueName="P1072672">
      <xmlPr mapId="2" xpath="/GFI-IZD-KI/ISD-KI_1000339/P1072672" xmlDataType="decimal"/>
    </xmlCellPr>
  </singleXmlCell>
  <singleXmlCell id="234" xr6:uid="{00000000-000C-0000-FFFF-FFFFE9000000}" r="H55" connectionId="0">
    <xmlCellPr id="1" xr6:uid="{00000000-0010-0000-E900-000001000000}" uniqueName="P1072673">
      <xmlPr mapId="2" xpath="/GFI-IZD-KI/ISD-KI_1000339/P1072673" xmlDataType="decimal"/>
    </xmlCellPr>
  </singleXmlCell>
  <singleXmlCell id="235" xr6:uid="{00000000-000C-0000-FFFF-FFFFEA000000}" r="I55" connectionId="0">
    <xmlCellPr id="1" xr6:uid="{00000000-0010-0000-EA00-000001000000}" uniqueName="P1072674">
      <xmlPr mapId="2" xpath="/GFI-IZD-KI/ISD-KI_1000339/P1072674" xmlDataType="decimal"/>
    </xmlCellPr>
  </singleXmlCell>
  <singleXmlCell id="236" xr6:uid="{00000000-000C-0000-FFFF-FFFFEB000000}" r="H56" connectionId="0">
    <xmlCellPr id="1" xr6:uid="{00000000-0010-0000-EB00-000001000000}" uniqueName="P1072675">
      <xmlPr mapId="2" xpath="/GFI-IZD-KI/ISD-KI_1000339/P1072675" xmlDataType="decimal"/>
    </xmlCellPr>
  </singleXmlCell>
  <singleXmlCell id="237" xr6:uid="{00000000-000C-0000-FFFF-FFFFEC000000}" r="I56" connectionId="0">
    <xmlCellPr id="1" xr6:uid="{00000000-0010-0000-EC00-000001000000}" uniqueName="P1072676">
      <xmlPr mapId="2" xpath="/GFI-IZD-KI/ISD-KI_1000339/P1072676" xmlDataType="decimal"/>
    </xmlCellPr>
  </singleXmlCell>
  <singleXmlCell id="238" xr6:uid="{00000000-000C-0000-FFFF-FFFFED000000}" r="H57" connectionId="0">
    <xmlCellPr id="1" xr6:uid="{00000000-0010-0000-ED00-000001000000}" uniqueName="P1072677">
      <xmlPr mapId="2" xpath="/GFI-IZD-KI/ISD-KI_1000339/P1072677" xmlDataType="decimal"/>
    </xmlCellPr>
  </singleXmlCell>
  <singleXmlCell id="239" xr6:uid="{00000000-000C-0000-FFFF-FFFFEE000000}" r="I57" connectionId="0">
    <xmlCellPr id="1" xr6:uid="{00000000-0010-0000-EE00-000001000000}" uniqueName="P1072678">
      <xmlPr mapId="2" xpath="/GFI-IZD-KI/ISD-KI_1000339/P1072678" xmlDataType="decimal"/>
    </xmlCellPr>
  </singleXmlCell>
  <singleXmlCell id="240" xr6:uid="{00000000-000C-0000-FFFF-FFFFEF000000}" r="H58" connectionId="0">
    <xmlCellPr id="1" xr6:uid="{00000000-0010-0000-EF00-000001000000}" uniqueName="P1072679">
      <xmlPr mapId="2" xpath="/GFI-IZD-KI/ISD-KI_1000339/P1072679" xmlDataType="decimal"/>
    </xmlCellPr>
  </singleXmlCell>
  <singleXmlCell id="241" xr6:uid="{00000000-000C-0000-FFFF-FFFFF0000000}" r="I58" connectionId="0">
    <xmlCellPr id="1" xr6:uid="{00000000-0010-0000-F000-000001000000}" uniqueName="P1072680">
      <xmlPr mapId="2" xpath="/GFI-IZD-KI/ISD-KI_1000339/P1072680" xmlDataType="decimal"/>
    </xmlCellPr>
  </singleXmlCell>
  <singleXmlCell id="242" xr6:uid="{00000000-000C-0000-FFFF-FFFFF1000000}" r="H59" connectionId="0">
    <xmlCellPr id="1" xr6:uid="{00000000-0010-0000-F100-000001000000}" uniqueName="P1072681">
      <xmlPr mapId="2" xpath="/GFI-IZD-KI/ISD-KI_1000339/P1072681" xmlDataType="decimal"/>
    </xmlCellPr>
  </singleXmlCell>
  <singleXmlCell id="243" xr6:uid="{00000000-000C-0000-FFFF-FFFFF2000000}" r="I59" connectionId="0">
    <xmlCellPr id="1" xr6:uid="{00000000-0010-0000-F200-000001000000}" uniqueName="P1072682">
      <xmlPr mapId="2" xpath="/GFI-IZD-KI/ISD-KI_1000339/P1072682" xmlDataType="decimal"/>
    </xmlCellPr>
  </singleXmlCell>
  <singleXmlCell id="244" xr6:uid="{00000000-000C-0000-FFFF-FFFFF3000000}" r="H60" connectionId="0">
    <xmlCellPr id="1" xr6:uid="{00000000-0010-0000-F300-000001000000}" uniqueName="P1072683">
      <xmlPr mapId="2" xpath="/GFI-IZD-KI/ISD-KI_1000339/P1072683" xmlDataType="decimal"/>
    </xmlCellPr>
  </singleXmlCell>
  <singleXmlCell id="245" xr6:uid="{00000000-000C-0000-FFFF-FFFFF4000000}" r="I60" connectionId="0">
    <xmlCellPr id="1" xr6:uid="{00000000-0010-0000-F400-000001000000}" uniqueName="P1072684">
      <xmlPr mapId="2" xpath="/GFI-IZD-KI/ISD-KI_1000339/P1072684" xmlDataType="decimal"/>
    </xmlCellPr>
  </singleXmlCell>
  <singleXmlCell id="246" xr6:uid="{00000000-000C-0000-FFFF-FFFFF5000000}" r="H61" connectionId="0">
    <xmlCellPr id="1" xr6:uid="{00000000-0010-0000-F500-000001000000}" uniqueName="P1072685">
      <xmlPr mapId="2" xpath="/GFI-IZD-KI/ISD-KI_1000339/P1072685" xmlDataType="decimal"/>
    </xmlCellPr>
  </singleXmlCell>
  <singleXmlCell id="247" xr6:uid="{00000000-000C-0000-FFFF-FFFFF6000000}" r="I61" connectionId="0">
    <xmlCellPr id="1" xr6:uid="{00000000-0010-0000-F600-000001000000}" uniqueName="P1072686">
      <xmlPr mapId="2" xpath="/GFI-IZD-KI/ISD-KI_1000339/P1072686" xmlDataType="decimal"/>
    </xmlCellPr>
  </singleXmlCell>
  <singleXmlCell id="248" xr6:uid="{00000000-000C-0000-FFFF-FFFFF7000000}" r="H62" connectionId="0">
    <xmlCellPr id="1" xr6:uid="{00000000-0010-0000-F700-000001000000}" uniqueName="P1072687">
      <xmlPr mapId="2" xpath="/GFI-IZD-KI/ISD-KI_1000339/P1072687" xmlDataType="decimal"/>
    </xmlCellPr>
  </singleXmlCell>
  <singleXmlCell id="249" xr6:uid="{00000000-000C-0000-FFFF-FFFFF8000000}" r="I62" connectionId="0">
    <xmlCellPr id="1" xr6:uid="{00000000-0010-0000-F800-000001000000}" uniqueName="P1072688">
      <xmlPr mapId="2" xpath="/GFI-IZD-KI/ISD-KI_1000339/P1072688" xmlDataType="decimal"/>
    </xmlCellPr>
  </singleXmlCell>
  <singleXmlCell id="250" xr6:uid="{00000000-000C-0000-FFFF-FFFFF9000000}" r="H63" connectionId="0">
    <xmlCellPr id="1" xr6:uid="{00000000-0010-0000-F900-000001000000}" uniqueName="P1072689">
      <xmlPr mapId="2" xpath="/GFI-IZD-KI/ISD-KI_1000339/P1072689" xmlDataType="decimal"/>
    </xmlCellPr>
  </singleXmlCell>
  <singleXmlCell id="251" xr6:uid="{00000000-000C-0000-FFFF-FFFFFA000000}" r="I63" connectionId="0">
    <xmlCellPr id="1" xr6:uid="{00000000-0010-0000-FA00-000001000000}" uniqueName="P1072690">
      <xmlPr mapId="2" xpath="/GFI-IZD-KI/ISD-KI_1000339/P1072690" xmlDataType="decimal"/>
    </xmlCellPr>
  </singleXmlCell>
  <singleXmlCell id="252" xr6:uid="{00000000-000C-0000-FFFF-FFFFFB000000}" r="H64" connectionId="0">
    <xmlCellPr id="1" xr6:uid="{00000000-0010-0000-FB00-000001000000}" uniqueName="P1072691">
      <xmlPr mapId="2" xpath="/GFI-IZD-KI/ISD-KI_1000339/P1072691" xmlDataType="decimal"/>
    </xmlCellPr>
  </singleXmlCell>
  <singleXmlCell id="253" xr6:uid="{00000000-000C-0000-FFFF-FFFFFC000000}" r="I64" connectionId="0">
    <xmlCellPr id="1" xr6:uid="{00000000-0010-0000-FC00-000001000000}" uniqueName="P1072692">
      <xmlPr mapId="2" xpath="/GFI-IZD-KI/ISD-KI_1000339/P1072692" xmlDataType="decimal"/>
    </xmlCellPr>
  </singleXmlCell>
  <singleXmlCell id="254" xr6:uid="{00000000-000C-0000-FFFF-FFFFFD000000}" r="H65" connectionId="0">
    <xmlCellPr id="1" xr6:uid="{00000000-0010-0000-FD00-000001000000}" uniqueName="P1072693">
      <xmlPr mapId="2" xpath="/GFI-IZD-KI/ISD-KI_1000339/P1072693" xmlDataType="decimal"/>
    </xmlCellPr>
  </singleXmlCell>
  <singleXmlCell id="255" xr6:uid="{00000000-000C-0000-FFFF-FFFFFE000000}" r="I65" connectionId="0">
    <xmlCellPr id="1" xr6:uid="{00000000-0010-0000-FE00-000001000000}" uniqueName="P1072694">
      <xmlPr mapId="2" xpath="/GFI-IZD-KI/ISD-KI_1000339/P1072694" xmlDataType="decimal"/>
    </xmlCellPr>
  </singleXmlCell>
  <singleXmlCell id="256" xr6:uid="{00000000-000C-0000-FFFF-FFFFFF000000}" r="H66" connectionId="0">
    <xmlCellPr id="1" xr6:uid="{00000000-0010-0000-FF00-000001000000}" uniqueName="P1072695">
      <xmlPr mapId="2" xpath="/GFI-IZD-KI/ISD-KI_1000339/P1072695" xmlDataType="decimal"/>
    </xmlCellPr>
  </singleXmlCell>
  <singleXmlCell id="257" xr6:uid="{00000000-000C-0000-FFFF-FFFF00010000}" r="I66" connectionId="0">
    <xmlCellPr id="1" xr6:uid="{00000000-0010-0000-0001-000001000000}" uniqueName="P1072696">
      <xmlPr mapId="2" xpath="/GFI-IZD-KI/ISD-KI_1000339/P1072696" xmlDataType="decimal"/>
    </xmlCellPr>
  </singleXmlCell>
  <singleXmlCell id="258" xr6:uid="{00000000-000C-0000-FFFF-FFFF01010000}" r="H67" connectionId="0">
    <xmlCellPr id="1" xr6:uid="{00000000-0010-0000-0101-000001000000}" uniqueName="P1072697">
      <xmlPr mapId="2" xpath="/GFI-IZD-KI/ISD-KI_1000339/P1072697" xmlDataType="decimal"/>
    </xmlCellPr>
  </singleXmlCell>
  <singleXmlCell id="259" xr6:uid="{00000000-000C-0000-FFFF-FFFF02010000}" r="I67" connectionId="0">
    <xmlCellPr id="1" xr6:uid="{00000000-0010-0000-0201-000001000000}" uniqueName="P1072698">
      <xmlPr mapId="2" xpath="/GFI-IZD-KI/ISD-KI_1000339/P1072698" xmlDataType="decimal"/>
    </xmlCellPr>
  </singleXmlCell>
  <singleXmlCell id="260" xr6:uid="{00000000-000C-0000-FFFF-FFFF03010000}" r="H68" connectionId="0">
    <xmlCellPr id="1" xr6:uid="{00000000-0010-0000-0301-000001000000}" uniqueName="P1072699">
      <xmlPr mapId="2" xpath="/GFI-IZD-KI/ISD-KI_1000339/P1072699" xmlDataType="decimal"/>
    </xmlCellPr>
  </singleXmlCell>
  <singleXmlCell id="261" xr6:uid="{00000000-000C-0000-FFFF-FFFF04010000}" r="I68" connectionId="0">
    <xmlCellPr id="1" xr6:uid="{00000000-0010-0000-0401-000001000000}" uniqueName="P1072700">
      <xmlPr mapId="2" xpath="/GFI-IZD-KI/ISD-KI_1000339/P1072700" xmlDataType="decimal"/>
    </xmlCellPr>
  </singleXmlCell>
  <singleXmlCell id="262" xr6:uid="{00000000-000C-0000-FFFF-FFFF05010000}" r="H69" connectionId="0">
    <xmlCellPr id="1" xr6:uid="{00000000-0010-0000-0501-000001000000}" uniqueName="P1072701">
      <xmlPr mapId="2" xpath="/GFI-IZD-KI/ISD-KI_1000339/P1072701" xmlDataType="decimal"/>
    </xmlCellPr>
  </singleXmlCell>
  <singleXmlCell id="263" xr6:uid="{00000000-000C-0000-FFFF-FFFF06010000}" r="I69"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60" zoomScaleNormal="100" workbookViewId="0">
      <selection activeCell="N62" sqref="N62"/>
    </sheetView>
  </sheetViews>
  <sheetFormatPr defaultRowHeight="12.75" x14ac:dyDescent="0.2"/>
  <cols>
    <col min="7" max="7" width="9.7109375" customWidth="1"/>
    <col min="9" max="9" width="14.42578125" customWidth="1"/>
  </cols>
  <sheetData>
    <row r="1" spans="1:10" ht="15.75" x14ac:dyDescent="0.2">
      <c r="A1" s="99"/>
      <c r="B1" s="100"/>
      <c r="C1" s="100"/>
      <c r="D1" s="19"/>
      <c r="E1" s="19"/>
      <c r="F1" s="19"/>
      <c r="G1" s="19"/>
      <c r="H1" s="19"/>
      <c r="I1" s="19"/>
      <c r="J1" s="20"/>
    </row>
    <row r="2" spans="1:10" ht="14.45" customHeight="1" x14ac:dyDescent="0.2">
      <c r="A2" s="101" t="s">
        <v>241</v>
      </c>
      <c r="B2" s="102"/>
      <c r="C2" s="102"/>
      <c r="D2" s="102"/>
      <c r="E2" s="102"/>
      <c r="F2" s="102"/>
      <c r="G2" s="102"/>
      <c r="H2" s="102"/>
      <c r="I2" s="102"/>
      <c r="J2" s="103"/>
    </row>
    <row r="3" spans="1:10" ht="15" x14ac:dyDescent="0.2">
      <c r="A3" s="77"/>
      <c r="B3" s="78"/>
      <c r="C3" s="78"/>
      <c r="D3" s="78"/>
      <c r="E3" s="78"/>
      <c r="F3" s="78"/>
      <c r="G3" s="78"/>
      <c r="H3" s="78"/>
      <c r="I3" s="78"/>
      <c r="J3" s="79"/>
    </row>
    <row r="4" spans="1:10" ht="33.6" customHeight="1" x14ac:dyDescent="0.2">
      <c r="A4" s="104" t="s">
        <v>226</v>
      </c>
      <c r="B4" s="105"/>
      <c r="C4" s="105"/>
      <c r="D4" s="105"/>
      <c r="E4" s="106">
        <v>43831</v>
      </c>
      <c r="F4" s="107"/>
      <c r="G4" s="70" t="s">
        <v>0</v>
      </c>
      <c r="H4" s="106">
        <v>44196</v>
      </c>
      <c r="I4" s="107"/>
      <c r="J4" s="21"/>
    </row>
    <row r="5" spans="1:10" s="82" customFormat="1" ht="10.15" customHeight="1" x14ac:dyDescent="0.25">
      <c r="A5" s="108"/>
      <c r="B5" s="109"/>
      <c r="C5" s="109"/>
      <c r="D5" s="109"/>
      <c r="E5" s="109"/>
      <c r="F5" s="109"/>
      <c r="G5" s="109"/>
      <c r="H5" s="109"/>
      <c r="I5" s="109"/>
      <c r="J5" s="110"/>
    </row>
    <row r="6" spans="1:10" ht="20.45" customHeight="1" x14ac:dyDescent="0.2">
      <c r="A6" s="80"/>
      <c r="B6" s="83" t="s">
        <v>247</v>
      </c>
      <c r="C6" s="81"/>
      <c r="D6" s="81"/>
      <c r="E6" s="94">
        <v>2020</v>
      </c>
      <c r="F6" s="84"/>
      <c r="G6" s="70"/>
      <c r="H6" s="84"/>
      <c r="I6" s="84"/>
      <c r="J6" s="30"/>
    </row>
    <row r="7" spans="1:10" s="86" customFormat="1" ht="10.9" customHeight="1" x14ac:dyDescent="0.2">
      <c r="A7" s="80"/>
      <c r="B7" s="81"/>
      <c r="C7" s="81"/>
      <c r="D7" s="81"/>
      <c r="E7" s="85"/>
      <c r="F7" s="85"/>
      <c r="G7" s="70"/>
      <c r="H7" s="85"/>
      <c r="I7" s="85"/>
      <c r="J7" s="30"/>
    </row>
    <row r="8" spans="1:10" ht="37.9" customHeight="1" x14ac:dyDescent="0.2">
      <c r="A8" s="114" t="s">
        <v>248</v>
      </c>
      <c r="B8" s="115"/>
      <c r="C8" s="115"/>
      <c r="D8" s="115"/>
      <c r="E8" s="115"/>
      <c r="F8" s="115"/>
      <c r="G8" s="115"/>
      <c r="H8" s="115"/>
      <c r="I8" s="115"/>
      <c r="J8" s="22"/>
    </row>
    <row r="9" spans="1:10" ht="14.25" x14ac:dyDescent="0.2">
      <c r="A9" s="23"/>
      <c r="B9" s="65"/>
      <c r="C9" s="65"/>
      <c r="D9" s="65"/>
      <c r="E9" s="112"/>
      <c r="F9" s="112"/>
      <c r="G9" s="113"/>
      <c r="H9" s="113"/>
      <c r="I9" s="73"/>
      <c r="J9" s="74"/>
    </row>
    <row r="10" spans="1:10" ht="25.9" customHeight="1" x14ac:dyDescent="0.2">
      <c r="A10" s="116" t="s">
        <v>227</v>
      </c>
      <c r="B10" s="117"/>
      <c r="C10" s="118" t="s">
        <v>278</v>
      </c>
      <c r="D10" s="119"/>
      <c r="E10" s="76"/>
      <c r="F10" s="120" t="s">
        <v>249</v>
      </c>
      <c r="G10" s="121"/>
      <c r="H10" s="122" t="s">
        <v>279</v>
      </c>
      <c r="I10" s="123"/>
      <c r="J10" s="24"/>
    </row>
    <row r="11" spans="1:10" ht="15.6" customHeight="1" x14ac:dyDescent="0.2">
      <c r="A11" s="23"/>
      <c r="B11" s="65"/>
      <c r="C11" s="65"/>
      <c r="D11" s="65"/>
      <c r="E11" s="111"/>
      <c r="F11" s="111"/>
      <c r="G11" s="111"/>
      <c r="H11" s="111"/>
      <c r="I11" s="75"/>
      <c r="J11" s="24"/>
    </row>
    <row r="12" spans="1:10" ht="21" customHeight="1" x14ac:dyDescent="0.2">
      <c r="A12" s="126" t="s">
        <v>242</v>
      </c>
      <c r="B12" s="117"/>
      <c r="C12" s="118" t="s">
        <v>280</v>
      </c>
      <c r="D12" s="119"/>
      <c r="E12" s="127"/>
      <c r="F12" s="111"/>
      <c r="G12" s="111"/>
      <c r="H12" s="111"/>
      <c r="I12" s="75"/>
      <c r="J12" s="24"/>
    </row>
    <row r="13" spans="1:10" ht="10.9" customHeight="1" x14ac:dyDescent="0.2">
      <c r="A13" s="76"/>
      <c r="B13" s="75"/>
      <c r="C13" s="65"/>
      <c r="D13" s="65"/>
      <c r="E13" s="113"/>
      <c r="F13" s="113"/>
      <c r="G13" s="113"/>
      <c r="H13" s="113"/>
      <c r="I13" s="65"/>
      <c r="J13" s="25"/>
    </row>
    <row r="14" spans="1:10" ht="22.9" customHeight="1" x14ac:dyDescent="0.2">
      <c r="A14" s="126" t="s">
        <v>228</v>
      </c>
      <c r="B14" s="128"/>
      <c r="C14" s="118" t="s">
        <v>281</v>
      </c>
      <c r="D14" s="119"/>
      <c r="E14" s="124"/>
      <c r="F14" s="125"/>
      <c r="G14" s="66" t="s">
        <v>250</v>
      </c>
      <c r="H14" s="122" t="s">
        <v>282</v>
      </c>
      <c r="I14" s="123"/>
      <c r="J14" s="72"/>
    </row>
    <row r="15" spans="1:10" ht="14.45" customHeight="1" x14ac:dyDescent="0.2">
      <c r="A15" s="76"/>
      <c r="B15" s="75"/>
      <c r="C15" s="65"/>
      <c r="D15" s="65"/>
      <c r="E15" s="113"/>
      <c r="F15" s="113"/>
      <c r="G15" s="113"/>
      <c r="H15" s="113"/>
      <c r="I15" s="65"/>
      <c r="J15" s="25"/>
    </row>
    <row r="16" spans="1:10" ht="13.15" customHeight="1" x14ac:dyDescent="0.2">
      <c r="A16" s="126" t="s">
        <v>251</v>
      </c>
      <c r="B16" s="128"/>
      <c r="C16" s="118" t="s">
        <v>283</v>
      </c>
      <c r="D16" s="119"/>
      <c r="E16" s="71"/>
      <c r="F16" s="71"/>
      <c r="G16" s="71"/>
      <c r="H16" s="71"/>
      <c r="I16" s="71"/>
      <c r="J16" s="72"/>
    </row>
    <row r="17" spans="1:10" ht="14.45" customHeight="1" x14ac:dyDescent="0.2">
      <c r="A17" s="129"/>
      <c r="B17" s="130"/>
      <c r="C17" s="130"/>
      <c r="D17" s="130"/>
      <c r="E17" s="130"/>
      <c r="F17" s="130"/>
      <c r="G17" s="130"/>
      <c r="H17" s="130"/>
      <c r="I17" s="130"/>
      <c r="J17" s="131"/>
    </row>
    <row r="18" spans="1:10" x14ac:dyDescent="0.2">
      <c r="A18" s="116" t="s">
        <v>229</v>
      </c>
      <c r="B18" s="117"/>
      <c r="C18" s="132" t="s">
        <v>284</v>
      </c>
      <c r="D18" s="133"/>
      <c r="E18" s="133"/>
      <c r="F18" s="133"/>
      <c r="G18" s="133"/>
      <c r="H18" s="133"/>
      <c r="I18" s="133"/>
      <c r="J18" s="134"/>
    </row>
    <row r="19" spans="1:10" ht="14.25" x14ac:dyDescent="0.2">
      <c r="A19" s="23"/>
      <c r="B19" s="65"/>
      <c r="C19" s="67"/>
      <c r="D19" s="65"/>
      <c r="E19" s="113"/>
      <c r="F19" s="113"/>
      <c r="G19" s="113"/>
      <c r="H19" s="113"/>
      <c r="I19" s="65"/>
      <c r="J19" s="25"/>
    </row>
    <row r="20" spans="1:10" ht="14.25" x14ac:dyDescent="0.2">
      <c r="A20" s="116" t="s">
        <v>230</v>
      </c>
      <c r="B20" s="117"/>
      <c r="C20" s="122">
        <v>48000</v>
      </c>
      <c r="D20" s="123"/>
      <c r="E20" s="113"/>
      <c r="F20" s="113"/>
      <c r="G20" s="132" t="s">
        <v>285</v>
      </c>
      <c r="H20" s="133"/>
      <c r="I20" s="133"/>
      <c r="J20" s="134"/>
    </row>
    <row r="21" spans="1:10" ht="14.25" x14ac:dyDescent="0.2">
      <c r="A21" s="23"/>
      <c r="B21" s="65"/>
      <c r="C21" s="65"/>
      <c r="D21" s="65"/>
      <c r="E21" s="113"/>
      <c r="F21" s="113"/>
      <c r="G21" s="113"/>
      <c r="H21" s="113"/>
      <c r="I21" s="65"/>
      <c r="J21" s="25"/>
    </row>
    <row r="22" spans="1:10" x14ac:dyDescent="0.2">
      <c r="A22" s="116" t="s">
        <v>231</v>
      </c>
      <c r="B22" s="117"/>
      <c r="C22" s="132" t="s">
        <v>286</v>
      </c>
      <c r="D22" s="133"/>
      <c r="E22" s="133"/>
      <c r="F22" s="133"/>
      <c r="G22" s="133"/>
      <c r="H22" s="133"/>
      <c r="I22" s="133"/>
      <c r="J22" s="134"/>
    </row>
    <row r="23" spans="1:10" ht="14.25" x14ac:dyDescent="0.2">
      <c r="A23" s="23"/>
      <c r="B23" s="65"/>
      <c r="C23" s="65"/>
      <c r="D23" s="65"/>
      <c r="E23" s="113"/>
      <c r="F23" s="113"/>
      <c r="G23" s="113"/>
      <c r="H23" s="113"/>
      <c r="I23" s="65"/>
      <c r="J23" s="25"/>
    </row>
    <row r="24" spans="1:10" ht="14.25" x14ac:dyDescent="0.2">
      <c r="A24" s="116" t="s">
        <v>232</v>
      </c>
      <c r="B24" s="117"/>
      <c r="C24" s="135" t="s">
        <v>287</v>
      </c>
      <c r="D24" s="136"/>
      <c r="E24" s="136"/>
      <c r="F24" s="136"/>
      <c r="G24" s="136"/>
      <c r="H24" s="136"/>
      <c r="I24" s="136"/>
      <c r="J24" s="137"/>
    </row>
    <row r="25" spans="1:10" ht="14.25" x14ac:dyDescent="0.2">
      <c r="A25" s="23"/>
      <c r="B25" s="65"/>
      <c r="C25" s="67"/>
      <c r="D25" s="65"/>
      <c r="E25" s="113"/>
      <c r="F25" s="113"/>
      <c r="G25" s="113"/>
      <c r="H25" s="113"/>
      <c r="I25" s="65"/>
      <c r="J25" s="25"/>
    </row>
    <row r="26" spans="1:10" ht="14.25" x14ac:dyDescent="0.2">
      <c r="A26" s="116" t="s">
        <v>233</v>
      </c>
      <c r="B26" s="117"/>
      <c r="C26" s="135" t="s">
        <v>288</v>
      </c>
      <c r="D26" s="136"/>
      <c r="E26" s="136"/>
      <c r="F26" s="136"/>
      <c r="G26" s="136"/>
      <c r="H26" s="136"/>
      <c r="I26" s="136"/>
      <c r="J26" s="137"/>
    </row>
    <row r="27" spans="1:10" ht="13.9" customHeight="1" x14ac:dyDescent="0.2">
      <c r="A27" s="23"/>
      <c r="B27" s="65"/>
      <c r="C27" s="67"/>
      <c r="D27" s="65"/>
      <c r="E27" s="113"/>
      <c r="F27" s="113"/>
      <c r="G27" s="113"/>
      <c r="H27" s="113"/>
      <c r="I27" s="65"/>
      <c r="J27" s="25"/>
    </row>
    <row r="28" spans="1:10" ht="22.9" customHeight="1" x14ac:dyDescent="0.2">
      <c r="A28" s="126" t="s">
        <v>243</v>
      </c>
      <c r="B28" s="117"/>
      <c r="C28" s="34">
        <v>239</v>
      </c>
      <c r="D28" s="26"/>
      <c r="E28" s="140"/>
      <c r="F28" s="140"/>
      <c r="G28" s="140"/>
      <c r="H28" s="140"/>
      <c r="I28" s="141"/>
      <c r="J28" s="142"/>
    </row>
    <row r="29" spans="1:10" ht="14.25" x14ac:dyDescent="0.2">
      <c r="A29" s="23"/>
      <c r="B29" s="65"/>
      <c r="C29" s="65"/>
      <c r="D29" s="65"/>
      <c r="E29" s="113"/>
      <c r="F29" s="113"/>
      <c r="G29" s="113"/>
      <c r="H29" s="113"/>
      <c r="I29" s="65"/>
      <c r="J29" s="25"/>
    </row>
    <row r="30" spans="1:10" ht="15" x14ac:dyDescent="0.2">
      <c r="A30" s="116" t="s">
        <v>234</v>
      </c>
      <c r="B30" s="117"/>
      <c r="C30" s="95" t="s">
        <v>253</v>
      </c>
      <c r="D30" s="143" t="s">
        <v>252</v>
      </c>
      <c r="E30" s="144"/>
      <c r="F30" s="144"/>
      <c r="G30" s="144"/>
      <c r="H30" s="87" t="s">
        <v>253</v>
      </c>
      <c r="I30" s="88" t="s">
        <v>254</v>
      </c>
      <c r="J30" s="89"/>
    </row>
    <row r="31" spans="1:10" x14ac:dyDescent="0.2">
      <c r="A31" s="116"/>
      <c r="B31" s="117"/>
      <c r="C31" s="27"/>
      <c r="D31" s="70"/>
      <c r="E31" s="125"/>
      <c r="F31" s="125"/>
      <c r="G31" s="125"/>
      <c r="H31" s="125"/>
      <c r="I31" s="145"/>
      <c r="J31" s="146"/>
    </row>
    <row r="32" spans="1:10" x14ac:dyDescent="0.2">
      <c r="A32" s="116" t="s">
        <v>244</v>
      </c>
      <c r="B32" s="117"/>
      <c r="C32" s="34" t="s">
        <v>257</v>
      </c>
      <c r="D32" s="143" t="s">
        <v>255</v>
      </c>
      <c r="E32" s="144"/>
      <c r="F32" s="144"/>
      <c r="G32" s="144"/>
      <c r="H32" s="90" t="s">
        <v>256</v>
      </c>
      <c r="I32" s="91" t="s">
        <v>257</v>
      </c>
      <c r="J32" s="92"/>
    </row>
    <row r="33" spans="1:10" ht="14.25" x14ac:dyDescent="0.2">
      <c r="A33" s="23"/>
      <c r="B33" s="65"/>
      <c r="C33" s="65"/>
      <c r="D33" s="65"/>
      <c r="E33" s="113"/>
      <c r="F33" s="113"/>
      <c r="G33" s="113"/>
      <c r="H33" s="113"/>
      <c r="I33" s="65"/>
      <c r="J33" s="25"/>
    </row>
    <row r="34" spans="1:10" x14ac:dyDescent="0.2">
      <c r="A34" s="143" t="s">
        <v>245</v>
      </c>
      <c r="B34" s="144"/>
      <c r="C34" s="144"/>
      <c r="D34" s="144"/>
      <c r="E34" s="144" t="s">
        <v>235</v>
      </c>
      <c r="F34" s="144"/>
      <c r="G34" s="144"/>
      <c r="H34" s="144"/>
      <c r="I34" s="144"/>
      <c r="J34" s="28" t="s">
        <v>236</v>
      </c>
    </row>
    <row r="35" spans="1:10" ht="14.25" x14ac:dyDescent="0.2">
      <c r="A35" s="23"/>
      <c r="B35" s="65"/>
      <c r="C35" s="65"/>
      <c r="D35" s="65"/>
      <c r="E35" s="113"/>
      <c r="F35" s="113"/>
      <c r="G35" s="113"/>
      <c r="H35" s="113"/>
      <c r="I35" s="65"/>
      <c r="J35" s="74"/>
    </row>
    <row r="36" spans="1:10" x14ac:dyDescent="0.2">
      <c r="A36" s="138"/>
      <c r="B36" s="139"/>
      <c r="C36" s="139"/>
      <c r="D36" s="139"/>
      <c r="E36" s="138"/>
      <c r="F36" s="139"/>
      <c r="G36" s="139"/>
      <c r="H36" s="139"/>
      <c r="I36" s="149"/>
      <c r="J36" s="68"/>
    </row>
    <row r="37" spans="1:10" ht="14.25" x14ac:dyDescent="0.2">
      <c r="A37" s="23"/>
      <c r="B37" s="65"/>
      <c r="C37" s="67"/>
      <c r="D37" s="156"/>
      <c r="E37" s="156"/>
      <c r="F37" s="156"/>
      <c r="G37" s="156"/>
      <c r="H37" s="156"/>
      <c r="I37" s="156"/>
      <c r="J37" s="25"/>
    </row>
    <row r="38" spans="1:10" x14ac:dyDescent="0.2">
      <c r="A38" s="138"/>
      <c r="B38" s="139"/>
      <c r="C38" s="139"/>
      <c r="D38" s="149"/>
      <c r="E38" s="138"/>
      <c r="F38" s="139"/>
      <c r="G38" s="139"/>
      <c r="H38" s="139"/>
      <c r="I38" s="149"/>
      <c r="J38" s="34"/>
    </row>
    <row r="39" spans="1:10" ht="14.25" x14ac:dyDescent="0.2">
      <c r="A39" s="23"/>
      <c r="B39" s="65"/>
      <c r="C39" s="67"/>
      <c r="D39" s="69"/>
      <c r="E39" s="156"/>
      <c r="F39" s="156"/>
      <c r="G39" s="156"/>
      <c r="H39" s="156"/>
      <c r="I39" s="75"/>
      <c r="J39" s="25"/>
    </row>
    <row r="40" spans="1:10" x14ac:dyDescent="0.2">
      <c r="A40" s="138"/>
      <c r="B40" s="139"/>
      <c r="C40" s="139"/>
      <c r="D40" s="149"/>
      <c r="E40" s="138"/>
      <c r="F40" s="139"/>
      <c r="G40" s="139"/>
      <c r="H40" s="139"/>
      <c r="I40" s="149"/>
      <c r="J40" s="34"/>
    </row>
    <row r="41" spans="1:10" ht="14.25" x14ac:dyDescent="0.2">
      <c r="A41" s="23"/>
      <c r="B41" s="65"/>
      <c r="C41" s="67"/>
      <c r="D41" s="69"/>
      <c r="E41" s="156"/>
      <c r="F41" s="156"/>
      <c r="G41" s="156"/>
      <c r="H41" s="156"/>
      <c r="I41" s="75"/>
      <c r="J41" s="25"/>
    </row>
    <row r="42" spans="1:10" x14ac:dyDescent="0.2">
      <c r="A42" s="138"/>
      <c r="B42" s="139"/>
      <c r="C42" s="139"/>
      <c r="D42" s="149"/>
      <c r="E42" s="138"/>
      <c r="F42" s="139"/>
      <c r="G42" s="139"/>
      <c r="H42" s="139"/>
      <c r="I42" s="149"/>
      <c r="J42" s="34"/>
    </row>
    <row r="43" spans="1:10" ht="14.25" x14ac:dyDescent="0.2">
      <c r="A43" s="29"/>
      <c r="B43" s="67"/>
      <c r="C43" s="150"/>
      <c r="D43" s="150"/>
      <c r="E43" s="113"/>
      <c r="F43" s="113"/>
      <c r="G43" s="150"/>
      <c r="H43" s="150"/>
      <c r="I43" s="150"/>
      <c r="J43" s="25"/>
    </row>
    <row r="44" spans="1:10" x14ac:dyDescent="0.2">
      <c r="A44" s="138"/>
      <c r="B44" s="139"/>
      <c r="C44" s="139"/>
      <c r="D44" s="149"/>
      <c r="E44" s="138"/>
      <c r="F44" s="139"/>
      <c r="G44" s="139"/>
      <c r="H44" s="139"/>
      <c r="I44" s="149"/>
      <c r="J44" s="34"/>
    </row>
    <row r="45" spans="1:10" ht="14.25" x14ac:dyDescent="0.2">
      <c r="A45" s="29"/>
      <c r="B45" s="67"/>
      <c r="C45" s="67"/>
      <c r="D45" s="65"/>
      <c r="E45" s="148"/>
      <c r="F45" s="148"/>
      <c r="G45" s="150"/>
      <c r="H45" s="150"/>
      <c r="I45" s="65"/>
      <c r="J45" s="25"/>
    </row>
    <row r="46" spans="1:10" x14ac:dyDescent="0.2">
      <c r="A46" s="138"/>
      <c r="B46" s="139"/>
      <c r="C46" s="139"/>
      <c r="D46" s="149"/>
      <c r="E46" s="138"/>
      <c r="F46" s="139"/>
      <c r="G46" s="139"/>
      <c r="H46" s="139"/>
      <c r="I46" s="149"/>
      <c r="J46" s="34"/>
    </row>
    <row r="47" spans="1:10" ht="14.25" x14ac:dyDescent="0.2">
      <c r="A47" s="29"/>
      <c r="B47" s="67"/>
      <c r="C47" s="67"/>
      <c r="D47" s="65"/>
      <c r="E47" s="113"/>
      <c r="F47" s="113"/>
      <c r="G47" s="150"/>
      <c r="H47" s="150"/>
      <c r="I47" s="65"/>
      <c r="J47" s="93" t="s">
        <v>258</v>
      </c>
    </row>
    <row r="48" spans="1:10" ht="14.25" x14ac:dyDescent="0.2">
      <c r="A48" s="29"/>
      <c r="B48" s="67"/>
      <c r="C48" s="67"/>
      <c r="D48" s="65"/>
      <c r="E48" s="113"/>
      <c r="F48" s="113"/>
      <c r="G48" s="150"/>
      <c r="H48" s="150"/>
      <c r="I48" s="65"/>
      <c r="J48" s="93" t="s">
        <v>259</v>
      </c>
    </row>
    <row r="49" spans="1:10" ht="23.25" customHeight="1" x14ac:dyDescent="0.2">
      <c r="A49" s="153" t="s">
        <v>237</v>
      </c>
      <c r="B49" s="154"/>
      <c r="C49" s="122" t="s">
        <v>259</v>
      </c>
      <c r="D49" s="123"/>
      <c r="E49" s="151" t="s">
        <v>260</v>
      </c>
      <c r="F49" s="152"/>
      <c r="G49" s="132"/>
      <c r="H49" s="133"/>
      <c r="I49" s="133"/>
      <c r="J49" s="134"/>
    </row>
    <row r="50" spans="1:10" ht="14.25" x14ac:dyDescent="0.2">
      <c r="A50" s="29"/>
      <c r="B50" s="67"/>
      <c r="C50" s="150"/>
      <c r="D50" s="150"/>
      <c r="E50" s="113"/>
      <c r="F50" s="113"/>
      <c r="G50" s="155" t="s">
        <v>261</v>
      </c>
      <c r="H50" s="155"/>
      <c r="I50" s="155"/>
      <c r="J50" s="30"/>
    </row>
    <row r="51" spans="1:10" ht="13.9" customHeight="1" x14ac:dyDescent="0.2">
      <c r="A51" s="126" t="s">
        <v>238</v>
      </c>
      <c r="B51" s="147"/>
      <c r="C51" s="132" t="s">
        <v>289</v>
      </c>
      <c r="D51" s="133"/>
      <c r="E51" s="133"/>
      <c r="F51" s="133"/>
      <c r="G51" s="133"/>
      <c r="H51" s="133"/>
      <c r="I51" s="133"/>
      <c r="J51" s="134"/>
    </row>
    <row r="52" spans="1:10" ht="14.25" x14ac:dyDescent="0.2">
      <c r="A52" s="23"/>
      <c r="B52" s="65"/>
      <c r="C52" s="140" t="s">
        <v>239</v>
      </c>
      <c r="D52" s="140"/>
      <c r="E52" s="140"/>
      <c r="F52" s="140"/>
      <c r="G52" s="140"/>
      <c r="H52" s="140"/>
      <c r="I52" s="140"/>
      <c r="J52" s="25"/>
    </row>
    <row r="53" spans="1:10" ht="14.25" x14ac:dyDescent="0.2">
      <c r="A53" s="126" t="s">
        <v>240</v>
      </c>
      <c r="B53" s="147"/>
      <c r="C53" s="161" t="s">
        <v>290</v>
      </c>
      <c r="D53" s="162"/>
      <c r="E53" s="163"/>
      <c r="F53" s="113"/>
      <c r="G53" s="113"/>
      <c r="H53" s="144"/>
      <c r="I53" s="144"/>
      <c r="J53" s="164"/>
    </row>
    <row r="54" spans="1:10" ht="14.25" x14ac:dyDescent="0.2">
      <c r="A54" s="23"/>
      <c r="B54" s="65"/>
      <c r="C54" s="67"/>
      <c r="D54" s="65"/>
      <c r="E54" s="113"/>
      <c r="F54" s="113"/>
      <c r="G54" s="113"/>
      <c r="H54" s="113"/>
      <c r="I54" s="65"/>
      <c r="J54" s="25"/>
    </row>
    <row r="55" spans="1:10" ht="14.45" customHeight="1" x14ac:dyDescent="0.2">
      <c r="A55" s="126" t="s">
        <v>232</v>
      </c>
      <c r="B55" s="147"/>
      <c r="C55" s="157" t="s">
        <v>291</v>
      </c>
      <c r="D55" s="158"/>
      <c r="E55" s="158"/>
      <c r="F55" s="158"/>
      <c r="G55" s="158"/>
      <c r="H55" s="158"/>
      <c r="I55" s="158"/>
      <c r="J55" s="159"/>
    </row>
    <row r="56" spans="1:10" ht="14.25" x14ac:dyDescent="0.2">
      <c r="A56" s="23"/>
      <c r="B56" s="65"/>
      <c r="C56" s="65"/>
      <c r="D56" s="65"/>
      <c r="E56" s="113"/>
      <c r="F56" s="113"/>
      <c r="G56" s="113"/>
      <c r="H56" s="113"/>
      <c r="I56" s="65"/>
      <c r="J56" s="25"/>
    </row>
    <row r="57" spans="1:10" ht="14.25" x14ac:dyDescent="0.2">
      <c r="A57" s="126" t="s">
        <v>262</v>
      </c>
      <c r="B57" s="147"/>
      <c r="C57" s="157" t="s">
        <v>292</v>
      </c>
      <c r="D57" s="158"/>
      <c r="E57" s="158"/>
      <c r="F57" s="158"/>
      <c r="G57" s="158"/>
      <c r="H57" s="158"/>
      <c r="I57" s="158"/>
      <c r="J57" s="159"/>
    </row>
    <row r="58" spans="1:10" ht="14.45" customHeight="1" x14ac:dyDescent="0.2">
      <c r="A58" s="23"/>
      <c r="B58" s="65"/>
      <c r="C58" s="155" t="s">
        <v>263</v>
      </c>
      <c r="D58" s="155"/>
      <c r="E58" s="155"/>
      <c r="F58" s="155"/>
      <c r="G58" s="65"/>
      <c r="H58" s="65"/>
      <c r="I58" s="65"/>
      <c r="J58" s="25"/>
    </row>
    <row r="59" spans="1:10" ht="14.25" x14ac:dyDescent="0.2">
      <c r="A59" s="126" t="s">
        <v>264</v>
      </c>
      <c r="B59" s="147"/>
      <c r="C59" s="157" t="s">
        <v>293</v>
      </c>
      <c r="D59" s="158"/>
      <c r="E59" s="158"/>
      <c r="F59" s="158"/>
      <c r="G59" s="158"/>
      <c r="H59" s="158"/>
      <c r="I59" s="158"/>
      <c r="J59" s="159"/>
    </row>
    <row r="60" spans="1:10" ht="14.45" customHeight="1" x14ac:dyDescent="0.2">
      <c r="A60" s="31"/>
      <c r="B60" s="32"/>
      <c r="C60" s="160" t="s">
        <v>265</v>
      </c>
      <c r="D60" s="160"/>
      <c r="E60" s="160"/>
      <c r="F60" s="160"/>
      <c r="G60" s="160"/>
      <c r="H60" s="32"/>
      <c r="I60" s="32"/>
      <c r="J60" s="33"/>
    </row>
    <row r="67" ht="27" customHeight="1" x14ac:dyDescent="0.2"/>
    <row r="71" ht="38.450000000000003" customHeight="1" x14ac:dyDescent="0.2"/>
  </sheetData>
  <sheetProtection algorithmName="SHA-512" hashValue="N5Pt9SbgjePjCaVp4PCwr0Ocbibxb4IQFy8553Cvvrl/wrH7fLl5hwhSJIUzyvba8ktSJPEgAxAdN18fo/8o1g==" saltValue="vbVzp9br8z+NF8Njy753n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zoomScale="110" zoomScaleNormal="100" workbookViewId="0">
      <selection activeCell="H21" sqref="H21"/>
    </sheetView>
  </sheetViews>
  <sheetFormatPr defaultColWidth="8.85546875" defaultRowHeight="12.75" x14ac:dyDescent="0.2"/>
  <cols>
    <col min="1" max="5" width="8.85546875" style="15"/>
    <col min="6" max="6" width="14.85546875" style="15" customWidth="1"/>
    <col min="7" max="7" width="8.85546875" style="15"/>
    <col min="8" max="8" width="9.85546875" style="35" customWidth="1"/>
    <col min="9" max="9" width="10.28515625" style="35" customWidth="1"/>
    <col min="10" max="16384" width="8.85546875" style="15"/>
  </cols>
  <sheetData>
    <row r="1" spans="1:9" x14ac:dyDescent="0.2">
      <c r="A1" s="175" t="s">
        <v>1</v>
      </c>
      <c r="B1" s="176"/>
      <c r="C1" s="176"/>
      <c r="D1" s="176"/>
      <c r="E1" s="176"/>
      <c r="F1" s="176"/>
      <c r="G1" s="176"/>
      <c r="H1" s="176"/>
    </row>
    <row r="2" spans="1:9" x14ac:dyDescent="0.2">
      <c r="A2" s="177" t="s">
        <v>294</v>
      </c>
      <c r="B2" s="178"/>
      <c r="C2" s="178"/>
      <c r="D2" s="178"/>
      <c r="E2" s="178"/>
      <c r="F2" s="178"/>
      <c r="G2" s="178"/>
      <c r="H2" s="178"/>
    </row>
    <row r="3" spans="1:9" x14ac:dyDescent="0.2">
      <c r="A3" s="188" t="s">
        <v>12</v>
      </c>
      <c r="B3" s="189"/>
      <c r="C3" s="189"/>
      <c r="D3" s="189"/>
      <c r="E3" s="189"/>
      <c r="F3" s="189"/>
      <c r="G3" s="189"/>
      <c r="H3" s="189"/>
      <c r="I3" s="190"/>
    </row>
    <row r="4" spans="1:9" x14ac:dyDescent="0.2">
      <c r="A4" s="185" t="s">
        <v>295</v>
      </c>
      <c r="B4" s="186"/>
      <c r="C4" s="186"/>
      <c r="D4" s="186"/>
      <c r="E4" s="186"/>
      <c r="F4" s="186"/>
      <c r="G4" s="186"/>
      <c r="H4" s="186"/>
      <c r="I4" s="187"/>
    </row>
    <row r="5" spans="1:9" ht="45.75" thickBot="1" x14ac:dyDescent="0.25">
      <c r="A5" s="182" t="s">
        <v>2</v>
      </c>
      <c r="B5" s="183"/>
      <c r="C5" s="183"/>
      <c r="D5" s="183"/>
      <c r="E5" s="183"/>
      <c r="F5" s="184"/>
      <c r="G5" s="16" t="s">
        <v>4</v>
      </c>
      <c r="H5" s="36" t="s">
        <v>220</v>
      </c>
      <c r="I5" s="37" t="s">
        <v>219</v>
      </c>
    </row>
    <row r="6" spans="1:9" x14ac:dyDescent="0.2">
      <c r="A6" s="179">
        <v>1</v>
      </c>
      <c r="B6" s="180"/>
      <c r="C6" s="180"/>
      <c r="D6" s="180"/>
      <c r="E6" s="180"/>
      <c r="F6" s="181"/>
      <c r="G6" s="17">
        <v>2</v>
      </c>
      <c r="H6" s="18">
        <v>3</v>
      </c>
      <c r="I6" s="18">
        <v>4</v>
      </c>
    </row>
    <row r="7" spans="1:9" x14ac:dyDescent="0.2">
      <c r="A7" s="192"/>
      <c r="B7" s="192"/>
      <c r="C7" s="192"/>
      <c r="D7" s="192"/>
      <c r="E7" s="192"/>
      <c r="F7" s="192"/>
      <c r="G7" s="192"/>
      <c r="H7" s="192"/>
      <c r="I7" s="193"/>
    </row>
    <row r="8" spans="1:9" x14ac:dyDescent="0.2">
      <c r="A8" s="168" t="s">
        <v>14</v>
      </c>
      <c r="B8" s="169"/>
      <c r="C8" s="169"/>
      <c r="D8" s="169"/>
      <c r="E8" s="169"/>
      <c r="F8" s="169"/>
      <c r="G8" s="169"/>
      <c r="H8" s="169"/>
      <c r="I8" s="169"/>
    </row>
    <row r="9" spans="1:9" ht="28.5" customHeight="1" x14ac:dyDescent="0.2">
      <c r="A9" s="194" t="s">
        <v>22</v>
      </c>
      <c r="B9" s="194"/>
      <c r="C9" s="194"/>
      <c r="D9" s="194"/>
      <c r="E9" s="194"/>
      <c r="F9" s="194"/>
      <c r="G9" s="7">
        <v>1</v>
      </c>
      <c r="H9" s="55">
        <f>H10+H11+H12</f>
        <v>399881237</v>
      </c>
      <c r="I9" s="55">
        <f>I10+I11+I12</f>
        <v>768206993</v>
      </c>
    </row>
    <row r="10" spans="1:9" x14ac:dyDescent="0.2">
      <c r="A10" s="195" t="s">
        <v>23</v>
      </c>
      <c r="B10" s="195"/>
      <c r="C10" s="195"/>
      <c r="D10" s="195"/>
      <c r="E10" s="195"/>
      <c r="F10" s="195"/>
      <c r="G10" s="6">
        <v>2</v>
      </c>
      <c r="H10" s="62">
        <v>47761431</v>
      </c>
      <c r="I10" s="62">
        <v>46502970</v>
      </c>
    </row>
    <row r="11" spans="1:9" x14ac:dyDescent="0.2">
      <c r="A11" s="195" t="s">
        <v>24</v>
      </c>
      <c r="B11" s="195"/>
      <c r="C11" s="195"/>
      <c r="D11" s="195"/>
      <c r="E11" s="195"/>
      <c r="F11" s="195"/>
      <c r="G11" s="6">
        <v>3</v>
      </c>
      <c r="H11" s="62">
        <v>283229341</v>
      </c>
      <c r="I11" s="62">
        <v>590147418</v>
      </c>
    </row>
    <row r="12" spans="1:9" x14ac:dyDescent="0.2">
      <c r="A12" s="191" t="s">
        <v>25</v>
      </c>
      <c r="B12" s="191"/>
      <c r="C12" s="191"/>
      <c r="D12" s="191"/>
      <c r="E12" s="191"/>
      <c r="F12" s="191"/>
      <c r="G12" s="6">
        <v>4</v>
      </c>
      <c r="H12" s="62">
        <v>68890465</v>
      </c>
      <c r="I12" s="62">
        <v>131556605</v>
      </c>
    </row>
    <row r="13" spans="1:9" x14ac:dyDescent="0.2">
      <c r="A13" s="170" t="s">
        <v>26</v>
      </c>
      <c r="B13" s="170"/>
      <c r="C13" s="170"/>
      <c r="D13" s="170"/>
      <c r="E13" s="170"/>
      <c r="F13" s="170"/>
      <c r="G13" s="7">
        <v>5</v>
      </c>
      <c r="H13" s="55">
        <f>H14+H15+H16+H17</f>
        <v>0</v>
      </c>
      <c r="I13" s="55">
        <f>I14+I15+I16+I17</f>
        <v>0</v>
      </c>
    </row>
    <row r="14" spans="1:9" x14ac:dyDescent="0.2">
      <c r="A14" s="167" t="s">
        <v>27</v>
      </c>
      <c r="B14" s="167"/>
      <c r="C14" s="167"/>
      <c r="D14" s="167"/>
      <c r="E14" s="167"/>
      <c r="F14" s="167"/>
      <c r="G14" s="6">
        <v>6</v>
      </c>
      <c r="H14" s="62">
        <v>0</v>
      </c>
      <c r="I14" s="62">
        <v>0</v>
      </c>
    </row>
    <row r="15" spans="1:9" x14ac:dyDescent="0.2">
      <c r="A15" s="167" t="s">
        <v>28</v>
      </c>
      <c r="B15" s="167"/>
      <c r="C15" s="167"/>
      <c r="D15" s="167"/>
      <c r="E15" s="167"/>
      <c r="F15" s="167"/>
      <c r="G15" s="6">
        <v>7</v>
      </c>
      <c r="H15" s="62">
        <v>0</v>
      </c>
      <c r="I15" s="62">
        <v>0</v>
      </c>
    </row>
    <row r="16" spans="1:9" x14ac:dyDescent="0.2">
      <c r="A16" s="167" t="s">
        <v>29</v>
      </c>
      <c r="B16" s="167"/>
      <c r="C16" s="167"/>
      <c r="D16" s="167"/>
      <c r="E16" s="167"/>
      <c r="F16" s="167"/>
      <c r="G16" s="6">
        <v>8</v>
      </c>
      <c r="H16" s="62">
        <v>0</v>
      </c>
      <c r="I16" s="62">
        <v>0</v>
      </c>
    </row>
    <row r="17" spans="1:9" x14ac:dyDescent="0.2">
      <c r="A17" s="167" t="s">
        <v>30</v>
      </c>
      <c r="B17" s="167"/>
      <c r="C17" s="167"/>
      <c r="D17" s="167"/>
      <c r="E17" s="167"/>
      <c r="F17" s="167"/>
      <c r="G17" s="6">
        <v>9</v>
      </c>
      <c r="H17" s="62">
        <v>0</v>
      </c>
      <c r="I17" s="62">
        <v>0</v>
      </c>
    </row>
    <row r="18" spans="1:9" ht="25.9" customHeight="1" x14ac:dyDescent="0.2">
      <c r="A18" s="170" t="s">
        <v>31</v>
      </c>
      <c r="B18" s="170"/>
      <c r="C18" s="170"/>
      <c r="D18" s="170"/>
      <c r="E18" s="170"/>
      <c r="F18" s="170"/>
      <c r="G18" s="7">
        <v>10</v>
      </c>
      <c r="H18" s="55">
        <f>H19+H20+H21</f>
        <v>137853328</v>
      </c>
      <c r="I18" s="55">
        <f>I19+I20+I21</f>
        <v>183532595</v>
      </c>
    </row>
    <row r="19" spans="1:9" x14ac:dyDescent="0.2">
      <c r="A19" s="167" t="s">
        <v>28</v>
      </c>
      <c r="B19" s="167"/>
      <c r="C19" s="167"/>
      <c r="D19" s="167"/>
      <c r="E19" s="167"/>
      <c r="F19" s="167"/>
      <c r="G19" s="6">
        <v>11</v>
      </c>
      <c r="H19" s="62">
        <v>137853328</v>
      </c>
      <c r="I19" s="62">
        <v>183532595</v>
      </c>
    </row>
    <row r="20" spans="1:9" x14ac:dyDescent="0.2">
      <c r="A20" s="167" t="s">
        <v>29</v>
      </c>
      <c r="B20" s="167"/>
      <c r="C20" s="167"/>
      <c r="D20" s="167"/>
      <c r="E20" s="167"/>
      <c r="F20" s="167"/>
      <c r="G20" s="6">
        <v>12</v>
      </c>
      <c r="H20" s="62">
        <v>0</v>
      </c>
      <c r="I20" s="62">
        <v>0</v>
      </c>
    </row>
    <row r="21" spans="1:9" x14ac:dyDescent="0.2">
      <c r="A21" s="167" t="s">
        <v>30</v>
      </c>
      <c r="B21" s="167"/>
      <c r="C21" s="167"/>
      <c r="D21" s="167"/>
      <c r="E21" s="167"/>
      <c r="F21" s="167"/>
      <c r="G21" s="6">
        <v>13</v>
      </c>
      <c r="H21" s="62">
        <v>0</v>
      </c>
      <c r="I21" s="62">
        <v>0</v>
      </c>
    </row>
    <row r="22" spans="1:9" x14ac:dyDescent="0.2">
      <c r="A22" s="170" t="s">
        <v>32</v>
      </c>
      <c r="B22" s="170"/>
      <c r="C22" s="170"/>
      <c r="D22" s="170"/>
      <c r="E22" s="170"/>
      <c r="F22" s="170"/>
      <c r="G22" s="7">
        <v>14</v>
      </c>
      <c r="H22" s="55">
        <f>H23+H24</f>
        <v>0</v>
      </c>
      <c r="I22" s="55">
        <f>I23+I24</f>
        <v>0</v>
      </c>
    </row>
    <row r="23" spans="1:9" x14ac:dyDescent="0.2">
      <c r="A23" s="167" t="s">
        <v>29</v>
      </c>
      <c r="B23" s="167"/>
      <c r="C23" s="167"/>
      <c r="D23" s="167"/>
      <c r="E23" s="167"/>
      <c r="F23" s="167"/>
      <c r="G23" s="6">
        <v>15</v>
      </c>
      <c r="H23" s="62">
        <v>0</v>
      </c>
      <c r="I23" s="62">
        <v>0</v>
      </c>
    </row>
    <row r="24" spans="1:9" x14ac:dyDescent="0.2">
      <c r="A24" s="167" t="s">
        <v>30</v>
      </c>
      <c r="B24" s="167"/>
      <c r="C24" s="167"/>
      <c r="D24" s="167"/>
      <c r="E24" s="167"/>
      <c r="F24" s="167"/>
      <c r="G24" s="6">
        <v>16</v>
      </c>
      <c r="H24" s="62">
        <v>0</v>
      </c>
      <c r="I24" s="62">
        <v>0</v>
      </c>
    </row>
    <row r="25" spans="1:9" ht="25.9" customHeight="1" x14ac:dyDescent="0.2">
      <c r="A25" s="170" t="s">
        <v>33</v>
      </c>
      <c r="B25" s="170"/>
      <c r="C25" s="170"/>
      <c r="D25" s="170"/>
      <c r="E25" s="170"/>
      <c r="F25" s="170"/>
      <c r="G25" s="7">
        <v>17</v>
      </c>
      <c r="H25" s="55">
        <f>H26+H27+H28</f>
        <v>685957772</v>
      </c>
      <c r="I25" s="55">
        <f>I26+I27+I28</f>
        <v>714122350</v>
      </c>
    </row>
    <row r="26" spans="1:9" x14ac:dyDescent="0.2">
      <c r="A26" s="167" t="s">
        <v>28</v>
      </c>
      <c r="B26" s="167"/>
      <c r="C26" s="167"/>
      <c r="D26" s="167"/>
      <c r="E26" s="167"/>
      <c r="F26" s="167"/>
      <c r="G26" s="6">
        <v>18</v>
      </c>
      <c r="H26" s="62">
        <v>39652429</v>
      </c>
      <c r="I26" s="62">
        <v>36779425</v>
      </c>
    </row>
    <row r="27" spans="1:9" x14ac:dyDescent="0.2">
      <c r="A27" s="167" t="s">
        <v>29</v>
      </c>
      <c r="B27" s="167"/>
      <c r="C27" s="167"/>
      <c r="D27" s="167"/>
      <c r="E27" s="167"/>
      <c r="F27" s="167"/>
      <c r="G27" s="6">
        <v>19</v>
      </c>
      <c r="H27" s="62">
        <v>646305343</v>
      </c>
      <c r="I27" s="62">
        <v>677342925</v>
      </c>
    </row>
    <row r="28" spans="1:9" x14ac:dyDescent="0.2">
      <c r="A28" s="167" t="s">
        <v>30</v>
      </c>
      <c r="B28" s="167"/>
      <c r="C28" s="167"/>
      <c r="D28" s="167"/>
      <c r="E28" s="167"/>
      <c r="F28" s="167"/>
      <c r="G28" s="6">
        <v>20</v>
      </c>
      <c r="H28" s="62">
        <v>0</v>
      </c>
      <c r="I28" s="62">
        <v>0</v>
      </c>
    </row>
    <row r="29" spans="1:9" x14ac:dyDescent="0.2">
      <c r="A29" s="170" t="s">
        <v>34</v>
      </c>
      <c r="B29" s="170"/>
      <c r="C29" s="170"/>
      <c r="D29" s="170"/>
      <c r="E29" s="170"/>
      <c r="F29" s="170"/>
      <c r="G29" s="7">
        <v>21</v>
      </c>
      <c r="H29" s="55">
        <f>H30+H31</f>
        <v>2237375645</v>
      </c>
      <c r="I29" s="55">
        <f>I30+I31</f>
        <v>2101775228</v>
      </c>
    </row>
    <row r="30" spans="1:9" x14ac:dyDescent="0.2">
      <c r="A30" s="167" t="s">
        <v>29</v>
      </c>
      <c r="B30" s="167"/>
      <c r="C30" s="167"/>
      <c r="D30" s="167"/>
      <c r="E30" s="167"/>
      <c r="F30" s="167"/>
      <c r="G30" s="6">
        <v>22</v>
      </c>
      <c r="H30" s="62">
        <v>68028736</v>
      </c>
      <c r="I30" s="62">
        <v>23754174</v>
      </c>
    </row>
    <row r="31" spans="1:9" x14ac:dyDescent="0.2">
      <c r="A31" s="167" t="s">
        <v>30</v>
      </c>
      <c r="B31" s="167"/>
      <c r="C31" s="167"/>
      <c r="D31" s="167"/>
      <c r="E31" s="167"/>
      <c r="F31" s="167"/>
      <c r="G31" s="6">
        <v>23</v>
      </c>
      <c r="H31" s="62">
        <v>2169346909</v>
      </c>
      <c r="I31" s="62">
        <v>2078021054</v>
      </c>
    </row>
    <row r="32" spans="1:9" x14ac:dyDescent="0.2">
      <c r="A32" s="167" t="s">
        <v>35</v>
      </c>
      <c r="B32" s="167"/>
      <c r="C32" s="167"/>
      <c r="D32" s="167"/>
      <c r="E32" s="167"/>
      <c r="F32" s="167"/>
      <c r="G32" s="6">
        <v>24</v>
      </c>
      <c r="H32" s="62">
        <v>0</v>
      </c>
      <c r="I32" s="62">
        <v>0</v>
      </c>
    </row>
    <row r="33" spans="1:9" ht="28.9" customHeight="1" x14ac:dyDescent="0.2">
      <c r="A33" s="167" t="s">
        <v>36</v>
      </c>
      <c r="B33" s="167"/>
      <c r="C33" s="167"/>
      <c r="D33" s="167"/>
      <c r="E33" s="167"/>
      <c r="F33" s="167"/>
      <c r="G33" s="6">
        <v>25</v>
      </c>
      <c r="H33" s="62">
        <v>0</v>
      </c>
      <c r="I33" s="62">
        <v>0</v>
      </c>
    </row>
    <row r="34" spans="1:9" x14ac:dyDescent="0.2">
      <c r="A34" s="167" t="s">
        <v>37</v>
      </c>
      <c r="B34" s="167"/>
      <c r="C34" s="167"/>
      <c r="D34" s="167"/>
      <c r="E34" s="167"/>
      <c r="F34" s="167"/>
      <c r="G34" s="6">
        <v>26</v>
      </c>
      <c r="H34" s="62">
        <v>0</v>
      </c>
      <c r="I34" s="62">
        <v>0</v>
      </c>
    </row>
    <row r="35" spans="1:9" x14ac:dyDescent="0.2">
      <c r="A35" s="167" t="s">
        <v>38</v>
      </c>
      <c r="B35" s="167"/>
      <c r="C35" s="167"/>
      <c r="D35" s="167"/>
      <c r="E35" s="167"/>
      <c r="F35" s="167"/>
      <c r="G35" s="6">
        <v>27</v>
      </c>
      <c r="H35" s="62">
        <v>98702696</v>
      </c>
      <c r="I35" s="62">
        <v>105123081</v>
      </c>
    </row>
    <row r="36" spans="1:9" x14ac:dyDescent="0.2">
      <c r="A36" s="167" t="s">
        <v>39</v>
      </c>
      <c r="B36" s="167"/>
      <c r="C36" s="167"/>
      <c r="D36" s="167"/>
      <c r="E36" s="167"/>
      <c r="F36" s="167"/>
      <c r="G36" s="6">
        <v>28</v>
      </c>
      <c r="H36" s="62">
        <v>43407948</v>
      </c>
      <c r="I36" s="62">
        <v>42623875</v>
      </c>
    </row>
    <row r="37" spans="1:9" x14ac:dyDescent="0.2">
      <c r="A37" s="167" t="s">
        <v>40</v>
      </c>
      <c r="B37" s="167"/>
      <c r="C37" s="167"/>
      <c r="D37" s="167"/>
      <c r="E37" s="167"/>
      <c r="F37" s="167"/>
      <c r="G37" s="6">
        <v>29</v>
      </c>
      <c r="H37" s="62">
        <v>4001026</v>
      </c>
      <c r="I37" s="62">
        <v>8101076</v>
      </c>
    </row>
    <row r="38" spans="1:9" x14ac:dyDescent="0.2">
      <c r="A38" s="167" t="s">
        <v>41</v>
      </c>
      <c r="B38" s="167"/>
      <c r="C38" s="167"/>
      <c r="D38" s="167"/>
      <c r="E38" s="167"/>
      <c r="F38" s="167"/>
      <c r="G38" s="6">
        <v>30</v>
      </c>
      <c r="H38" s="62">
        <v>2194770</v>
      </c>
      <c r="I38" s="62">
        <v>1979828</v>
      </c>
    </row>
    <row r="39" spans="1:9" ht="27.6" customHeight="1" x14ac:dyDescent="0.2">
      <c r="A39" s="167" t="s">
        <v>42</v>
      </c>
      <c r="B39" s="167"/>
      <c r="C39" s="167"/>
      <c r="D39" s="167"/>
      <c r="E39" s="167"/>
      <c r="F39" s="167"/>
      <c r="G39" s="6">
        <v>31</v>
      </c>
      <c r="H39" s="62">
        <v>9112743</v>
      </c>
      <c r="I39" s="62">
        <v>11967159</v>
      </c>
    </row>
    <row r="40" spans="1:9" x14ac:dyDescent="0.2">
      <c r="A40" s="165" t="s">
        <v>43</v>
      </c>
      <c r="B40" s="165"/>
      <c r="C40" s="165"/>
      <c r="D40" s="165"/>
      <c r="E40" s="165"/>
      <c r="F40" s="165"/>
      <c r="G40" s="7">
        <v>32</v>
      </c>
      <c r="H40" s="54">
        <f>H9+H13+H18+H22+H25+H29+H32+H33+H34+H35+H36+H37+H38+H39</f>
        <v>3618487165</v>
      </c>
      <c r="I40" s="54">
        <f>I9+I13+I18+I22+I25+I29+I32+I33+I34+I35+I36+I37+I38+I39</f>
        <v>3937432185</v>
      </c>
    </row>
    <row r="41" spans="1:9" x14ac:dyDescent="0.2">
      <c r="A41" s="168" t="s">
        <v>15</v>
      </c>
      <c r="B41" s="169"/>
      <c r="C41" s="169"/>
      <c r="D41" s="169"/>
      <c r="E41" s="169"/>
      <c r="F41" s="169"/>
      <c r="G41" s="169"/>
      <c r="H41" s="169"/>
      <c r="I41" s="169"/>
    </row>
    <row r="42" spans="1:9" x14ac:dyDescent="0.2">
      <c r="A42" s="170" t="s">
        <v>44</v>
      </c>
      <c r="B42" s="171"/>
      <c r="C42" s="171"/>
      <c r="D42" s="171"/>
      <c r="E42" s="171"/>
      <c r="F42" s="171"/>
      <c r="G42" s="7">
        <v>33</v>
      </c>
      <c r="H42" s="55">
        <f>H43+H44+H45+H46+H47</f>
        <v>0</v>
      </c>
      <c r="I42" s="55">
        <f>I43+I44+I45+I46+I47</f>
        <v>0</v>
      </c>
    </row>
    <row r="43" spans="1:9" x14ac:dyDescent="0.2">
      <c r="A43" s="167" t="s">
        <v>45</v>
      </c>
      <c r="B43" s="167"/>
      <c r="C43" s="167"/>
      <c r="D43" s="167"/>
      <c r="E43" s="167"/>
      <c r="F43" s="167"/>
      <c r="G43" s="6">
        <v>34</v>
      </c>
      <c r="H43" s="62">
        <v>0</v>
      </c>
      <c r="I43" s="62">
        <v>0</v>
      </c>
    </row>
    <row r="44" spans="1:9" x14ac:dyDescent="0.2">
      <c r="A44" s="167" t="s">
        <v>46</v>
      </c>
      <c r="B44" s="167"/>
      <c r="C44" s="167"/>
      <c r="D44" s="167"/>
      <c r="E44" s="167"/>
      <c r="F44" s="167"/>
      <c r="G44" s="6">
        <v>35</v>
      </c>
      <c r="H44" s="62">
        <v>0</v>
      </c>
      <c r="I44" s="62">
        <v>0</v>
      </c>
    </row>
    <row r="45" spans="1:9" x14ac:dyDescent="0.2">
      <c r="A45" s="167" t="s">
        <v>47</v>
      </c>
      <c r="B45" s="167"/>
      <c r="C45" s="167"/>
      <c r="D45" s="167"/>
      <c r="E45" s="167"/>
      <c r="F45" s="167"/>
      <c r="G45" s="6">
        <v>36</v>
      </c>
      <c r="H45" s="62">
        <v>0</v>
      </c>
      <c r="I45" s="62">
        <v>0</v>
      </c>
    </row>
    <row r="46" spans="1:9" x14ac:dyDescent="0.2">
      <c r="A46" s="167" t="s">
        <v>48</v>
      </c>
      <c r="B46" s="167"/>
      <c r="C46" s="167"/>
      <c r="D46" s="167"/>
      <c r="E46" s="167"/>
      <c r="F46" s="167"/>
      <c r="G46" s="6">
        <v>37</v>
      </c>
      <c r="H46" s="62">
        <v>0</v>
      </c>
      <c r="I46" s="62">
        <v>0</v>
      </c>
    </row>
    <row r="47" spans="1:9" x14ac:dyDescent="0.2">
      <c r="A47" s="167" t="s">
        <v>49</v>
      </c>
      <c r="B47" s="167"/>
      <c r="C47" s="167"/>
      <c r="D47" s="167"/>
      <c r="E47" s="167"/>
      <c r="F47" s="167"/>
      <c r="G47" s="6">
        <v>38</v>
      </c>
      <c r="H47" s="62">
        <v>0</v>
      </c>
      <c r="I47" s="62">
        <v>0</v>
      </c>
    </row>
    <row r="48" spans="1:9" ht="27.6" customHeight="1" x14ac:dyDescent="0.2">
      <c r="A48" s="170" t="s">
        <v>50</v>
      </c>
      <c r="B48" s="171"/>
      <c r="C48" s="171"/>
      <c r="D48" s="171"/>
      <c r="E48" s="171"/>
      <c r="F48" s="171"/>
      <c r="G48" s="7">
        <v>39</v>
      </c>
      <c r="H48" s="55">
        <f>H49+H50+H51</f>
        <v>0</v>
      </c>
      <c r="I48" s="55">
        <f>I49+I50+I51</f>
        <v>0</v>
      </c>
    </row>
    <row r="49" spans="1:9" x14ac:dyDescent="0.2">
      <c r="A49" s="167" t="s">
        <v>47</v>
      </c>
      <c r="B49" s="167"/>
      <c r="C49" s="167"/>
      <c r="D49" s="167"/>
      <c r="E49" s="167"/>
      <c r="F49" s="167"/>
      <c r="G49" s="6">
        <v>40</v>
      </c>
      <c r="H49" s="62">
        <v>0</v>
      </c>
      <c r="I49" s="62">
        <v>0</v>
      </c>
    </row>
    <row r="50" spans="1:9" x14ac:dyDescent="0.2">
      <c r="A50" s="167" t="s">
        <v>48</v>
      </c>
      <c r="B50" s="167"/>
      <c r="C50" s="167"/>
      <c r="D50" s="167"/>
      <c r="E50" s="167"/>
      <c r="F50" s="167"/>
      <c r="G50" s="6">
        <v>41</v>
      </c>
      <c r="H50" s="62">
        <v>0</v>
      </c>
      <c r="I50" s="62">
        <v>0</v>
      </c>
    </row>
    <row r="51" spans="1:9" x14ac:dyDescent="0.2">
      <c r="A51" s="167" t="s">
        <v>49</v>
      </c>
      <c r="B51" s="167"/>
      <c r="C51" s="167"/>
      <c r="D51" s="167"/>
      <c r="E51" s="167"/>
      <c r="F51" s="167"/>
      <c r="G51" s="6">
        <v>42</v>
      </c>
      <c r="H51" s="62">
        <v>0</v>
      </c>
      <c r="I51" s="62">
        <v>0</v>
      </c>
    </row>
    <row r="52" spans="1:9" x14ac:dyDescent="0.2">
      <c r="A52" s="170" t="s">
        <v>51</v>
      </c>
      <c r="B52" s="171"/>
      <c r="C52" s="171"/>
      <c r="D52" s="171"/>
      <c r="E52" s="171"/>
      <c r="F52" s="171"/>
      <c r="G52" s="7">
        <v>43</v>
      </c>
      <c r="H52" s="55">
        <f>H53+H54+H55</f>
        <v>3090505811</v>
      </c>
      <c r="I52" s="55">
        <f>I53+I54+I55</f>
        <v>3413655389</v>
      </c>
    </row>
    <row r="53" spans="1:9" x14ac:dyDescent="0.2">
      <c r="A53" s="167" t="s">
        <v>47</v>
      </c>
      <c r="B53" s="167"/>
      <c r="C53" s="167"/>
      <c r="D53" s="167"/>
      <c r="E53" s="167"/>
      <c r="F53" s="167"/>
      <c r="G53" s="6">
        <v>44</v>
      </c>
      <c r="H53" s="62">
        <v>2974446766</v>
      </c>
      <c r="I53" s="62">
        <v>3297869932</v>
      </c>
    </row>
    <row r="54" spans="1:9" x14ac:dyDescent="0.2">
      <c r="A54" s="167" t="s">
        <v>48</v>
      </c>
      <c r="B54" s="167"/>
      <c r="C54" s="167"/>
      <c r="D54" s="167"/>
      <c r="E54" s="167"/>
      <c r="F54" s="167"/>
      <c r="G54" s="6">
        <v>45</v>
      </c>
      <c r="H54" s="62">
        <v>97336710</v>
      </c>
      <c r="I54" s="62">
        <v>98564374</v>
      </c>
    </row>
    <row r="55" spans="1:9" x14ac:dyDescent="0.2">
      <c r="A55" s="167" t="s">
        <v>49</v>
      </c>
      <c r="B55" s="167"/>
      <c r="C55" s="167"/>
      <c r="D55" s="167"/>
      <c r="E55" s="167"/>
      <c r="F55" s="167"/>
      <c r="G55" s="6">
        <v>46</v>
      </c>
      <c r="H55" s="62">
        <v>18722335</v>
      </c>
      <c r="I55" s="62">
        <v>17221083</v>
      </c>
    </row>
    <row r="56" spans="1:9" x14ac:dyDescent="0.2">
      <c r="A56" s="167" t="s">
        <v>52</v>
      </c>
      <c r="B56" s="167"/>
      <c r="C56" s="167"/>
      <c r="D56" s="167"/>
      <c r="E56" s="167"/>
      <c r="F56" s="167"/>
      <c r="G56" s="6">
        <v>47</v>
      </c>
      <c r="H56" s="62">
        <v>0</v>
      </c>
      <c r="I56" s="62">
        <v>0</v>
      </c>
    </row>
    <row r="57" spans="1:9" ht="24" customHeight="1" x14ac:dyDescent="0.2">
      <c r="A57" s="172" t="s">
        <v>53</v>
      </c>
      <c r="B57" s="172"/>
      <c r="C57" s="172"/>
      <c r="D57" s="172"/>
      <c r="E57" s="172"/>
      <c r="F57" s="172"/>
      <c r="G57" s="6">
        <v>48</v>
      </c>
      <c r="H57" s="62">
        <v>0</v>
      </c>
      <c r="I57" s="62">
        <v>0</v>
      </c>
    </row>
    <row r="58" spans="1:9" x14ac:dyDescent="0.2">
      <c r="A58" s="172" t="s">
        <v>54</v>
      </c>
      <c r="B58" s="172"/>
      <c r="C58" s="172"/>
      <c r="D58" s="172"/>
      <c r="E58" s="172"/>
      <c r="F58" s="172"/>
      <c r="G58" s="6">
        <v>49</v>
      </c>
      <c r="H58" s="62">
        <v>5464920</v>
      </c>
      <c r="I58" s="62">
        <v>5349482</v>
      </c>
    </row>
    <row r="59" spans="1:9" x14ac:dyDescent="0.2">
      <c r="A59" s="172" t="s">
        <v>55</v>
      </c>
      <c r="B59" s="167"/>
      <c r="C59" s="167"/>
      <c r="D59" s="167"/>
      <c r="E59" s="167"/>
      <c r="F59" s="167"/>
      <c r="G59" s="6">
        <v>50</v>
      </c>
      <c r="H59" s="62">
        <v>3524891</v>
      </c>
      <c r="I59" s="62">
        <v>688404</v>
      </c>
    </row>
    <row r="60" spans="1:9" x14ac:dyDescent="0.2">
      <c r="A60" s="172" t="s">
        <v>56</v>
      </c>
      <c r="B60" s="172"/>
      <c r="C60" s="172"/>
      <c r="D60" s="172"/>
      <c r="E60" s="172"/>
      <c r="F60" s="172"/>
      <c r="G60" s="6">
        <v>51</v>
      </c>
      <c r="H60" s="62">
        <v>0</v>
      </c>
      <c r="I60" s="62">
        <v>0</v>
      </c>
    </row>
    <row r="61" spans="1:9" x14ac:dyDescent="0.2">
      <c r="A61" s="172" t="s">
        <v>57</v>
      </c>
      <c r="B61" s="172"/>
      <c r="C61" s="172"/>
      <c r="D61" s="172"/>
      <c r="E61" s="172"/>
      <c r="F61" s="172"/>
      <c r="G61" s="6">
        <v>52</v>
      </c>
      <c r="H61" s="62">
        <v>43265433</v>
      </c>
      <c r="I61" s="62">
        <v>36223329</v>
      </c>
    </row>
    <row r="62" spans="1:9" ht="31.15" customHeight="1" x14ac:dyDescent="0.2">
      <c r="A62" s="172" t="s">
        <v>58</v>
      </c>
      <c r="B62" s="172"/>
      <c r="C62" s="172"/>
      <c r="D62" s="172"/>
      <c r="E62" s="172"/>
      <c r="F62" s="172"/>
      <c r="G62" s="6">
        <v>53</v>
      </c>
      <c r="H62" s="62">
        <v>0</v>
      </c>
      <c r="I62" s="62">
        <v>0</v>
      </c>
    </row>
    <row r="63" spans="1:9" x14ac:dyDescent="0.2">
      <c r="A63" s="165" t="s">
        <v>59</v>
      </c>
      <c r="B63" s="166"/>
      <c r="C63" s="166"/>
      <c r="D63" s="166"/>
      <c r="E63" s="166"/>
      <c r="F63" s="166"/>
      <c r="G63" s="7">
        <v>54</v>
      </c>
      <c r="H63" s="54">
        <f>H42+H48+H52+H56+H57+H58+H59+H60+H61+H62</f>
        <v>3142761055</v>
      </c>
      <c r="I63" s="54">
        <f>I42+I48+I52+I56+I57+I58+I59+I60+I61+I62</f>
        <v>3455916604</v>
      </c>
    </row>
    <row r="64" spans="1:9" x14ac:dyDescent="0.2">
      <c r="A64" s="173" t="s">
        <v>16</v>
      </c>
      <c r="B64" s="174"/>
      <c r="C64" s="174"/>
      <c r="D64" s="174"/>
      <c r="E64" s="174"/>
      <c r="F64" s="174"/>
      <c r="G64" s="174"/>
      <c r="H64" s="174"/>
      <c r="I64" s="174"/>
    </row>
    <row r="65" spans="1:9" x14ac:dyDescent="0.2">
      <c r="A65" s="167" t="s">
        <v>60</v>
      </c>
      <c r="B65" s="167"/>
      <c r="C65" s="167"/>
      <c r="D65" s="167"/>
      <c r="E65" s="167"/>
      <c r="F65" s="167"/>
      <c r="G65" s="6">
        <v>55</v>
      </c>
      <c r="H65" s="62">
        <v>267499600</v>
      </c>
      <c r="I65" s="62">
        <v>267499600</v>
      </c>
    </row>
    <row r="66" spans="1:9" x14ac:dyDescent="0.2">
      <c r="A66" s="167" t="s">
        <v>61</v>
      </c>
      <c r="B66" s="167"/>
      <c r="C66" s="167"/>
      <c r="D66" s="167"/>
      <c r="E66" s="167"/>
      <c r="F66" s="167"/>
      <c r="G66" s="6">
        <v>56</v>
      </c>
      <c r="H66" s="62">
        <v>3015402</v>
      </c>
      <c r="I66" s="62">
        <v>3015402</v>
      </c>
    </row>
    <row r="67" spans="1:9" x14ac:dyDescent="0.2">
      <c r="A67" s="167" t="s">
        <v>62</v>
      </c>
      <c r="B67" s="167"/>
      <c r="C67" s="167"/>
      <c r="D67" s="167"/>
      <c r="E67" s="167"/>
      <c r="F67" s="167"/>
      <c r="G67" s="6">
        <v>57</v>
      </c>
      <c r="H67" s="62">
        <v>0</v>
      </c>
      <c r="I67" s="62">
        <v>0</v>
      </c>
    </row>
    <row r="68" spans="1:9" x14ac:dyDescent="0.2">
      <c r="A68" s="167" t="s">
        <v>63</v>
      </c>
      <c r="B68" s="167"/>
      <c r="C68" s="167"/>
      <c r="D68" s="167"/>
      <c r="E68" s="167"/>
      <c r="F68" s="167"/>
      <c r="G68" s="6">
        <v>58</v>
      </c>
      <c r="H68" s="62">
        <v>0</v>
      </c>
      <c r="I68" s="62">
        <v>0</v>
      </c>
    </row>
    <row r="69" spans="1:9" x14ac:dyDescent="0.2">
      <c r="A69" s="167" t="s">
        <v>64</v>
      </c>
      <c r="B69" s="167"/>
      <c r="C69" s="167"/>
      <c r="D69" s="167"/>
      <c r="E69" s="167"/>
      <c r="F69" s="167"/>
      <c r="G69" s="6">
        <v>59</v>
      </c>
      <c r="H69" s="62">
        <v>5250489</v>
      </c>
      <c r="I69" s="62">
        <v>-878004</v>
      </c>
    </row>
    <row r="70" spans="1:9" x14ac:dyDescent="0.2">
      <c r="A70" s="167" t="s">
        <v>65</v>
      </c>
      <c r="B70" s="167"/>
      <c r="C70" s="167"/>
      <c r="D70" s="167"/>
      <c r="E70" s="167"/>
      <c r="F70" s="167"/>
      <c r="G70" s="6">
        <v>60</v>
      </c>
      <c r="H70" s="62">
        <v>5310251</v>
      </c>
      <c r="I70" s="62">
        <v>6102291</v>
      </c>
    </row>
    <row r="71" spans="1:9" x14ac:dyDescent="0.2">
      <c r="A71" s="167" t="s">
        <v>66</v>
      </c>
      <c r="B71" s="167"/>
      <c r="C71" s="167"/>
      <c r="D71" s="167"/>
      <c r="E71" s="167"/>
      <c r="F71" s="167"/>
      <c r="G71" s="6">
        <v>61</v>
      </c>
      <c r="H71" s="62">
        <v>0</v>
      </c>
      <c r="I71" s="62">
        <v>0</v>
      </c>
    </row>
    <row r="72" spans="1:9" x14ac:dyDescent="0.2">
      <c r="A72" s="167" t="s">
        <v>67</v>
      </c>
      <c r="B72" s="167"/>
      <c r="C72" s="167"/>
      <c r="D72" s="167"/>
      <c r="E72" s="167"/>
      <c r="F72" s="167"/>
      <c r="G72" s="6">
        <v>62</v>
      </c>
      <c r="H72" s="62">
        <v>174693248</v>
      </c>
      <c r="I72" s="62">
        <v>195141119</v>
      </c>
    </row>
    <row r="73" spans="1:9" x14ac:dyDescent="0.2">
      <c r="A73" s="167" t="s">
        <v>68</v>
      </c>
      <c r="B73" s="167"/>
      <c r="C73" s="167"/>
      <c r="D73" s="167"/>
      <c r="E73" s="167"/>
      <c r="F73" s="167"/>
      <c r="G73" s="6">
        <v>63</v>
      </c>
      <c r="H73" s="62">
        <v>-1388383</v>
      </c>
      <c r="I73" s="62">
        <v>-1183691</v>
      </c>
    </row>
    <row r="74" spans="1:9" x14ac:dyDescent="0.2">
      <c r="A74" s="167" t="s">
        <v>69</v>
      </c>
      <c r="B74" s="167"/>
      <c r="C74" s="167"/>
      <c r="D74" s="167"/>
      <c r="E74" s="167"/>
      <c r="F74" s="167"/>
      <c r="G74" s="6">
        <v>64</v>
      </c>
      <c r="H74" s="62">
        <v>21345503</v>
      </c>
      <c r="I74" s="62">
        <v>11818864</v>
      </c>
    </row>
    <row r="75" spans="1:9" x14ac:dyDescent="0.2">
      <c r="A75" s="167" t="s">
        <v>70</v>
      </c>
      <c r="B75" s="167"/>
      <c r="C75" s="167"/>
      <c r="D75" s="167"/>
      <c r="E75" s="167"/>
      <c r="F75" s="167"/>
      <c r="G75" s="6">
        <v>65</v>
      </c>
      <c r="H75" s="62">
        <v>0</v>
      </c>
      <c r="I75" s="62">
        <v>0</v>
      </c>
    </row>
    <row r="76" spans="1:9" x14ac:dyDescent="0.2">
      <c r="A76" s="167" t="s">
        <v>71</v>
      </c>
      <c r="B76" s="167"/>
      <c r="C76" s="167"/>
      <c r="D76" s="167"/>
      <c r="E76" s="167"/>
      <c r="F76" s="167"/>
      <c r="G76" s="6">
        <v>66</v>
      </c>
      <c r="H76" s="62">
        <v>0</v>
      </c>
      <c r="I76" s="62">
        <v>0</v>
      </c>
    </row>
    <row r="77" spans="1:9" x14ac:dyDescent="0.2">
      <c r="A77" s="165" t="s">
        <v>72</v>
      </c>
      <c r="B77" s="165"/>
      <c r="C77" s="165"/>
      <c r="D77" s="165"/>
      <c r="E77" s="165"/>
      <c r="F77" s="165"/>
      <c r="G77" s="7">
        <v>67</v>
      </c>
      <c r="H77" s="54">
        <f>H65+H66+H67+H68+H69+H70+H71+H72+H73+H74+H75+H76</f>
        <v>475726110</v>
      </c>
      <c r="I77" s="54">
        <f>I65+I66+I67+I68+I69+I70+I71+I72+I73+I74+I75+I76</f>
        <v>481515581</v>
      </c>
    </row>
    <row r="78" spans="1:9" x14ac:dyDescent="0.2">
      <c r="A78" s="165" t="s">
        <v>73</v>
      </c>
      <c r="B78" s="166"/>
      <c r="C78" s="166"/>
      <c r="D78" s="166"/>
      <c r="E78" s="166"/>
      <c r="F78" s="166"/>
      <c r="G78" s="7">
        <v>68</v>
      </c>
      <c r="H78" s="54">
        <f>H63+H77</f>
        <v>3618487165</v>
      </c>
      <c r="I78" s="54">
        <f>I63+I77</f>
        <v>3937432185</v>
      </c>
    </row>
  </sheetData>
  <sheetProtection algorithmName="SHA-512" hashValue="I0E1UsfXfQZSvsw8HuL4r/PuUP3cy0HdLMBu+r6KMrRNgekj4EEuzVX2FBvQrya3kXBv2lToHQHwEPr5w8KtbA==" saltValue="41ZrK0Ie8BX7OQlWAZjHC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view="pageBreakPreview" zoomScale="110" zoomScaleNormal="100" zoomScaleSheetLayoutView="110" workbookViewId="0">
      <selection sqref="A1:H1"/>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197" t="s">
        <v>5</v>
      </c>
      <c r="B1" s="176"/>
      <c r="C1" s="176"/>
      <c r="D1" s="176"/>
      <c r="E1" s="176"/>
      <c r="F1" s="176"/>
      <c r="G1" s="176"/>
      <c r="H1" s="176"/>
    </row>
    <row r="2" spans="1:9" x14ac:dyDescent="0.2">
      <c r="A2" s="196" t="s">
        <v>296</v>
      </c>
      <c r="B2" s="178"/>
      <c r="C2" s="178"/>
      <c r="D2" s="178"/>
      <c r="E2" s="178"/>
      <c r="F2" s="178"/>
      <c r="G2" s="178"/>
      <c r="H2" s="178"/>
    </row>
    <row r="3" spans="1:9" x14ac:dyDescent="0.2">
      <c r="A3" s="198" t="s">
        <v>12</v>
      </c>
      <c r="B3" s="190"/>
      <c r="C3" s="190"/>
      <c r="D3" s="190"/>
      <c r="E3" s="190"/>
      <c r="F3" s="190"/>
      <c r="G3" s="190"/>
      <c r="H3" s="190"/>
      <c r="I3" s="190"/>
    </row>
    <row r="4" spans="1:9" x14ac:dyDescent="0.2">
      <c r="A4" s="205" t="s">
        <v>295</v>
      </c>
      <c r="B4" s="187"/>
      <c r="C4" s="187"/>
      <c r="D4" s="187"/>
      <c r="E4" s="187"/>
      <c r="F4" s="187"/>
      <c r="G4" s="187"/>
      <c r="H4" s="187"/>
      <c r="I4" s="187"/>
    </row>
    <row r="5" spans="1:9" ht="33.75" x14ac:dyDescent="0.2">
      <c r="A5" s="199" t="s">
        <v>2</v>
      </c>
      <c r="B5" s="200"/>
      <c r="C5" s="200"/>
      <c r="D5" s="200"/>
      <c r="E5" s="200"/>
      <c r="F5" s="201"/>
      <c r="G5" s="12" t="s">
        <v>6</v>
      </c>
      <c r="H5" s="59" t="s">
        <v>221</v>
      </c>
      <c r="I5" s="39" t="s">
        <v>219</v>
      </c>
    </row>
    <row r="6" spans="1:9" x14ac:dyDescent="0.2">
      <c r="A6" s="202">
        <v>1</v>
      </c>
      <c r="B6" s="203"/>
      <c r="C6" s="203"/>
      <c r="D6" s="203"/>
      <c r="E6" s="203"/>
      <c r="F6" s="203"/>
      <c r="G6" s="13">
        <v>2</v>
      </c>
      <c r="H6" s="14">
        <v>3</v>
      </c>
      <c r="I6" s="14">
        <v>4</v>
      </c>
    </row>
    <row r="7" spans="1:9" x14ac:dyDescent="0.2">
      <c r="A7" s="206" t="s">
        <v>75</v>
      </c>
      <c r="B7" s="206"/>
      <c r="C7" s="206"/>
      <c r="D7" s="206"/>
      <c r="E7" s="206"/>
      <c r="F7" s="206"/>
      <c r="G7" s="6">
        <v>1</v>
      </c>
      <c r="H7" s="40">
        <v>104638960</v>
      </c>
      <c r="I7" s="40">
        <v>100050723</v>
      </c>
    </row>
    <row r="8" spans="1:9" x14ac:dyDescent="0.2">
      <c r="A8" s="206" t="s">
        <v>74</v>
      </c>
      <c r="B8" s="206"/>
      <c r="C8" s="206"/>
      <c r="D8" s="206"/>
      <c r="E8" s="206"/>
      <c r="F8" s="206"/>
      <c r="G8" s="6">
        <v>2</v>
      </c>
      <c r="H8" s="40">
        <v>16031815</v>
      </c>
      <c r="I8" s="40">
        <v>13518372</v>
      </c>
    </row>
    <row r="9" spans="1:9" x14ac:dyDescent="0.2">
      <c r="A9" s="206" t="s">
        <v>76</v>
      </c>
      <c r="B9" s="206"/>
      <c r="C9" s="206"/>
      <c r="D9" s="206"/>
      <c r="E9" s="206"/>
      <c r="F9" s="206"/>
      <c r="G9" s="6">
        <v>3</v>
      </c>
      <c r="H9" s="40">
        <v>0</v>
      </c>
      <c r="I9" s="40">
        <v>0</v>
      </c>
    </row>
    <row r="10" spans="1:9" x14ac:dyDescent="0.2">
      <c r="A10" s="206" t="s">
        <v>77</v>
      </c>
      <c r="B10" s="206"/>
      <c r="C10" s="206"/>
      <c r="D10" s="206"/>
      <c r="E10" s="206"/>
      <c r="F10" s="206"/>
      <c r="G10" s="6">
        <v>4</v>
      </c>
      <c r="H10" s="40">
        <v>1445653</v>
      </c>
      <c r="I10" s="40">
        <v>643693</v>
      </c>
    </row>
    <row r="11" spans="1:9" x14ac:dyDescent="0.2">
      <c r="A11" s="206" t="s">
        <v>78</v>
      </c>
      <c r="B11" s="206"/>
      <c r="C11" s="206"/>
      <c r="D11" s="206"/>
      <c r="E11" s="206"/>
      <c r="F11" s="206"/>
      <c r="G11" s="6">
        <v>5</v>
      </c>
      <c r="H11" s="40">
        <v>38312553</v>
      </c>
      <c r="I11" s="40">
        <v>38319576</v>
      </c>
    </row>
    <row r="12" spans="1:9" ht="12.6" customHeight="1" x14ac:dyDescent="0.2">
      <c r="A12" s="206" t="s">
        <v>79</v>
      </c>
      <c r="B12" s="206"/>
      <c r="C12" s="206"/>
      <c r="D12" s="206"/>
      <c r="E12" s="206"/>
      <c r="F12" s="206"/>
      <c r="G12" s="6">
        <v>6</v>
      </c>
      <c r="H12" s="40">
        <v>14928849</v>
      </c>
      <c r="I12" s="40">
        <v>15228235</v>
      </c>
    </row>
    <row r="13" spans="1:9" ht="35.450000000000003" customHeight="1" x14ac:dyDescent="0.2">
      <c r="A13" s="206" t="s">
        <v>80</v>
      </c>
      <c r="B13" s="206"/>
      <c r="C13" s="206"/>
      <c r="D13" s="206"/>
      <c r="E13" s="206"/>
      <c r="F13" s="206"/>
      <c r="G13" s="6">
        <v>7</v>
      </c>
      <c r="H13" s="40">
        <v>16333143</v>
      </c>
      <c r="I13" s="40">
        <v>9980542</v>
      </c>
    </row>
    <row r="14" spans="1:9" ht="28.9" customHeight="1" x14ac:dyDescent="0.2">
      <c r="A14" s="206" t="s">
        <v>81</v>
      </c>
      <c r="B14" s="206"/>
      <c r="C14" s="206"/>
      <c r="D14" s="206"/>
      <c r="E14" s="206"/>
      <c r="F14" s="206"/>
      <c r="G14" s="6">
        <v>8</v>
      </c>
      <c r="H14" s="40">
        <v>5582337</v>
      </c>
      <c r="I14" s="40">
        <v>5135885</v>
      </c>
    </row>
    <row r="15" spans="1:9" ht="28.9" customHeight="1" x14ac:dyDescent="0.2">
      <c r="A15" s="206" t="s">
        <v>82</v>
      </c>
      <c r="B15" s="206"/>
      <c r="C15" s="206"/>
      <c r="D15" s="206"/>
      <c r="E15" s="206"/>
      <c r="F15" s="206"/>
      <c r="G15" s="6">
        <v>9</v>
      </c>
      <c r="H15" s="40">
        <v>918200</v>
      </c>
      <c r="I15" s="40">
        <v>4812546</v>
      </c>
    </row>
    <row r="16" spans="1:9" ht="28.9" customHeight="1" x14ac:dyDescent="0.2">
      <c r="A16" s="206" t="s">
        <v>83</v>
      </c>
      <c r="B16" s="206"/>
      <c r="C16" s="206"/>
      <c r="D16" s="206"/>
      <c r="E16" s="206"/>
      <c r="F16" s="206"/>
      <c r="G16" s="6">
        <v>10</v>
      </c>
      <c r="H16" s="40">
        <v>0</v>
      </c>
      <c r="I16" s="40">
        <v>0</v>
      </c>
    </row>
    <row r="17" spans="1:9" x14ac:dyDescent="0.2">
      <c r="A17" s="206" t="s">
        <v>84</v>
      </c>
      <c r="B17" s="206"/>
      <c r="C17" s="206"/>
      <c r="D17" s="206"/>
      <c r="E17" s="206"/>
      <c r="F17" s="206"/>
      <c r="G17" s="6">
        <v>11</v>
      </c>
      <c r="H17" s="40">
        <v>0</v>
      </c>
      <c r="I17" s="40">
        <v>0</v>
      </c>
    </row>
    <row r="18" spans="1:9" x14ac:dyDescent="0.2">
      <c r="A18" s="206" t="s">
        <v>85</v>
      </c>
      <c r="B18" s="206"/>
      <c r="C18" s="206"/>
      <c r="D18" s="206"/>
      <c r="E18" s="206"/>
      <c r="F18" s="206"/>
      <c r="G18" s="6">
        <v>12</v>
      </c>
      <c r="H18" s="40">
        <v>848885</v>
      </c>
      <c r="I18" s="40">
        <v>158255</v>
      </c>
    </row>
    <row r="19" spans="1:9" x14ac:dyDescent="0.2">
      <c r="A19" s="206" t="s">
        <v>86</v>
      </c>
      <c r="B19" s="206"/>
      <c r="C19" s="206"/>
      <c r="D19" s="206"/>
      <c r="E19" s="206"/>
      <c r="F19" s="206"/>
      <c r="G19" s="6">
        <v>13</v>
      </c>
      <c r="H19" s="40">
        <v>-671129</v>
      </c>
      <c r="I19" s="40">
        <v>-517668</v>
      </c>
    </row>
    <row r="20" spans="1:9" x14ac:dyDescent="0.2">
      <c r="A20" s="206" t="s">
        <v>87</v>
      </c>
      <c r="B20" s="206"/>
      <c r="C20" s="206"/>
      <c r="D20" s="206"/>
      <c r="E20" s="206"/>
      <c r="F20" s="206"/>
      <c r="G20" s="6">
        <v>14</v>
      </c>
      <c r="H20" s="40">
        <v>5468225</v>
      </c>
      <c r="I20" s="40">
        <v>4807390</v>
      </c>
    </row>
    <row r="21" spans="1:9" x14ac:dyDescent="0.2">
      <c r="A21" s="206" t="s">
        <v>88</v>
      </c>
      <c r="B21" s="206"/>
      <c r="C21" s="206"/>
      <c r="D21" s="206"/>
      <c r="E21" s="206"/>
      <c r="F21" s="206"/>
      <c r="G21" s="6">
        <v>15</v>
      </c>
      <c r="H21" s="40">
        <v>6134061</v>
      </c>
      <c r="I21" s="40">
        <v>6652592</v>
      </c>
    </row>
    <row r="22" spans="1:9" ht="25.15" customHeight="1" x14ac:dyDescent="0.2">
      <c r="A22" s="165" t="s">
        <v>89</v>
      </c>
      <c r="B22" s="165"/>
      <c r="C22" s="165"/>
      <c r="D22" s="165"/>
      <c r="E22" s="165"/>
      <c r="F22" s="165"/>
      <c r="G22" s="7">
        <v>16</v>
      </c>
      <c r="H22" s="41">
        <f>H7-H8-H9+H10+H11-H12+H13+H14+H15+H16+H17+H18+H19+H20-H21</f>
        <v>135782102</v>
      </c>
      <c r="I22" s="41">
        <f>I7-I8-I9+I10+I11-I12+I13+I14+I15+I16+I17+I18+I19+I20-I21</f>
        <v>127991743</v>
      </c>
    </row>
    <row r="23" spans="1:9" x14ac:dyDescent="0.2">
      <c r="A23" s="206" t="s">
        <v>90</v>
      </c>
      <c r="B23" s="206"/>
      <c r="C23" s="206"/>
      <c r="D23" s="206"/>
      <c r="E23" s="206"/>
      <c r="F23" s="206"/>
      <c r="G23" s="6">
        <v>17</v>
      </c>
      <c r="H23" s="40">
        <v>73124256</v>
      </c>
      <c r="I23" s="40">
        <v>76678339</v>
      </c>
    </row>
    <row r="24" spans="1:9" ht="24" customHeight="1" x14ac:dyDescent="0.2">
      <c r="A24" s="206" t="s">
        <v>266</v>
      </c>
      <c r="B24" s="206"/>
      <c r="C24" s="206"/>
      <c r="D24" s="206"/>
      <c r="E24" s="206"/>
      <c r="F24" s="206"/>
      <c r="G24" s="6">
        <v>18</v>
      </c>
      <c r="H24" s="40">
        <v>5632896</v>
      </c>
      <c r="I24" s="40">
        <v>6220115</v>
      </c>
    </row>
    <row r="25" spans="1:9" x14ac:dyDescent="0.2">
      <c r="A25" s="206" t="s">
        <v>91</v>
      </c>
      <c r="B25" s="206"/>
      <c r="C25" s="206"/>
      <c r="D25" s="206"/>
      <c r="E25" s="206"/>
      <c r="F25" s="206"/>
      <c r="G25" s="6">
        <v>19</v>
      </c>
      <c r="H25" s="40">
        <v>8300357</v>
      </c>
      <c r="I25" s="40">
        <v>9483474</v>
      </c>
    </row>
    <row r="26" spans="1:9" x14ac:dyDescent="0.2">
      <c r="A26" s="206" t="s">
        <v>92</v>
      </c>
      <c r="B26" s="206"/>
      <c r="C26" s="206"/>
      <c r="D26" s="206"/>
      <c r="E26" s="206"/>
      <c r="F26" s="206"/>
      <c r="G26" s="6">
        <v>20</v>
      </c>
      <c r="H26" s="40">
        <v>0</v>
      </c>
      <c r="I26" s="40">
        <v>0</v>
      </c>
    </row>
    <row r="27" spans="1:9" x14ac:dyDescent="0.2">
      <c r="A27" s="206" t="s">
        <v>93</v>
      </c>
      <c r="B27" s="206"/>
      <c r="C27" s="206"/>
      <c r="D27" s="206"/>
      <c r="E27" s="206"/>
      <c r="F27" s="206"/>
      <c r="G27" s="6">
        <v>21</v>
      </c>
      <c r="H27" s="40">
        <v>-287813</v>
      </c>
      <c r="I27" s="40">
        <v>-154287</v>
      </c>
    </row>
    <row r="28" spans="1:9" ht="35.25" customHeight="1" x14ac:dyDescent="0.2">
      <c r="A28" s="206" t="s">
        <v>94</v>
      </c>
      <c r="B28" s="206"/>
      <c r="C28" s="206"/>
      <c r="D28" s="206"/>
      <c r="E28" s="206"/>
      <c r="F28" s="206"/>
      <c r="G28" s="6">
        <v>22</v>
      </c>
      <c r="H28" s="40">
        <v>21808400</v>
      </c>
      <c r="I28" s="40">
        <v>19889925</v>
      </c>
    </row>
    <row r="29" spans="1:9" ht="26.45" customHeight="1" x14ac:dyDescent="0.2">
      <c r="A29" s="206" t="s">
        <v>95</v>
      </c>
      <c r="B29" s="206"/>
      <c r="C29" s="206"/>
      <c r="D29" s="206"/>
      <c r="E29" s="206"/>
      <c r="F29" s="206"/>
      <c r="G29" s="6">
        <v>23</v>
      </c>
      <c r="H29" s="40">
        <v>0</v>
      </c>
      <c r="I29" s="40">
        <v>0</v>
      </c>
    </row>
    <row r="30" spans="1:9" ht="26.45" customHeight="1" x14ac:dyDescent="0.2">
      <c r="A30" s="206" t="s">
        <v>96</v>
      </c>
      <c r="B30" s="206"/>
      <c r="C30" s="206"/>
      <c r="D30" s="206"/>
      <c r="E30" s="206"/>
      <c r="F30" s="206"/>
      <c r="G30" s="6">
        <v>24</v>
      </c>
      <c r="H30" s="40">
        <v>0</v>
      </c>
      <c r="I30" s="40">
        <v>0</v>
      </c>
    </row>
    <row r="31" spans="1:9" ht="14.45" customHeight="1" x14ac:dyDescent="0.2">
      <c r="A31" s="206" t="s">
        <v>97</v>
      </c>
      <c r="B31" s="206"/>
      <c r="C31" s="206"/>
      <c r="D31" s="206"/>
      <c r="E31" s="206"/>
      <c r="F31" s="206"/>
      <c r="G31" s="6">
        <v>25</v>
      </c>
      <c r="H31" s="40">
        <v>0</v>
      </c>
      <c r="I31" s="40">
        <v>0</v>
      </c>
    </row>
    <row r="32" spans="1:9" ht="21" customHeight="1" x14ac:dyDescent="0.2">
      <c r="A32" s="206" t="s">
        <v>98</v>
      </c>
      <c r="B32" s="206"/>
      <c r="C32" s="206"/>
      <c r="D32" s="206"/>
      <c r="E32" s="206"/>
      <c r="F32" s="206"/>
      <c r="G32" s="6">
        <v>26</v>
      </c>
      <c r="H32" s="40">
        <v>0</v>
      </c>
      <c r="I32" s="40">
        <v>0</v>
      </c>
    </row>
    <row r="33" spans="1:10" ht="21" customHeight="1" x14ac:dyDescent="0.2">
      <c r="A33" s="206" t="s">
        <v>99</v>
      </c>
      <c r="B33" s="206"/>
      <c r="C33" s="206"/>
      <c r="D33" s="206"/>
      <c r="E33" s="206"/>
      <c r="F33" s="206"/>
      <c r="G33" s="6">
        <v>27</v>
      </c>
      <c r="H33" s="40">
        <v>-334123</v>
      </c>
      <c r="I33" s="40">
        <v>-716790</v>
      </c>
    </row>
    <row r="34" spans="1:10" ht="21" customHeight="1" x14ac:dyDescent="0.2">
      <c r="A34" s="166" t="s">
        <v>267</v>
      </c>
      <c r="B34" s="166"/>
      <c r="C34" s="166"/>
      <c r="D34" s="166"/>
      <c r="E34" s="166"/>
      <c r="F34" s="166"/>
      <c r="G34" s="7">
        <v>28</v>
      </c>
      <c r="H34" s="41">
        <f>H22-H23-H24+H26-H25-H27-H28-H29-H30+H31+H32+H33</f>
        <v>26869883</v>
      </c>
      <c r="I34" s="41">
        <f>I22-I23-I24+I26-I25-I27-I28-I29-I30+I31+I32+I33</f>
        <v>15157387</v>
      </c>
    </row>
    <row r="35" spans="1:10" ht="21" customHeight="1" x14ac:dyDescent="0.2">
      <c r="A35" s="206" t="s">
        <v>100</v>
      </c>
      <c r="B35" s="206"/>
      <c r="C35" s="206"/>
      <c r="D35" s="206"/>
      <c r="E35" s="206"/>
      <c r="F35" s="206"/>
      <c r="G35" s="6">
        <v>29</v>
      </c>
      <c r="H35" s="40">
        <v>6068125</v>
      </c>
      <c r="I35" s="40">
        <v>3223671</v>
      </c>
    </row>
    <row r="36" spans="1:10" ht="21" customHeight="1" x14ac:dyDescent="0.2">
      <c r="A36" s="166" t="s">
        <v>268</v>
      </c>
      <c r="B36" s="166"/>
      <c r="C36" s="166"/>
      <c r="D36" s="166"/>
      <c r="E36" s="166"/>
      <c r="F36" s="166"/>
      <c r="G36" s="7">
        <v>30</v>
      </c>
      <c r="H36" s="41">
        <f>H34-H35</f>
        <v>20801758</v>
      </c>
      <c r="I36" s="41">
        <f>I34-I35</f>
        <v>11933716</v>
      </c>
    </row>
    <row r="37" spans="1:10" ht="21" customHeight="1" x14ac:dyDescent="0.2">
      <c r="A37" s="166" t="s">
        <v>269</v>
      </c>
      <c r="B37" s="166"/>
      <c r="C37" s="166"/>
      <c r="D37" s="166"/>
      <c r="E37" s="166"/>
      <c r="F37" s="166"/>
      <c r="G37" s="7">
        <v>31</v>
      </c>
      <c r="H37" s="41">
        <f>H38-H39</f>
        <v>543748</v>
      </c>
      <c r="I37" s="41">
        <f>I38-I39</f>
        <v>-114852</v>
      </c>
    </row>
    <row r="38" spans="1:10" x14ac:dyDescent="0.2">
      <c r="A38" s="206" t="s">
        <v>101</v>
      </c>
      <c r="B38" s="206"/>
      <c r="C38" s="206"/>
      <c r="D38" s="206"/>
      <c r="E38" s="206"/>
      <c r="F38" s="206"/>
      <c r="G38" s="6">
        <v>32</v>
      </c>
      <c r="H38" s="40">
        <v>543748</v>
      </c>
      <c r="I38" s="40">
        <v>-114852</v>
      </c>
    </row>
    <row r="39" spans="1:10" ht="22.9" customHeight="1" x14ac:dyDescent="0.2">
      <c r="A39" s="206" t="s">
        <v>102</v>
      </c>
      <c r="B39" s="206"/>
      <c r="C39" s="206"/>
      <c r="D39" s="206"/>
      <c r="E39" s="206"/>
      <c r="F39" s="206"/>
      <c r="G39" s="6">
        <v>33</v>
      </c>
      <c r="H39" s="40">
        <v>0</v>
      </c>
      <c r="I39" s="40">
        <v>0</v>
      </c>
    </row>
    <row r="40" spans="1:10" x14ac:dyDescent="0.2">
      <c r="A40" s="166" t="s">
        <v>270</v>
      </c>
      <c r="B40" s="166"/>
      <c r="C40" s="166"/>
      <c r="D40" s="166"/>
      <c r="E40" s="166"/>
      <c r="F40" s="166"/>
      <c r="G40" s="7">
        <v>34</v>
      </c>
      <c r="H40" s="41">
        <f>H36+H37</f>
        <v>21345506</v>
      </c>
      <c r="I40" s="41">
        <f>I36+I37</f>
        <v>11818864</v>
      </c>
    </row>
    <row r="41" spans="1:10" x14ac:dyDescent="0.2">
      <c r="A41" s="206" t="s">
        <v>103</v>
      </c>
      <c r="B41" s="206"/>
      <c r="C41" s="206"/>
      <c r="D41" s="206"/>
      <c r="E41" s="206"/>
      <c r="F41" s="206"/>
      <c r="G41" s="6">
        <v>35</v>
      </c>
      <c r="H41" s="40">
        <v>0</v>
      </c>
      <c r="I41" s="40">
        <v>0</v>
      </c>
    </row>
    <row r="42" spans="1:10" x14ac:dyDescent="0.2">
      <c r="A42" s="206" t="s">
        <v>104</v>
      </c>
      <c r="B42" s="206"/>
      <c r="C42" s="206"/>
      <c r="D42" s="206"/>
      <c r="E42" s="206"/>
      <c r="F42" s="206"/>
      <c r="G42" s="6">
        <v>36</v>
      </c>
      <c r="H42" s="40">
        <v>21345506</v>
      </c>
      <c r="I42" s="40">
        <v>11818864</v>
      </c>
    </row>
    <row r="43" spans="1:10" x14ac:dyDescent="0.2">
      <c r="A43" s="208" t="s">
        <v>17</v>
      </c>
      <c r="B43" s="209"/>
      <c r="C43" s="209"/>
      <c r="D43" s="209"/>
      <c r="E43" s="209"/>
      <c r="F43" s="209"/>
      <c r="G43" s="210"/>
      <c r="H43" s="210"/>
      <c r="I43" s="210"/>
      <c r="J43" s="4"/>
    </row>
    <row r="44" spans="1:10" x14ac:dyDescent="0.2">
      <c r="A44" s="207" t="s">
        <v>105</v>
      </c>
      <c r="B44" s="207"/>
      <c r="C44" s="207"/>
      <c r="D44" s="207"/>
      <c r="E44" s="207"/>
      <c r="F44" s="207"/>
      <c r="G44" s="6">
        <v>37</v>
      </c>
      <c r="H44" s="42">
        <f>H40</f>
        <v>21345506</v>
      </c>
      <c r="I44" s="42">
        <f>I40</f>
        <v>11818864</v>
      </c>
    </row>
    <row r="45" spans="1:10" x14ac:dyDescent="0.2">
      <c r="A45" s="165" t="s">
        <v>274</v>
      </c>
      <c r="B45" s="165"/>
      <c r="C45" s="165"/>
      <c r="D45" s="165"/>
      <c r="E45" s="165"/>
      <c r="F45" s="165"/>
      <c r="G45" s="7">
        <v>38</v>
      </c>
      <c r="H45" s="41">
        <f>H46+H58</f>
        <v>14587978</v>
      </c>
      <c r="I45" s="41">
        <f>I46+I58</f>
        <v>-5336453</v>
      </c>
    </row>
    <row r="46" spans="1:10" ht="21.6" customHeight="1" x14ac:dyDescent="0.2">
      <c r="A46" s="170" t="s">
        <v>271</v>
      </c>
      <c r="B46" s="170"/>
      <c r="C46" s="170"/>
      <c r="D46" s="170"/>
      <c r="E46" s="170"/>
      <c r="F46" s="170"/>
      <c r="G46" s="7">
        <v>39</v>
      </c>
      <c r="H46" s="41">
        <f>SUM(H47:H53)+H56+H57</f>
        <v>5201787</v>
      </c>
      <c r="I46" s="41">
        <f>SUM(I47:I53)+I56+I57</f>
        <v>-1628552</v>
      </c>
    </row>
    <row r="47" spans="1:10" x14ac:dyDescent="0.2">
      <c r="A47" s="204" t="s">
        <v>106</v>
      </c>
      <c r="B47" s="204"/>
      <c r="C47" s="204"/>
      <c r="D47" s="204"/>
      <c r="E47" s="204"/>
      <c r="F47" s="204"/>
      <c r="G47" s="6">
        <v>40</v>
      </c>
      <c r="H47" s="96">
        <v>0</v>
      </c>
      <c r="I47" s="96">
        <v>0</v>
      </c>
    </row>
    <row r="48" spans="1:10" x14ac:dyDescent="0.2">
      <c r="A48" s="204" t="s">
        <v>107</v>
      </c>
      <c r="B48" s="204"/>
      <c r="C48" s="204"/>
      <c r="D48" s="204"/>
      <c r="E48" s="204"/>
      <c r="F48" s="204"/>
      <c r="G48" s="6">
        <v>41</v>
      </c>
      <c r="H48" s="96">
        <v>0</v>
      </c>
      <c r="I48" s="96">
        <v>0</v>
      </c>
    </row>
    <row r="49" spans="1:9" ht="23.45" customHeight="1" x14ac:dyDescent="0.2">
      <c r="A49" s="204" t="s">
        <v>108</v>
      </c>
      <c r="B49" s="204"/>
      <c r="C49" s="204"/>
      <c r="D49" s="204"/>
      <c r="E49" s="204"/>
      <c r="F49" s="204"/>
      <c r="G49" s="6">
        <v>42</v>
      </c>
      <c r="H49" s="96">
        <v>0</v>
      </c>
      <c r="I49" s="96">
        <v>0</v>
      </c>
    </row>
    <row r="50" spans="1:9" x14ac:dyDescent="0.2">
      <c r="A50" s="204" t="s">
        <v>109</v>
      </c>
      <c r="B50" s="204"/>
      <c r="C50" s="204"/>
      <c r="D50" s="204"/>
      <c r="E50" s="204"/>
      <c r="F50" s="204"/>
      <c r="G50" s="6">
        <v>43</v>
      </c>
      <c r="H50" s="96">
        <v>0</v>
      </c>
      <c r="I50" s="96">
        <v>0</v>
      </c>
    </row>
    <row r="51" spans="1:9" ht="21" customHeight="1" x14ac:dyDescent="0.2">
      <c r="A51" s="204" t="s">
        <v>110</v>
      </c>
      <c r="B51" s="204"/>
      <c r="C51" s="204"/>
      <c r="D51" s="204"/>
      <c r="E51" s="204"/>
      <c r="F51" s="204"/>
      <c r="G51" s="6">
        <v>44</v>
      </c>
      <c r="H51" s="96">
        <v>0</v>
      </c>
      <c r="I51" s="96">
        <v>0</v>
      </c>
    </row>
    <row r="52" spans="1:9" ht="27.6" customHeight="1" x14ac:dyDescent="0.2">
      <c r="A52" s="204" t="s">
        <v>111</v>
      </c>
      <c r="B52" s="204"/>
      <c r="C52" s="204"/>
      <c r="D52" s="204"/>
      <c r="E52" s="204"/>
      <c r="F52" s="204"/>
      <c r="G52" s="6">
        <v>45</v>
      </c>
      <c r="H52" s="96">
        <v>6161526</v>
      </c>
      <c r="I52" s="96">
        <v>-2159901</v>
      </c>
    </row>
    <row r="53" spans="1:9" x14ac:dyDescent="0.2">
      <c r="A53" s="167" t="s">
        <v>112</v>
      </c>
      <c r="B53" s="167"/>
      <c r="C53" s="167"/>
      <c r="D53" s="167"/>
      <c r="E53" s="167"/>
      <c r="F53" s="167"/>
      <c r="G53" s="6">
        <v>46</v>
      </c>
      <c r="H53" s="96">
        <v>0</v>
      </c>
      <c r="I53" s="96">
        <v>0</v>
      </c>
    </row>
    <row r="54" spans="1:9" ht="33" customHeight="1" x14ac:dyDescent="0.2">
      <c r="A54" s="167" t="s">
        <v>275</v>
      </c>
      <c r="B54" s="167"/>
      <c r="C54" s="167"/>
      <c r="D54" s="167"/>
      <c r="E54" s="167"/>
      <c r="F54" s="167"/>
      <c r="G54" s="6">
        <v>467</v>
      </c>
      <c r="H54" s="96">
        <v>0</v>
      </c>
      <c r="I54" s="96">
        <v>0</v>
      </c>
    </row>
    <row r="55" spans="1:9" ht="28.5" customHeight="1" x14ac:dyDescent="0.2">
      <c r="A55" s="167" t="s">
        <v>276</v>
      </c>
      <c r="B55" s="167"/>
      <c r="C55" s="167"/>
      <c r="D55" s="167"/>
      <c r="E55" s="167"/>
      <c r="F55" s="167"/>
      <c r="G55" s="6">
        <v>48</v>
      </c>
      <c r="H55" s="96">
        <v>0</v>
      </c>
      <c r="I55" s="96">
        <v>0</v>
      </c>
    </row>
    <row r="56" spans="1:9" ht="39" customHeight="1" x14ac:dyDescent="0.2">
      <c r="A56" s="167" t="s">
        <v>277</v>
      </c>
      <c r="B56" s="167"/>
      <c r="C56" s="167"/>
      <c r="D56" s="167"/>
      <c r="E56" s="167"/>
      <c r="F56" s="167"/>
      <c r="G56" s="6">
        <v>49</v>
      </c>
      <c r="H56" s="96">
        <v>0</v>
      </c>
      <c r="I56" s="96">
        <v>0</v>
      </c>
    </row>
    <row r="57" spans="1:9" ht="24" customHeight="1" x14ac:dyDescent="0.2">
      <c r="A57" s="167" t="s">
        <v>225</v>
      </c>
      <c r="B57" s="167"/>
      <c r="C57" s="167"/>
      <c r="D57" s="167"/>
      <c r="E57" s="167"/>
      <c r="F57" s="167"/>
      <c r="G57" s="6">
        <v>50</v>
      </c>
      <c r="H57" s="96">
        <v>-959739</v>
      </c>
      <c r="I57" s="96">
        <v>531349</v>
      </c>
    </row>
    <row r="58" spans="1:9" ht="25.15" customHeight="1" x14ac:dyDescent="0.2">
      <c r="A58" s="170" t="s">
        <v>272</v>
      </c>
      <c r="B58" s="170"/>
      <c r="C58" s="170"/>
      <c r="D58" s="170"/>
      <c r="E58" s="170"/>
      <c r="F58" s="170"/>
      <c r="G58" s="7">
        <v>51</v>
      </c>
      <c r="H58" s="41">
        <f>SUM(H59:H66)</f>
        <v>9386191</v>
      </c>
      <c r="I58" s="41">
        <f>SUM(I59:I66)</f>
        <v>-3707901</v>
      </c>
    </row>
    <row r="59" spans="1:9" ht="12.75" customHeight="1" x14ac:dyDescent="0.2">
      <c r="A59" s="167" t="s">
        <v>113</v>
      </c>
      <c r="B59" s="167"/>
      <c r="C59" s="167"/>
      <c r="D59" s="167"/>
      <c r="E59" s="167"/>
      <c r="F59" s="167"/>
      <c r="G59" s="6">
        <v>52</v>
      </c>
      <c r="H59" s="96">
        <v>0</v>
      </c>
      <c r="I59" s="96">
        <v>0</v>
      </c>
    </row>
    <row r="60" spans="1:9" ht="12.75" customHeight="1" x14ac:dyDescent="0.2">
      <c r="A60" s="167" t="s">
        <v>114</v>
      </c>
      <c r="B60" s="167"/>
      <c r="C60" s="167"/>
      <c r="D60" s="167"/>
      <c r="E60" s="167"/>
      <c r="F60" s="167"/>
      <c r="G60" s="6">
        <v>53</v>
      </c>
      <c r="H60" s="96">
        <v>0</v>
      </c>
      <c r="I60" s="96">
        <v>0</v>
      </c>
    </row>
    <row r="61" spans="1:9" ht="12.75" customHeight="1" x14ac:dyDescent="0.2">
      <c r="A61" s="167" t="s">
        <v>115</v>
      </c>
      <c r="B61" s="167"/>
      <c r="C61" s="167"/>
      <c r="D61" s="167"/>
      <c r="E61" s="167"/>
      <c r="F61" s="167"/>
      <c r="G61" s="6">
        <v>54</v>
      </c>
      <c r="H61" s="96">
        <v>0</v>
      </c>
      <c r="I61" s="96">
        <v>0</v>
      </c>
    </row>
    <row r="62" spans="1:9" ht="12.75" customHeight="1" x14ac:dyDescent="0.2">
      <c r="A62" s="167" t="s">
        <v>116</v>
      </c>
      <c r="B62" s="167"/>
      <c r="C62" s="167"/>
      <c r="D62" s="167"/>
      <c r="E62" s="167"/>
      <c r="F62" s="167"/>
      <c r="G62" s="6">
        <v>55</v>
      </c>
      <c r="H62" s="96">
        <v>0</v>
      </c>
      <c r="I62" s="96">
        <v>0</v>
      </c>
    </row>
    <row r="63" spans="1:9" ht="25.5" customHeight="1" x14ac:dyDescent="0.2">
      <c r="A63" s="167" t="s">
        <v>117</v>
      </c>
      <c r="B63" s="167"/>
      <c r="C63" s="167"/>
      <c r="D63" s="167"/>
      <c r="E63" s="167"/>
      <c r="F63" s="167"/>
      <c r="G63" s="6">
        <v>56</v>
      </c>
      <c r="H63" s="96">
        <v>11523019</v>
      </c>
      <c r="I63" s="96">
        <v>-4521831</v>
      </c>
    </row>
    <row r="64" spans="1:9" ht="12.75" customHeight="1" x14ac:dyDescent="0.2">
      <c r="A64" s="167" t="s">
        <v>109</v>
      </c>
      <c r="B64" s="167"/>
      <c r="C64" s="167"/>
      <c r="D64" s="167"/>
      <c r="E64" s="167"/>
      <c r="F64" s="167"/>
      <c r="G64" s="6">
        <v>57</v>
      </c>
      <c r="H64" s="96">
        <v>0</v>
      </c>
      <c r="I64" s="96">
        <v>0</v>
      </c>
    </row>
    <row r="65" spans="1:9" ht="21.6" customHeight="1" x14ac:dyDescent="0.2">
      <c r="A65" s="167" t="s">
        <v>118</v>
      </c>
      <c r="B65" s="167"/>
      <c r="C65" s="167"/>
      <c r="D65" s="167"/>
      <c r="E65" s="167"/>
      <c r="F65" s="167"/>
      <c r="G65" s="6">
        <v>58</v>
      </c>
      <c r="H65" s="96">
        <v>0</v>
      </c>
      <c r="I65" s="96">
        <v>0</v>
      </c>
    </row>
    <row r="66" spans="1:9" ht="22.9" customHeight="1" x14ac:dyDescent="0.2">
      <c r="A66" s="167" t="s">
        <v>119</v>
      </c>
      <c r="B66" s="167"/>
      <c r="C66" s="167"/>
      <c r="D66" s="167"/>
      <c r="E66" s="167"/>
      <c r="F66" s="167"/>
      <c r="G66" s="6">
        <v>59</v>
      </c>
      <c r="H66" s="96">
        <v>-2136828</v>
      </c>
      <c r="I66" s="96">
        <v>813930</v>
      </c>
    </row>
    <row r="67" spans="1:9" ht="12.75" customHeight="1" x14ac:dyDescent="0.2">
      <c r="A67" s="170" t="s">
        <v>273</v>
      </c>
      <c r="B67" s="170"/>
      <c r="C67" s="170"/>
      <c r="D67" s="170"/>
      <c r="E67" s="170"/>
      <c r="F67" s="170"/>
      <c r="G67" s="7">
        <v>60</v>
      </c>
      <c r="H67" s="43">
        <f>H44+H45</f>
        <v>35933484</v>
      </c>
      <c r="I67" s="43">
        <f>I44+I45</f>
        <v>6482411</v>
      </c>
    </row>
    <row r="68" spans="1:9" ht="12.75" customHeight="1" x14ac:dyDescent="0.2">
      <c r="A68" s="172" t="s">
        <v>120</v>
      </c>
      <c r="B68" s="172"/>
      <c r="C68" s="172"/>
      <c r="D68" s="172"/>
      <c r="E68" s="172"/>
      <c r="F68" s="172"/>
      <c r="G68" s="6">
        <v>61</v>
      </c>
      <c r="H68" s="40">
        <v>0</v>
      </c>
      <c r="I68" s="40">
        <v>0</v>
      </c>
    </row>
    <row r="69" spans="1:9" x14ac:dyDescent="0.2">
      <c r="A69" s="207" t="s">
        <v>121</v>
      </c>
      <c r="B69" s="207"/>
      <c r="C69" s="207"/>
      <c r="D69" s="207"/>
      <c r="E69" s="207"/>
      <c r="F69" s="207"/>
      <c r="G69" s="6">
        <v>62</v>
      </c>
      <c r="H69" s="96">
        <v>35933484</v>
      </c>
      <c r="I69" s="97">
        <v>6482411</v>
      </c>
    </row>
  </sheetData>
  <sheetProtection algorithmName="SHA-512" hashValue="iZVaub/nTtY87/jwEC7W68gBB7CKKWo7mXZh5+K8G1XYYNb4xckZ7vEIWUPyW1OuyuBgFfk2em2G80MVtDw9RA==" saltValue="hIqhwX7olDYy/5lS5zotrQ==" spinCount="100000" sheet="1" objects="1" scenarios="1"/>
  <mergeCells count="69">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 ref="A43:I43"/>
    <mergeCell ref="A42:F42"/>
    <mergeCell ref="A41:F41"/>
    <mergeCell ref="A40:F40"/>
    <mergeCell ref="A35:F35"/>
    <mergeCell ref="A47:F47"/>
    <mergeCell ref="A48:F48"/>
    <mergeCell ref="A49:F49"/>
    <mergeCell ref="A44:F44"/>
    <mergeCell ref="A45:F45"/>
    <mergeCell ref="A46:F46"/>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34:F34"/>
    <mergeCell ref="A13:F13"/>
    <mergeCell ref="A14:F14"/>
    <mergeCell ref="A15:F15"/>
    <mergeCell ref="A16:F16"/>
    <mergeCell ref="A17:F17"/>
    <mergeCell ref="A31:F31"/>
    <mergeCell ref="A23:F23"/>
    <mergeCell ref="A25:F25"/>
    <mergeCell ref="A32:F32"/>
    <mergeCell ref="A33:F33"/>
    <mergeCell ref="A24:F24"/>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4:I69 H12:I19 H27:H31 I27:I30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I42" xr:uid="{00000000-0002-0000-0200-000007000000}"/>
  </dataValidations>
  <pageMargins left="0.74803149606299213" right="0.15748031496062992" top="0.98425196850393704" bottom="0.98425196850393704" header="0.51181102362204722" footer="0.51181102362204722"/>
  <pageSetup paperSize="9" scale="87"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sqref="A1:H1"/>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197" t="s">
        <v>175</v>
      </c>
      <c r="B1" s="214"/>
      <c r="C1" s="214"/>
      <c r="D1" s="214"/>
      <c r="E1" s="214"/>
      <c r="F1" s="214"/>
      <c r="G1" s="214"/>
      <c r="H1" s="214"/>
    </row>
    <row r="2" spans="1:9" ht="12.75" customHeight="1" x14ac:dyDescent="0.2">
      <c r="A2" s="196" t="s">
        <v>296</v>
      </c>
      <c r="B2" s="178"/>
      <c r="C2" s="178"/>
      <c r="D2" s="178"/>
      <c r="E2" s="178"/>
      <c r="F2" s="178"/>
      <c r="G2" s="178"/>
      <c r="H2" s="178"/>
    </row>
    <row r="3" spans="1:9" x14ac:dyDescent="0.2">
      <c r="A3" s="217" t="s">
        <v>12</v>
      </c>
      <c r="B3" s="218"/>
      <c r="C3" s="218"/>
      <c r="D3" s="218"/>
      <c r="E3" s="218"/>
      <c r="F3" s="218"/>
      <c r="G3" s="218"/>
      <c r="H3" s="218"/>
      <c r="I3" s="190"/>
    </row>
    <row r="4" spans="1:9" x14ac:dyDescent="0.2">
      <c r="A4" s="222" t="s">
        <v>295</v>
      </c>
      <c r="B4" s="186"/>
      <c r="C4" s="186"/>
      <c r="D4" s="186"/>
      <c r="E4" s="186"/>
      <c r="F4" s="186"/>
      <c r="G4" s="186"/>
      <c r="H4" s="186"/>
      <c r="I4" s="187"/>
    </row>
    <row r="5" spans="1:9" ht="45" x14ac:dyDescent="0.2">
      <c r="A5" s="215" t="s">
        <v>2</v>
      </c>
      <c r="B5" s="216"/>
      <c r="C5" s="216"/>
      <c r="D5" s="216"/>
      <c r="E5" s="216"/>
      <c r="F5" s="216"/>
      <c r="G5" s="60" t="s">
        <v>6</v>
      </c>
      <c r="H5" s="14" t="s">
        <v>221</v>
      </c>
      <c r="I5" s="61" t="s">
        <v>224</v>
      </c>
    </row>
    <row r="6" spans="1:9" x14ac:dyDescent="0.2">
      <c r="A6" s="219">
        <v>1</v>
      </c>
      <c r="B6" s="216"/>
      <c r="C6" s="216"/>
      <c r="D6" s="216"/>
      <c r="E6" s="216"/>
      <c r="F6" s="216"/>
      <c r="G6" s="57">
        <v>2</v>
      </c>
      <c r="H6" s="14" t="s">
        <v>7</v>
      </c>
      <c r="I6" s="14" t="s">
        <v>8</v>
      </c>
    </row>
    <row r="7" spans="1:9" x14ac:dyDescent="0.2">
      <c r="A7" s="212" t="s">
        <v>129</v>
      </c>
      <c r="B7" s="213"/>
      <c r="C7" s="213"/>
      <c r="D7" s="213"/>
      <c r="E7" s="213"/>
      <c r="F7" s="213"/>
      <c r="G7" s="213"/>
      <c r="H7" s="213"/>
      <c r="I7" s="213"/>
    </row>
    <row r="8" spans="1:9" x14ac:dyDescent="0.2">
      <c r="A8" s="211" t="s">
        <v>122</v>
      </c>
      <c r="B8" s="211"/>
      <c r="C8" s="211"/>
      <c r="D8" s="211"/>
      <c r="E8" s="211"/>
      <c r="F8" s="211"/>
      <c r="G8" s="6">
        <v>1</v>
      </c>
      <c r="H8" s="62">
        <v>0</v>
      </c>
      <c r="I8" s="62">
        <v>0</v>
      </c>
    </row>
    <row r="9" spans="1:9" x14ac:dyDescent="0.2">
      <c r="A9" s="211" t="s">
        <v>123</v>
      </c>
      <c r="B9" s="211"/>
      <c r="C9" s="211"/>
      <c r="D9" s="211"/>
      <c r="E9" s="211"/>
      <c r="F9" s="211"/>
      <c r="G9" s="6">
        <v>2</v>
      </c>
      <c r="H9" s="62">
        <v>0</v>
      </c>
      <c r="I9" s="62">
        <v>0</v>
      </c>
    </row>
    <row r="10" spans="1:9" x14ac:dyDescent="0.2">
      <c r="A10" s="211" t="s">
        <v>124</v>
      </c>
      <c r="B10" s="211"/>
      <c r="C10" s="211"/>
      <c r="D10" s="211"/>
      <c r="E10" s="211"/>
      <c r="F10" s="211"/>
      <c r="G10" s="6">
        <v>3</v>
      </c>
      <c r="H10" s="62">
        <v>0</v>
      </c>
      <c r="I10" s="62">
        <v>0</v>
      </c>
    </row>
    <row r="11" spans="1:9" x14ac:dyDescent="0.2">
      <c r="A11" s="211" t="s">
        <v>125</v>
      </c>
      <c r="B11" s="211"/>
      <c r="C11" s="211"/>
      <c r="D11" s="211"/>
      <c r="E11" s="211"/>
      <c r="F11" s="211"/>
      <c r="G11" s="6">
        <v>4</v>
      </c>
      <c r="H11" s="62">
        <v>0</v>
      </c>
      <c r="I11" s="62">
        <v>0</v>
      </c>
    </row>
    <row r="12" spans="1:9" x14ac:dyDescent="0.2">
      <c r="A12" s="211" t="s">
        <v>126</v>
      </c>
      <c r="B12" s="211"/>
      <c r="C12" s="211"/>
      <c r="D12" s="211"/>
      <c r="E12" s="211"/>
      <c r="F12" s="211"/>
      <c r="G12" s="6">
        <v>5</v>
      </c>
      <c r="H12" s="62">
        <v>0</v>
      </c>
      <c r="I12" s="62">
        <v>0</v>
      </c>
    </row>
    <row r="13" spans="1:9" ht="22.5" customHeight="1" x14ac:dyDescent="0.2">
      <c r="A13" s="211" t="s">
        <v>146</v>
      </c>
      <c r="B13" s="211"/>
      <c r="C13" s="211"/>
      <c r="D13" s="211"/>
      <c r="E13" s="211"/>
      <c r="F13" s="211"/>
      <c r="G13" s="6">
        <v>6</v>
      </c>
      <c r="H13" s="62">
        <v>0</v>
      </c>
      <c r="I13" s="62">
        <v>0</v>
      </c>
    </row>
    <row r="14" spans="1:9" x14ac:dyDescent="0.2">
      <c r="A14" s="211" t="s">
        <v>127</v>
      </c>
      <c r="B14" s="211"/>
      <c r="C14" s="211"/>
      <c r="D14" s="211"/>
      <c r="E14" s="211"/>
      <c r="F14" s="211"/>
      <c r="G14" s="6">
        <v>7</v>
      </c>
      <c r="H14" s="62">
        <v>0</v>
      </c>
      <c r="I14" s="62">
        <v>0</v>
      </c>
    </row>
    <row r="15" spans="1:9" x14ac:dyDescent="0.2">
      <c r="A15" s="211" t="s">
        <v>128</v>
      </c>
      <c r="B15" s="211"/>
      <c r="C15" s="211"/>
      <c r="D15" s="211"/>
      <c r="E15" s="211"/>
      <c r="F15" s="211"/>
      <c r="G15" s="6">
        <v>8</v>
      </c>
      <c r="H15" s="62">
        <v>0</v>
      </c>
      <c r="I15" s="62">
        <v>0</v>
      </c>
    </row>
    <row r="16" spans="1:9" x14ac:dyDescent="0.2">
      <c r="A16" s="212" t="s">
        <v>130</v>
      </c>
      <c r="B16" s="213"/>
      <c r="C16" s="213"/>
      <c r="D16" s="213"/>
      <c r="E16" s="213"/>
      <c r="F16" s="213"/>
      <c r="G16" s="213"/>
      <c r="H16" s="213"/>
      <c r="I16" s="213"/>
    </row>
    <row r="17" spans="1:9" x14ac:dyDescent="0.2">
      <c r="A17" s="211" t="s">
        <v>131</v>
      </c>
      <c r="B17" s="211"/>
      <c r="C17" s="211"/>
      <c r="D17" s="211"/>
      <c r="E17" s="211"/>
      <c r="F17" s="211"/>
      <c r="G17" s="6">
        <v>9</v>
      </c>
      <c r="H17" s="62">
        <v>27413629</v>
      </c>
      <c r="I17" s="62">
        <v>15042535</v>
      </c>
    </row>
    <row r="18" spans="1:9" x14ac:dyDescent="0.2">
      <c r="A18" s="211" t="s">
        <v>132</v>
      </c>
      <c r="B18" s="211"/>
      <c r="C18" s="211"/>
      <c r="D18" s="211"/>
      <c r="E18" s="211"/>
      <c r="F18" s="211"/>
      <c r="G18" s="6"/>
      <c r="H18" s="62"/>
      <c r="I18" s="62"/>
    </row>
    <row r="19" spans="1:9" x14ac:dyDescent="0.2">
      <c r="A19" s="211" t="s">
        <v>133</v>
      </c>
      <c r="B19" s="211"/>
      <c r="C19" s="211"/>
      <c r="D19" s="211"/>
      <c r="E19" s="211"/>
      <c r="F19" s="211"/>
      <c r="G19" s="6">
        <v>10</v>
      </c>
      <c r="H19" s="62">
        <v>22525839</v>
      </c>
      <c r="I19" s="62">
        <v>20970097</v>
      </c>
    </row>
    <row r="20" spans="1:9" x14ac:dyDescent="0.2">
      <c r="A20" s="211" t="s">
        <v>134</v>
      </c>
      <c r="B20" s="211"/>
      <c r="C20" s="211"/>
      <c r="D20" s="211"/>
      <c r="E20" s="211"/>
      <c r="F20" s="211"/>
      <c r="G20" s="6">
        <v>11</v>
      </c>
      <c r="H20" s="62">
        <v>8300357</v>
      </c>
      <c r="I20" s="62">
        <v>9483474</v>
      </c>
    </row>
    <row r="21" spans="1:9" ht="23.25" customHeight="1" x14ac:dyDescent="0.2">
      <c r="A21" s="211" t="s">
        <v>135</v>
      </c>
      <c r="B21" s="211"/>
      <c r="C21" s="211"/>
      <c r="D21" s="211"/>
      <c r="E21" s="211"/>
      <c r="F21" s="211"/>
      <c r="G21" s="6">
        <v>12</v>
      </c>
      <c r="H21" s="62">
        <v>-716438</v>
      </c>
      <c r="I21" s="62">
        <v>-1287651</v>
      </c>
    </row>
    <row r="22" spans="1:9" x14ac:dyDescent="0.2">
      <c r="A22" s="211" t="s">
        <v>136</v>
      </c>
      <c r="B22" s="211"/>
      <c r="C22" s="211"/>
      <c r="D22" s="211"/>
      <c r="E22" s="211"/>
      <c r="F22" s="211"/>
      <c r="G22" s="6">
        <v>13</v>
      </c>
      <c r="H22" s="62">
        <v>32564</v>
      </c>
      <c r="I22" s="62">
        <v>-25667</v>
      </c>
    </row>
    <row r="23" spans="1:9" x14ac:dyDescent="0.2">
      <c r="A23" s="211" t="s">
        <v>137</v>
      </c>
      <c r="B23" s="211"/>
      <c r="C23" s="211"/>
      <c r="D23" s="211"/>
      <c r="E23" s="211"/>
      <c r="F23" s="211"/>
      <c r="G23" s="6">
        <v>14</v>
      </c>
      <c r="H23" s="62">
        <v>-182790</v>
      </c>
      <c r="I23" s="62">
        <v>-212965</v>
      </c>
    </row>
    <row r="24" spans="1:9" x14ac:dyDescent="0.2">
      <c r="A24" s="212" t="s">
        <v>138</v>
      </c>
      <c r="B24" s="213"/>
      <c r="C24" s="213"/>
      <c r="D24" s="213"/>
      <c r="E24" s="213"/>
      <c r="F24" s="213"/>
      <c r="G24" s="213"/>
      <c r="H24" s="213"/>
      <c r="I24" s="213"/>
    </row>
    <row r="25" spans="1:9" x14ac:dyDescent="0.2">
      <c r="A25" s="211" t="s">
        <v>139</v>
      </c>
      <c r="B25" s="211"/>
      <c r="C25" s="211"/>
      <c r="D25" s="211"/>
      <c r="E25" s="211"/>
      <c r="F25" s="211"/>
      <c r="G25" s="6">
        <v>15</v>
      </c>
      <c r="H25" s="62">
        <v>-8371260</v>
      </c>
      <c r="I25" s="62">
        <v>38666621</v>
      </c>
    </row>
    <row r="26" spans="1:9" x14ac:dyDescent="0.2">
      <c r="A26" s="211" t="s">
        <v>140</v>
      </c>
      <c r="B26" s="211"/>
      <c r="C26" s="211"/>
      <c r="D26" s="211"/>
      <c r="E26" s="211"/>
      <c r="F26" s="211"/>
      <c r="G26" s="6">
        <v>16</v>
      </c>
      <c r="H26" s="62">
        <v>36808282</v>
      </c>
      <c r="I26" s="62">
        <v>-3467065</v>
      </c>
    </row>
    <row r="27" spans="1:9" x14ac:dyDescent="0.2">
      <c r="A27" s="211" t="s">
        <v>141</v>
      </c>
      <c r="B27" s="211"/>
      <c r="C27" s="211"/>
      <c r="D27" s="211"/>
      <c r="E27" s="211"/>
      <c r="F27" s="211"/>
      <c r="G27" s="6">
        <v>17</v>
      </c>
      <c r="H27" s="62">
        <v>-389879129</v>
      </c>
      <c r="I27" s="62">
        <v>-57968904</v>
      </c>
    </row>
    <row r="28" spans="1:9" ht="25.5" customHeight="1" x14ac:dyDescent="0.2">
      <c r="A28" s="211" t="s">
        <v>142</v>
      </c>
      <c r="B28" s="211"/>
      <c r="C28" s="211"/>
      <c r="D28" s="211"/>
      <c r="E28" s="211"/>
      <c r="F28" s="211"/>
      <c r="G28" s="6">
        <v>18</v>
      </c>
      <c r="H28" s="62">
        <v>-137676937</v>
      </c>
      <c r="I28" s="62">
        <v>-45804076</v>
      </c>
    </row>
    <row r="29" spans="1:9" ht="23.25" customHeight="1" x14ac:dyDescent="0.2">
      <c r="A29" s="211" t="s">
        <v>143</v>
      </c>
      <c r="B29" s="211"/>
      <c r="C29" s="211"/>
      <c r="D29" s="211"/>
      <c r="E29" s="211"/>
      <c r="F29" s="211"/>
      <c r="G29" s="6">
        <v>19</v>
      </c>
      <c r="H29" s="62">
        <v>0</v>
      </c>
      <c r="I29" s="62">
        <v>0</v>
      </c>
    </row>
    <row r="30" spans="1:9" ht="27.75" customHeight="1" x14ac:dyDescent="0.2">
      <c r="A30" s="211" t="s">
        <v>144</v>
      </c>
      <c r="B30" s="211"/>
      <c r="C30" s="211"/>
      <c r="D30" s="211"/>
      <c r="E30" s="211"/>
      <c r="F30" s="211"/>
      <c r="G30" s="6">
        <v>20</v>
      </c>
      <c r="H30" s="62">
        <v>0</v>
      </c>
      <c r="I30" s="62">
        <v>0</v>
      </c>
    </row>
    <row r="31" spans="1:9" ht="27.75" customHeight="1" x14ac:dyDescent="0.2">
      <c r="A31" s="211" t="s">
        <v>145</v>
      </c>
      <c r="B31" s="211"/>
      <c r="C31" s="211"/>
      <c r="D31" s="211"/>
      <c r="E31" s="211"/>
      <c r="F31" s="211"/>
      <c r="G31" s="6">
        <v>21</v>
      </c>
      <c r="H31" s="62">
        <v>20337534</v>
      </c>
      <c r="I31" s="62">
        <v>-44391616</v>
      </c>
    </row>
    <row r="32" spans="1:9" ht="29.25" customHeight="1" x14ac:dyDescent="0.2">
      <c r="A32" s="211" t="s">
        <v>147</v>
      </c>
      <c r="B32" s="211"/>
      <c r="C32" s="211"/>
      <c r="D32" s="211"/>
      <c r="E32" s="211"/>
      <c r="F32" s="211"/>
      <c r="G32" s="6">
        <v>22</v>
      </c>
      <c r="H32" s="62">
        <v>51619622</v>
      </c>
      <c r="I32" s="62">
        <v>42803568</v>
      </c>
    </row>
    <row r="33" spans="1:9" x14ac:dyDescent="0.2">
      <c r="A33" s="211" t="s">
        <v>148</v>
      </c>
      <c r="B33" s="211"/>
      <c r="C33" s="211"/>
      <c r="D33" s="211"/>
      <c r="E33" s="211"/>
      <c r="F33" s="211"/>
      <c r="G33" s="6">
        <v>23</v>
      </c>
      <c r="H33" s="62">
        <v>-942497</v>
      </c>
      <c r="I33" s="62">
        <v>-2582033</v>
      </c>
    </row>
    <row r="34" spans="1:9" x14ac:dyDescent="0.2">
      <c r="A34" s="211" t="s">
        <v>149</v>
      </c>
      <c r="B34" s="211"/>
      <c r="C34" s="211"/>
      <c r="D34" s="211"/>
      <c r="E34" s="211"/>
      <c r="F34" s="211"/>
      <c r="G34" s="6">
        <v>24</v>
      </c>
      <c r="H34" s="62">
        <v>176965</v>
      </c>
      <c r="I34" s="62">
        <v>20288656</v>
      </c>
    </row>
    <row r="35" spans="1:9" x14ac:dyDescent="0.2">
      <c r="A35" s="211" t="s">
        <v>150</v>
      </c>
      <c r="B35" s="211"/>
      <c r="C35" s="211"/>
      <c r="D35" s="211"/>
      <c r="E35" s="211"/>
      <c r="F35" s="211"/>
      <c r="G35" s="6">
        <v>25</v>
      </c>
      <c r="H35" s="62">
        <v>332510831</v>
      </c>
      <c r="I35" s="62">
        <v>235105705</v>
      </c>
    </row>
    <row r="36" spans="1:9" x14ac:dyDescent="0.2">
      <c r="A36" s="211" t="s">
        <v>151</v>
      </c>
      <c r="B36" s="211"/>
      <c r="C36" s="211"/>
      <c r="D36" s="211"/>
      <c r="E36" s="211"/>
      <c r="F36" s="211"/>
      <c r="G36" s="6">
        <v>26</v>
      </c>
      <c r="H36" s="62">
        <v>60879833</v>
      </c>
      <c r="I36" s="62">
        <v>29215698</v>
      </c>
    </row>
    <row r="37" spans="1:9" x14ac:dyDescent="0.2">
      <c r="A37" s="211" t="s">
        <v>152</v>
      </c>
      <c r="B37" s="211"/>
      <c r="C37" s="211"/>
      <c r="D37" s="211"/>
      <c r="E37" s="211"/>
      <c r="F37" s="211"/>
      <c r="G37" s="6">
        <v>27</v>
      </c>
      <c r="H37" s="62">
        <v>-125555144</v>
      </c>
      <c r="I37" s="62">
        <v>-198154208</v>
      </c>
    </row>
    <row r="38" spans="1:9" x14ac:dyDescent="0.2">
      <c r="A38" s="211" t="s">
        <v>153</v>
      </c>
      <c r="B38" s="211"/>
      <c r="C38" s="211"/>
      <c r="D38" s="211"/>
      <c r="E38" s="211"/>
      <c r="F38" s="211"/>
      <c r="G38" s="6">
        <v>28</v>
      </c>
      <c r="H38" s="62">
        <v>0</v>
      </c>
      <c r="I38" s="62">
        <v>0</v>
      </c>
    </row>
    <row r="39" spans="1:9" x14ac:dyDescent="0.2">
      <c r="A39" s="211" t="s">
        <v>154</v>
      </c>
      <c r="B39" s="211"/>
      <c r="C39" s="211"/>
      <c r="D39" s="211"/>
      <c r="E39" s="211"/>
      <c r="F39" s="211"/>
      <c r="G39" s="6">
        <v>29</v>
      </c>
      <c r="H39" s="62">
        <v>-4034466</v>
      </c>
      <c r="I39" s="62">
        <v>-10230832</v>
      </c>
    </row>
    <row r="40" spans="1:9" x14ac:dyDescent="0.2">
      <c r="A40" s="211" t="s">
        <v>155</v>
      </c>
      <c r="B40" s="211"/>
      <c r="C40" s="211"/>
      <c r="D40" s="211"/>
      <c r="E40" s="211"/>
      <c r="F40" s="211"/>
      <c r="G40" s="6">
        <v>30</v>
      </c>
      <c r="H40" s="62">
        <v>104021735</v>
      </c>
      <c r="I40" s="62">
        <v>101823523</v>
      </c>
    </row>
    <row r="41" spans="1:9" x14ac:dyDescent="0.2">
      <c r="A41" s="211" t="s">
        <v>156</v>
      </c>
      <c r="B41" s="211"/>
      <c r="C41" s="211"/>
      <c r="D41" s="211"/>
      <c r="E41" s="211"/>
      <c r="F41" s="211"/>
      <c r="G41" s="6">
        <v>31</v>
      </c>
      <c r="H41" s="62">
        <v>1453382</v>
      </c>
      <c r="I41" s="62">
        <v>643894</v>
      </c>
    </row>
    <row r="42" spans="1:9" x14ac:dyDescent="0.2">
      <c r="A42" s="211" t="s">
        <v>157</v>
      </c>
      <c r="B42" s="211"/>
      <c r="C42" s="211"/>
      <c r="D42" s="211"/>
      <c r="E42" s="211"/>
      <c r="F42" s="211"/>
      <c r="G42" s="6">
        <v>32</v>
      </c>
      <c r="H42" s="62">
        <v>-17434176</v>
      </c>
      <c r="I42" s="62">
        <v>-5801754</v>
      </c>
    </row>
    <row r="43" spans="1:9" x14ac:dyDescent="0.2">
      <c r="A43" s="211" t="s">
        <v>158</v>
      </c>
      <c r="B43" s="211"/>
      <c r="C43" s="211"/>
      <c r="D43" s="211"/>
      <c r="E43" s="211"/>
      <c r="F43" s="211"/>
      <c r="G43" s="6">
        <v>33</v>
      </c>
      <c r="H43" s="62">
        <v>-4596844</v>
      </c>
      <c r="I43" s="62">
        <v>-8868973</v>
      </c>
    </row>
    <row r="44" spans="1:9" ht="13.5" customHeight="1" x14ac:dyDescent="0.2">
      <c r="A44" s="223" t="s">
        <v>159</v>
      </c>
      <c r="B44" s="223"/>
      <c r="C44" s="223"/>
      <c r="D44" s="223"/>
      <c r="E44" s="223"/>
      <c r="F44" s="223"/>
      <c r="G44" s="6">
        <v>34</v>
      </c>
      <c r="H44" s="63">
        <f>SUM(H25:H43)+SUM(H17:H23)+SUM(H8:H15)</f>
        <v>-23309108</v>
      </c>
      <c r="I44" s="63">
        <f>SUM(I25:I43)+SUM(I17:I23)+SUM(I8:I15)</f>
        <v>135248027</v>
      </c>
    </row>
    <row r="45" spans="1:9" x14ac:dyDescent="0.2">
      <c r="A45" s="212" t="s">
        <v>18</v>
      </c>
      <c r="B45" s="213"/>
      <c r="C45" s="213"/>
      <c r="D45" s="213"/>
      <c r="E45" s="213"/>
      <c r="F45" s="213"/>
      <c r="G45" s="213"/>
      <c r="H45" s="213"/>
      <c r="I45" s="213"/>
    </row>
    <row r="46" spans="1:9" ht="24.75" customHeight="1" x14ac:dyDescent="0.2">
      <c r="A46" s="211" t="s">
        <v>160</v>
      </c>
      <c r="B46" s="211"/>
      <c r="C46" s="211"/>
      <c r="D46" s="211"/>
      <c r="E46" s="211"/>
      <c r="F46" s="211"/>
      <c r="G46" s="6">
        <v>35</v>
      </c>
      <c r="H46" s="62">
        <v>-5127577</v>
      </c>
      <c r="I46" s="62">
        <v>-11015064</v>
      </c>
    </row>
    <row r="47" spans="1:9" ht="26.25" customHeight="1" x14ac:dyDescent="0.2">
      <c r="A47" s="211" t="s">
        <v>161</v>
      </c>
      <c r="B47" s="211"/>
      <c r="C47" s="211"/>
      <c r="D47" s="211"/>
      <c r="E47" s="211"/>
      <c r="F47" s="211"/>
      <c r="G47" s="6">
        <v>36</v>
      </c>
      <c r="H47" s="62">
        <v>0</v>
      </c>
      <c r="I47" s="62">
        <v>0</v>
      </c>
    </row>
    <row r="48" spans="1:9" ht="24" customHeight="1" x14ac:dyDescent="0.2">
      <c r="A48" s="211" t="s">
        <v>162</v>
      </c>
      <c r="B48" s="211"/>
      <c r="C48" s="211"/>
      <c r="D48" s="211"/>
      <c r="E48" s="211"/>
      <c r="F48" s="211"/>
      <c r="G48" s="6">
        <v>37</v>
      </c>
      <c r="H48" s="62">
        <v>0</v>
      </c>
      <c r="I48" s="62">
        <v>0</v>
      </c>
    </row>
    <row r="49" spans="1:9" x14ac:dyDescent="0.2">
      <c r="A49" s="211" t="s">
        <v>163</v>
      </c>
      <c r="B49" s="211"/>
      <c r="C49" s="211"/>
      <c r="D49" s="211"/>
      <c r="E49" s="211"/>
      <c r="F49" s="211"/>
      <c r="G49" s="6">
        <v>38</v>
      </c>
      <c r="H49" s="62">
        <v>0</v>
      </c>
      <c r="I49" s="62">
        <v>0</v>
      </c>
    </row>
    <row r="50" spans="1:9" x14ac:dyDescent="0.2">
      <c r="A50" s="211" t="s">
        <v>164</v>
      </c>
      <c r="B50" s="211"/>
      <c r="C50" s="211"/>
      <c r="D50" s="211"/>
      <c r="E50" s="211"/>
      <c r="F50" s="211"/>
      <c r="G50" s="6">
        <v>39</v>
      </c>
      <c r="H50" s="62">
        <v>1233864</v>
      </c>
      <c r="I50" s="62">
        <v>-3744649</v>
      </c>
    </row>
    <row r="51" spans="1:9" x14ac:dyDescent="0.2">
      <c r="A51" s="223" t="s">
        <v>165</v>
      </c>
      <c r="B51" s="223"/>
      <c r="C51" s="223"/>
      <c r="D51" s="223"/>
      <c r="E51" s="223"/>
      <c r="F51" s="223"/>
      <c r="G51" s="6">
        <v>40</v>
      </c>
      <c r="H51" s="63">
        <f>SUM(H46:H50)</f>
        <v>-3893713</v>
      </c>
      <c r="I51" s="63">
        <f>SUM(I46:I50)</f>
        <v>-14759713</v>
      </c>
    </row>
    <row r="52" spans="1:9" x14ac:dyDescent="0.2">
      <c r="A52" s="212" t="s">
        <v>19</v>
      </c>
      <c r="B52" s="213"/>
      <c r="C52" s="213"/>
      <c r="D52" s="213"/>
      <c r="E52" s="213"/>
      <c r="F52" s="213"/>
      <c r="G52" s="213"/>
      <c r="H52" s="213"/>
      <c r="I52" s="213"/>
    </row>
    <row r="53" spans="1:9" ht="23.25" customHeight="1" x14ac:dyDescent="0.2">
      <c r="A53" s="211" t="s">
        <v>166</v>
      </c>
      <c r="B53" s="211"/>
      <c r="C53" s="211"/>
      <c r="D53" s="211"/>
      <c r="E53" s="211"/>
      <c r="F53" s="211"/>
      <c r="G53" s="6">
        <v>41</v>
      </c>
      <c r="H53" s="62">
        <v>-62487667</v>
      </c>
      <c r="I53" s="62">
        <v>242400953</v>
      </c>
    </row>
    <row r="54" spans="1:9" x14ac:dyDescent="0.2">
      <c r="A54" s="211" t="s">
        <v>167</v>
      </c>
      <c r="B54" s="211"/>
      <c r="C54" s="211"/>
      <c r="D54" s="211"/>
      <c r="E54" s="211"/>
      <c r="F54" s="211"/>
      <c r="G54" s="6">
        <v>42</v>
      </c>
      <c r="H54" s="62">
        <v>4872949</v>
      </c>
      <c r="I54" s="62">
        <v>1227664</v>
      </c>
    </row>
    <row r="55" spans="1:9" x14ac:dyDescent="0.2">
      <c r="A55" s="221" t="s">
        <v>168</v>
      </c>
      <c r="B55" s="221"/>
      <c r="C55" s="221"/>
      <c r="D55" s="221"/>
      <c r="E55" s="221"/>
      <c r="F55" s="221"/>
      <c r="G55" s="6">
        <v>43</v>
      </c>
      <c r="H55" s="62">
        <v>0</v>
      </c>
      <c r="I55" s="62">
        <v>0</v>
      </c>
    </row>
    <row r="56" spans="1:9" x14ac:dyDescent="0.2">
      <c r="A56" s="221" t="s">
        <v>169</v>
      </c>
      <c r="B56" s="221"/>
      <c r="C56" s="221"/>
      <c r="D56" s="221"/>
      <c r="E56" s="221"/>
      <c r="F56" s="221"/>
      <c r="G56" s="6">
        <v>44</v>
      </c>
      <c r="H56" s="62">
        <v>0</v>
      </c>
      <c r="I56" s="62">
        <v>0</v>
      </c>
    </row>
    <row r="57" spans="1:9" x14ac:dyDescent="0.2">
      <c r="A57" s="211" t="s">
        <v>170</v>
      </c>
      <c r="B57" s="211"/>
      <c r="C57" s="211"/>
      <c r="D57" s="211"/>
      <c r="E57" s="211"/>
      <c r="F57" s="211"/>
      <c r="G57" s="6">
        <v>45</v>
      </c>
      <c r="H57" s="62">
        <v>0</v>
      </c>
      <c r="I57" s="62">
        <v>0</v>
      </c>
    </row>
    <row r="58" spans="1:9" x14ac:dyDescent="0.2">
      <c r="A58" s="211" t="s">
        <v>171</v>
      </c>
      <c r="B58" s="211"/>
      <c r="C58" s="211"/>
      <c r="D58" s="211"/>
      <c r="E58" s="211"/>
      <c r="F58" s="211"/>
      <c r="G58" s="6">
        <v>46</v>
      </c>
      <c r="H58" s="62">
        <v>0</v>
      </c>
      <c r="I58" s="62">
        <v>0</v>
      </c>
    </row>
    <row r="59" spans="1:9" x14ac:dyDescent="0.2">
      <c r="A59" s="223" t="s">
        <v>173</v>
      </c>
      <c r="B59" s="211"/>
      <c r="C59" s="211"/>
      <c r="D59" s="211"/>
      <c r="E59" s="211"/>
      <c r="F59" s="211"/>
      <c r="G59" s="6">
        <v>47</v>
      </c>
      <c r="H59" s="63">
        <f>H53+H54+H55+H56+H57+H58</f>
        <v>-57614718</v>
      </c>
      <c r="I59" s="63">
        <f>I53+I54+I55+I56+I57+I58</f>
        <v>243628617</v>
      </c>
    </row>
    <row r="60" spans="1:9" ht="25.5" customHeight="1" x14ac:dyDescent="0.2">
      <c r="A60" s="223" t="s">
        <v>172</v>
      </c>
      <c r="B60" s="223"/>
      <c r="C60" s="223"/>
      <c r="D60" s="223"/>
      <c r="E60" s="223"/>
      <c r="F60" s="223"/>
      <c r="G60" s="6">
        <v>48</v>
      </c>
      <c r="H60" s="63">
        <f>H44+H51+H59</f>
        <v>-84817539</v>
      </c>
      <c r="I60" s="63">
        <f>I44+I51+I59</f>
        <v>364116931</v>
      </c>
    </row>
    <row r="61" spans="1:9" x14ac:dyDescent="0.2">
      <c r="A61" s="223" t="s">
        <v>222</v>
      </c>
      <c r="B61" s="211"/>
      <c r="C61" s="211"/>
      <c r="D61" s="211"/>
      <c r="E61" s="211"/>
      <c r="F61" s="211"/>
      <c r="G61" s="6">
        <v>49</v>
      </c>
      <c r="H61" s="64">
        <v>493290170</v>
      </c>
      <c r="I61" s="64">
        <v>408472631</v>
      </c>
    </row>
    <row r="62" spans="1:9" x14ac:dyDescent="0.2">
      <c r="A62" s="211" t="s">
        <v>174</v>
      </c>
      <c r="B62" s="211"/>
      <c r="C62" s="211"/>
      <c r="D62" s="211"/>
      <c r="E62" s="211"/>
      <c r="F62" s="211"/>
      <c r="G62" s="6">
        <v>50</v>
      </c>
      <c r="H62" s="64">
        <v>0</v>
      </c>
      <c r="I62" s="64">
        <v>0</v>
      </c>
    </row>
    <row r="63" spans="1:9" x14ac:dyDescent="0.2">
      <c r="A63" s="220" t="s">
        <v>223</v>
      </c>
      <c r="B63" s="221"/>
      <c r="C63" s="221"/>
      <c r="D63" s="221"/>
      <c r="E63" s="221"/>
      <c r="F63" s="221"/>
      <c r="G63" s="6">
        <v>51</v>
      </c>
      <c r="H63" s="63">
        <f>H60+H61+H62</f>
        <v>408472631</v>
      </c>
      <c r="I63" s="63">
        <f>I60+I61+I62</f>
        <v>772589562</v>
      </c>
    </row>
  </sheetData>
  <sheetProtection algorithmName="SHA-512" hashValue="Bz+HGcrWVP/pVAN+Bh4pBxytvBaNqAapR6MQlE0w8KFxKWFeY4Mi5+kKPlaO5/x+OEtaQX90LS0oobosUzB7Sg==" saltValue="BRLHUIaSBwxGqjsiubpOJw=="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activeCell="T10" sqref="T10"/>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25" t="s">
        <v>9</v>
      </c>
      <c r="B1" s="226"/>
      <c r="C1" s="226"/>
      <c r="D1" s="226"/>
      <c r="E1" s="226"/>
      <c r="F1" s="226"/>
      <c r="G1" s="226"/>
      <c r="H1" s="226"/>
      <c r="I1" s="226"/>
      <c r="J1" s="44"/>
      <c r="K1" s="44"/>
      <c r="L1" s="44"/>
      <c r="M1" s="44"/>
      <c r="N1" s="44"/>
      <c r="O1" s="44"/>
    </row>
    <row r="2" spans="1:27" ht="15.75" x14ac:dyDescent="0.2">
      <c r="A2" s="2"/>
      <c r="B2" s="3"/>
      <c r="C2" s="227" t="s">
        <v>246</v>
      </c>
      <c r="D2" s="227"/>
      <c r="E2" s="46" t="s">
        <v>0</v>
      </c>
      <c r="F2" s="58">
        <v>44196</v>
      </c>
      <c r="G2" s="47"/>
      <c r="H2" s="47"/>
      <c r="I2" s="47"/>
      <c r="J2" s="48"/>
      <c r="K2" s="48"/>
      <c r="L2" s="48"/>
      <c r="M2" s="48"/>
      <c r="N2" s="48"/>
      <c r="O2" s="48"/>
      <c r="R2" s="49" t="s">
        <v>12</v>
      </c>
      <c r="AA2" s="4"/>
    </row>
    <row r="3" spans="1:27" ht="13.5" customHeight="1" x14ac:dyDescent="0.2">
      <c r="A3" s="228" t="s">
        <v>10</v>
      </c>
      <c r="B3" s="236"/>
      <c r="C3" s="236"/>
      <c r="D3" s="228" t="s">
        <v>3</v>
      </c>
      <c r="E3" s="234" t="s">
        <v>11</v>
      </c>
      <c r="F3" s="235"/>
      <c r="G3" s="235"/>
      <c r="H3" s="235"/>
      <c r="I3" s="235"/>
      <c r="J3" s="235"/>
      <c r="K3" s="235"/>
      <c r="L3" s="235"/>
      <c r="M3" s="235"/>
      <c r="N3" s="235"/>
      <c r="O3" s="235"/>
      <c r="P3" s="234" t="s">
        <v>20</v>
      </c>
      <c r="Q3" s="235"/>
      <c r="R3" s="234" t="s">
        <v>187</v>
      </c>
    </row>
    <row r="4" spans="1:27" ht="56.25" x14ac:dyDescent="0.2">
      <c r="A4" s="236"/>
      <c r="B4" s="236"/>
      <c r="C4" s="236"/>
      <c r="D4" s="229"/>
      <c r="E4" s="50" t="s">
        <v>16</v>
      </c>
      <c r="F4" s="50" t="s">
        <v>176</v>
      </c>
      <c r="G4" s="50" t="s">
        <v>177</v>
      </c>
      <c r="H4" s="50" t="s">
        <v>178</v>
      </c>
      <c r="I4" s="50" t="s">
        <v>179</v>
      </c>
      <c r="J4" s="51" t="s">
        <v>180</v>
      </c>
      <c r="K4" s="51" t="s">
        <v>181</v>
      </c>
      <c r="L4" s="51" t="s">
        <v>182</v>
      </c>
      <c r="M4" s="51" t="s">
        <v>183</v>
      </c>
      <c r="N4" s="51" t="s">
        <v>184</v>
      </c>
      <c r="O4" s="51" t="s">
        <v>185</v>
      </c>
      <c r="P4" s="50" t="s">
        <v>179</v>
      </c>
      <c r="Q4" s="50" t="s">
        <v>186</v>
      </c>
      <c r="R4" s="234"/>
    </row>
    <row r="5" spans="1:27" x14ac:dyDescent="0.2">
      <c r="A5" s="237">
        <v>1</v>
      </c>
      <c r="B5" s="237"/>
      <c r="C5" s="237"/>
      <c r="D5" s="5">
        <v>2</v>
      </c>
      <c r="E5" s="50" t="s">
        <v>7</v>
      </c>
      <c r="F5" s="52" t="s">
        <v>8</v>
      </c>
      <c r="G5" s="50" t="s">
        <v>208</v>
      </c>
      <c r="H5" s="52" t="s">
        <v>209</v>
      </c>
      <c r="I5" s="50" t="s">
        <v>210</v>
      </c>
      <c r="J5" s="52" t="s">
        <v>211</v>
      </c>
      <c r="K5" s="52" t="s">
        <v>212</v>
      </c>
      <c r="L5" s="52" t="s">
        <v>13</v>
      </c>
      <c r="M5" s="52" t="s">
        <v>213</v>
      </c>
      <c r="N5" s="52" t="s">
        <v>214</v>
      </c>
      <c r="O5" s="52" t="s">
        <v>215</v>
      </c>
      <c r="P5" s="50" t="s">
        <v>216</v>
      </c>
      <c r="Q5" s="50" t="s">
        <v>217</v>
      </c>
      <c r="R5" s="52" t="s">
        <v>218</v>
      </c>
    </row>
    <row r="6" spans="1:27" ht="12.75" customHeight="1" x14ac:dyDescent="0.2">
      <c r="A6" s="232" t="s">
        <v>188</v>
      </c>
      <c r="B6" s="233"/>
      <c r="C6" s="233"/>
      <c r="D6" s="6">
        <v>1</v>
      </c>
      <c r="E6" s="53">
        <v>267499600</v>
      </c>
      <c r="F6" s="53">
        <v>3015402</v>
      </c>
      <c r="G6" s="53">
        <v>0</v>
      </c>
      <c r="H6" s="53">
        <v>0</v>
      </c>
      <c r="I6" s="53">
        <v>5250489</v>
      </c>
      <c r="J6" s="53">
        <v>5310251</v>
      </c>
      <c r="K6" s="53">
        <v>0</v>
      </c>
      <c r="L6" s="53">
        <v>174693248</v>
      </c>
      <c r="M6" s="53">
        <v>-1388383</v>
      </c>
      <c r="N6" s="53">
        <v>21345503</v>
      </c>
      <c r="O6" s="53">
        <v>0</v>
      </c>
      <c r="P6" s="53">
        <v>0</v>
      </c>
      <c r="Q6" s="53">
        <v>0</v>
      </c>
      <c r="R6" s="54">
        <f>SUM(E6:Q6)</f>
        <v>475726110</v>
      </c>
    </row>
    <row r="7" spans="1:27" ht="30" customHeight="1" x14ac:dyDescent="0.2">
      <c r="A7" s="230" t="s">
        <v>189</v>
      </c>
      <c r="B7" s="231"/>
      <c r="C7" s="231"/>
      <c r="D7" s="6">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32" t="s">
        <v>190</v>
      </c>
      <c r="B8" s="233"/>
      <c r="C8" s="233"/>
      <c r="D8" s="6">
        <v>3</v>
      </c>
      <c r="E8" s="53">
        <v>0</v>
      </c>
      <c r="F8" s="53">
        <v>0</v>
      </c>
      <c r="G8" s="53">
        <v>0</v>
      </c>
      <c r="H8" s="53">
        <v>0</v>
      </c>
      <c r="I8" s="53">
        <v>0</v>
      </c>
      <c r="J8" s="53">
        <v>0</v>
      </c>
      <c r="K8" s="53">
        <v>0</v>
      </c>
      <c r="L8" s="53">
        <v>0</v>
      </c>
      <c r="M8" s="53">
        <v>0</v>
      </c>
      <c r="N8" s="53">
        <v>0</v>
      </c>
      <c r="O8" s="53">
        <v>0</v>
      </c>
      <c r="P8" s="53">
        <v>0</v>
      </c>
      <c r="Q8" s="53">
        <v>0</v>
      </c>
      <c r="R8" s="54">
        <f t="shared" si="0"/>
        <v>0</v>
      </c>
    </row>
    <row r="9" spans="1:27" ht="18" customHeight="1" x14ac:dyDescent="0.2">
      <c r="A9" s="238" t="s">
        <v>191</v>
      </c>
      <c r="B9" s="238"/>
      <c r="C9" s="238"/>
      <c r="D9" s="7">
        <v>4</v>
      </c>
      <c r="E9" s="55">
        <f>E6+E7+E8</f>
        <v>267499600</v>
      </c>
      <c r="F9" s="55">
        <f t="shared" ref="F9:Q9" si="1">F6+F7+F8</f>
        <v>3015402</v>
      </c>
      <c r="G9" s="55">
        <f t="shared" si="1"/>
        <v>0</v>
      </c>
      <c r="H9" s="55">
        <f t="shared" si="1"/>
        <v>0</v>
      </c>
      <c r="I9" s="55">
        <f t="shared" si="1"/>
        <v>5250489</v>
      </c>
      <c r="J9" s="55">
        <f t="shared" si="1"/>
        <v>5310251</v>
      </c>
      <c r="K9" s="55">
        <f t="shared" si="1"/>
        <v>0</v>
      </c>
      <c r="L9" s="55">
        <f t="shared" si="1"/>
        <v>174693248</v>
      </c>
      <c r="M9" s="55">
        <f t="shared" si="1"/>
        <v>-1388383</v>
      </c>
      <c r="N9" s="55">
        <f t="shared" si="1"/>
        <v>21345503</v>
      </c>
      <c r="O9" s="55">
        <f t="shared" si="1"/>
        <v>0</v>
      </c>
      <c r="P9" s="55">
        <f t="shared" si="1"/>
        <v>0</v>
      </c>
      <c r="Q9" s="55">
        <f t="shared" si="1"/>
        <v>0</v>
      </c>
      <c r="R9" s="54">
        <f t="shared" si="0"/>
        <v>475726110</v>
      </c>
    </row>
    <row r="10" spans="1:27" ht="33" customHeight="1" x14ac:dyDescent="0.2">
      <c r="A10" s="230" t="s">
        <v>192</v>
      </c>
      <c r="B10" s="231"/>
      <c r="C10" s="231"/>
      <c r="D10" s="6">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30" t="s">
        <v>193</v>
      </c>
      <c r="B11" s="231"/>
      <c r="C11" s="231"/>
      <c r="D11" s="6">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30" t="s">
        <v>194</v>
      </c>
      <c r="B12" s="231"/>
      <c r="C12" s="231"/>
      <c r="D12" s="6">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32" t="s">
        <v>195</v>
      </c>
      <c r="B13" s="233"/>
      <c r="C13" s="233"/>
      <c r="D13" s="6">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30" t="s">
        <v>196</v>
      </c>
      <c r="B14" s="231"/>
      <c r="C14" s="231"/>
      <c r="D14" s="6">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32" t="s">
        <v>197</v>
      </c>
      <c r="B15" s="233"/>
      <c r="C15" s="233"/>
      <c r="D15" s="6">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30" t="s">
        <v>198</v>
      </c>
      <c r="B16" s="231"/>
      <c r="C16" s="231"/>
      <c r="D16" s="6">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30" t="s">
        <v>21</v>
      </c>
      <c r="B17" s="231"/>
      <c r="C17" s="231"/>
      <c r="D17" s="6">
        <v>12</v>
      </c>
      <c r="E17" s="53">
        <v>0</v>
      </c>
      <c r="F17" s="53">
        <v>0</v>
      </c>
      <c r="G17" s="53">
        <v>0</v>
      </c>
      <c r="H17" s="53">
        <v>0</v>
      </c>
      <c r="I17" s="53">
        <v>0</v>
      </c>
      <c r="J17" s="53">
        <v>0</v>
      </c>
      <c r="K17" s="53">
        <v>0</v>
      </c>
      <c r="L17" s="53">
        <v>0</v>
      </c>
      <c r="M17" s="53">
        <v>-1842940</v>
      </c>
      <c r="N17" s="53">
        <v>0</v>
      </c>
      <c r="O17" s="53">
        <v>0</v>
      </c>
      <c r="P17" s="53">
        <v>0</v>
      </c>
      <c r="Q17" s="53">
        <v>0</v>
      </c>
      <c r="R17" s="54">
        <f t="shared" si="0"/>
        <v>-1842940</v>
      </c>
    </row>
    <row r="18" spans="1:18" ht="12.75" customHeight="1" x14ac:dyDescent="0.2">
      <c r="A18" s="230" t="s">
        <v>199</v>
      </c>
      <c r="B18" s="231"/>
      <c r="C18" s="231"/>
      <c r="D18" s="6">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30" t="s">
        <v>200</v>
      </c>
      <c r="B19" s="231"/>
      <c r="C19" s="231"/>
      <c r="D19" s="6">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30" t="s">
        <v>201</v>
      </c>
      <c r="B20" s="231"/>
      <c r="C20" s="231"/>
      <c r="D20" s="6">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32" t="s">
        <v>202</v>
      </c>
      <c r="B21" s="233"/>
      <c r="C21" s="233"/>
      <c r="D21" s="6">
        <v>16</v>
      </c>
      <c r="E21" s="53">
        <v>0</v>
      </c>
      <c r="F21" s="53">
        <v>0</v>
      </c>
      <c r="G21" s="53">
        <v>0</v>
      </c>
      <c r="H21" s="53">
        <v>0</v>
      </c>
      <c r="I21" s="53">
        <v>0</v>
      </c>
      <c r="J21" s="53">
        <v>0</v>
      </c>
      <c r="K21" s="53">
        <v>0</v>
      </c>
      <c r="L21" s="53">
        <v>21345503</v>
      </c>
      <c r="M21" s="53">
        <v>0</v>
      </c>
      <c r="N21" s="53">
        <v>-21345503</v>
      </c>
      <c r="O21" s="53">
        <v>0</v>
      </c>
      <c r="P21" s="53">
        <v>0</v>
      </c>
      <c r="Q21" s="53">
        <v>0</v>
      </c>
      <c r="R21" s="54">
        <f t="shared" si="0"/>
        <v>0</v>
      </c>
    </row>
    <row r="22" spans="1:18" ht="20.25" customHeight="1" x14ac:dyDescent="0.2">
      <c r="A22" s="232" t="s">
        <v>204</v>
      </c>
      <c r="B22" s="233"/>
      <c r="C22" s="233"/>
      <c r="D22" s="6">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32" t="s">
        <v>205</v>
      </c>
      <c r="B23" s="233"/>
      <c r="C23" s="233"/>
      <c r="D23" s="6">
        <v>18</v>
      </c>
      <c r="E23" s="53">
        <v>0</v>
      </c>
      <c r="F23" s="53">
        <v>0</v>
      </c>
      <c r="G23" s="53">
        <v>0</v>
      </c>
      <c r="H23" s="53">
        <v>0</v>
      </c>
      <c r="I23" s="53">
        <v>-792040</v>
      </c>
      <c r="J23" s="53">
        <v>792040</v>
      </c>
      <c r="K23" s="53">
        <v>0</v>
      </c>
      <c r="L23" s="53">
        <v>-897632</v>
      </c>
      <c r="M23" s="53">
        <v>2047632</v>
      </c>
      <c r="N23" s="53">
        <v>0</v>
      </c>
      <c r="O23" s="53">
        <v>0</v>
      </c>
      <c r="P23" s="53">
        <v>0</v>
      </c>
      <c r="Q23" s="53">
        <v>0</v>
      </c>
      <c r="R23" s="54">
        <f t="shared" si="0"/>
        <v>1150000</v>
      </c>
    </row>
    <row r="24" spans="1:18" ht="20.25" customHeight="1" x14ac:dyDescent="0.2">
      <c r="A24" s="232" t="s">
        <v>206</v>
      </c>
      <c r="B24" s="233"/>
      <c r="C24" s="233"/>
      <c r="D24" s="6">
        <v>19</v>
      </c>
      <c r="E24" s="53">
        <v>0</v>
      </c>
      <c r="F24" s="53">
        <v>0</v>
      </c>
      <c r="G24" s="53">
        <v>0</v>
      </c>
      <c r="H24" s="53">
        <v>0</v>
      </c>
      <c r="I24" s="53">
        <v>-5336453</v>
      </c>
      <c r="J24" s="53">
        <v>0</v>
      </c>
      <c r="K24" s="53">
        <v>0</v>
      </c>
      <c r="L24" s="53">
        <v>0</v>
      </c>
      <c r="M24" s="53">
        <v>0</v>
      </c>
      <c r="N24" s="53">
        <v>11818864</v>
      </c>
      <c r="O24" s="53">
        <v>0</v>
      </c>
      <c r="P24" s="53">
        <v>0</v>
      </c>
      <c r="Q24" s="53">
        <v>0</v>
      </c>
      <c r="R24" s="54">
        <f t="shared" si="0"/>
        <v>6482411</v>
      </c>
    </row>
    <row r="25" spans="1:18" ht="20.25" customHeight="1" x14ac:dyDescent="0.2">
      <c r="A25" s="232" t="s">
        <v>203</v>
      </c>
      <c r="B25" s="233"/>
      <c r="C25" s="233"/>
      <c r="D25" s="6">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24" t="s">
        <v>207</v>
      </c>
      <c r="B26" s="224"/>
      <c r="C26" s="224"/>
      <c r="D26" s="7">
        <v>21</v>
      </c>
      <c r="E26" s="54">
        <f>SUM(E9:E25)</f>
        <v>267499600</v>
      </c>
      <c r="F26" s="54">
        <f t="shared" ref="F26:Q26" si="2">SUM(F9:F25)</f>
        <v>3015402</v>
      </c>
      <c r="G26" s="54">
        <f t="shared" si="2"/>
        <v>0</v>
      </c>
      <c r="H26" s="54">
        <f t="shared" si="2"/>
        <v>0</v>
      </c>
      <c r="I26" s="54">
        <f t="shared" si="2"/>
        <v>-878004</v>
      </c>
      <c r="J26" s="54">
        <f t="shared" si="2"/>
        <v>6102291</v>
      </c>
      <c r="K26" s="54">
        <f t="shared" si="2"/>
        <v>0</v>
      </c>
      <c r="L26" s="54">
        <f t="shared" si="2"/>
        <v>195141119</v>
      </c>
      <c r="M26" s="54">
        <f t="shared" si="2"/>
        <v>-1183691</v>
      </c>
      <c r="N26" s="54">
        <f t="shared" si="2"/>
        <v>11818864</v>
      </c>
      <c r="O26" s="54">
        <f t="shared" si="2"/>
        <v>0</v>
      </c>
      <c r="P26" s="54">
        <f t="shared" si="2"/>
        <v>0</v>
      </c>
      <c r="Q26" s="54">
        <f t="shared" si="2"/>
        <v>0</v>
      </c>
      <c r="R26" s="54">
        <f t="shared" si="0"/>
        <v>481515581</v>
      </c>
    </row>
    <row r="27" spans="1:18" ht="21" customHeight="1" x14ac:dyDescent="0.2">
      <c r="A27" s="8"/>
      <c r="B27" s="9"/>
      <c r="C27" s="9"/>
      <c r="D27" s="10"/>
      <c r="E27" s="56"/>
      <c r="F27" s="56"/>
      <c r="G27" s="56"/>
      <c r="H27" s="56"/>
      <c r="I27" s="56"/>
      <c r="J27" s="56"/>
      <c r="K27" s="56"/>
      <c r="L27" s="56"/>
      <c r="M27" s="56"/>
      <c r="N27" s="56"/>
      <c r="O27" s="56"/>
      <c r="P27" s="56"/>
      <c r="Q27" s="56"/>
      <c r="R27" s="56"/>
    </row>
  </sheetData>
  <sheetProtection algorithmName="SHA-512" hashValue="jKmFgjJUTEzloVzFTjTr3wWXIZbWXk5G1fFVpGaAu6rmLPXZ9ecI+mO5vW1VmskCG6z3lpGsA+sK7AHl9w4NIg==" saltValue="L6PKt22XmGzMwwEtQi29GA=="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2"/>
  <sheetViews>
    <sheetView zoomScale="89" zoomScaleNormal="89" workbookViewId="0">
      <selection sqref="A1:J30"/>
    </sheetView>
  </sheetViews>
  <sheetFormatPr defaultRowHeight="12.75" x14ac:dyDescent="0.2"/>
  <cols>
    <col min="10" max="10" width="49.28515625" customWidth="1"/>
  </cols>
  <sheetData>
    <row r="1" spans="1:10" ht="17.45" customHeight="1" x14ac:dyDescent="0.2">
      <c r="A1" s="239" t="s">
        <v>297</v>
      </c>
      <c r="B1" s="239"/>
      <c r="C1" s="239"/>
      <c r="D1" s="239"/>
      <c r="E1" s="239"/>
      <c r="F1" s="239"/>
      <c r="G1" s="239"/>
      <c r="H1" s="239"/>
      <c r="I1" s="239"/>
      <c r="J1" s="239"/>
    </row>
    <row r="2" spans="1:10" ht="17.45" customHeight="1" x14ac:dyDescent="0.2">
      <c r="A2" s="239"/>
      <c r="B2" s="239"/>
      <c r="C2" s="239"/>
      <c r="D2" s="239"/>
      <c r="E2" s="239"/>
      <c r="F2" s="239"/>
      <c r="G2" s="239"/>
      <c r="H2" s="239"/>
      <c r="I2" s="239"/>
      <c r="J2" s="239"/>
    </row>
    <row r="3" spans="1:10" ht="17.45" customHeight="1" x14ac:dyDescent="0.2">
      <c r="A3" s="239"/>
      <c r="B3" s="239"/>
      <c r="C3" s="239"/>
      <c r="D3" s="239"/>
      <c r="E3" s="239"/>
      <c r="F3" s="239"/>
      <c r="G3" s="239"/>
      <c r="H3" s="239"/>
      <c r="I3" s="239"/>
      <c r="J3" s="239"/>
    </row>
    <row r="4" spans="1:10" ht="17.45" customHeight="1" x14ac:dyDescent="0.2">
      <c r="A4" s="239"/>
      <c r="B4" s="239"/>
      <c r="C4" s="239"/>
      <c r="D4" s="239"/>
      <c r="E4" s="239"/>
      <c r="F4" s="239"/>
      <c r="G4" s="239"/>
      <c r="H4" s="239"/>
      <c r="I4" s="239"/>
      <c r="J4" s="239"/>
    </row>
    <row r="5" spans="1:10" ht="17.45" customHeight="1" x14ac:dyDescent="0.2">
      <c r="A5" s="239"/>
      <c r="B5" s="239"/>
      <c r="C5" s="239"/>
      <c r="D5" s="239"/>
      <c r="E5" s="239"/>
      <c r="F5" s="239"/>
      <c r="G5" s="239"/>
      <c r="H5" s="239"/>
      <c r="I5" s="239"/>
      <c r="J5" s="239"/>
    </row>
    <row r="6" spans="1:10" ht="17.45" customHeight="1" x14ac:dyDescent="0.2">
      <c r="A6" s="239"/>
      <c r="B6" s="239"/>
      <c r="C6" s="239"/>
      <c r="D6" s="239"/>
      <c r="E6" s="239"/>
      <c r="F6" s="239"/>
      <c r="G6" s="239"/>
      <c r="H6" s="239"/>
      <c r="I6" s="239"/>
      <c r="J6" s="239"/>
    </row>
    <row r="7" spans="1:10" ht="17.45" customHeight="1" x14ac:dyDescent="0.2">
      <c r="A7" s="239"/>
      <c r="B7" s="239"/>
      <c r="C7" s="239"/>
      <c r="D7" s="239"/>
      <c r="E7" s="239"/>
      <c r="F7" s="239"/>
      <c r="G7" s="239"/>
      <c r="H7" s="239"/>
      <c r="I7" s="239"/>
      <c r="J7" s="239"/>
    </row>
    <row r="8" spans="1:10" ht="17.45" customHeight="1" x14ac:dyDescent="0.2">
      <c r="A8" s="239"/>
      <c r="B8" s="239"/>
      <c r="C8" s="239"/>
      <c r="D8" s="239"/>
      <c r="E8" s="239"/>
      <c r="F8" s="239"/>
      <c r="G8" s="239"/>
      <c r="H8" s="239"/>
      <c r="I8" s="239"/>
      <c r="J8" s="239"/>
    </row>
    <row r="9" spans="1:10" ht="17.45" customHeight="1" x14ac:dyDescent="0.2">
      <c r="A9" s="239"/>
      <c r="B9" s="239"/>
      <c r="C9" s="239"/>
      <c r="D9" s="239"/>
      <c r="E9" s="239"/>
      <c r="F9" s="239"/>
      <c r="G9" s="239"/>
      <c r="H9" s="239"/>
      <c r="I9" s="239"/>
      <c r="J9" s="239"/>
    </row>
    <row r="10" spans="1:10" ht="17.45" customHeight="1" x14ac:dyDescent="0.2">
      <c r="A10" s="239"/>
      <c r="B10" s="239"/>
      <c r="C10" s="239"/>
      <c r="D10" s="239"/>
      <c r="E10" s="239"/>
      <c r="F10" s="239"/>
      <c r="G10" s="239"/>
      <c r="H10" s="239"/>
      <c r="I10" s="239"/>
      <c r="J10" s="239"/>
    </row>
    <row r="11" spans="1:10" ht="17.45" customHeight="1" x14ac:dyDescent="0.2">
      <c r="A11" s="239"/>
      <c r="B11" s="239"/>
      <c r="C11" s="239"/>
      <c r="D11" s="239"/>
      <c r="E11" s="239"/>
      <c r="F11" s="239"/>
      <c r="G11" s="239"/>
      <c r="H11" s="239"/>
      <c r="I11" s="239"/>
      <c r="J11" s="239"/>
    </row>
    <row r="12" spans="1:10" ht="17.45" customHeight="1" x14ac:dyDescent="0.2">
      <c r="A12" s="239"/>
      <c r="B12" s="239"/>
      <c r="C12" s="239"/>
      <c r="D12" s="239"/>
      <c r="E12" s="239"/>
      <c r="F12" s="239"/>
      <c r="G12" s="239"/>
      <c r="H12" s="239"/>
      <c r="I12" s="239"/>
      <c r="J12" s="239"/>
    </row>
    <row r="13" spans="1:10" ht="17.45" customHeight="1" x14ac:dyDescent="0.2">
      <c r="A13" s="239"/>
      <c r="B13" s="239"/>
      <c r="C13" s="239"/>
      <c r="D13" s="239"/>
      <c r="E13" s="239"/>
      <c r="F13" s="239"/>
      <c r="G13" s="239"/>
      <c r="H13" s="239"/>
      <c r="I13" s="239"/>
      <c r="J13" s="239"/>
    </row>
    <row r="14" spans="1:10" ht="17.45" customHeight="1" x14ac:dyDescent="0.2">
      <c r="A14" s="239"/>
      <c r="B14" s="239"/>
      <c r="C14" s="239"/>
      <c r="D14" s="239"/>
      <c r="E14" s="239"/>
      <c r="F14" s="239"/>
      <c r="G14" s="239"/>
      <c r="H14" s="239"/>
      <c r="I14" s="239"/>
      <c r="J14" s="239"/>
    </row>
    <row r="15" spans="1:10" ht="17.45" customHeight="1" x14ac:dyDescent="0.2">
      <c r="A15" s="239"/>
      <c r="B15" s="239"/>
      <c r="C15" s="239"/>
      <c r="D15" s="239"/>
      <c r="E15" s="239"/>
      <c r="F15" s="239"/>
      <c r="G15" s="239"/>
      <c r="H15" s="239"/>
      <c r="I15" s="239"/>
      <c r="J15" s="239"/>
    </row>
    <row r="16" spans="1:10" ht="17.45" customHeight="1" x14ac:dyDescent="0.2">
      <c r="A16" s="239"/>
      <c r="B16" s="239"/>
      <c r="C16" s="239"/>
      <c r="D16" s="239"/>
      <c r="E16" s="239"/>
      <c r="F16" s="239"/>
      <c r="G16" s="239"/>
      <c r="H16" s="239"/>
      <c r="I16" s="239"/>
      <c r="J16" s="239"/>
    </row>
    <row r="17" spans="1:10" ht="17.45" customHeight="1" x14ac:dyDescent="0.2">
      <c r="A17" s="239"/>
      <c r="B17" s="239"/>
      <c r="C17" s="239"/>
      <c r="D17" s="239"/>
      <c r="E17" s="239"/>
      <c r="F17" s="239"/>
      <c r="G17" s="239"/>
      <c r="H17" s="239"/>
      <c r="I17" s="239"/>
      <c r="J17" s="239"/>
    </row>
    <row r="18" spans="1:10" ht="17.45" customHeight="1" x14ac:dyDescent="0.2">
      <c r="A18" s="239"/>
      <c r="B18" s="239"/>
      <c r="C18" s="239"/>
      <c r="D18" s="239"/>
      <c r="E18" s="239"/>
      <c r="F18" s="239"/>
      <c r="G18" s="239"/>
      <c r="H18" s="239"/>
      <c r="I18" s="239"/>
      <c r="J18" s="239"/>
    </row>
    <row r="19" spans="1:10" ht="17.45" customHeight="1" x14ac:dyDescent="0.2">
      <c r="A19" s="239"/>
      <c r="B19" s="239"/>
      <c r="C19" s="239"/>
      <c r="D19" s="239"/>
      <c r="E19" s="239"/>
      <c r="F19" s="239"/>
      <c r="G19" s="239"/>
      <c r="H19" s="239"/>
      <c r="I19" s="239"/>
      <c r="J19" s="239"/>
    </row>
    <row r="20" spans="1:10" ht="17.45" customHeight="1" x14ac:dyDescent="0.2">
      <c r="A20" s="239"/>
      <c r="B20" s="239"/>
      <c r="C20" s="239"/>
      <c r="D20" s="239"/>
      <c r="E20" s="239"/>
      <c r="F20" s="239"/>
      <c r="G20" s="239"/>
      <c r="H20" s="239"/>
      <c r="I20" s="239"/>
      <c r="J20" s="239"/>
    </row>
    <row r="21" spans="1:10" ht="17.45" customHeight="1" x14ac:dyDescent="0.2">
      <c r="A21" s="239"/>
      <c r="B21" s="239"/>
      <c r="C21" s="239"/>
      <c r="D21" s="239"/>
      <c r="E21" s="239"/>
      <c r="F21" s="239"/>
      <c r="G21" s="239"/>
      <c r="H21" s="239"/>
      <c r="I21" s="239"/>
      <c r="J21" s="239"/>
    </row>
    <row r="22" spans="1:10" ht="17.45" customHeight="1" x14ac:dyDescent="0.2">
      <c r="A22" s="239"/>
      <c r="B22" s="239"/>
      <c r="C22" s="239"/>
      <c r="D22" s="239"/>
      <c r="E22" s="239"/>
      <c r="F22" s="239"/>
      <c r="G22" s="239"/>
      <c r="H22" s="239"/>
      <c r="I22" s="239"/>
      <c r="J22" s="239"/>
    </row>
    <row r="23" spans="1:10" ht="17.45" customHeight="1" x14ac:dyDescent="0.2">
      <c r="A23" s="239"/>
      <c r="B23" s="239"/>
      <c r="C23" s="239"/>
      <c r="D23" s="239"/>
      <c r="E23" s="239"/>
      <c r="F23" s="239"/>
      <c r="G23" s="239"/>
      <c r="H23" s="239"/>
      <c r="I23" s="239"/>
      <c r="J23" s="239"/>
    </row>
    <row r="24" spans="1:10" ht="17.45" customHeight="1" x14ac:dyDescent="0.2">
      <c r="A24" s="239"/>
      <c r="B24" s="239"/>
      <c r="C24" s="239"/>
      <c r="D24" s="239"/>
      <c r="E24" s="239"/>
      <c r="F24" s="239"/>
      <c r="G24" s="239"/>
      <c r="H24" s="239"/>
      <c r="I24" s="239"/>
      <c r="J24" s="239"/>
    </row>
    <row r="25" spans="1:10" ht="17.45" customHeight="1" x14ac:dyDescent="0.2">
      <c r="A25" s="239"/>
      <c r="B25" s="239"/>
      <c r="C25" s="239"/>
      <c r="D25" s="239"/>
      <c r="E25" s="239"/>
      <c r="F25" s="239"/>
      <c r="G25" s="239"/>
      <c r="H25" s="239"/>
      <c r="I25" s="239"/>
      <c r="J25" s="239"/>
    </row>
    <row r="26" spans="1:10" ht="64.5" customHeight="1" x14ac:dyDescent="0.2">
      <c r="A26" s="239"/>
      <c r="B26" s="239"/>
      <c r="C26" s="239"/>
      <c r="D26" s="239"/>
      <c r="E26" s="239"/>
      <c r="F26" s="239"/>
      <c r="G26" s="239"/>
      <c r="H26" s="239"/>
      <c r="I26" s="239"/>
      <c r="J26" s="239"/>
    </row>
    <row r="27" spans="1:10" ht="103.5" customHeight="1" x14ac:dyDescent="0.2">
      <c r="A27" s="239"/>
      <c r="B27" s="239"/>
      <c r="C27" s="239"/>
      <c r="D27" s="239"/>
      <c r="E27" s="239"/>
      <c r="F27" s="239"/>
      <c r="G27" s="239"/>
      <c r="H27" s="239"/>
      <c r="I27" s="239"/>
      <c r="J27" s="239"/>
    </row>
    <row r="28" spans="1:10" ht="17.45" customHeight="1" x14ac:dyDescent="0.2">
      <c r="A28" s="239"/>
      <c r="B28" s="239"/>
      <c r="C28" s="239"/>
      <c r="D28" s="239"/>
      <c r="E28" s="239"/>
      <c r="F28" s="239"/>
      <c r="G28" s="239"/>
      <c r="H28" s="239"/>
      <c r="I28" s="239"/>
      <c r="J28" s="239"/>
    </row>
    <row r="29" spans="1:10" ht="255.75" customHeight="1" x14ac:dyDescent="0.2">
      <c r="A29" s="239"/>
      <c r="B29" s="239"/>
      <c r="C29" s="239"/>
      <c r="D29" s="239"/>
      <c r="E29" s="239"/>
      <c r="F29" s="239"/>
      <c r="G29" s="239"/>
      <c r="H29" s="239"/>
      <c r="I29" s="239"/>
      <c r="J29" s="239"/>
    </row>
    <row r="30" spans="1:10" ht="243.75" customHeight="1" x14ac:dyDescent="0.2">
      <c r="A30" s="239"/>
      <c r="B30" s="239"/>
      <c r="C30" s="239"/>
      <c r="D30" s="239"/>
      <c r="E30" s="239"/>
      <c r="F30" s="239"/>
      <c r="G30" s="239"/>
      <c r="H30" s="239"/>
      <c r="I30" s="239"/>
      <c r="J30" s="239"/>
    </row>
    <row r="32" spans="1:10" x14ac:dyDescent="0.2">
      <c r="A32" s="98"/>
    </row>
  </sheetData>
  <mergeCells count="1">
    <mergeCell ref="A1:J30"/>
  </mergeCells>
  <pageMargins left="0.70866141732283472" right="0.70866141732283472" top="0.74803149606299213" bottom="0.74803149606299213"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microsoft.com/office/infopath/2007/PartnerControls"/>
    <ds:schemaRef ds:uri="http://purl.org/dc/terms/"/>
    <ds:schemaRef ds:uri="2090b57c-2e4d-4ed9-b313-510fc704fe75"/>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Opći podaci</vt:lpstr>
      <vt:lpstr>Bilanca</vt:lpstr>
      <vt:lpstr>RDG</vt:lpstr>
      <vt:lpstr>NT_D</vt:lpstr>
      <vt:lpstr>PK</vt:lpstr>
      <vt:lpstr>Bilješke</vt:lpstr>
      <vt:lpstr>Bilanca!Print_Area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2021-03-29T14:52:26Z</cp:lastPrinted>
  <dcterms:created xsi:type="dcterms:W3CDTF">2008-10-17T11:51:54Z</dcterms:created>
  <dcterms:modified xsi:type="dcterms:W3CDTF">2021-03-29T14:54:54Z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