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FINAL\"/>
    </mc:Choice>
  </mc:AlternateContent>
  <xr:revisionPtr revIDLastSave="0" documentId="13_ncr:1_{66B76D02-7BD9-4ED2-BE34-A9976E983DCC}"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20" l="1"/>
  <c r="I14" i="20"/>
  <c r="I13" i="20"/>
  <c r="I58" i="20"/>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H78" i="18" l="1"/>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I79" i="18" s="1"/>
  <c r="I78" i="18" s="1"/>
  <c r="K39" i="22"/>
  <c r="K59" i="22" s="1"/>
  <c r="L39" i="22"/>
  <c r="L59" i="22" s="1"/>
  <c r="M39" i="22"/>
  <c r="M59" i="22" s="1"/>
  <c r="N39" i="22"/>
  <c r="N59" i="22" s="1"/>
  <c r="O39" i="22"/>
  <c r="O59" i="22" s="1"/>
  <c r="P39" i="22"/>
  <c r="P59" i="22" s="1"/>
  <c r="Q39" i="22"/>
  <c r="Q59" i="22" s="1"/>
  <c r="R39" i="22"/>
  <c r="R59" i="22" s="1"/>
  <c r="V39" i="22"/>
  <c r="V59" i="22" s="1"/>
  <c r="I93" i="18" s="1"/>
  <c r="W59" i="22"/>
  <c r="I96" i="18" s="1"/>
  <c r="Y59" i="22"/>
  <c r="H39" i="22"/>
  <c r="H59" i="22" s="1"/>
  <c r="I76" i="18"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<sst xmlns="http://schemas.openxmlformats.org/spreadsheetml/2006/main" count="590" uniqueCount="524">
  <si>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</si>
  <si>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</si>
  <si>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</si>
  <si>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</si>
  <si>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</si>
  <si>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</si>
  <si>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</si>
  <si>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</si>
  <si>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</si>
  <si>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</si>
  <si>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</si>
  <si>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</si>
  <si>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</si>
  <si>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</si>
  <si>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</si>
  <si>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</si>
  <si>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</si>
  <si>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</si>
  <si>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</si>
  <si>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</si>
  <si>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</si>
  <si>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</si>
  <si>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</si>
  <si>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</si>
  <si>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</si>
  <si>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</si>
  <si>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</si>
  <si>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</si>
  <si>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</si>
  <si>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</si>
  <si>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</si>
  <si>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</si>
  <si>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</si>
  <si>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</si>
  <si>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</si>
  <si>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</si>
  <si>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</si>
  <si>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</si>
  <si>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</si>
  <si>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</si>
  <si>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</si>
  <si>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</si>
  <si>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</si>
  <si>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</si>
  <si>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</si>
  <si>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</si>
  <si>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</si>
  <si>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</si>
  <si>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</si>
  <si>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</si>
  <si>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</si>
  <si>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</si>
  <si>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</si>
  <si>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</si>
  <si>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</si>
  <si>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</si>
  <si>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</si>
  <si>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</si>
  <si>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</si>
  <si>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</si>
  <si>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</si>
  <si>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</si>
  <si>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</si>
  <si>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</si>
  <si>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</si>
  <si>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</si>
  <si>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</si>
  <si>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</si>
  <si>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</si>
  <si>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</si>
  <si>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</si>
  <si>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</si>
  <si>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</si>
  <si>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</si>
  <si>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</si>
  <si>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</si>
  <si>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</si>
  <si>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</si>
  <si>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</si>
  <si>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</si>
  <si>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</si>
  <si>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</si>
  <si>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</si>
  <si>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</si>
  <si>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</si>
  <si>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</si>
  <si>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</si>
  <si>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</si>
  <si>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</si>
  <si>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</si>
  <si>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</si>
  <si>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</si>
  <si>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</si>
  <si>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</si>
  <si>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</si>
  <si>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</si>
  <si>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</si>
  <si>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</si>
  <si>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</si>
  <si>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</si>
  <si>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</si>
  <si>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</si>
  <si>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</si>
  <si>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</si>
  <si>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</si>
  <si>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</si>
  <si>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</si>
  <si>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</si>
  <si>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</si>
  <si>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</si>
  <si>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</si>
  <si>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</si>
  <si>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</si>
  <si>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</si>
  <si>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</si>
  <si>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</si>
  <si>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</si>
  <si>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</si>
  <si>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</si>
  <si>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</si>
  <si>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</si>
  <si>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</si>
  <si>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</si>
  <si>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</si>
  <si>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</si>
  <si>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</si>
  <si>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</si>
  <si>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</si>
  <si>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</si>
  <si>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</si>
  <si>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</si>
  <si>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</si>
  <si>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</si>
  <si>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</si>
  <si>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</si>
  <si>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</si>
  <si>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</si>
  <si>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</si>
  <si>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</si>
  <si>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</si>
  <si>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</si>
  <si>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</si>
  <si>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</si>
  <si>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</si>
  <si>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</si>
  <si>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</si>
  <si>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</si>
  <si>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</si>
  <si>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</si>
  <si>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</si>
  <si>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</si>
  <si>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</si>
  <si>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</si>
  <si>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</si>
  <si>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</si>
  <si>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</si>
  <si>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</si>
  <si>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</si>
  <si>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</si>
  <si>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</si>
  <si>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</si>
  <si>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</si>
  <si>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</si>
  <si>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</si>
  <si>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</si>
  <si>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</si>
  <si>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</si>
  <si>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</si>
  <si>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</si>
  <si>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</si>
  <si>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</si>
  <si>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</si>
  <si>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</si>
  <si>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</si>
  <si>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</si>
  <si>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</si>
  <si>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</si>
  <si>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</si>
  <si>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</si>
  <si>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</si>
  <si>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</si>
  <si>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</si>
  <si>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</si>
  <si>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</si>
  <si>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</si>
  <si>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</si>
  <si>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</si>
  <si>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</si>
  <si>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</si>
  <si>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</si>
  <si>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</si>
  <si>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</si>
  <si>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</si>
  <si>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</si>
  <si>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</si>
  <si>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</si>
  <si>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</si>
  <si>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</si>
  <si>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</si>
  <si>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</si>
  <si>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</si>
  <si>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</si>
  <si>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</si>
  <si>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</si>
  <si>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</si>
  <si>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</si>
  <si>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</si>
  <si>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</si>
  <si>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</si>
  <si>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</si>
  <si>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</si>
  <si>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</si>
  <si>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</si>
  <si>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</si>
  <si>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</si>
  <si>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</si>
  <si>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</si>
  <si>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</si>
  <si>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</si>
  <si>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</si>
  <si>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</si>
  <si>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</si>
  <si>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</si>
  <si>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</si>
  <si>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</si>
  <si>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</si>
  <si>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</si>
  <si>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</si>
  <si>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</si>
  <si>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</si>
  <si>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</si>
  <si>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</si>
  <si>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</si>
  <si>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</si>
  <si>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</si>
  <si>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</si>
  <si>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</si>
  <si>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</si>
  <si>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</si>
  <si>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</si>
  <si>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</si>
  <si>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</si>
  <si>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</si>
  <si>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</si>
  <si>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</si>
  <si>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</si>
  <si>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</si>
  <si>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</si>
  <si>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</si>
  <si>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</si>
  <si>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</si>
  <si>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</si>
  <si>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</si>
  <si>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</si>
  <si>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</si>
  <si>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</si>
  <si>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</si>
  <si>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</si>
  <si>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</si>
  <si>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</si>
  <si>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</si>
  <si>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</si>
  <si>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</si>
  <si>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</si>
  <si>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</si>
  <si>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</si>
  <si>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</si>
  <si>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</si>
  <si>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</si>
  <si>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</si>
  <si>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</si>
  <si>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</si>
  <si>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</si>
  <si>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</si>
  <si>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</si>
  <si>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</si>
  <si>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</si>
  <si>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</si>
  <si>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</si>
  <si>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</si>
  <si>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</si>
  <si>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</si>
  <si>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</si>
  <si>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</si>
  <si>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</si>
  <si>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</si>
  <si>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</si>
  <si>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</si>
  <si>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</si>
  <si>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</si>
  <si>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</si>
  <si>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</si>
  <si>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</si>
  <si>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</si>
  <si>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</si>
  <si>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</si>
  <si>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</si>
  <si>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</si>
  <si>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</si>
  <si>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</si>
  <si>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</si>
  <si>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</si>
  <si>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</si>
  <si>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</si>
  <si>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</si>
  <si>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</si>
  <si>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</si>
  <si>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</si>
  <si>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</si>
  <si>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</si>
  <si>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</si>
  <si>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</si>
  <si>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</si>
  <si>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</si>
  <si>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</si>
  <si>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</si>
  <si>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</si>
  <si>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</si>
  <si>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</si>
  <si>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</si>
  <si>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</si>
  <si>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</si>
  <si>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</si>
  <si>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</si>
  <si>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</si>
  <si>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</si>
  <si>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</si>
  <si>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</si>
  <si>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</si>
  <si>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</si>
  <si>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</si>
  <si>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</si>
  <si>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</si>
  <si>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</si>
  <si>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</si>
  <si>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</si>
  <si>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</si>
  <si>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</si>
  <si>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</si>
  <si>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</si>
  <si>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</si>
  <si>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</si>
  <si>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</si>
  <si>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</si>
  <si>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</si>
  <si>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</si>
  <si>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</si>
  <si>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</si>
  <si>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</si>
  <si>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</si>
  <si>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</si>
  <si>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</si>
  <si>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</si>
  <si>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</si>
  <si>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</si>
  <si>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</si>
  <si>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</si>
  <si>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</si>
  <si>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</si>
  <si>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</si>
  <si>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</si>
  <si>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</si>
  <si>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</si>
  <si>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</si>
  <si>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</si>
  <si>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</si>
  <si>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</si>
  <si>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</si>
  <si>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</si>
  <si>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</si>
  <si>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</si>
  <si>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</si>
  <si>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</si>
  <si>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</si>
  <si>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</si>
  <si>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</si>
  <si>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</si>
  <si>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</si>
  <si>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</si>
  <si>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</si>
  <si>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</si>
  <si>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</si>
  <si>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</si>
  <si>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</si>
  <si>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</si>
  <si>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</si>
  <si>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</si>
  <si>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</si>
  <si>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</si>
  <si>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</si>
  <si>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</si>
  <si>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</si>
  <si>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</si>
  <si>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</si>
  <si>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</si>
  <si>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</si>
  <si>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</si>
  <si>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</si>
  <si>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</si>
  <si>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</si>
  <si>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</si>
  <si>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</si>
  <si>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</si>
  <si>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</si>
  <si>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</si>
  <si>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</si>
  <si>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</si>
  <si>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</si>
  <si>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</si>
  <si>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</si>
  <si>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</si>
  <si>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</si>
  <si>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</si>
  <si>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</si>
  <si>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</si>
  <si>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</si>
  <si>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</si>
  <si>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</si>
  <si>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</si>
  <si>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</si>
  <si>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</si>
  <si>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</si>
  <si>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</si>
  <si>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</si>
  <si>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</si>
  <si>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</si>
  <si>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</si>
  <si>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</si>
  <si>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</si>
  <si>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</si>
  <si>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</si>
  <si>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</si>
  <si>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</si>
  <si>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</si>
  <si>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</si>
  <si>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</si>
  <si>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</si>
  <si>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</si>
  <si>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</si>
  <si>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</si>
  <si>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</si>
  <si>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</si>
  <si>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</si>
  <si>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</si>
  <si>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</si>
  <si>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</si>
  <si>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</si>
  <si>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</si>
  <si>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u razdoblju 1.1.2025 do 31.12.2025</t>
  </si>
  <si>
    <t>stanje na dan 31.12.2025</t>
  </si>
  <si>
    <t>01298470</t>
  </si>
  <si>
    <t>HR</t>
  </si>
  <si>
    <t>080157581</t>
  </si>
  <si>
    <t>34695138237</t>
  </si>
  <si>
    <t>M SAN GRUPA D.O.O.</t>
  </si>
  <si>
    <t>Rugvica (Općina Rugvica)</t>
  </si>
  <si>
    <t>Dugoselska ulica 5</t>
  </si>
  <si>
    <t>info@msan.hr</t>
  </si>
  <si>
    <t>www.msan.hr</t>
  </si>
  <si>
    <t>BDO CROATIA d.o.o.</t>
  </si>
  <si>
    <t>213800TZT84K7VNWFO74</t>
  </si>
  <si>
    <t>5157</t>
  </si>
  <si>
    <t>Ilijana Matić Ivanović</t>
  </si>
  <si>
    <t>01 6690773</t>
  </si>
  <si>
    <t>ilijana.matic@msan.hr</t>
  </si>
  <si>
    <t>Vedrana Stipić</t>
  </si>
  <si>
    <t>Obveznik: M SAN GRUPA d.o.o.</t>
  </si>
  <si>
    <t>1.</t>
  </si>
  <si>
    <t>Naziv:</t>
  </si>
  <si>
    <t>M SAN Grupa d.o.o.</t>
  </si>
  <si>
    <t>Dugoselska ulica 5 (Rugvica)</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</si>
  <si>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</si>
  <si>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</si>
  <si>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</si>
  <si>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</si>
  <si>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</si>
  <si>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</si>
  <si>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</si>
  <si>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</si>
  <si>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</si>
  <si>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</si>
  <si>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</si>
  <si>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</si>
  <si>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</si>
  <si>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 xml:space="preserve">Društvo nema dugovanja koja dospijevaju u razdoblju duljem od 5 godina nakon datuma bilance. </t>
  </si>
  <si>
    <t xml:space="preserve">Za osiguranje plaćanja po kreditima odobrenim od strane banaka i ostalih kreditora Društvo nema upisane hipoteke. </t>
  </si>
  <si>
    <t>7.</t>
  </si>
  <si>
    <t>Prosječan broj zaposlenih tijekom poslovne godine:</t>
  </si>
  <si>
    <t>8.</t>
  </si>
  <si>
    <t>Društvo u poslovnoj godini nije kapitalizirala trošak plaća.</t>
  </si>
  <si>
    <t>9.</t>
  </si>
  <si>
    <t>10.</t>
  </si>
  <si>
    <t xml:space="preserve">Društvo ne prati brojeve zaposlenika po kategorijama. </t>
  </si>
  <si>
    <t>11.</t>
  </si>
  <si>
    <t>12.</t>
  </si>
  <si>
    <t>13.</t>
  </si>
  <si>
    <t>Nije bilo upisa udjela tijekom poslovne godine u okviru odobrenog kapitala.</t>
  </si>
  <si>
    <t>14.</t>
  </si>
  <si>
    <t>-</t>
  </si>
  <si>
    <t>15.</t>
  </si>
  <si>
    <t>Društvo nema potvrda o sudjelovanju, konvertibilnih zadužnica, jamstava, opcija ili sličnih vrijednosnica ili prava.</t>
  </si>
  <si>
    <t>16.</t>
  </si>
  <si>
    <t>Društvo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</si>
  <si>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</si>
  <si>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</si>
  <si>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</si>
  <si>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</si>
  <si>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www.msan.hr i zse.hr.</t>
  </si>
  <si>
    <t>20.</t>
  </si>
  <si>
    <t>21.</t>
  </si>
  <si>
    <t>Društvo nema materijalnih aranžmana sa društvima koji nisu uključeni u revidirane financijske izvještaje.</t>
  </si>
  <si>
    <t>22.</t>
  </si>
  <si>
    <t>23.</t>
  </si>
  <si>
    <t>24.</t>
  </si>
  <si>
    <t xml:space="preserve">Naknade za zakonom propisanu reviziju fin. izvještaja Društva iznose 61 tis. eura, dok su naknade za ostalo iznosile 0 tis. eura.  </t>
  </si>
  <si>
    <t>Dodatne informacije su objavljene u bilješci 3. u sklopu revidiranog financijskog izvještaja 31.12.2025. koji je objavljen na Internet stranicama www.msan.hr i zse.hr.</t>
  </si>
  <si>
    <t>Društvo nema značajnih financijskih obveza, jamstava ili nepredviđenih izdataka koji nisu uključeni u revidirane financijske izvještaje 31.12.2025. objavljene na Internet stranicama www.msan.hr i zse.hr.</t>
  </si>
  <si>
    <t>Detalji su objavljeni u bilješkama 5. do 15. u sklopu revidiranog financijskog izvještaja 31.12.2025. koji je objavljen na Internet stranicama www.msan.hr i zse.hr.</t>
  </si>
  <si>
    <t>Iznos plaća i naknada odobrenih za tu poslovnu godinu članovima administrativnih, upravljačkih i nadzornih tijela prikazan je u bilješci 40 revidiranog financijskog izvještaja 31.12.2025. koji je objavljen na Internet stranicama www.msan.hr i zse.hr.</t>
  </si>
  <si>
    <t>Detalji su objavljeni u bilješci 16 u sklopu revidiranog financijskog izvještaja 31.12.2025. koji je objavljen na Internet stranicama www.msan.hr i zse.hr.</t>
  </si>
  <si>
    <t>Detalji su objavljeni u bilješkama 1. i 20. u sklopu revidiranog financijskog izvještaja 31.12.2025. koji je objavljen na Internet stranicama www.msan.hr i zse.hr.</t>
  </si>
  <si>
    <t>Detalji su objavljeni u sklopu godišnjeg izvješća 31.12.2025. koje je objavljeno na Internet stranicama www.msan.hr i zse.hr.</t>
  </si>
  <si>
    <t>Događaji nakon datuma bilance su objavljeni u bilješci 44. u sklopu revidiranog financijskog izvještaja 31.12.2025. koji je objavljen na Internet stranicama www.msan.hr i zse.hr.</t>
  </si>
  <si>
    <t>Detalji su objavljeni u bilješci 4 u sklopu revidiranog financijskog izvještaja 31.12.2025. koji je objavljen na Internet stranicama www.msan.hr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</si>
</sst>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1" fillId="0" borderId="0" xfId="0" applyFont="1"/>
    <xf numFmtId="0" fontId="1" fillId="0" borderId="0" xfId="0" quotePrefix="1" applyFont="1" applyAlignment="1">
      <alignment horizontal="left"/>
    </xf>
    <xf numFmtId="0" fontId="5" fillId="0" borderId="0" xfId="0" applyFont="1"/>
    <xf numFmtId="3" fontId="1" fillId="0" borderId="0" xfId="0" quotePrefix="1" applyNumberFormat="1" applyFont="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N39" sqref="N39"/>
    </sheetView>
  </sheetViews>
  <sheetFormatPr defaultRowHeight="12.75" x14ac:dyDescent="0.2"/>
  <cols>
    <col min="9" max="9" width="13.42578125" customWidth="1"/>
  </cols>
  <sheetData>
    <row r="1" spans="1:10" ht="15.75" x14ac:dyDescent="0.2">
      <c r="A1" s="146"/>
      <c r="B1" s="147"/>
      <c r="C1" s="147"/>
      <c r="D1" s="8"/>
      <c r="E1" s="8"/>
      <c r="F1" s="8"/>
      <c r="G1" s="8"/>
      <c r="H1" s="8"/>
      <c r="I1" s="8"/>
      <c r="J1" s="9"/>
    </row>
    <row r="2" spans="1:10" ht="14.45" customHeight="1" x14ac:dyDescent="0.2">
      <c r="A2" s="148" t="s">
        <v>314</v>
      </c>
      <c r="B2" s="149"/>
      <c r="C2" s="149"/>
      <c r="D2" s="149"/>
      <c r="E2" s="149"/>
      <c r="F2" s="149"/>
      <c r="G2" s="149"/>
      <c r="H2" s="149"/>
      <c r="I2" s="149"/>
      <c r="J2" s="150"/>
    </row>
    <row r="3" spans="1:10" ht="15" x14ac:dyDescent="0.2">
      <c r="A3" s="31"/>
      <c r="B3" s="32"/>
      <c r="C3" s="32"/>
      <c r="D3" s="32"/>
      <c r="E3" s="32"/>
      <c r="F3" s="32"/>
      <c r="G3" s="32"/>
      <c r="H3" s="32"/>
      <c r="I3" s="32"/>
      <c r="J3" s="33"/>
    </row>
    <row r="4" spans="1:10" ht="33.6" customHeight="1" x14ac:dyDescent="0.2">
      <c r="A4" s="151" t="s">
        <v>299</v>
      </c>
      <c r="B4" s="152"/>
      <c r="C4" s="152"/>
      <c r="D4" s="152"/>
      <c r="E4" s="153">
        <v>45658</v>
      </c>
      <c r="F4" s="154"/>
      <c r="G4" s="39" t="s">
        <v>0</v>
      </c>
      <c r="H4" s="153">
        <v>46022</v>
      </c>
      <c r="I4" s="154"/>
      <c r="J4" s="10"/>
    </row>
    <row r="5" spans="1:10" s="43" customFormat="1" ht="10.15" customHeight="1" x14ac:dyDescent="0.25">
      <c r="A5" s="155"/>
      <c r="B5" s="156"/>
      <c r="C5" s="156"/>
      <c r="D5" s="156"/>
      <c r="E5" s="156"/>
      <c r="F5" s="156"/>
      <c r="G5" s="156"/>
      <c r="H5" s="156"/>
      <c r="I5" s="156"/>
      <c r="J5" s="157"/>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9" t="s">
        <v>322</v>
      </c>
      <c r="B8" s="160"/>
      <c r="C8" s="160"/>
      <c r="D8" s="160"/>
      <c r="E8" s="160"/>
      <c r="F8" s="160"/>
      <c r="G8" s="160"/>
      <c r="H8" s="160"/>
      <c r="I8" s="160"/>
      <c r="J8" s="11"/>
    </row>
    <row r="9" spans="1:10" ht="14.25" x14ac:dyDescent="0.2">
      <c r="A9" s="12"/>
      <c r="B9" s="28"/>
      <c r="C9" s="28"/>
      <c r="D9" s="28"/>
      <c r="E9" s="158"/>
      <c r="F9" s="158"/>
      <c r="G9" s="105"/>
      <c r="H9" s="105"/>
      <c r="I9" s="37"/>
      <c r="J9" s="38"/>
    </row>
    <row r="10" spans="1:10" ht="25.9" customHeight="1" x14ac:dyDescent="0.2">
      <c r="A10" s="124" t="s">
        <v>300</v>
      </c>
      <c r="B10" s="125"/>
      <c r="C10" s="138" t="s">
        <v>450</v>
      </c>
      <c r="D10" s="139"/>
      <c r="E10" s="29"/>
      <c r="F10" s="161" t="s">
        <v>323</v>
      </c>
      <c r="G10" s="162"/>
      <c r="H10" s="119" t="s">
        <v>451</v>
      </c>
      <c r="I10" s="120"/>
      <c r="J10" s="13"/>
    </row>
    <row r="11" spans="1:10" ht="15.6" customHeight="1" x14ac:dyDescent="0.2">
      <c r="A11" s="12"/>
      <c r="B11" s="28"/>
      <c r="C11" s="28"/>
      <c r="D11" s="28"/>
      <c r="E11" s="145"/>
      <c r="F11" s="145"/>
      <c r="G11" s="145"/>
      <c r="H11" s="145"/>
      <c r="I11" s="30"/>
      <c r="J11" s="13"/>
    </row>
    <row r="12" spans="1:10" ht="21" customHeight="1" x14ac:dyDescent="0.2">
      <c r="A12" s="107" t="s">
        <v>315</v>
      </c>
      <c r="B12" s="125"/>
      <c r="C12" s="138" t="s">
        <v>452</v>
      </c>
      <c r="D12" s="139"/>
      <c r="E12" s="144"/>
      <c r="F12" s="145"/>
      <c r="G12" s="145"/>
      <c r="H12" s="145"/>
      <c r="I12" s="30"/>
      <c r="J12" s="13"/>
    </row>
    <row r="13" spans="1:10" ht="10.9" customHeight="1" x14ac:dyDescent="0.2">
      <c r="A13" s="29"/>
      <c r="B13" s="30"/>
      <c r="C13" s="28"/>
      <c r="D13" s="28"/>
      <c r="E13" s="105"/>
      <c r="F13" s="105"/>
      <c r="G13" s="105"/>
      <c r="H13" s="105"/>
      <c r="I13" s="28"/>
      <c r="J13" s="14"/>
    </row>
    <row r="14" spans="1:10" ht="22.9" customHeight="1" x14ac:dyDescent="0.2">
      <c r="A14" s="107" t="s">
        <v>301</v>
      </c>
      <c r="B14" s="137"/>
      <c r="C14" s="138" t="s">
        <v>453</v>
      </c>
      <c r="D14" s="139"/>
      <c r="E14" s="143"/>
      <c r="F14" s="128"/>
      <c r="G14" s="42" t="s">
        <v>324</v>
      </c>
      <c r="H14" s="119" t="s">
        <v>460</v>
      </c>
      <c r="I14" s="120"/>
      <c r="J14" s="40"/>
    </row>
    <row r="15" spans="1:10" ht="14.45" customHeight="1" x14ac:dyDescent="0.2">
      <c r="A15" s="29"/>
      <c r="B15" s="30"/>
      <c r="C15" s="28"/>
      <c r="D15" s="28"/>
      <c r="E15" s="105"/>
      <c r="F15" s="105"/>
      <c r="G15" s="105"/>
      <c r="H15" s="105"/>
      <c r="I15" s="28"/>
      <c r="J15" s="14"/>
    </row>
    <row r="16" spans="1:10" ht="13.15" customHeight="1" x14ac:dyDescent="0.2">
      <c r="A16" s="107" t="s">
        <v>325</v>
      </c>
      <c r="B16" s="137"/>
      <c r="C16" s="138" t="s">
        <v>461</v>
      </c>
      <c r="D16" s="139"/>
      <c r="E16" s="36"/>
      <c r="F16" s="36"/>
      <c r="G16" s="36"/>
      <c r="H16" s="36"/>
      <c r="I16" s="36"/>
      <c r="J16" s="40"/>
    </row>
    <row r="17" spans="1:10" ht="14.45" customHeight="1" x14ac:dyDescent="0.2">
      <c r="A17" s="140"/>
      <c r="B17" s="141"/>
      <c r="C17" s="141"/>
      <c r="D17" s="141"/>
      <c r="E17" s="141"/>
      <c r="F17" s="141"/>
      <c r="G17" s="141"/>
      <c r="H17" s="141"/>
      <c r="I17" s="141"/>
      <c r="J17" s="142"/>
    </row>
    <row r="18" spans="1:10" x14ac:dyDescent="0.2">
      <c r="A18" s="124" t="s">
        <v>302</v>
      </c>
      <c r="B18" s="125"/>
      <c r="C18" s="109" t="s">
        <v>454</v>
      </c>
      <c r="D18" s="110"/>
      <c r="E18" s="110"/>
      <c r="F18" s="110"/>
      <c r="G18" s="110"/>
      <c r="H18" s="110"/>
      <c r="I18" s="110"/>
      <c r="J18" s="111"/>
    </row>
    <row r="19" spans="1:10" ht="14.25" x14ac:dyDescent="0.2">
      <c r="A19" s="12"/>
      <c r="B19" s="28"/>
      <c r="C19" s="41"/>
      <c r="D19" s="28"/>
      <c r="E19" s="105"/>
      <c r="F19" s="105"/>
      <c r="G19" s="105"/>
      <c r="H19" s="105"/>
      <c r="I19" s="28"/>
      <c r="J19" s="14"/>
    </row>
    <row r="20" spans="1:10" ht="14.25" x14ac:dyDescent="0.2">
      <c r="A20" s="124" t="s">
        <v>303</v>
      </c>
      <c r="B20" s="125"/>
      <c r="C20" s="119">
        <v>10372</v>
      </c>
      <c r="D20" s="120"/>
      <c r="E20" s="105"/>
      <c r="F20" s="105"/>
      <c r="G20" s="109" t="s">
        <v>455</v>
      </c>
      <c r="H20" s="110"/>
      <c r="I20" s="110"/>
      <c r="J20" s="111"/>
    </row>
    <row r="21" spans="1:10" ht="14.25" x14ac:dyDescent="0.2">
      <c r="A21" s="12"/>
      <c r="B21" s="28"/>
      <c r="C21" s="28"/>
      <c r="D21" s="28"/>
      <c r="E21" s="105"/>
      <c r="F21" s="105"/>
      <c r="G21" s="105"/>
      <c r="H21" s="105"/>
      <c r="I21" s="28"/>
      <c r="J21" s="14"/>
    </row>
    <row r="22" spans="1:10" x14ac:dyDescent="0.2">
      <c r="A22" s="124" t="s">
        <v>304</v>
      </c>
      <c r="B22" s="125"/>
      <c r="C22" s="109" t="s">
        <v>456</v>
      </c>
      <c r="D22" s="110"/>
      <c r="E22" s="110"/>
      <c r="F22" s="110"/>
      <c r="G22" s="110"/>
      <c r="H22" s="110"/>
      <c r="I22" s="110"/>
      <c r="J22" s="111"/>
    </row>
    <row r="23" spans="1:10" ht="14.25" x14ac:dyDescent="0.2">
      <c r="A23" s="12"/>
      <c r="B23" s="28"/>
      <c r="C23" s="28"/>
      <c r="D23" s="28"/>
      <c r="E23" s="105"/>
      <c r="F23" s="105"/>
      <c r="G23" s="105"/>
      <c r="H23" s="105"/>
      <c r="I23" s="28"/>
      <c r="J23" s="14"/>
    </row>
    <row r="24" spans="1:10" ht="14.25" x14ac:dyDescent="0.2">
      <c r="A24" s="124" t="s">
        <v>305</v>
      </c>
      <c r="B24" s="125"/>
      <c r="C24" s="132" t="s">
        <v>457</v>
      </c>
      <c r="D24" s="133"/>
      <c r="E24" s="133"/>
      <c r="F24" s="133"/>
      <c r="G24" s="133"/>
      <c r="H24" s="133"/>
      <c r="I24" s="133"/>
      <c r="J24" s="134"/>
    </row>
    <row r="25" spans="1:10" ht="14.25" x14ac:dyDescent="0.2">
      <c r="A25" s="12"/>
      <c r="B25" s="28"/>
      <c r="C25" s="41"/>
      <c r="D25" s="28"/>
      <c r="E25" s="105"/>
      <c r="F25" s="105"/>
      <c r="G25" s="105"/>
      <c r="H25" s="105"/>
      <c r="I25" s="28"/>
      <c r="J25" s="14"/>
    </row>
    <row r="26" spans="1:10" ht="14.25" x14ac:dyDescent="0.2">
      <c r="A26" s="124" t="s">
        <v>306</v>
      </c>
      <c r="B26" s="125"/>
      <c r="C26" s="132" t="s">
        <v>458</v>
      </c>
      <c r="D26" s="133"/>
      <c r="E26" s="133"/>
      <c r="F26" s="133"/>
      <c r="G26" s="133"/>
      <c r="H26" s="133"/>
      <c r="I26" s="133"/>
      <c r="J26" s="134"/>
    </row>
    <row r="27" spans="1:10" ht="13.9" customHeight="1" x14ac:dyDescent="0.2">
      <c r="A27" s="12"/>
      <c r="B27" s="28"/>
      <c r="C27" s="41"/>
      <c r="D27" s="28"/>
      <c r="E27" s="105"/>
      <c r="F27" s="105"/>
      <c r="G27" s="105"/>
      <c r="H27" s="105"/>
      <c r="I27" s="28"/>
      <c r="J27" s="14"/>
    </row>
    <row r="28" spans="1:10" ht="22.9" customHeight="1" x14ac:dyDescent="0.2">
      <c r="A28" s="107" t="s">
        <v>316</v>
      </c>
      <c r="B28" s="125"/>
      <c r="C28" s="24">
        <v>206</v>
      </c>
      <c r="D28" s="15"/>
      <c r="E28" s="131"/>
      <c r="F28" s="131"/>
      <c r="G28" s="131"/>
      <c r="H28" s="131"/>
      <c r="I28" s="135"/>
      <c r="J28" s="136"/>
    </row>
    <row r="29" spans="1:10" ht="14.25" x14ac:dyDescent="0.2">
      <c r="A29" s="12"/>
      <c r="B29" s="28"/>
      <c r="C29" s="28"/>
      <c r="D29" s="28"/>
      <c r="E29" s="105"/>
      <c r="F29" s="105"/>
      <c r="G29" s="105"/>
      <c r="H29" s="105"/>
      <c r="I29" s="28"/>
      <c r="J29" s="14"/>
    </row>
    <row r="30" spans="1:10" ht="15" x14ac:dyDescent="0.2">
      <c r="A30" s="124" t="s">
        <v>307</v>
      </c>
      <c r="B30" s="125"/>
      <c r="C30" s="54" t="s">
        <v>327</v>
      </c>
      <c r="D30" s="126" t="s">
        <v>326</v>
      </c>
      <c r="E30" s="127"/>
      <c r="F30" s="127"/>
      <c r="G30" s="127"/>
      <c r="H30" s="48" t="s">
        <v>327</v>
      </c>
      <c r="I30" s="49" t="s">
        <v>328</v>
      </c>
      <c r="J30" s="50"/>
    </row>
    <row r="31" spans="1:10" x14ac:dyDescent="0.2">
      <c r="A31" s="124"/>
      <c r="B31" s="125"/>
      <c r="C31" s="16"/>
      <c r="D31" s="39"/>
      <c r="E31" s="128"/>
      <c r="F31" s="128"/>
      <c r="G31" s="128"/>
      <c r="H31" s="128"/>
      <c r="I31" s="129"/>
      <c r="J31" s="130"/>
    </row>
    <row r="32" spans="1:10" x14ac:dyDescent="0.2">
      <c r="A32" s="124" t="s">
        <v>317</v>
      </c>
      <c r="B32" s="125"/>
      <c r="C32" s="24" t="s">
        <v>331</v>
      </c>
      <c r="D32" s="126" t="s">
        <v>329</v>
      </c>
      <c r="E32" s="127"/>
      <c r="F32" s="127"/>
      <c r="G32" s="127"/>
      <c r="H32" s="51" t="s">
        <v>330</v>
      </c>
      <c r="I32" s="52" t="s">
        <v>331</v>
      </c>
      <c r="J32" s="53"/>
    </row>
    <row r="33" spans="1:10" ht="14.25" x14ac:dyDescent="0.2">
      <c r="A33" s="12"/>
      <c r="B33" s="28"/>
      <c r="C33" s="28"/>
      <c r="D33" s="28"/>
      <c r="E33" s="105"/>
      <c r="F33" s="105"/>
      <c r="G33" s="105"/>
      <c r="H33" s="105"/>
      <c r="I33" s="28"/>
      <c r="J33" s="14"/>
    </row>
    <row r="34" spans="1:10" s="91" customFormat="1" x14ac:dyDescent="0.2">
      <c r="A34" s="121" t="s">
        <v>318</v>
      </c>
      <c r="B34" s="122"/>
      <c r="C34" s="122"/>
      <c r="D34" s="122"/>
      <c r="E34" s="122" t="s">
        <v>308</v>
      </c>
      <c r="F34" s="122"/>
      <c r="G34" s="122"/>
      <c r="H34" s="122"/>
      <c r="I34" s="122"/>
      <c r="J34" s="90" t="s">
        <v>309</v>
      </c>
    </row>
    <row r="35" spans="1:10" s="91" customFormat="1" ht="14.25" x14ac:dyDescent="0.2">
      <c r="A35" s="92"/>
      <c r="B35" s="89"/>
      <c r="C35" s="89"/>
      <c r="D35" s="89"/>
      <c r="E35" s="117"/>
      <c r="F35" s="117"/>
      <c r="G35" s="117"/>
      <c r="H35" s="117"/>
      <c r="I35" s="89"/>
      <c r="J35" s="93"/>
    </row>
    <row r="36" spans="1:10" s="91" customFormat="1" x14ac:dyDescent="0.2">
      <c r="A36" s="112"/>
      <c r="B36" s="113"/>
      <c r="C36" s="113"/>
      <c r="D36" s="113"/>
      <c r="E36" s="112"/>
      <c r="F36" s="113"/>
      <c r="G36" s="113"/>
      <c r="H36" s="113"/>
      <c r="I36" s="114"/>
      <c r="J36" s="88"/>
    </row>
    <row r="37" spans="1:10" s="91" customFormat="1" ht="14.25" x14ac:dyDescent="0.2">
      <c r="A37" s="92"/>
      <c r="B37" s="89"/>
      <c r="C37" s="94"/>
      <c r="D37" s="123"/>
      <c r="E37" s="123"/>
      <c r="F37" s="123"/>
      <c r="G37" s="123"/>
      <c r="H37" s="123"/>
      <c r="I37" s="123"/>
      <c r="J37" s="95"/>
    </row>
    <row r="38" spans="1:10" s="91" customFormat="1" x14ac:dyDescent="0.2">
      <c r="A38" s="112"/>
      <c r="B38" s="113"/>
      <c r="C38" s="113"/>
      <c r="D38" s="114"/>
      <c r="E38" s="112"/>
      <c r="F38" s="113"/>
      <c r="G38" s="113"/>
      <c r="H38" s="113"/>
      <c r="I38" s="114"/>
      <c r="J38" s="24"/>
    </row>
    <row r="39" spans="1:10" s="91" customFormat="1" ht="14.25" x14ac:dyDescent="0.2">
      <c r="A39" s="92"/>
      <c r="B39" s="89"/>
      <c r="C39" s="94"/>
      <c r="D39" s="96"/>
      <c r="E39" s="123"/>
      <c r="F39" s="123"/>
      <c r="G39" s="123"/>
      <c r="H39" s="123"/>
      <c r="I39" s="97"/>
      <c r="J39" s="95"/>
    </row>
    <row r="40" spans="1:10" s="91" customFormat="1" x14ac:dyDescent="0.2">
      <c r="A40" s="112"/>
      <c r="B40" s="113"/>
      <c r="C40" s="113"/>
      <c r="D40" s="114"/>
      <c r="E40" s="112"/>
      <c r="F40" s="113"/>
      <c r="G40" s="113"/>
      <c r="H40" s="113"/>
      <c r="I40" s="114"/>
      <c r="J40" s="24"/>
    </row>
    <row r="41" spans="1:10" s="91" customFormat="1" ht="14.25" x14ac:dyDescent="0.2">
      <c r="A41" s="92"/>
      <c r="B41" s="89"/>
      <c r="C41" s="94"/>
      <c r="D41" s="96"/>
      <c r="E41" s="96"/>
      <c r="F41" s="96"/>
      <c r="G41" s="96"/>
      <c r="H41" s="96"/>
      <c r="I41" s="97"/>
      <c r="J41" s="95"/>
    </row>
    <row r="42" spans="1:10" s="91" customFormat="1" x14ac:dyDescent="0.2">
      <c r="A42" s="112"/>
      <c r="B42" s="113"/>
      <c r="C42" s="113"/>
      <c r="D42" s="114"/>
      <c r="E42" s="112"/>
      <c r="F42" s="113"/>
      <c r="G42" s="113"/>
      <c r="H42" s="113"/>
      <c r="I42" s="114"/>
      <c r="J42" s="24"/>
    </row>
    <row r="43" spans="1:10" s="91" customFormat="1" ht="14.25" x14ac:dyDescent="0.2">
      <c r="A43" s="98"/>
      <c r="B43" s="94"/>
      <c r="C43" s="118"/>
      <c r="D43" s="118"/>
      <c r="E43" s="117"/>
      <c r="F43" s="117"/>
      <c r="G43" s="118"/>
      <c r="H43" s="118"/>
      <c r="I43" s="118"/>
      <c r="J43" s="95"/>
    </row>
    <row r="44" spans="1:10" s="91" customFormat="1" x14ac:dyDescent="0.2">
      <c r="A44" s="112"/>
      <c r="B44" s="113"/>
      <c r="C44" s="113"/>
      <c r="D44" s="114"/>
      <c r="E44" s="112"/>
      <c r="F44" s="113"/>
      <c r="G44" s="113"/>
      <c r="H44" s="113"/>
      <c r="I44" s="114"/>
      <c r="J44" s="24"/>
    </row>
    <row r="45" spans="1:10" s="91" customFormat="1" ht="14.25" x14ac:dyDescent="0.2">
      <c r="A45" s="98"/>
      <c r="B45" s="94"/>
      <c r="C45" s="94"/>
      <c r="D45" s="89"/>
      <c r="E45" s="117"/>
      <c r="F45" s="117"/>
      <c r="G45" s="118"/>
      <c r="H45" s="118"/>
      <c r="I45" s="89"/>
      <c r="J45" s="95"/>
    </row>
    <row r="46" spans="1:10" s="91" customFormat="1" x14ac:dyDescent="0.2">
      <c r="A46" s="112"/>
      <c r="B46" s="113"/>
      <c r="C46" s="113"/>
      <c r="D46" s="114"/>
      <c r="E46" s="112"/>
      <c r="F46" s="113"/>
      <c r="G46" s="113"/>
      <c r="H46" s="113"/>
      <c r="I46" s="114"/>
      <c r="J46" s="24"/>
    </row>
    <row r="47" spans="1:10" s="91" customFormat="1" ht="14.25" x14ac:dyDescent="0.2">
      <c r="A47" s="98"/>
      <c r="B47" s="94"/>
      <c r="C47" s="94"/>
      <c r="D47" s="89"/>
      <c r="E47" s="117"/>
      <c r="F47" s="117"/>
      <c r="G47" s="118"/>
      <c r="H47" s="118"/>
      <c r="I47" s="89"/>
      <c r="J47" s="99" t="s">
        <v>332</v>
      </c>
    </row>
    <row r="48" spans="1:10" s="91" customFormat="1" ht="14.25" x14ac:dyDescent="0.2">
      <c r="A48" s="98"/>
      <c r="B48" s="94"/>
      <c r="C48" s="94"/>
      <c r="D48" s="89"/>
      <c r="E48" s="117"/>
      <c r="F48" s="117"/>
      <c r="G48" s="118"/>
      <c r="H48" s="118"/>
      <c r="I48" s="89"/>
      <c r="J48" s="99" t="s">
        <v>333</v>
      </c>
    </row>
    <row r="49" spans="1:10" ht="27" customHeight="1" x14ac:dyDescent="0.2">
      <c r="A49" s="107" t="s">
        <v>310</v>
      </c>
      <c r="B49" s="108"/>
      <c r="C49" s="119" t="s">
        <v>333</v>
      </c>
      <c r="D49" s="120"/>
      <c r="E49" s="115" t="s">
        <v>334</v>
      </c>
      <c r="F49" s="116"/>
      <c r="G49" s="109"/>
      <c r="H49" s="110"/>
      <c r="I49" s="110"/>
      <c r="J49" s="111"/>
    </row>
    <row r="50" spans="1:10" ht="14.25" x14ac:dyDescent="0.2">
      <c r="A50" s="17"/>
      <c r="B50" s="41"/>
      <c r="C50" s="104"/>
      <c r="D50" s="104"/>
      <c r="E50" s="105"/>
      <c r="F50" s="105"/>
      <c r="G50" s="106" t="s">
        <v>335</v>
      </c>
      <c r="H50" s="106"/>
      <c r="I50" s="106"/>
      <c r="J50" s="18"/>
    </row>
    <row r="51" spans="1:10" ht="13.9" customHeight="1" x14ac:dyDescent="0.2">
      <c r="A51" s="107" t="s">
        <v>311</v>
      </c>
      <c r="B51" s="108"/>
      <c r="C51" s="109" t="s">
        <v>462</v>
      </c>
      <c r="D51" s="110"/>
      <c r="E51" s="110"/>
      <c r="F51" s="110"/>
      <c r="G51" s="110"/>
      <c r="H51" s="110"/>
      <c r="I51" s="110"/>
      <c r="J51" s="111"/>
    </row>
    <row r="52" spans="1:10" ht="14.25" x14ac:dyDescent="0.2">
      <c r="A52" s="12"/>
      <c r="B52" s="28"/>
      <c r="C52" s="131" t="s">
        <v>312</v>
      </c>
      <c r="D52" s="131"/>
      <c r="E52" s="131"/>
      <c r="F52" s="131"/>
      <c r="G52" s="131"/>
      <c r="H52" s="131"/>
      <c r="I52" s="131"/>
      <c r="J52" s="14"/>
    </row>
    <row r="53" spans="1:10" ht="14.25" x14ac:dyDescent="0.2">
      <c r="A53" s="107" t="s">
        <v>313</v>
      </c>
      <c r="B53" s="108"/>
      <c r="C53" s="167" t="s">
        <v>463</v>
      </c>
      <c r="D53" s="168"/>
      <c r="E53" s="169"/>
      <c r="F53" s="105"/>
      <c r="G53" s="105"/>
      <c r="H53" s="127"/>
      <c r="I53" s="127"/>
      <c r="J53" s="170"/>
    </row>
    <row r="54" spans="1:10" ht="14.25" x14ac:dyDescent="0.2">
      <c r="A54" s="12"/>
      <c r="B54" s="28"/>
      <c r="C54" s="41"/>
      <c r="D54" s="28"/>
      <c r="E54" s="105"/>
      <c r="F54" s="105"/>
      <c r="G54" s="105"/>
      <c r="H54" s="105"/>
      <c r="I54" s="28"/>
      <c r="J54" s="14"/>
    </row>
    <row r="55" spans="1:10" ht="14.45" customHeight="1" x14ac:dyDescent="0.2">
      <c r="A55" s="107" t="s">
        <v>305</v>
      </c>
      <c r="B55" s="108"/>
      <c r="C55" s="163" t="s">
        <v>464</v>
      </c>
      <c r="D55" s="164"/>
      <c r="E55" s="164"/>
      <c r="F55" s="164"/>
      <c r="G55" s="164"/>
      <c r="H55" s="164"/>
      <c r="I55" s="164"/>
      <c r="J55" s="165"/>
    </row>
    <row r="56" spans="1:10" ht="14.25" x14ac:dyDescent="0.2">
      <c r="A56" s="12"/>
      <c r="B56" s="28"/>
      <c r="C56" s="28"/>
      <c r="D56" s="28"/>
      <c r="E56" s="105"/>
      <c r="F56" s="105"/>
      <c r="G56" s="105"/>
      <c r="H56" s="105"/>
      <c r="I56" s="28"/>
      <c r="J56" s="14"/>
    </row>
    <row r="57" spans="1:10" ht="14.25" x14ac:dyDescent="0.2">
      <c r="A57" s="107" t="s">
        <v>336</v>
      </c>
      <c r="B57" s="108"/>
      <c r="C57" s="163" t="s">
        <v>459</v>
      </c>
      <c r="D57" s="164"/>
      <c r="E57" s="164"/>
      <c r="F57" s="164"/>
      <c r="G57" s="164"/>
      <c r="H57" s="164"/>
      <c r="I57" s="164"/>
      <c r="J57" s="165"/>
    </row>
    <row r="58" spans="1:10" ht="14.45" customHeight="1" x14ac:dyDescent="0.2">
      <c r="A58" s="12"/>
      <c r="B58" s="28"/>
      <c r="C58" s="106" t="s">
        <v>337</v>
      </c>
      <c r="D58" s="106"/>
      <c r="E58" s="106"/>
      <c r="F58" s="106"/>
      <c r="G58" s="28"/>
      <c r="H58" s="28"/>
      <c r="I58" s="28"/>
      <c r="J58" s="14"/>
    </row>
    <row r="59" spans="1:10" ht="14.25" x14ac:dyDescent="0.2">
      <c r="A59" s="107" t="s">
        <v>338</v>
      </c>
      <c r="B59" s="108"/>
      <c r="C59" s="163" t="s">
        <v>465</v>
      </c>
      <c r="D59" s="164"/>
      <c r="E59" s="164"/>
      <c r="F59" s="164"/>
      <c r="G59" s="164"/>
      <c r="H59" s="164"/>
      <c r="I59" s="164"/>
      <c r="J59" s="165"/>
    </row>
    <row r="60" spans="1:10" ht="14.45" customHeight="1" x14ac:dyDescent="0.2">
      <c r="A60" s="19"/>
      <c r="B60" s="20"/>
      <c r="C60" s="166" t="s">
        <v>339</v>
      </c>
      <c r="D60" s="166"/>
      <c r="E60" s="166"/>
      <c r="F60" s="166"/>
      <c r="G60" s="166"/>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I93" sqref="I93"/>
    </sheetView>
  </sheetViews>
  <sheetFormatPr defaultColWidth="8.85546875" defaultRowHeight="12.75" x14ac:dyDescent="0.2"/>
  <cols>
    <col min="8" max="9" width="15.7109375" style="23" customWidth="1"/>
    <col min="10" max="10" width="10.28515625" bestFit="1" customWidth="1"/>
  </cols>
  <sheetData>
    <row r="1" spans="1:9" x14ac:dyDescent="0.2">
      <c r="A1" s="175" t="s">
        <v>1</v>
      </c>
      <c r="B1" s="176"/>
      <c r="C1" s="176"/>
      <c r="D1" s="176"/>
      <c r="E1" s="176"/>
      <c r="F1" s="176"/>
      <c r="G1" s="176"/>
      <c r="H1" s="176"/>
      <c r="I1" s="176"/>
    </row>
    <row r="2" spans="1:9" x14ac:dyDescent="0.2">
      <c r="A2" s="177" t="s">
        <v>449</v>
      </c>
      <c r="B2" s="178"/>
      <c r="C2" s="178"/>
      <c r="D2" s="178"/>
      <c r="E2" s="178"/>
      <c r="F2" s="178"/>
      <c r="G2" s="178"/>
      <c r="H2" s="178"/>
      <c r="I2" s="178"/>
    </row>
    <row r="3" spans="1:9" x14ac:dyDescent="0.2">
      <c r="A3" s="179" t="s">
        <v>434</v>
      </c>
      <c r="B3" s="179"/>
      <c r="C3" s="179"/>
      <c r="D3" s="179"/>
      <c r="E3" s="179"/>
      <c r="F3" s="179"/>
      <c r="G3" s="179"/>
      <c r="H3" s="179"/>
      <c r="I3" s="179"/>
    </row>
    <row r="4" spans="1:9" x14ac:dyDescent="0.2">
      <c r="A4" s="180" t="s">
        <v>466</v>
      </c>
      <c r="B4" s="181"/>
      <c r="C4" s="181"/>
      <c r="D4" s="181"/>
      <c r="E4" s="181"/>
      <c r="F4" s="181"/>
      <c r="G4" s="181"/>
      <c r="H4" s="181"/>
      <c r="I4" s="182"/>
    </row>
    <row r="5" spans="1:9" ht="33.75" x14ac:dyDescent="0.2">
      <c r="A5" s="185" t="s">
        <v>2</v>
      </c>
      <c r="B5" s="186"/>
      <c r="C5" s="186"/>
      <c r="D5" s="186"/>
      <c r="E5" s="186"/>
      <c r="F5" s="186"/>
      <c r="G5" s="63" t="s">
        <v>104</v>
      </c>
      <c r="H5" s="64" t="s">
        <v>289</v>
      </c>
      <c r="I5" s="64" t="s">
        <v>294</v>
      </c>
    </row>
    <row r="6" spans="1:9" x14ac:dyDescent="0.2">
      <c r="A6" s="183">
        <v>1</v>
      </c>
      <c r="B6" s="184"/>
      <c r="C6" s="184"/>
      <c r="D6" s="184"/>
      <c r="E6" s="184"/>
      <c r="F6" s="184"/>
      <c r="G6" s="65">
        <v>2</v>
      </c>
      <c r="H6" s="64">
        <v>3</v>
      </c>
      <c r="I6" s="64">
        <v>4</v>
      </c>
    </row>
    <row r="7" spans="1:9" x14ac:dyDescent="0.2">
      <c r="A7" s="187"/>
      <c r="B7" s="187"/>
      <c r="C7" s="187"/>
      <c r="D7" s="187"/>
      <c r="E7" s="187"/>
      <c r="F7" s="187"/>
      <c r="G7" s="187"/>
      <c r="H7" s="187"/>
      <c r="I7" s="188"/>
    </row>
    <row r="8" spans="1:9" ht="12.75" customHeight="1" x14ac:dyDescent="0.2">
      <c r="A8" s="189" t="s">
        <v>4</v>
      </c>
      <c r="B8" s="189"/>
      <c r="C8" s="189"/>
      <c r="D8" s="189"/>
      <c r="E8" s="189"/>
      <c r="F8" s="189"/>
      <c r="G8" s="56">
        <v>1</v>
      </c>
      <c r="H8" s="66">
        <v>0</v>
      </c>
      <c r="I8" s="66">
        <v>0</v>
      </c>
    </row>
    <row r="9" spans="1:9" ht="12.75" customHeight="1" x14ac:dyDescent="0.2">
      <c r="A9" s="173" t="s">
        <v>5</v>
      </c>
      <c r="B9" s="173"/>
      <c r="C9" s="173"/>
      <c r="D9" s="173"/>
      <c r="E9" s="173"/>
      <c r="F9" s="173"/>
      <c r="G9" s="57">
        <v>2</v>
      </c>
      <c r="H9" s="67">
        <f>H10+H17+H27+H38+H43</f>
        <v>36707025</v>
      </c>
      <c r="I9" s="67">
        <f>I10+I17+I27+I38+I43</f>
        <v>32022260</v>
      </c>
    </row>
    <row r="10" spans="1:9" ht="12.75" customHeight="1" x14ac:dyDescent="0.2">
      <c r="A10" s="172" t="s">
        <v>6</v>
      </c>
      <c r="B10" s="172"/>
      <c r="C10" s="172"/>
      <c r="D10" s="172"/>
      <c r="E10" s="172"/>
      <c r="F10" s="172"/>
      <c r="G10" s="57">
        <v>3</v>
      </c>
      <c r="H10" s="67">
        <f>H11+H12+H13+H14+H15+H16</f>
        <v>2295037</v>
      </c>
      <c r="I10" s="67">
        <f>I11+I12+I13+I14+I15+I16</f>
        <v>3157778</v>
      </c>
    </row>
    <row r="11" spans="1:9" ht="12.75" customHeight="1" x14ac:dyDescent="0.2">
      <c r="A11" s="171" t="s">
        <v>7</v>
      </c>
      <c r="B11" s="171"/>
      <c r="C11" s="171"/>
      <c r="D11" s="171"/>
      <c r="E11" s="171"/>
      <c r="F11" s="171"/>
      <c r="G11" s="56">
        <v>4</v>
      </c>
      <c r="H11" s="66">
        <v>0</v>
      </c>
      <c r="I11" s="66">
        <v>0</v>
      </c>
    </row>
    <row r="12" spans="1:9" ht="23.45" customHeight="1" x14ac:dyDescent="0.2">
      <c r="A12" s="171" t="s">
        <v>8</v>
      </c>
      <c r="B12" s="171"/>
      <c r="C12" s="171"/>
      <c r="D12" s="171"/>
      <c r="E12" s="171"/>
      <c r="F12" s="171"/>
      <c r="G12" s="56">
        <v>5</v>
      </c>
      <c r="H12" s="66">
        <v>672505</v>
      </c>
      <c r="I12" s="66">
        <v>1225786</v>
      </c>
    </row>
    <row r="13" spans="1:9" ht="12.75" customHeight="1" x14ac:dyDescent="0.2">
      <c r="A13" s="171" t="s">
        <v>9</v>
      </c>
      <c r="B13" s="171"/>
      <c r="C13" s="171"/>
      <c r="D13" s="171"/>
      <c r="E13" s="171"/>
      <c r="F13" s="171"/>
      <c r="G13" s="56">
        <v>6</v>
      </c>
      <c r="H13" s="66">
        <v>0</v>
      </c>
      <c r="I13" s="66">
        <v>0</v>
      </c>
    </row>
    <row r="14" spans="1:9" ht="12.75" customHeight="1" x14ac:dyDescent="0.2">
      <c r="A14" s="171" t="s">
        <v>10</v>
      </c>
      <c r="B14" s="171"/>
      <c r="C14" s="171"/>
      <c r="D14" s="171"/>
      <c r="E14" s="171"/>
      <c r="F14" s="171"/>
      <c r="G14" s="56">
        <v>7</v>
      </c>
      <c r="H14" s="66">
        <v>0</v>
      </c>
      <c r="I14" s="66">
        <v>0</v>
      </c>
    </row>
    <row r="15" spans="1:9" ht="12.75" customHeight="1" x14ac:dyDescent="0.2">
      <c r="A15" s="171" t="s">
        <v>11</v>
      </c>
      <c r="B15" s="171"/>
      <c r="C15" s="171"/>
      <c r="D15" s="171"/>
      <c r="E15" s="171"/>
      <c r="F15" s="171"/>
      <c r="G15" s="56">
        <v>8</v>
      </c>
      <c r="H15" s="66">
        <v>1622532</v>
      </c>
      <c r="I15" s="66">
        <v>1931992</v>
      </c>
    </row>
    <row r="16" spans="1:9" ht="12.75" customHeight="1" x14ac:dyDescent="0.2">
      <c r="A16" s="171" t="s">
        <v>12</v>
      </c>
      <c r="B16" s="171"/>
      <c r="C16" s="171"/>
      <c r="D16" s="171"/>
      <c r="E16" s="171"/>
      <c r="F16" s="171"/>
      <c r="G16" s="56">
        <v>9</v>
      </c>
      <c r="H16" s="66">
        <v>0</v>
      </c>
      <c r="I16" s="66">
        <v>0</v>
      </c>
    </row>
    <row r="17" spans="1:9" ht="12.75" customHeight="1" x14ac:dyDescent="0.2">
      <c r="A17" s="172" t="s">
        <v>13</v>
      </c>
      <c r="B17" s="172"/>
      <c r="C17" s="172"/>
      <c r="D17" s="172"/>
      <c r="E17" s="172"/>
      <c r="F17" s="172"/>
      <c r="G17" s="57">
        <v>10</v>
      </c>
      <c r="H17" s="67">
        <f>H18+H19+H20+H21+H22+H23+H24+H25+H26</f>
        <v>601165</v>
      </c>
      <c r="I17" s="67">
        <f>I18+I19+I20+I21+I22+I23+I24+I25+I26</f>
        <v>426401</v>
      </c>
    </row>
    <row r="18" spans="1:9" ht="12.75" customHeight="1" x14ac:dyDescent="0.2">
      <c r="A18" s="171" t="s">
        <v>14</v>
      </c>
      <c r="B18" s="171"/>
      <c r="C18" s="171"/>
      <c r="D18" s="171"/>
      <c r="E18" s="171"/>
      <c r="F18" s="171"/>
      <c r="G18" s="56">
        <v>11</v>
      </c>
      <c r="H18" s="66">
        <v>0</v>
      </c>
      <c r="I18" s="66">
        <v>0</v>
      </c>
    </row>
    <row r="19" spans="1:9" ht="12.75" customHeight="1" x14ac:dyDescent="0.2">
      <c r="A19" s="171" t="s">
        <v>15</v>
      </c>
      <c r="B19" s="171"/>
      <c r="C19" s="171"/>
      <c r="D19" s="171"/>
      <c r="E19" s="171"/>
      <c r="F19" s="171"/>
      <c r="G19" s="56">
        <v>12</v>
      </c>
      <c r="H19" s="66">
        <v>0</v>
      </c>
      <c r="I19" s="66">
        <v>0</v>
      </c>
    </row>
    <row r="20" spans="1:9" ht="12.75" customHeight="1" x14ac:dyDescent="0.2">
      <c r="A20" s="171" t="s">
        <v>16</v>
      </c>
      <c r="B20" s="171"/>
      <c r="C20" s="171"/>
      <c r="D20" s="171"/>
      <c r="E20" s="171"/>
      <c r="F20" s="171"/>
      <c r="G20" s="56">
        <v>13</v>
      </c>
      <c r="H20" s="66">
        <v>445221</v>
      </c>
      <c r="I20" s="66">
        <v>303662</v>
      </c>
    </row>
    <row r="21" spans="1:9" ht="12.75" customHeight="1" x14ac:dyDescent="0.2">
      <c r="A21" s="171" t="s">
        <v>17</v>
      </c>
      <c r="B21" s="171"/>
      <c r="C21" s="171"/>
      <c r="D21" s="171"/>
      <c r="E21" s="171"/>
      <c r="F21" s="171"/>
      <c r="G21" s="56">
        <v>14</v>
      </c>
      <c r="H21" s="66">
        <v>142966</v>
      </c>
      <c r="I21" s="66">
        <v>112918</v>
      </c>
    </row>
    <row r="22" spans="1:9" ht="12.75" customHeight="1" x14ac:dyDescent="0.2">
      <c r="A22" s="171" t="s">
        <v>18</v>
      </c>
      <c r="B22" s="171"/>
      <c r="C22" s="171"/>
      <c r="D22" s="171"/>
      <c r="E22" s="171"/>
      <c r="F22" s="171"/>
      <c r="G22" s="56">
        <v>15</v>
      </c>
      <c r="H22" s="66">
        <v>0</v>
      </c>
      <c r="I22" s="66">
        <v>0</v>
      </c>
    </row>
    <row r="23" spans="1:9" ht="12.75" customHeight="1" x14ac:dyDescent="0.2">
      <c r="A23" s="171" t="s">
        <v>19</v>
      </c>
      <c r="B23" s="171"/>
      <c r="C23" s="171"/>
      <c r="D23" s="171"/>
      <c r="E23" s="171"/>
      <c r="F23" s="171"/>
      <c r="G23" s="56">
        <v>16</v>
      </c>
      <c r="H23" s="66">
        <v>0</v>
      </c>
      <c r="I23" s="66">
        <v>0</v>
      </c>
    </row>
    <row r="24" spans="1:9" ht="12.75" customHeight="1" x14ac:dyDescent="0.2">
      <c r="A24" s="171" t="s">
        <v>20</v>
      </c>
      <c r="B24" s="171"/>
      <c r="C24" s="171"/>
      <c r="D24" s="171"/>
      <c r="E24" s="171"/>
      <c r="F24" s="171"/>
      <c r="G24" s="56">
        <v>17</v>
      </c>
      <c r="H24" s="66">
        <v>0</v>
      </c>
      <c r="I24" s="66">
        <v>0</v>
      </c>
    </row>
    <row r="25" spans="1:9" ht="12.75" customHeight="1" x14ac:dyDescent="0.2">
      <c r="A25" s="171" t="s">
        <v>21</v>
      </c>
      <c r="B25" s="171"/>
      <c r="C25" s="171"/>
      <c r="D25" s="171"/>
      <c r="E25" s="171"/>
      <c r="F25" s="171"/>
      <c r="G25" s="56">
        <v>18</v>
      </c>
      <c r="H25" s="66">
        <v>12978</v>
      </c>
      <c r="I25" s="66">
        <v>9821</v>
      </c>
    </row>
    <row r="26" spans="1:9" ht="12.75" customHeight="1" x14ac:dyDescent="0.2">
      <c r="A26" s="171" t="s">
        <v>22</v>
      </c>
      <c r="B26" s="171"/>
      <c r="C26" s="171"/>
      <c r="D26" s="171"/>
      <c r="E26" s="171"/>
      <c r="F26" s="171"/>
      <c r="G26" s="56">
        <v>19</v>
      </c>
      <c r="H26" s="66">
        <v>0</v>
      </c>
      <c r="I26" s="66">
        <v>0</v>
      </c>
    </row>
    <row r="27" spans="1:9" ht="12.75" customHeight="1" x14ac:dyDescent="0.2">
      <c r="A27" s="172" t="s">
        <v>23</v>
      </c>
      <c r="B27" s="172"/>
      <c r="C27" s="172"/>
      <c r="D27" s="172"/>
      <c r="E27" s="172"/>
      <c r="F27" s="172"/>
      <c r="G27" s="57">
        <v>20</v>
      </c>
      <c r="H27" s="67">
        <f>SUM(H28:H37)</f>
        <v>33793936</v>
      </c>
      <c r="I27" s="67">
        <f>SUM(I28:I37)</f>
        <v>28438081</v>
      </c>
    </row>
    <row r="28" spans="1:9" ht="12.75" customHeight="1" x14ac:dyDescent="0.2">
      <c r="A28" s="171" t="s">
        <v>24</v>
      </c>
      <c r="B28" s="171"/>
      <c r="C28" s="171"/>
      <c r="D28" s="171"/>
      <c r="E28" s="171"/>
      <c r="F28" s="171"/>
      <c r="G28" s="56">
        <v>21</v>
      </c>
      <c r="H28" s="66">
        <v>26355939</v>
      </c>
      <c r="I28" s="66">
        <v>26738081</v>
      </c>
    </row>
    <row r="29" spans="1:9" ht="12.75" customHeight="1" x14ac:dyDescent="0.2">
      <c r="A29" s="171" t="s">
        <v>25</v>
      </c>
      <c r="B29" s="171"/>
      <c r="C29" s="171"/>
      <c r="D29" s="171"/>
      <c r="E29" s="171"/>
      <c r="F29" s="171"/>
      <c r="G29" s="56">
        <v>22</v>
      </c>
      <c r="H29" s="66">
        <v>0</v>
      </c>
      <c r="I29" s="66">
        <v>0</v>
      </c>
    </row>
    <row r="30" spans="1:9" ht="12.75" customHeight="1" x14ac:dyDescent="0.2">
      <c r="A30" s="171" t="s">
        <v>26</v>
      </c>
      <c r="B30" s="171"/>
      <c r="C30" s="171"/>
      <c r="D30" s="171"/>
      <c r="E30" s="171"/>
      <c r="F30" s="171"/>
      <c r="G30" s="56">
        <v>23</v>
      </c>
      <c r="H30" s="66">
        <v>0</v>
      </c>
      <c r="I30" s="66">
        <v>0</v>
      </c>
    </row>
    <row r="31" spans="1:9" ht="24.6" customHeight="1" x14ac:dyDescent="0.2">
      <c r="A31" s="171" t="s">
        <v>27</v>
      </c>
      <c r="B31" s="171"/>
      <c r="C31" s="171"/>
      <c r="D31" s="171"/>
      <c r="E31" s="171"/>
      <c r="F31" s="171"/>
      <c r="G31" s="56">
        <v>24</v>
      </c>
      <c r="H31" s="66">
        <v>5507997</v>
      </c>
      <c r="I31" s="66">
        <v>0</v>
      </c>
    </row>
    <row r="32" spans="1:9" ht="24" customHeight="1" x14ac:dyDescent="0.2">
      <c r="A32" s="171" t="s">
        <v>28</v>
      </c>
      <c r="B32" s="171"/>
      <c r="C32" s="171"/>
      <c r="D32" s="171"/>
      <c r="E32" s="171"/>
      <c r="F32" s="171"/>
      <c r="G32" s="56">
        <v>25</v>
      </c>
      <c r="H32" s="66">
        <v>0</v>
      </c>
      <c r="I32" s="66">
        <v>0</v>
      </c>
    </row>
    <row r="33" spans="1:9" ht="26.45" customHeight="1" x14ac:dyDescent="0.2">
      <c r="A33" s="171" t="s">
        <v>29</v>
      </c>
      <c r="B33" s="171"/>
      <c r="C33" s="171"/>
      <c r="D33" s="171"/>
      <c r="E33" s="171"/>
      <c r="F33" s="171"/>
      <c r="G33" s="56">
        <v>26</v>
      </c>
      <c r="H33" s="66">
        <v>1930000</v>
      </c>
      <c r="I33" s="66">
        <v>1700000</v>
      </c>
    </row>
    <row r="34" spans="1:9" ht="12.75" customHeight="1" x14ac:dyDescent="0.2">
      <c r="A34" s="171" t="s">
        <v>30</v>
      </c>
      <c r="B34" s="171"/>
      <c r="C34" s="171"/>
      <c r="D34" s="171"/>
      <c r="E34" s="171"/>
      <c r="F34" s="171"/>
      <c r="G34" s="56">
        <v>27</v>
      </c>
      <c r="H34" s="66">
        <v>0</v>
      </c>
      <c r="I34" s="66">
        <v>0</v>
      </c>
    </row>
    <row r="35" spans="1:9" ht="12.75" customHeight="1" x14ac:dyDescent="0.2">
      <c r="A35" s="171" t="s">
        <v>31</v>
      </c>
      <c r="B35" s="171"/>
      <c r="C35" s="171"/>
      <c r="D35" s="171"/>
      <c r="E35" s="171"/>
      <c r="F35" s="171"/>
      <c r="G35" s="56">
        <v>28</v>
      </c>
      <c r="H35" s="66">
        <v>0</v>
      </c>
      <c r="I35" s="66">
        <v>0</v>
      </c>
    </row>
    <row r="36" spans="1:9" ht="12.75" customHeight="1" x14ac:dyDescent="0.2">
      <c r="A36" s="171" t="s">
        <v>32</v>
      </c>
      <c r="B36" s="171"/>
      <c r="C36" s="171"/>
      <c r="D36" s="171"/>
      <c r="E36" s="171"/>
      <c r="F36" s="171"/>
      <c r="G36" s="56">
        <v>29</v>
      </c>
      <c r="H36" s="66">
        <v>0</v>
      </c>
      <c r="I36" s="66">
        <v>0</v>
      </c>
    </row>
    <row r="37" spans="1:9" ht="12.75" customHeight="1" x14ac:dyDescent="0.2">
      <c r="A37" s="171" t="s">
        <v>33</v>
      </c>
      <c r="B37" s="171"/>
      <c r="C37" s="171"/>
      <c r="D37" s="171"/>
      <c r="E37" s="171"/>
      <c r="F37" s="171"/>
      <c r="G37" s="56">
        <v>30</v>
      </c>
      <c r="H37" s="66">
        <v>0</v>
      </c>
      <c r="I37" s="66">
        <v>0</v>
      </c>
    </row>
    <row r="38" spans="1:9" ht="12.75" customHeight="1" x14ac:dyDescent="0.2">
      <c r="A38" s="172" t="s">
        <v>34</v>
      </c>
      <c r="B38" s="172"/>
      <c r="C38" s="172"/>
      <c r="D38" s="172"/>
      <c r="E38" s="172"/>
      <c r="F38" s="172"/>
      <c r="G38" s="57">
        <v>31</v>
      </c>
      <c r="H38" s="67">
        <f>H39+H40+H41+H42</f>
        <v>16887</v>
      </c>
      <c r="I38" s="67">
        <f>I39+I40+I41+I42</f>
        <v>0</v>
      </c>
    </row>
    <row r="39" spans="1:9" ht="12.75" customHeight="1" x14ac:dyDescent="0.2">
      <c r="A39" s="171" t="s">
        <v>35</v>
      </c>
      <c r="B39" s="171"/>
      <c r="C39" s="171"/>
      <c r="D39" s="171"/>
      <c r="E39" s="171"/>
      <c r="F39" s="171"/>
      <c r="G39" s="56">
        <v>32</v>
      </c>
      <c r="H39" s="66">
        <v>0</v>
      </c>
      <c r="I39" s="66">
        <v>0</v>
      </c>
    </row>
    <row r="40" spans="1:9" ht="12.75" customHeight="1" x14ac:dyDescent="0.2">
      <c r="A40" s="171" t="s">
        <v>36</v>
      </c>
      <c r="B40" s="171"/>
      <c r="C40" s="171"/>
      <c r="D40" s="171"/>
      <c r="E40" s="171"/>
      <c r="F40" s="171"/>
      <c r="G40" s="56">
        <v>33</v>
      </c>
      <c r="H40" s="66">
        <v>0</v>
      </c>
      <c r="I40" s="66">
        <v>0</v>
      </c>
    </row>
    <row r="41" spans="1:9" ht="12.75" customHeight="1" x14ac:dyDescent="0.2">
      <c r="A41" s="171" t="s">
        <v>37</v>
      </c>
      <c r="B41" s="171"/>
      <c r="C41" s="171"/>
      <c r="D41" s="171"/>
      <c r="E41" s="171"/>
      <c r="F41" s="171"/>
      <c r="G41" s="56">
        <v>34</v>
      </c>
      <c r="H41" s="66">
        <v>0</v>
      </c>
      <c r="I41" s="66">
        <v>0</v>
      </c>
    </row>
    <row r="42" spans="1:9" ht="12.75" customHeight="1" x14ac:dyDescent="0.2">
      <c r="A42" s="171" t="s">
        <v>38</v>
      </c>
      <c r="B42" s="171"/>
      <c r="C42" s="171"/>
      <c r="D42" s="171"/>
      <c r="E42" s="171"/>
      <c r="F42" s="171"/>
      <c r="G42" s="56">
        <v>35</v>
      </c>
      <c r="H42" s="66">
        <v>16887</v>
      </c>
      <c r="I42" s="66">
        <v>0</v>
      </c>
    </row>
    <row r="43" spans="1:9" ht="12.75" customHeight="1" x14ac:dyDescent="0.2">
      <c r="A43" s="174" t="s">
        <v>39</v>
      </c>
      <c r="B43" s="174"/>
      <c r="C43" s="174"/>
      <c r="D43" s="174"/>
      <c r="E43" s="174"/>
      <c r="F43" s="174"/>
      <c r="G43" s="56">
        <v>36</v>
      </c>
      <c r="H43" s="66">
        <v>0</v>
      </c>
      <c r="I43" s="66">
        <v>0</v>
      </c>
    </row>
    <row r="44" spans="1:9" ht="12.75" customHeight="1" x14ac:dyDescent="0.2">
      <c r="A44" s="173" t="s">
        <v>40</v>
      </c>
      <c r="B44" s="173"/>
      <c r="C44" s="173"/>
      <c r="D44" s="173"/>
      <c r="E44" s="173"/>
      <c r="F44" s="173"/>
      <c r="G44" s="57">
        <v>37</v>
      </c>
      <c r="H44" s="67">
        <f>H45+H53+H60+H70</f>
        <v>104916026</v>
      </c>
      <c r="I44" s="67">
        <f>I45+I53+I60+I70</f>
        <v>78372240</v>
      </c>
    </row>
    <row r="45" spans="1:9" ht="12.75" customHeight="1" x14ac:dyDescent="0.2">
      <c r="A45" s="172" t="s">
        <v>41</v>
      </c>
      <c r="B45" s="172"/>
      <c r="C45" s="172"/>
      <c r="D45" s="172"/>
      <c r="E45" s="172"/>
      <c r="F45" s="172"/>
      <c r="G45" s="57">
        <v>38</v>
      </c>
      <c r="H45" s="67">
        <f>SUM(H46:H52)</f>
        <v>35874085</v>
      </c>
      <c r="I45" s="67">
        <f>SUM(I46:I52)</f>
        <v>21423666</v>
      </c>
    </row>
    <row r="46" spans="1:9" ht="12.75" customHeight="1" x14ac:dyDescent="0.2">
      <c r="A46" s="171" t="s">
        <v>42</v>
      </c>
      <c r="B46" s="171"/>
      <c r="C46" s="171"/>
      <c r="D46" s="171"/>
      <c r="E46" s="171"/>
      <c r="F46" s="171"/>
      <c r="G46" s="56">
        <v>39</v>
      </c>
      <c r="H46" s="66">
        <v>952887</v>
      </c>
      <c r="I46" s="66">
        <v>1074</v>
      </c>
    </row>
    <row r="47" spans="1:9" ht="12.75" customHeight="1" x14ac:dyDescent="0.2">
      <c r="A47" s="171" t="s">
        <v>43</v>
      </c>
      <c r="B47" s="171"/>
      <c r="C47" s="171"/>
      <c r="D47" s="171"/>
      <c r="E47" s="171"/>
      <c r="F47" s="171"/>
      <c r="G47" s="56">
        <v>40</v>
      </c>
      <c r="H47" s="66">
        <v>4237</v>
      </c>
      <c r="I47" s="66">
        <v>57941</v>
      </c>
    </row>
    <row r="48" spans="1:9" ht="12.75" customHeight="1" x14ac:dyDescent="0.2">
      <c r="A48" s="171" t="s">
        <v>44</v>
      </c>
      <c r="B48" s="171"/>
      <c r="C48" s="171"/>
      <c r="D48" s="171"/>
      <c r="E48" s="171"/>
      <c r="F48" s="171"/>
      <c r="G48" s="56">
        <v>41</v>
      </c>
      <c r="H48" s="66">
        <v>61369</v>
      </c>
      <c r="I48" s="66">
        <v>0</v>
      </c>
    </row>
    <row r="49" spans="1:9" ht="12.75" customHeight="1" x14ac:dyDescent="0.2">
      <c r="A49" s="171" t="s">
        <v>45</v>
      </c>
      <c r="B49" s="171"/>
      <c r="C49" s="171"/>
      <c r="D49" s="171"/>
      <c r="E49" s="171"/>
      <c r="F49" s="171"/>
      <c r="G49" s="56">
        <v>42</v>
      </c>
      <c r="H49" s="66">
        <v>34855592</v>
      </c>
      <c r="I49" s="66">
        <v>21364651</v>
      </c>
    </row>
    <row r="50" spans="1:9" ht="12.75" customHeight="1" x14ac:dyDescent="0.2">
      <c r="A50" s="171" t="s">
        <v>46</v>
      </c>
      <c r="B50" s="171"/>
      <c r="C50" s="171"/>
      <c r="D50" s="171"/>
      <c r="E50" s="171"/>
      <c r="F50" s="171"/>
      <c r="G50" s="56">
        <v>43</v>
      </c>
      <c r="H50" s="66">
        <v>0</v>
      </c>
      <c r="I50" s="66">
        <v>0</v>
      </c>
    </row>
    <row r="51" spans="1:9" ht="12.75" customHeight="1" x14ac:dyDescent="0.2">
      <c r="A51" s="171" t="s">
        <v>47</v>
      </c>
      <c r="B51" s="171"/>
      <c r="C51" s="171"/>
      <c r="D51" s="171"/>
      <c r="E51" s="171"/>
      <c r="F51" s="171"/>
      <c r="G51" s="56">
        <v>44</v>
      </c>
      <c r="H51" s="66">
        <v>0</v>
      </c>
      <c r="I51" s="66">
        <v>0</v>
      </c>
    </row>
    <row r="52" spans="1:9" ht="12.75" customHeight="1" x14ac:dyDescent="0.2">
      <c r="A52" s="171" t="s">
        <v>48</v>
      </c>
      <c r="B52" s="171"/>
      <c r="C52" s="171"/>
      <c r="D52" s="171"/>
      <c r="E52" s="171"/>
      <c r="F52" s="171"/>
      <c r="G52" s="56">
        <v>45</v>
      </c>
      <c r="H52" s="66">
        <v>0</v>
      </c>
      <c r="I52" s="66">
        <v>0</v>
      </c>
    </row>
    <row r="53" spans="1:9" ht="12.75" customHeight="1" x14ac:dyDescent="0.2">
      <c r="A53" s="172" t="s">
        <v>49</v>
      </c>
      <c r="B53" s="172"/>
      <c r="C53" s="172"/>
      <c r="D53" s="172"/>
      <c r="E53" s="172"/>
      <c r="F53" s="172"/>
      <c r="G53" s="57">
        <v>46</v>
      </c>
      <c r="H53" s="67">
        <f>SUM(H54:H59)</f>
        <v>57640212</v>
      </c>
      <c r="I53" s="67">
        <f>SUM(I54:I59)</f>
        <v>48037861</v>
      </c>
    </row>
    <row r="54" spans="1:9" ht="12.75" customHeight="1" x14ac:dyDescent="0.2">
      <c r="A54" s="171" t="s">
        <v>50</v>
      </c>
      <c r="B54" s="171"/>
      <c r="C54" s="171"/>
      <c r="D54" s="171"/>
      <c r="E54" s="171"/>
      <c r="F54" s="171"/>
      <c r="G54" s="56">
        <v>47</v>
      </c>
      <c r="H54" s="66">
        <v>20066541</v>
      </c>
      <c r="I54" s="66">
        <v>12941157</v>
      </c>
    </row>
    <row r="55" spans="1:9" ht="12.75" customHeight="1" x14ac:dyDescent="0.2">
      <c r="A55" s="171" t="s">
        <v>51</v>
      </c>
      <c r="B55" s="171"/>
      <c r="C55" s="171"/>
      <c r="D55" s="171"/>
      <c r="E55" s="171"/>
      <c r="F55" s="171"/>
      <c r="G55" s="56">
        <v>48</v>
      </c>
      <c r="H55" s="66">
        <v>0</v>
      </c>
      <c r="I55" s="66">
        <v>0</v>
      </c>
    </row>
    <row r="56" spans="1:9" ht="12.75" customHeight="1" x14ac:dyDescent="0.2">
      <c r="A56" s="171" t="s">
        <v>52</v>
      </c>
      <c r="B56" s="171"/>
      <c r="C56" s="171"/>
      <c r="D56" s="171"/>
      <c r="E56" s="171"/>
      <c r="F56" s="171"/>
      <c r="G56" s="56">
        <v>49</v>
      </c>
      <c r="H56" s="66">
        <v>32949582</v>
      </c>
      <c r="I56" s="66">
        <v>26236241</v>
      </c>
    </row>
    <row r="57" spans="1:9" ht="12.75" customHeight="1" x14ac:dyDescent="0.2">
      <c r="A57" s="171" t="s">
        <v>53</v>
      </c>
      <c r="B57" s="171"/>
      <c r="C57" s="171"/>
      <c r="D57" s="171"/>
      <c r="E57" s="171"/>
      <c r="F57" s="171"/>
      <c r="G57" s="56">
        <v>50</v>
      </c>
      <c r="H57" s="66">
        <v>10617</v>
      </c>
      <c r="I57" s="66">
        <v>13345</v>
      </c>
    </row>
    <row r="58" spans="1:9" ht="12.75" customHeight="1" x14ac:dyDescent="0.2">
      <c r="A58" s="171" t="s">
        <v>54</v>
      </c>
      <c r="B58" s="171"/>
      <c r="C58" s="171"/>
      <c r="D58" s="171"/>
      <c r="E58" s="171"/>
      <c r="F58" s="171"/>
      <c r="G58" s="56">
        <v>51</v>
      </c>
      <c r="H58" s="66">
        <v>176481</v>
      </c>
      <c r="I58" s="66">
        <v>463363</v>
      </c>
    </row>
    <row r="59" spans="1:9" ht="12.75" customHeight="1" x14ac:dyDescent="0.2">
      <c r="A59" s="171" t="s">
        <v>55</v>
      </c>
      <c r="B59" s="171"/>
      <c r="C59" s="171"/>
      <c r="D59" s="171"/>
      <c r="E59" s="171"/>
      <c r="F59" s="171"/>
      <c r="G59" s="56">
        <v>52</v>
      </c>
      <c r="H59" s="66">
        <v>4436991</v>
      </c>
      <c r="I59" s="66">
        <v>8383755</v>
      </c>
    </row>
    <row r="60" spans="1:9" ht="12.75" customHeight="1" x14ac:dyDescent="0.2">
      <c r="A60" s="172" t="s">
        <v>56</v>
      </c>
      <c r="B60" s="172"/>
      <c r="C60" s="172"/>
      <c r="D60" s="172"/>
      <c r="E60" s="172"/>
      <c r="F60" s="172"/>
      <c r="G60" s="57">
        <v>53</v>
      </c>
      <c r="H60" s="67">
        <f>SUM(H61:H69)</f>
        <v>2400672</v>
      </c>
      <c r="I60" s="67">
        <f>SUM(I61:I69)</f>
        <v>3827835</v>
      </c>
    </row>
    <row r="61" spans="1:9" ht="12.75" customHeight="1" x14ac:dyDescent="0.2">
      <c r="A61" s="171" t="s">
        <v>24</v>
      </c>
      <c r="B61" s="171"/>
      <c r="C61" s="171"/>
      <c r="D61" s="171"/>
      <c r="E61" s="171"/>
      <c r="F61" s="171"/>
      <c r="G61" s="56">
        <v>54</v>
      </c>
      <c r="H61" s="66">
        <v>0</v>
      </c>
      <c r="I61" s="66">
        <v>0</v>
      </c>
    </row>
    <row r="62" spans="1:9" ht="12.75" customHeight="1" x14ac:dyDescent="0.2">
      <c r="A62" s="171" t="s">
        <v>25</v>
      </c>
      <c r="B62" s="171"/>
      <c r="C62" s="171"/>
      <c r="D62" s="171"/>
      <c r="E62" s="171"/>
      <c r="F62" s="171"/>
      <c r="G62" s="56">
        <v>55</v>
      </c>
      <c r="H62" s="66">
        <v>0</v>
      </c>
      <c r="I62" s="66">
        <v>0</v>
      </c>
    </row>
    <row r="63" spans="1:9" ht="12.75" customHeight="1" x14ac:dyDescent="0.2">
      <c r="A63" s="171" t="s">
        <v>26</v>
      </c>
      <c r="B63" s="171"/>
      <c r="C63" s="171"/>
      <c r="D63" s="171"/>
      <c r="E63" s="171"/>
      <c r="F63" s="171"/>
      <c r="G63" s="56">
        <v>56</v>
      </c>
      <c r="H63" s="66">
        <v>0</v>
      </c>
      <c r="I63" s="66">
        <v>0</v>
      </c>
    </row>
    <row r="64" spans="1:9" ht="23.45" customHeight="1" x14ac:dyDescent="0.2">
      <c r="A64" s="171" t="s">
        <v>57</v>
      </c>
      <c r="B64" s="171"/>
      <c r="C64" s="171"/>
      <c r="D64" s="171"/>
      <c r="E64" s="171"/>
      <c r="F64" s="171"/>
      <c r="G64" s="56">
        <v>57</v>
      </c>
      <c r="H64" s="66">
        <v>0</v>
      </c>
      <c r="I64" s="66">
        <v>0</v>
      </c>
    </row>
    <row r="65" spans="1:9" ht="21" customHeight="1" x14ac:dyDescent="0.2">
      <c r="A65" s="171" t="s">
        <v>28</v>
      </c>
      <c r="B65" s="171"/>
      <c r="C65" s="171"/>
      <c r="D65" s="171"/>
      <c r="E65" s="171"/>
      <c r="F65" s="171"/>
      <c r="G65" s="56">
        <v>58</v>
      </c>
      <c r="H65" s="66">
        <v>0</v>
      </c>
      <c r="I65" s="66">
        <v>0</v>
      </c>
    </row>
    <row r="66" spans="1:9" ht="22.9" customHeight="1" x14ac:dyDescent="0.2">
      <c r="A66" s="171" t="s">
        <v>29</v>
      </c>
      <c r="B66" s="171"/>
      <c r="C66" s="171"/>
      <c r="D66" s="171"/>
      <c r="E66" s="171"/>
      <c r="F66" s="171"/>
      <c r="G66" s="56">
        <v>59</v>
      </c>
      <c r="H66" s="66">
        <v>0</v>
      </c>
      <c r="I66" s="66">
        <v>0</v>
      </c>
    </row>
    <row r="67" spans="1:9" ht="12.75" customHeight="1" x14ac:dyDescent="0.2">
      <c r="A67" s="171" t="s">
        <v>30</v>
      </c>
      <c r="B67" s="171"/>
      <c r="C67" s="171"/>
      <c r="D67" s="171"/>
      <c r="E67" s="171"/>
      <c r="F67" s="171"/>
      <c r="G67" s="56">
        <v>60</v>
      </c>
      <c r="H67" s="66">
        <v>42818</v>
      </c>
      <c r="I67" s="66">
        <v>0</v>
      </c>
    </row>
    <row r="68" spans="1:9" ht="12.75" customHeight="1" x14ac:dyDescent="0.2">
      <c r="A68" s="171" t="s">
        <v>31</v>
      </c>
      <c r="B68" s="171"/>
      <c r="C68" s="171"/>
      <c r="D68" s="171"/>
      <c r="E68" s="171"/>
      <c r="F68" s="171"/>
      <c r="G68" s="56">
        <v>61</v>
      </c>
      <c r="H68" s="66">
        <v>2357854</v>
      </c>
      <c r="I68" s="66">
        <v>3827835</v>
      </c>
    </row>
    <row r="69" spans="1:9" ht="12.75" customHeight="1" x14ac:dyDescent="0.2">
      <c r="A69" s="171" t="s">
        <v>58</v>
      </c>
      <c r="B69" s="171"/>
      <c r="C69" s="171"/>
      <c r="D69" s="171"/>
      <c r="E69" s="171"/>
      <c r="F69" s="171"/>
      <c r="G69" s="56">
        <v>62</v>
      </c>
      <c r="H69" s="66">
        <v>0</v>
      </c>
      <c r="I69" s="66">
        <v>0</v>
      </c>
    </row>
    <row r="70" spans="1:9" ht="12.75" customHeight="1" x14ac:dyDescent="0.2">
      <c r="A70" s="174" t="s">
        <v>59</v>
      </c>
      <c r="B70" s="174"/>
      <c r="C70" s="174"/>
      <c r="D70" s="174"/>
      <c r="E70" s="174"/>
      <c r="F70" s="174"/>
      <c r="G70" s="56">
        <v>63</v>
      </c>
      <c r="H70" s="66">
        <v>9001057</v>
      </c>
      <c r="I70" s="66">
        <v>5082878</v>
      </c>
    </row>
    <row r="71" spans="1:9" ht="12.75" customHeight="1" x14ac:dyDescent="0.2">
      <c r="A71" s="189" t="s">
        <v>60</v>
      </c>
      <c r="B71" s="189"/>
      <c r="C71" s="189"/>
      <c r="D71" s="189"/>
      <c r="E71" s="189"/>
      <c r="F71" s="189"/>
      <c r="G71" s="56">
        <v>64</v>
      </c>
      <c r="H71" s="66">
        <v>1093162</v>
      </c>
      <c r="I71" s="66">
        <v>3865296</v>
      </c>
    </row>
    <row r="72" spans="1:9" ht="12.75" customHeight="1" x14ac:dyDescent="0.2">
      <c r="A72" s="173" t="s">
        <v>61</v>
      </c>
      <c r="B72" s="173"/>
      <c r="C72" s="173"/>
      <c r="D72" s="173"/>
      <c r="E72" s="173"/>
      <c r="F72" s="173"/>
      <c r="G72" s="57">
        <v>65</v>
      </c>
      <c r="H72" s="67">
        <f>H8+H9+H44+H71</f>
        <v>142716213</v>
      </c>
      <c r="I72" s="67">
        <f>I8+I9+I44+I71</f>
        <v>114259796</v>
      </c>
    </row>
    <row r="73" spans="1:9" ht="12.75" customHeight="1" x14ac:dyDescent="0.2">
      <c r="A73" s="189" t="s">
        <v>62</v>
      </c>
      <c r="B73" s="189"/>
      <c r="C73" s="189"/>
      <c r="D73" s="189"/>
      <c r="E73" s="189"/>
      <c r="F73" s="189"/>
      <c r="G73" s="56">
        <v>66</v>
      </c>
      <c r="H73" s="66">
        <v>0</v>
      </c>
      <c r="I73" s="66">
        <v>0</v>
      </c>
    </row>
    <row r="74" spans="1:9" x14ac:dyDescent="0.2">
      <c r="A74" s="191" t="s">
        <v>63</v>
      </c>
      <c r="B74" s="192"/>
      <c r="C74" s="192"/>
      <c r="D74" s="192"/>
      <c r="E74" s="192"/>
      <c r="F74" s="192"/>
      <c r="G74" s="192"/>
      <c r="H74" s="192"/>
      <c r="I74" s="192"/>
    </row>
    <row r="75" spans="1:9" ht="12.75" customHeight="1" x14ac:dyDescent="0.2">
      <c r="A75" s="173" t="s">
        <v>435</v>
      </c>
      <c r="B75" s="173"/>
      <c r="C75" s="173"/>
      <c r="D75" s="173"/>
      <c r="E75" s="173"/>
      <c r="F75" s="173"/>
      <c r="G75" s="57">
        <v>67</v>
      </c>
      <c r="H75" s="67">
        <f>H76+H77+H78+H84+H85+H92+H95+H98</f>
        <v>20705425</v>
      </c>
      <c r="I75" s="67">
        <f>I76+I77+I78+I84+I85+I92+I95+I98</f>
        <v>24421148</v>
      </c>
    </row>
    <row r="76" spans="1:9" ht="12.75" customHeight="1" x14ac:dyDescent="0.2">
      <c r="A76" s="174" t="s">
        <v>64</v>
      </c>
      <c r="B76" s="174"/>
      <c r="C76" s="174"/>
      <c r="D76" s="174"/>
      <c r="E76" s="174"/>
      <c r="F76" s="174"/>
      <c r="G76" s="56">
        <v>68</v>
      </c>
      <c r="H76" s="68">
        <v>14493025</v>
      </c>
      <c r="I76" s="68">
        <f>PK!H59</f>
        <v>14493025</v>
      </c>
    </row>
    <row r="77" spans="1:9" ht="12.75" customHeight="1" x14ac:dyDescent="0.2">
      <c r="A77" s="174" t="s">
        <v>65</v>
      </c>
      <c r="B77" s="174"/>
      <c r="C77" s="174"/>
      <c r="D77" s="174"/>
      <c r="E77" s="174"/>
      <c r="F77" s="174"/>
      <c r="G77" s="56">
        <v>69</v>
      </c>
      <c r="H77" s="68">
        <v>0</v>
      </c>
      <c r="I77" s="68">
        <v>0</v>
      </c>
    </row>
    <row r="78" spans="1:9" ht="12.75" customHeight="1" x14ac:dyDescent="0.2">
      <c r="A78" s="172" t="s">
        <v>66</v>
      </c>
      <c r="B78" s="172"/>
      <c r="C78" s="172"/>
      <c r="D78" s="172"/>
      <c r="E78" s="172"/>
      <c r="F78" s="172"/>
      <c r="G78" s="57">
        <v>70</v>
      </c>
      <c r="H78" s="67">
        <f>SUM(H79:H83)</f>
        <v>2143102</v>
      </c>
      <c r="I78" s="67">
        <f>SUM(I79:I83)</f>
        <v>2143102</v>
      </c>
    </row>
    <row r="79" spans="1:9" ht="12.75" customHeight="1" x14ac:dyDescent="0.2">
      <c r="A79" s="171" t="s">
        <v>67</v>
      </c>
      <c r="B79" s="171"/>
      <c r="C79" s="171"/>
      <c r="D79" s="171"/>
      <c r="E79" s="171"/>
      <c r="F79" s="171"/>
      <c r="G79" s="56">
        <v>71</v>
      </c>
      <c r="H79" s="68">
        <v>2143102</v>
      </c>
      <c r="I79" s="68">
        <f>PK!J59</f>
        <v>2143102</v>
      </c>
    </row>
    <row r="80" spans="1:9" ht="12.75" customHeight="1" x14ac:dyDescent="0.2">
      <c r="A80" s="171" t="s">
        <v>68</v>
      </c>
      <c r="B80" s="171"/>
      <c r="C80" s="171"/>
      <c r="D80" s="171"/>
      <c r="E80" s="171"/>
      <c r="F80" s="171"/>
      <c r="G80" s="56">
        <v>72</v>
      </c>
      <c r="H80" s="68">
        <v>0</v>
      </c>
      <c r="I80" s="68">
        <v>0</v>
      </c>
    </row>
    <row r="81" spans="1:9" ht="12.75" customHeight="1" x14ac:dyDescent="0.2">
      <c r="A81" s="171" t="s">
        <v>69</v>
      </c>
      <c r="B81" s="171"/>
      <c r="C81" s="171"/>
      <c r="D81" s="171"/>
      <c r="E81" s="171"/>
      <c r="F81" s="171"/>
      <c r="G81" s="56">
        <v>73</v>
      </c>
      <c r="H81" s="68">
        <v>0</v>
      </c>
      <c r="I81" s="68">
        <v>0</v>
      </c>
    </row>
    <row r="82" spans="1:9" ht="12.75" customHeight="1" x14ac:dyDescent="0.2">
      <c r="A82" s="171" t="s">
        <v>70</v>
      </c>
      <c r="B82" s="171"/>
      <c r="C82" s="171"/>
      <c r="D82" s="171"/>
      <c r="E82" s="171"/>
      <c r="F82" s="171"/>
      <c r="G82" s="56">
        <v>74</v>
      </c>
      <c r="H82" s="68">
        <v>0</v>
      </c>
      <c r="I82" s="68">
        <v>0</v>
      </c>
    </row>
    <row r="83" spans="1:9" ht="12.75" customHeight="1" x14ac:dyDescent="0.2">
      <c r="A83" s="171" t="s">
        <v>71</v>
      </c>
      <c r="B83" s="171"/>
      <c r="C83" s="171"/>
      <c r="D83" s="171"/>
      <c r="E83" s="171"/>
      <c r="F83" s="171"/>
      <c r="G83" s="56">
        <v>75</v>
      </c>
      <c r="H83" s="68">
        <v>0</v>
      </c>
      <c r="I83" s="68">
        <v>0</v>
      </c>
    </row>
    <row r="84" spans="1:9" ht="12.75" customHeight="1" x14ac:dyDescent="0.2">
      <c r="A84" s="174" t="s">
        <v>72</v>
      </c>
      <c r="B84" s="174"/>
      <c r="C84" s="174"/>
      <c r="D84" s="174"/>
      <c r="E84" s="174"/>
      <c r="F84" s="174"/>
      <c r="G84" s="56">
        <v>76</v>
      </c>
      <c r="H84" s="68">
        <v>0</v>
      </c>
      <c r="I84" s="68">
        <v>0</v>
      </c>
    </row>
    <row r="85" spans="1:9" ht="12.75" customHeight="1" x14ac:dyDescent="0.2">
      <c r="A85" s="190" t="s">
        <v>426</v>
      </c>
      <c r="B85" s="190"/>
      <c r="C85" s="190"/>
      <c r="D85" s="190"/>
      <c r="E85" s="190"/>
      <c r="F85" s="190"/>
      <c r="G85" s="57">
        <v>77</v>
      </c>
      <c r="H85" s="67">
        <f>H86+H87+H88+H89+H90+H91</f>
        <v>0</v>
      </c>
      <c r="I85" s="67">
        <f>I86+I87+I88+I89+I90+I91</f>
        <v>0</v>
      </c>
    </row>
    <row r="86" spans="1:9" ht="25.5" customHeight="1" x14ac:dyDescent="0.2">
      <c r="A86" s="171" t="s">
        <v>420</v>
      </c>
      <c r="B86" s="171"/>
      <c r="C86" s="171"/>
      <c r="D86" s="171"/>
      <c r="E86" s="171"/>
      <c r="F86" s="171"/>
      <c r="G86" s="56">
        <v>78</v>
      </c>
      <c r="H86" s="66">
        <v>0</v>
      </c>
      <c r="I86" s="66">
        <v>0</v>
      </c>
    </row>
    <row r="87" spans="1:9" ht="12.75" customHeight="1" x14ac:dyDescent="0.2">
      <c r="A87" s="171" t="s">
        <v>73</v>
      </c>
      <c r="B87" s="171"/>
      <c r="C87" s="171"/>
      <c r="D87" s="171"/>
      <c r="E87" s="171"/>
      <c r="F87" s="171"/>
      <c r="G87" s="56">
        <v>79</v>
      </c>
      <c r="H87" s="66">
        <v>0</v>
      </c>
      <c r="I87" s="66">
        <v>0</v>
      </c>
    </row>
    <row r="88" spans="1:9" ht="12.75" customHeight="1" x14ac:dyDescent="0.2">
      <c r="A88" s="171" t="s">
        <v>74</v>
      </c>
      <c r="B88" s="171"/>
      <c r="C88" s="171"/>
      <c r="D88" s="171"/>
      <c r="E88" s="171"/>
      <c r="F88" s="171"/>
      <c r="G88" s="56">
        <v>80</v>
      </c>
      <c r="H88" s="66">
        <v>0</v>
      </c>
      <c r="I88" s="66">
        <v>0</v>
      </c>
    </row>
    <row r="89" spans="1:9" ht="12.75" customHeight="1" x14ac:dyDescent="0.2">
      <c r="A89" s="171" t="s">
        <v>340</v>
      </c>
      <c r="B89" s="171"/>
      <c r="C89" s="171"/>
      <c r="D89" s="171"/>
      <c r="E89" s="171"/>
      <c r="F89" s="171"/>
      <c r="G89" s="56">
        <v>81</v>
      </c>
      <c r="H89" s="66">
        <v>0</v>
      </c>
      <c r="I89" s="66">
        <v>0</v>
      </c>
    </row>
    <row r="90" spans="1:9" ht="24" customHeight="1" x14ac:dyDescent="0.2">
      <c r="A90" s="171" t="s">
        <v>341</v>
      </c>
      <c r="B90" s="171"/>
      <c r="C90" s="171"/>
      <c r="D90" s="171"/>
      <c r="E90" s="171"/>
      <c r="F90" s="171"/>
      <c r="G90" s="56">
        <v>82</v>
      </c>
      <c r="H90" s="66">
        <v>0</v>
      </c>
      <c r="I90" s="66">
        <v>0</v>
      </c>
    </row>
    <row r="91" spans="1:9" x14ac:dyDescent="0.2">
      <c r="A91" s="171" t="s">
        <v>422</v>
      </c>
      <c r="B91" s="171"/>
      <c r="C91" s="171"/>
      <c r="D91" s="171"/>
      <c r="E91" s="171"/>
      <c r="F91" s="171"/>
      <c r="G91" s="56">
        <v>83</v>
      </c>
      <c r="H91" s="66">
        <v>0</v>
      </c>
      <c r="I91" s="66">
        <v>0</v>
      </c>
    </row>
    <row r="92" spans="1:9" ht="12.75" customHeight="1" x14ac:dyDescent="0.2">
      <c r="A92" s="172" t="s">
        <v>427</v>
      </c>
      <c r="B92" s="172"/>
      <c r="C92" s="172"/>
      <c r="D92" s="172"/>
      <c r="E92" s="172"/>
      <c r="F92" s="172"/>
      <c r="G92" s="57">
        <v>84</v>
      </c>
      <c r="H92" s="67">
        <f>H93-H94</f>
        <v>2797134</v>
      </c>
      <c r="I92" s="67">
        <f>I93-I94</f>
        <v>4018069</v>
      </c>
    </row>
    <row r="93" spans="1:9" ht="12.75" customHeight="1" x14ac:dyDescent="0.2">
      <c r="A93" s="171" t="s">
        <v>75</v>
      </c>
      <c r="B93" s="171"/>
      <c r="C93" s="171"/>
      <c r="D93" s="171"/>
      <c r="E93" s="171"/>
      <c r="F93" s="171"/>
      <c r="G93" s="56">
        <v>85</v>
      </c>
      <c r="H93" s="68">
        <v>2797134</v>
      </c>
      <c r="I93" s="68">
        <f>PK!V59</f>
        <v>4018069</v>
      </c>
    </row>
    <row r="94" spans="1:9" ht="12.75" customHeight="1" x14ac:dyDescent="0.2">
      <c r="A94" s="171" t="s">
        <v>76</v>
      </c>
      <c r="B94" s="171"/>
      <c r="C94" s="171"/>
      <c r="D94" s="171"/>
      <c r="E94" s="171"/>
      <c r="F94" s="171"/>
      <c r="G94" s="56">
        <v>86</v>
      </c>
      <c r="H94" s="68">
        <v>0</v>
      </c>
      <c r="I94" s="68">
        <v>0</v>
      </c>
    </row>
    <row r="95" spans="1:9" ht="12.75" customHeight="1" x14ac:dyDescent="0.2">
      <c r="A95" s="172" t="s">
        <v>428</v>
      </c>
      <c r="B95" s="172"/>
      <c r="C95" s="172"/>
      <c r="D95" s="172"/>
      <c r="E95" s="172"/>
      <c r="F95" s="172"/>
      <c r="G95" s="57">
        <v>87</v>
      </c>
      <c r="H95" s="67">
        <f>H96-H97</f>
        <v>1272164</v>
      </c>
      <c r="I95" s="67">
        <f>I96-I97</f>
        <v>3766952</v>
      </c>
    </row>
    <row r="96" spans="1:9" ht="12.75" customHeight="1" x14ac:dyDescent="0.2">
      <c r="A96" s="171" t="s">
        <v>77</v>
      </c>
      <c r="B96" s="171"/>
      <c r="C96" s="171"/>
      <c r="D96" s="171"/>
      <c r="E96" s="171"/>
      <c r="F96" s="171"/>
      <c r="G96" s="56">
        <v>88</v>
      </c>
      <c r="H96" s="68">
        <v>1272164</v>
      </c>
      <c r="I96" s="68">
        <f>PK!W59</f>
        <v>3766952</v>
      </c>
    </row>
    <row r="97" spans="1:9" ht="12.75" customHeight="1" x14ac:dyDescent="0.2">
      <c r="A97" s="171" t="s">
        <v>78</v>
      </c>
      <c r="B97" s="171"/>
      <c r="C97" s="171"/>
      <c r="D97" s="171"/>
      <c r="E97" s="171"/>
      <c r="F97" s="171"/>
      <c r="G97" s="56">
        <v>89</v>
      </c>
      <c r="H97" s="68">
        <v>0</v>
      </c>
      <c r="I97" s="68">
        <v>0</v>
      </c>
    </row>
    <row r="98" spans="1:9" ht="12.75" customHeight="1" x14ac:dyDescent="0.2">
      <c r="A98" s="174" t="s">
        <v>79</v>
      </c>
      <c r="B98" s="174"/>
      <c r="C98" s="174"/>
      <c r="D98" s="174"/>
      <c r="E98" s="174"/>
      <c r="F98" s="174"/>
      <c r="G98" s="56">
        <v>90</v>
      </c>
      <c r="H98" s="68">
        <v>0</v>
      </c>
      <c r="I98" s="68">
        <v>0</v>
      </c>
    </row>
    <row r="99" spans="1:9" ht="12.75" customHeight="1" x14ac:dyDescent="0.2">
      <c r="A99" s="173" t="s">
        <v>429</v>
      </c>
      <c r="B99" s="173"/>
      <c r="C99" s="173"/>
      <c r="D99" s="173"/>
      <c r="E99" s="173"/>
      <c r="F99" s="173"/>
      <c r="G99" s="57">
        <v>91</v>
      </c>
      <c r="H99" s="67">
        <f>SUM(H100:H105)</f>
        <v>733788</v>
      </c>
      <c r="I99" s="67">
        <f>SUM(I100:I105)</f>
        <v>927971</v>
      </c>
    </row>
    <row r="100" spans="1:9" ht="12.75" customHeight="1" x14ac:dyDescent="0.2">
      <c r="A100" s="171" t="s">
        <v>80</v>
      </c>
      <c r="B100" s="171"/>
      <c r="C100" s="171"/>
      <c r="D100" s="171"/>
      <c r="E100" s="171"/>
      <c r="F100" s="171"/>
      <c r="G100" s="56">
        <v>92</v>
      </c>
      <c r="H100" s="68">
        <v>0</v>
      </c>
      <c r="I100" s="68">
        <v>0</v>
      </c>
    </row>
    <row r="101" spans="1:9" ht="12.75" customHeight="1" x14ac:dyDescent="0.2">
      <c r="A101" s="171" t="s">
        <v>81</v>
      </c>
      <c r="B101" s="171"/>
      <c r="C101" s="171"/>
      <c r="D101" s="171"/>
      <c r="E101" s="171"/>
      <c r="F101" s="171"/>
      <c r="G101" s="56">
        <v>93</v>
      </c>
      <c r="H101" s="68">
        <v>0</v>
      </c>
      <c r="I101" s="68">
        <v>0</v>
      </c>
    </row>
    <row r="102" spans="1:9" ht="12.75" customHeight="1" x14ac:dyDescent="0.2">
      <c r="A102" s="171" t="s">
        <v>82</v>
      </c>
      <c r="B102" s="171"/>
      <c r="C102" s="171"/>
      <c r="D102" s="171"/>
      <c r="E102" s="171"/>
      <c r="F102" s="171"/>
      <c r="G102" s="56">
        <v>94</v>
      </c>
      <c r="H102" s="68">
        <v>0</v>
      </c>
      <c r="I102" s="68">
        <v>0</v>
      </c>
    </row>
    <row r="103" spans="1:9" ht="12.75" customHeight="1" x14ac:dyDescent="0.2">
      <c r="A103" s="171" t="s">
        <v>83</v>
      </c>
      <c r="B103" s="171"/>
      <c r="C103" s="171"/>
      <c r="D103" s="171"/>
      <c r="E103" s="171"/>
      <c r="F103" s="171"/>
      <c r="G103" s="56">
        <v>95</v>
      </c>
      <c r="H103" s="66">
        <v>0</v>
      </c>
      <c r="I103" s="66">
        <v>0</v>
      </c>
    </row>
    <row r="104" spans="1:9" ht="12.75" customHeight="1" x14ac:dyDescent="0.2">
      <c r="A104" s="171" t="s">
        <v>84</v>
      </c>
      <c r="B104" s="171"/>
      <c r="C104" s="171"/>
      <c r="D104" s="171"/>
      <c r="E104" s="171"/>
      <c r="F104" s="171"/>
      <c r="G104" s="56">
        <v>96</v>
      </c>
      <c r="H104" s="66">
        <v>649978</v>
      </c>
      <c r="I104" s="66">
        <v>677599</v>
      </c>
    </row>
    <row r="105" spans="1:9" ht="12.75" customHeight="1" x14ac:dyDescent="0.2">
      <c r="A105" s="171" t="s">
        <v>85</v>
      </c>
      <c r="B105" s="171"/>
      <c r="C105" s="171"/>
      <c r="D105" s="171"/>
      <c r="E105" s="171"/>
      <c r="F105" s="171"/>
      <c r="G105" s="56">
        <v>97</v>
      </c>
      <c r="H105" s="66">
        <v>83810</v>
      </c>
      <c r="I105" s="66">
        <v>250372</v>
      </c>
    </row>
    <row r="106" spans="1:9" ht="12.75" customHeight="1" x14ac:dyDescent="0.2">
      <c r="A106" s="173" t="s">
        <v>430</v>
      </c>
      <c r="B106" s="173"/>
      <c r="C106" s="173"/>
      <c r="D106" s="173"/>
      <c r="E106" s="173"/>
      <c r="F106" s="173"/>
      <c r="G106" s="57">
        <v>98</v>
      </c>
      <c r="H106" s="67">
        <f>SUM(H107:H117)</f>
        <v>18893703</v>
      </c>
      <c r="I106" s="67">
        <f>SUM(I107:I117)</f>
        <v>1327179</v>
      </c>
    </row>
    <row r="107" spans="1:9" ht="12.75" customHeight="1" x14ac:dyDescent="0.2">
      <c r="A107" s="171" t="s">
        <v>86</v>
      </c>
      <c r="B107" s="171"/>
      <c r="C107" s="171"/>
      <c r="D107" s="171"/>
      <c r="E107" s="171"/>
      <c r="F107" s="171"/>
      <c r="G107" s="56">
        <v>99</v>
      </c>
      <c r="H107" s="69">
        <v>0</v>
      </c>
      <c r="I107" s="69">
        <v>0</v>
      </c>
    </row>
    <row r="108" spans="1:9" ht="12.75" customHeight="1" x14ac:dyDescent="0.2">
      <c r="A108" s="171" t="s">
        <v>87</v>
      </c>
      <c r="B108" s="171"/>
      <c r="C108" s="171"/>
      <c r="D108" s="171"/>
      <c r="E108" s="171"/>
      <c r="F108" s="171"/>
      <c r="G108" s="56">
        <v>100</v>
      </c>
      <c r="H108" s="68">
        <v>0</v>
      </c>
      <c r="I108" s="68">
        <v>0</v>
      </c>
    </row>
    <row r="109" spans="1:9" ht="12.75" customHeight="1" x14ac:dyDescent="0.2">
      <c r="A109" s="171" t="s">
        <v>88</v>
      </c>
      <c r="B109" s="171"/>
      <c r="C109" s="171"/>
      <c r="D109" s="171"/>
      <c r="E109" s="171"/>
      <c r="F109" s="171"/>
      <c r="G109" s="56">
        <v>101</v>
      </c>
      <c r="H109" s="68">
        <v>0</v>
      </c>
      <c r="I109" s="68">
        <v>0</v>
      </c>
    </row>
    <row r="110" spans="1:9" ht="22.15" customHeight="1" x14ac:dyDescent="0.2">
      <c r="A110" s="171" t="s">
        <v>89</v>
      </c>
      <c r="B110" s="171"/>
      <c r="C110" s="171"/>
      <c r="D110" s="171"/>
      <c r="E110" s="171"/>
      <c r="F110" s="171"/>
      <c r="G110" s="56">
        <v>102</v>
      </c>
      <c r="H110" s="68">
        <v>0</v>
      </c>
      <c r="I110" s="68">
        <v>0</v>
      </c>
    </row>
    <row r="111" spans="1:9" ht="12.75" customHeight="1" x14ac:dyDescent="0.2">
      <c r="A111" s="171" t="s">
        <v>90</v>
      </c>
      <c r="B111" s="171"/>
      <c r="C111" s="171"/>
      <c r="D111" s="171"/>
      <c r="E111" s="171"/>
      <c r="F111" s="171"/>
      <c r="G111" s="56">
        <v>103</v>
      </c>
      <c r="H111" s="68">
        <v>0</v>
      </c>
      <c r="I111" s="68">
        <v>0</v>
      </c>
    </row>
    <row r="112" spans="1:9" ht="12.75" customHeight="1" x14ac:dyDescent="0.2">
      <c r="A112" s="171" t="s">
        <v>91</v>
      </c>
      <c r="B112" s="171"/>
      <c r="C112" s="171"/>
      <c r="D112" s="171"/>
      <c r="E112" s="171"/>
      <c r="F112" s="171"/>
      <c r="G112" s="56">
        <v>104</v>
      </c>
      <c r="H112" s="68">
        <v>1914401</v>
      </c>
      <c r="I112" s="68">
        <v>1097992</v>
      </c>
    </row>
    <row r="113" spans="1:9" ht="12.75" customHeight="1" x14ac:dyDescent="0.2">
      <c r="A113" s="171" t="s">
        <v>92</v>
      </c>
      <c r="B113" s="171"/>
      <c r="C113" s="171"/>
      <c r="D113" s="171"/>
      <c r="E113" s="171"/>
      <c r="F113" s="171"/>
      <c r="G113" s="56">
        <v>105</v>
      </c>
      <c r="H113" s="68">
        <v>0</v>
      </c>
      <c r="I113" s="68">
        <v>0</v>
      </c>
    </row>
    <row r="114" spans="1:9" ht="12.75" customHeight="1" x14ac:dyDescent="0.2">
      <c r="A114" s="171" t="s">
        <v>93</v>
      </c>
      <c r="B114" s="171"/>
      <c r="C114" s="171"/>
      <c r="D114" s="171"/>
      <c r="E114" s="171"/>
      <c r="F114" s="171"/>
      <c r="G114" s="56">
        <v>106</v>
      </c>
      <c r="H114" s="69">
        <v>0</v>
      </c>
      <c r="I114" s="69">
        <v>0</v>
      </c>
    </row>
    <row r="115" spans="1:9" ht="12.75" customHeight="1" x14ac:dyDescent="0.2">
      <c r="A115" s="171" t="s">
        <v>94</v>
      </c>
      <c r="B115" s="171"/>
      <c r="C115" s="171"/>
      <c r="D115" s="171"/>
      <c r="E115" s="171"/>
      <c r="F115" s="171"/>
      <c r="G115" s="56">
        <v>107</v>
      </c>
      <c r="H115" s="68">
        <v>15926737</v>
      </c>
      <c r="I115" s="68">
        <v>0</v>
      </c>
    </row>
    <row r="116" spans="1:9" ht="12.75" customHeight="1" x14ac:dyDescent="0.2">
      <c r="A116" s="171" t="s">
        <v>95</v>
      </c>
      <c r="B116" s="171"/>
      <c r="C116" s="171"/>
      <c r="D116" s="171"/>
      <c r="E116" s="171"/>
      <c r="F116" s="171"/>
      <c r="G116" s="56">
        <v>108</v>
      </c>
      <c r="H116" s="66">
        <v>1052565</v>
      </c>
      <c r="I116" s="66">
        <v>229187</v>
      </c>
    </row>
    <row r="117" spans="1:9" ht="12.75" customHeight="1" x14ac:dyDescent="0.2">
      <c r="A117" s="171" t="s">
        <v>96</v>
      </c>
      <c r="B117" s="171"/>
      <c r="C117" s="171"/>
      <c r="D117" s="171"/>
      <c r="E117" s="171"/>
      <c r="F117" s="171"/>
      <c r="G117" s="56">
        <v>109</v>
      </c>
      <c r="H117" s="66">
        <v>0</v>
      </c>
      <c r="I117" s="66">
        <v>0</v>
      </c>
    </row>
    <row r="118" spans="1:9" ht="12.75" customHeight="1" x14ac:dyDescent="0.2">
      <c r="A118" s="173" t="s">
        <v>431</v>
      </c>
      <c r="B118" s="173"/>
      <c r="C118" s="173"/>
      <c r="D118" s="173"/>
      <c r="E118" s="173"/>
      <c r="F118" s="173"/>
      <c r="G118" s="57">
        <v>110</v>
      </c>
      <c r="H118" s="67">
        <f>SUM(H119:H132)</f>
        <v>101220576</v>
      </c>
      <c r="I118" s="67">
        <f>SUM(I119:I132)</f>
        <v>86621604</v>
      </c>
    </row>
    <row r="119" spans="1:9" ht="12.75" customHeight="1" x14ac:dyDescent="0.2">
      <c r="A119" s="171" t="s">
        <v>86</v>
      </c>
      <c r="B119" s="171"/>
      <c r="C119" s="171"/>
      <c r="D119" s="171"/>
      <c r="E119" s="171"/>
      <c r="F119" s="171"/>
      <c r="G119" s="56">
        <v>111</v>
      </c>
      <c r="H119" s="68">
        <v>210608</v>
      </c>
      <c r="I119" s="68">
        <v>304406</v>
      </c>
    </row>
    <row r="120" spans="1:9" ht="12.75" customHeight="1" x14ac:dyDescent="0.2">
      <c r="A120" s="171" t="s">
        <v>87</v>
      </c>
      <c r="B120" s="171"/>
      <c r="C120" s="171"/>
      <c r="D120" s="171"/>
      <c r="E120" s="171"/>
      <c r="F120" s="171"/>
      <c r="G120" s="56">
        <v>112</v>
      </c>
      <c r="H120" s="68">
        <v>0</v>
      </c>
      <c r="I120" s="68">
        <v>0</v>
      </c>
    </row>
    <row r="121" spans="1:9" ht="12.75" customHeight="1" x14ac:dyDescent="0.2">
      <c r="A121" s="171" t="s">
        <v>88</v>
      </c>
      <c r="B121" s="171"/>
      <c r="C121" s="171"/>
      <c r="D121" s="171"/>
      <c r="E121" s="171"/>
      <c r="F121" s="171"/>
      <c r="G121" s="56">
        <v>113</v>
      </c>
      <c r="H121" s="68">
        <v>0</v>
      </c>
      <c r="I121" s="68">
        <v>0</v>
      </c>
    </row>
    <row r="122" spans="1:9" ht="25.9" customHeight="1" x14ac:dyDescent="0.2">
      <c r="A122" s="171" t="s">
        <v>89</v>
      </c>
      <c r="B122" s="171"/>
      <c r="C122" s="171"/>
      <c r="D122" s="171"/>
      <c r="E122" s="171"/>
      <c r="F122" s="171"/>
      <c r="G122" s="56">
        <v>114</v>
      </c>
      <c r="H122" s="68">
        <v>0</v>
      </c>
      <c r="I122" s="68">
        <v>0</v>
      </c>
    </row>
    <row r="123" spans="1:9" ht="12.75" customHeight="1" x14ac:dyDescent="0.2">
      <c r="A123" s="171" t="s">
        <v>90</v>
      </c>
      <c r="B123" s="171"/>
      <c r="C123" s="171"/>
      <c r="D123" s="171"/>
      <c r="E123" s="171"/>
      <c r="F123" s="171"/>
      <c r="G123" s="56">
        <v>115</v>
      </c>
      <c r="H123" s="68">
        <v>0</v>
      </c>
      <c r="I123" s="68">
        <v>0</v>
      </c>
    </row>
    <row r="124" spans="1:9" ht="12.75" customHeight="1" x14ac:dyDescent="0.2">
      <c r="A124" s="171" t="s">
        <v>91</v>
      </c>
      <c r="B124" s="171"/>
      <c r="C124" s="171"/>
      <c r="D124" s="171"/>
      <c r="E124" s="171"/>
      <c r="F124" s="171"/>
      <c r="G124" s="56">
        <v>116</v>
      </c>
      <c r="H124" s="68">
        <v>12909013</v>
      </c>
      <c r="I124" s="68">
        <v>12816410</v>
      </c>
    </row>
    <row r="125" spans="1:9" ht="12.75" customHeight="1" x14ac:dyDescent="0.2">
      <c r="A125" s="171" t="s">
        <v>92</v>
      </c>
      <c r="B125" s="171"/>
      <c r="C125" s="171"/>
      <c r="D125" s="171"/>
      <c r="E125" s="171"/>
      <c r="F125" s="171"/>
      <c r="G125" s="56">
        <v>117</v>
      </c>
      <c r="H125" s="68">
        <v>1450172</v>
      </c>
      <c r="I125" s="68">
        <v>4330659</v>
      </c>
    </row>
    <row r="126" spans="1:9" ht="12.75" customHeight="1" x14ac:dyDescent="0.2">
      <c r="A126" s="171" t="s">
        <v>93</v>
      </c>
      <c r="B126" s="171"/>
      <c r="C126" s="171"/>
      <c r="D126" s="171"/>
      <c r="E126" s="171"/>
      <c r="F126" s="171"/>
      <c r="G126" s="56">
        <v>118</v>
      </c>
      <c r="H126" s="68">
        <v>71490928</v>
      </c>
      <c r="I126" s="68">
        <v>39952677</v>
      </c>
    </row>
    <row r="127" spans="1:9" x14ac:dyDescent="0.2">
      <c r="A127" s="171" t="s">
        <v>94</v>
      </c>
      <c r="B127" s="171"/>
      <c r="C127" s="171"/>
      <c r="D127" s="171"/>
      <c r="E127" s="171"/>
      <c r="F127" s="171"/>
      <c r="G127" s="56">
        <v>119</v>
      </c>
      <c r="H127" s="68">
        <v>2654456</v>
      </c>
      <c r="I127" s="68">
        <v>15926738</v>
      </c>
    </row>
    <row r="128" spans="1:9" x14ac:dyDescent="0.2">
      <c r="A128" s="171" t="s">
        <v>97</v>
      </c>
      <c r="B128" s="171"/>
      <c r="C128" s="171"/>
      <c r="D128" s="171"/>
      <c r="E128" s="171"/>
      <c r="F128" s="171"/>
      <c r="G128" s="56">
        <v>120</v>
      </c>
      <c r="H128" s="68">
        <v>476754</v>
      </c>
      <c r="I128" s="68">
        <v>476076</v>
      </c>
    </row>
    <row r="129" spans="1:9" x14ac:dyDescent="0.2">
      <c r="A129" s="171" t="s">
        <v>98</v>
      </c>
      <c r="B129" s="171"/>
      <c r="C129" s="171"/>
      <c r="D129" s="171"/>
      <c r="E129" s="171"/>
      <c r="F129" s="171"/>
      <c r="G129" s="56">
        <v>121</v>
      </c>
      <c r="H129" s="68">
        <v>3827545</v>
      </c>
      <c r="I129" s="68">
        <v>4917724</v>
      </c>
    </row>
    <row r="130" spans="1:9" x14ac:dyDescent="0.2">
      <c r="A130" s="171" t="s">
        <v>99</v>
      </c>
      <c r="B130" s="171"/>
      <c r="C130" s="171"/>
      <c r="D130" s="171"/>
      <c r="E130" s="171"/>
      <c r="F130" s="171"/>
      <c r="G130" s="56">
        <v>122</v>
      </c>
      <c r="H130" s="68">
        <v>0</v>
      </c>
      <c r="I130" s="68">
        <v>0</v>
      </c>
    </row>
    <row r="131" spans="1:9" x14ac:dyDescent="0.2">
      <c r="A131" s="171" t="s">
        <v>100</v>
      </c>
      <c r="B131" s="171"/>
      <c r="C131" s="171"/>
      <c r="D131" s="171"/>
      <c r="E131" s="171"/>
      <c r="F131" s="171"/>
      <c r="G131" s="56">
        <v>123</v>
      </c>
      <c r="H131" s="66">
        <v>0</v>
      </c>
      <c r="I131" s="66">
        <v>0</v>
      </c>
    </row>
    <row r="132" spans="1:9" x14ac:dyDescent="0.2">
      <c r="A132" s="171" t="s">
        <v>101</v>
      </c>
      <c r="B132" s="171"/>
      <c r="C132" s="171"/>
      <c r="D132" s="171"/>
      <c r="E132" s="171"/>
      <c r="F132" s="171"/>
      <c r="G132" s="56">
        <v>124</v>
      </c>
      <c r="H132" s="66">
        <v>8201100</v>
      </c>
      <c r="I132" s="66">
        <v>7896914</v>
      </c>
    </row>
    <row r="133" spans="1:9" ht="22.15" customHeight="1" x14ac:dyDescent="0.2">
      <c r="A133" s="189" t="s">
        <v>102</v>
      </c>
      <c r="B133" s="189"/>
      <c r="C133" s="189"/>
      <c r="D133" s="189"/>
      <c r="E133" s="189"/>
      <c r="F133" s="189"/>
      <c r="G133" s="56">
        <v>125</v>
      </c>
      <c r="H133" s="66">
        <v>1162721</v>
      </c>
      <c r="I133" s="66">
        <v>961894</v>
      </c>
    </row>
    <row r="134" spans="1:9" x14ac:dyDescent="0.2">
      <c r="A134" s="173" t="s">
        <v>432</v>
      </c>
      <c r="B134" s="173"/>
      <c r="C134" s="173"/>
      <c r="D134" s="173"/>
      <c r="E134" s="173"/>
      <c r="F134" s="173"/>
      <c r="G134" s="57">
        <v>126</v>
      </c>
      <c r="H134" s="67">
        <f>H75+H99+H106+H118+H133</f>
        <v>142716213</v>
      </c>
      <c r="I134" s="67">
        <f>I75+I99+I106+I118+I133</f>
        <v>114259796</v>
      </c>
    </row>
    <row r="135" spans="1:9" x14ac:dyDescent="0.2">
      <c r="A135" s="189" t="s">
        <v>103</v>
      </c>
      <c r="B135" s="189"/>
      <c r="C135" s="189"/>
      <c r="D135" s="189"/>
      <c r="E135" s="189"/>
      <c r="F135" s="189"/>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4" sqref="A4:I4"/>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8" t="s">
        <v>105</v>
      </c>
      <c r="B1" s="176"/>
      <c r="C1" s="176"/>
      <c r="D1" s="176"/>
      <c r="E1" s="176"/>
      <c r="F1" s="176"/>
      <c r="G1" s="176"/>
      <c r="H1" s="176"/>
      <c r="I1" s="176"/>
    </row>
    <row r="2" spans="1:9" x14ac:dyDescent="0.2">
      <c r="A2" s="197" t="s">
        <v>448</v>
      </c>
      <c r="B2" s="178"/>
      <c r="C2" s="178"/>
      <c r="D2" s="178"/>
      <c r="E2" s="178"/>
      <c r="F2" s="178"/>
      <c r="G2" s="178"/>
      <c r="H2" s="178"/>
      <c r="I2" s="178"/>
    </row>
    <row r="3" spans="1:9" x14ac:dyDescent="0.2">
      <c r="A3" s="206" t="s">
        <v>434</v>
      </c>
      <c r="B3" s="207"/>
      <c r="C3" s="207"/>
      <c r="D3" s="207"/>
      <c r="E3" s="207"/>
      <c r="F3" s="207"/>
      <c r="G3" s="207"/>
      <c r="H3" s="207"/>
      <c r="I3" s="207"/>
    </row>
    <row r="4" spans="1:9" x14ac:dyDescent="0.2">
      <c r="A4" s="196" t="s">
        <v>466</v>
      </c>
      <c r="B4" s="181"/>
      <c r="C4" s="181"/>
      <c r="D4" s="181"/>
      <c r="E4" s="181"/>
      <c r="F4" s="181"/>
      <c r="G4" s="181"/>
      <c r="H4" s="181"/>
      <c r="I4" s="182"/>
    </row>
    <row r="5" spans="1:9" ht="23.25" x14ac:dyDescent="0.2">
      <c r="A5" s="194" t="s">
        <v>2</v>
      </c>
      <c r="B5" s="186"/>
      <c r="C5" s="186"/>
      <c r="D5" s="186"/>
      <c r="E5" s="186"/>
      <c r="F5" s="186"/>
      <c r="G5" s="58" t="s">
        <v>106</v>
      </c>
      <c r="H5" s="59" t="s">
        <v>290</v>
      </c>
      <c r="I5" s="59" t="s">
        <v>275</v>
      </c>
    </row>
    <row r="6" spans="1:9" x14ac:dyDescent="0.2">
      <c r="A6" s="195">
        <v>1</v>
      </c>
      <c r="B6" s="184"/>
      <c r="C6" s="184"/>
      <c r="D6" s="184"/>
      <c r="E6" s="184"/>
      <c r="F6" s="184"/>
      <c r="G6" s="60">
        <v>2</v>
      </c>
      <c r="H6" s="59">
        <v>3</v>
      </c>
      <c r="I6" s="59">
        <v>4</v>
      </c>
    </row>
    <row r="7" spans="1:9" x14ac:dyDescent="0.2">
      <c r="A7" s="173" t="s">
        <v>348</v>
      </c>
      <c r="B7" s="173"/>
      <c r="C7" s="173"/>
      <c r="D7" s="173"/>
      <c r="E7" s="173"/>
      <c r="F7" s="173"/>
      <c r="G7" s="57">
        <v>1</v>
      </c>
      <c r="H7" s="67">
        <f>SUM(H8:H12)</f>
        <v>342751341</v>
      </c>
      <c r="I7" s="67">
        <f>SUM(I8:I12)</f>
        <v>303794263</v>
      </c>
    </row>
    <row r="8" spans="1:9" x14ac:dyDescent="0.2">
      <c r="A8" s="171" t="s">
        <v>118</v>
      </c>
      <c r="B8" s="171"/>
      <c r="C8" s="171"/>
      <c r="D8" s="171"/>
      <c r="E8" s="171"/>
      <c r="F8" s="171"/>
      <c r="G8" s="56">
        <v>2</v>
      </c>
      <c r="H8" s="66">
        <v>235684591</v>
      </c>
      <c r="I8" s="66">
        <v>78478830</v>
      </c>
    </row>
    <row r="9" spans="1:9" x14ac:dyDescent="0.2">
      <c r="A9" s="171" t="s">
        <v>433</v>
      </c>
      <c r="B9" s="171"/>
      <c r="C9" s="171"/>
      <c r="D9" s="171"/>
      <c r="E9" s="171"/>
      <c r="F9" s="171"/>
      <c r="G9" s="56">
        <v>3</v>
      </c>
      <c r="H9" s="66">
        <v>105856534</v>
      </c>
      <c r="I9" s="66">
        <v>218261870</v>
      </c>
    </row>
    <row r="10" spans="1:9" x14ac:dyDescent="0.2">
      <c r="A10" s="171" t="s">
        <v>119</v>
      </c>
      <c r="B10" s="171"/>
      <c r="C10" s="171"/>
      <c r="D10" s="171"/>
      <c r="E10" s="171"/>
      <c r="F10" s="171"/>
      <c r="G10" s="56">
        <v>4</v>
      </c>
      <c r="H10" s="66">
        <v>0</v>
      </c>
      <c r="I10" s="66">
        <v>0</v>
      </c>
    </row>
    <row r="11" spans="1:9" x14ac:dyDescent="0.2">
      <c r="A11" s="171" t="s">
        <v>120</v>
      </c>
      <c r="B11" s="171"/>
      <c r="C11" s="171"/>
      <c r="D11" s="171"/>
      <c r="E11" s="171"/>
      <c r="F11" s="171"/>
      <c r="G11" s="56">
        <v>5</v>
      </c>
      <c r="H11" s="66">
        <v>79905</v>
      </c>
      <c r="I11" s="66">
        <v>348669</v>
      </c>
    </row>
    <row r="12" spans="1:9" x14ac:dyDescent="0.2">
      <c r="A12" s="171" t="s">
        <v>121</v>
      </c>
      <c r="B12" s="171"/>
      <c r="C12" s="171"/>
      <c r="D12" s="171"/>
      <c r="E12" s="171"/>
      <c r="F12" s="171"/>
      <c r="G12" s="56">
        <v>6</v>
      </c>
      <c r="H12" s="66">
        <v>1130311</v>
      </c>
      <c r="I12" s="66">
        <v>6704894</v>
      </c>
    </row>
    <row r="13" spans="1:9" ht="16.5" customHeight="1" x14ac:dyDescent="0.2">
      <c r="A13" s="173" t="s">
        <v>349</v>
      </c>
      <c r="B13" s="173"/>
      <c r="C13" s="173"/>
      <c r="D13" s="173"/>
      <c r="E13" s="173"/>
      <c r="F13" s="173"/>
      <c r="G13" s="57">
        <v>7</v>
      </c>
      <c r="H13" s="67">
        <f>H14+H15+H19+H23+H24+H25+H28+H35</f>
        <v>338899029</v>
      </c>
      <c r="I13" s="67">
        <f>I14+I15+I19+I23+I24+I25+I28+I35</f>
        <v>298099431</v>
      </c>
    </row>
    <row r="14" spans="1:9" x14ac:dyDescent="0.2">
      <c r="A14" s="171" t="s">
        <v>107</v>
      </c>
      <c r="B14" s="171"/>
      <c r="C14" s="171"/>
      <c r="D14" s="171"/>
      <c r="E14" s="171"/>
      <c r="F14" s="171"/>
      <c r="G14" s="56">
        <v>8</v>
      </c>
      <c r="H14" s="66">
        <v>2680</v>
      </c>
      <c r="I14" s="66">
        <v>49949</v>
      </c>
    </row>
    <row r="15" spans="1:9" x14ac:dyDescent="0.2">
      <c r="A15" s="205" t="s">
        <v>414</v>
      </c>
      <c r="B15" s="205"/>
      <c r="C15" s="205"/>
      <c r="D15" s="205"/>
      <c r="E15" s="205"/>
      <c r="F15" s="205"/>
      <c r="G15" s="57">
        <v>9</v>
      </c>
      <c r="H15" s="67">
        <f>SUM(H16:H18)</f>
        <v>326757415</v>
      </c>
      <c r="I15" s="67">
        <f>SUM(I16:I18)</f>
        <v>285438733</v>
      </c>
    </row>
    <row r="16" spans="1:9" x14ac:dyDescent="0.2">
      <c r="A16" s="199" t="s">
        <v>122</v>
      </c>
      <c r="B16" s="199"/>
      <c r="C16" s="199"/>
      <c r="D16" s="199"/>
      <c r="E16" s="199"/>
      <c r="F16" s="199"/>
      <c r="G16" s="56">
        <v>10</v>
      </c>
      <c r="H16" s="66">
        <v>2208734</v>
      </c>
      <c r="I16" s="66">
        <v>1199943</v>
      </c>
    </row>
    <row r="17" spans="1:9" x14ac:dyDescent="0.2">
      <c r="A17" s="199" t="s">
        <v>123</v>
      </c>
      <c r="B17" s="199"/>
      <c r="C17" s="199"/>
      <c r="D17" s="199"/>
      <c r="E17" s="199"/>
      <c r="F17" s="199"/>
      <c r="G17" s="56">
        <v>11</v>
      </c>
      <c r="H17" s="66">
        <v>306123856</v>
      </c>
      <c r="I17" s="66">
        <v>262459051</v>
      </c>
    </row>
    <row r="18" spans="1:9" x14ac:dyDescent="0.2">
      <c r="A18" s="199" t="s">
        <v>124</v>
      </c>
      <c r="B18" s="199"/>
      <c r="C18" s="199"/>
      <c r="D18" s="199"/>
      <c r="E18" s="199"/>
      <c r="F18" s="199"/>
      <c r="G18" s="56">
        <v>12</v>
      </c>
      <c r="H18" s="66">
        <v>18424825</v>
      </c>
      <c r="I18" s="66">
        <v>21779739</v>
      </c>
    </row>
    <row r="19" spans="1:9" x14ac:dyDescent="0.2">
      <c r="A19" s="205" t="s">
        <v>415</v>
      </c>
      <c r="B19" s="205"/>
      <c r="C19" s="205"/>
      <c r="D19" s="205"/>
      <c r="E19" s="205"/>
      <c r="F19" s="205"/>
      <c r="G19" s="57">
        <v>13</v>
      </c>
      <c r="H19" s="67">
        <f>SUM(H20:H22)</f>
        <v>8698297</v>
      </c>
      <c r="I19" s="67">
        <f>SUM(I20:I22)</f>
        <v>9573389</v>
      </c>
    </row>
    <row r="20" spans="1:9" x14ac:dyDescent="0.2">
      <c r="A20" s="199" t="s">
        <v>108</v>
      </c>
      <c r="B20" s="199"/>
      <c r="C20" s="199"/>
      <c r="D20" s="199"/>
      <c r="E20" s="199"/>
      <c r="F20" s="199"/>
      <c r="G20" s="56">
        <v>14</v>
      </c>
      <c r="H20" s="66">
        <v>5145889</v>
      </c>
      <c r="I20" s="66">
        <v>5666924</v>
      </c>
    </row>
    <row r="21" spans="1:9" x14ac:dyDescent="0.2">
      <c r="A21" s="199" t="s">
        <v>109</v>
      </c>
      <c r="B21" s="199"/>
      <c r="C21" s="199"/>
      <c r="D21" s="199"/>
      <c r="E21" s="199"/>
      <c r="F21" s="199"/>
      <c r="G21" s="56">
        <v>15</v>
      </c>
      <c r="H21" s="66">
        <v>2490053</v>
      </c>
      <c r="I21" s="66">
        <v>2704152</v>
      </c>
    </row>
    <row r="22" spans="1:9" x14ac:dyDescent="0.2">
      <c r="A22" s="199" t="s">
        <v>110</v>
      </c>
      <c r="B22" s="199"/>
      <c r="C22" s="199"/>
      <c r="D22" s="199"/>
      <c r="E22" s="199"/>
      <c r="F22" s="199"/>
      <c r="G22" s="56">
        <v>16</v>
      </c>
      <c r="H22" s="66">
        <v>1062355</v>
      </c>
      <c r="I22" s="66">
        <v>1202313</v>
      </c>
    </row>
    <row r="23" spans="1:9" x14ac:dyDescent="0.2">
      <c r="A23" s="171" t="s">
        <v>111</v>
      </c>
      <c r="B23" s="171"/>
      <c r="C23" s="171"/>
      <c r="D23" s="171"/>
      <c r="E23" s="171"/>
      <c r="F23" s="171"/>
      <c r="G23" s="56">
        <v>17</v>
      </c>
      <c r="H23" s="66">
        <v>973172</v>
      </c>
      <c r="I23" s="66">
        <v>898198</v>
      </c>
    </row>
    <row r="24" spans="1:9" x14ac:dyDescent="0.2">
      <c r="A24" s="171" t="s">
        <v>112</v>
      </c>
      <c r="B24" s="171"/>
      <c r="C24" s="171"/>
      <c r="D24" s="171"/>
      <c r="E24" s="171"/>
      <c r="F24" s="171"/>
      <c r="G24" s="56">
        <v>18</v>
      </c>
      <c r="H24" s="66">
        <v>2145044</v>
      </c>
      <c r="I24" s="66">
        <v>2070983</v>
      </c>
    </row>
    <row r="25" spans="1:9" x14ac:dyDescent="0.2">
      <c r="A25" s="205" t="s">
        <v>416</v>
      </c>
      <c r="B25" s="205"/>
      <c r="C25" s="205"/>
      <c r="D25" s="205"/>
      <c r="E25" s="205"/>
      <c r="F25" s="205"/>
      <c r="G25" s="57">
        <v>19</v>
      </c>
      <c r="H25" s="67">
        <f>H26+H27</f>
        <v>96246</v>
      </c>
      <c r="I25" s="67">
        <f>I26+I27</f>
        <v>65274</v>
      </c>
    </row>
    <row r="26" spans="1:9" x14ac:dyDescent="0.2">
      <c r="A26" s="199" t="s">
        <v>125</v>
      </c>
      <c r="B26" s="199"/>
      <c r="C26" s="199"/>
      <c r="D26" s="199"/>
      <c r="E26" s="199"/>
      <c r="F26" s="199"/>
      <c r="G26" s="56">
        <v>20</v>
      </c>
      <c r="H26" s="66">
        <v>0</v>
      </c>
      <c r="I26" s="66">
        <v>0</v>
      </c>
    </row>
    <row r="27" spans="1:9" x14ac:dyDescent="0.2">
      <c r="A27" s="199" t="s">
        <v>126</v>
      </c>
      <c r="B27" s="199"/>
      <c r="C27" s="199"/>
      <c r="D27" s="199"/>
      <c r="E27" s="199"/>
      <c r="F27" s="199"/>
      <c r="G27" s="56">
        <v>21</v>
      </c>
      <c r="H27" s="66">
        <v>96246</v>
      </c>
      <c r="I27" s="66">
        <v>65274</v>
      </c>
    </row>
    <row r="28" spans="1:9" x14ac:dyDescent="0.2">
      <c r="A28" s="205" t="s">
        <v>417</v>
      </c>
      <c r="B28" s="205"/>
      <c r="C28" s="205"/>
      <c r="D28" s="205"/>
      <c r="E28" s="205"/>
      <c r="F28" s="205"/>
      <c r="G28" s="57">
        <v>22</v>
      </c>
      <c r="H28" s="67">
        <f>SUM(H29:H34)</f>
        <v>105398</v>
      </c>
      <c r="I28" s="67">
        <f>SUM(I29:I34)</f>
        <v>-90149</v>
      </c>
    </row>
    <row r="29" spans="1:9" x14ac:dyDescent="0.2">
      <c r="A29" s="199" t="s">
        <v>127</v>
      </c>
      <c r="B29" s="199"/>
      <c r="C29" s="199"/>
      <c r="D29" s="199"/>
      <c r="E29" s="199"/>
      <c r="F29" s="199"/>
      <c r="G29" s="56">
        <v>23</v>
      </c>
      <c r="H29" s="66">
        <v>161289</v>
      </c>
      <c r="I29" s="66">
        <v>-5018</v>
      </c>
    </row>
    <row r="30" spans="1:9" x14ac:dyDescent="0.2">
      <c r="A30" s="199" t="s">
        <v>128</v>
      </c>
      <c r="B30" s="199"/>
      <c r="C30" s="199"/>
      <c r="D30" s="199"/>
      <c r="E30" s="199"/>
      <c r="F30" s="199"/>
      <c r="G30" s="56">
        <v>24</v>
      </c>
      <c r="H30" s="66">
        <v>0</v>
      </c>
      <c r="I30" s="66">
        <v>0</v>
      </c>
    </row>
    <row r="31" spans="1:9" x14ac:dyDescent="0.2">
      <c r="A31" s="199" t="s">
        <v>129</v>
      </c>
      <c r="B31" s="199"/>
      <c r="C31" s="199"/>
      <c r="D31" s="199"/>
      <c r="E31" s="199"/>
      <c r="F31" s="199"/>
      <c r="G31" s="56">
        <v>25</v>
      </c>
      <c r="H31" s="66">
        <v>0</v>
      </c>
      <c r="I31" s="66">
        <v>0</v>
      </c>
    </row>
    <row r="32" spans="1:9" x14ac:dyDescent="0.2">
      <c r="A32" s="199" t="s">
        <v>130</v>
      </c>
      <c r="B32" s="199"/>
      <c r="C32" s="199"/>
      <c r="D32" s="199"/>
      <c r="E32" s="199"/>
      <c r="F32" s="199"/>
      <c r="G32" s="56">
        <v>26</v>
      </c>
      <c r="H32" s="66">
        <v>0</v>
      </c>
      <c r="I32" s="66">
        <v>0</v>
      </c>
    </row>
    <row r="33" spans="1:9" x14ac:dyDescent="0.2">
      <c r="A33" s="199" t="s">
        <v>131</v>
      </c>
      <c r="B33" s="199"/>
      <c r="C33" s="199"/>
      <c r="D33" s="199"/>
      <c r="E33" s="199"/>
      <c r="F33" s="199"/>
      <c r="G33" s="56">
        <v>27</v>
      </c>
      <c r="H33" s="66">
        <v>8435</v>
      </c>
      <c r="I33" s="66">
        <v>27620</v>
      </c>
    </row>
    <row r="34" spans="1:9" x14ac:dyDescent="0.2">
      <c r="A34" s="199" t="s">
        <v>132</v>
      </c>
      <c r="B34" s="199"/>
      <c r="C34" s="199"/>
      <c r="D34" s="199"/>
      <c r="E34" s="199"/>
      <c r="F34" s="199"/>
      <c r="G34" s="56">
        <v>28</v>
      </c>
      <c r="H34" s="66">
        <v>-64326</v>
      </c>
      <c r="I34" s="66">
        <v>-112751</v>
      </c>
    </row>
    <row r="35" spans="1:9" x14ac:dyDescent="0.2">
      <c r="A35" s="171" t="s">
        <v>113</v>
      </c>
      <c r="B35" s="171"/>
      <c r="C35" s="171"/>
      <c r="D35" s="171"/>
      <c r="E35" s="171"/>
      <c r="F35" s="171"/>
      <c r="G35" s="56">
        <v>29</v>
      </c>
      <c r="H35" s="66">
        <v>120777</v>
      </c>
      <c r="I35" s="66">
        <v>93054</v>
      </c>
    </row>
    <row r="36" spans="1:9" x14ac:dyDescent="0.2">
      <c r="A36" s="173" t="s">
        <v>350</v>
      </c>
      <c r="B36" s="173"/>
      <c r="C36" s="173"/>
      <c r="D36" s="173"/>
      <c r="E36" s="173"/>
      <c r="F36" s="173"/>
      <c r="G36" s="57">
        <v>30</v>
      </c>
      <c r="H36" s="67">
        <f>SUM(H37:H46)</f>
        <v>2964700</v>
      </c>
      <c r="I36" s="67">
        <f>SUM(I37:I46)</f>
        <v>4955376</v>
      </c>
    </row>
    <row r="37" spans="1:9" x14ac:dyDescent="0.2">
      <c r="A37" s="171" t="s">
        <v>133</v>
      </c>
      <c r="B37" s="171"/>
      <c r="C37" s="171"/>
      <c r="D37" s="171"/>
      <c r="E37" s="171"/>
      <c r="F37" s="171"/>
      <c r="G37" s="56">
        <v>31</v>
      </c>
      <c r="H37" s="66">
        <v>0</v>
      </c>
      <c r="I37" s="66">
        <v>0</v>
      </c>
    </row>
    <row r="38" spans="1:9" ht="25.15" customHeight="1" x14ac:dyDescent="0.2">
      <c r="A38" s="171" t="s">
        <v>134</v>
      </c>
      <c r="B38" s="171"/>
      <c r="C38" s="171"/>
      <c r="D38" s="171"/>
      <c r="E38" s="171"/>
      <c r="F38" s="171"/>
      <c r="G38" s="56">
        <v>32</v>
      </c>
      <c r="H38" s="66">
        <v>631579</v>
      </c>
      <c r="I38" s="66">
        <v>894737</v>
      </c>
    </row>
    <row r="39" spans="1:9" ht="28.15" customHeight="1" x14ac:dyDescent="0.2">
      <c r="A39" s="171" t="s">
        <v>135</v>
      </c>
      <c r="B39" s="171"/>
      <c r="C39" s="171"/>
      <c r="D39" s="171"/>
      <c r="E39" s="171"/>
      <c r="F39" s="171"/>
      <c r="G39" s="56">
        <v>33</v>
      </c>
      <c r="H39" s="66">
        <v>0</v>
      </c>
      <c r="I39" s="66">
        <v>0</v>
      </c>
    </row>
    <row r="40" spans="1:9" ht="28.15" customHeight="1" x14ac:dyDescent="0.2">
      <c r="A40" s="171" t="s">
        <v>136</v>
      </c>
      <c r="B40" s="171"/>
      <c r="C40" s="171"/>
      <c r="D40" s="171"/>
      <c r="E40" s="171"/>
      <c r="F40" s="171"/>
      <c r="G40" s="56">
        <v>34</v>
      </c>
      <c r="H40" s="66">
        <v>59602</v>
      </c>
      <c r="I40" s="66">
        <v>150715</v>
      </c>
    </row>
    <row r="41" spans="1:9" ht="22.9" customHeight="1" x14ac:dyDescent="0.2">
      <c r="A41" s="171" t="s">
        <v>137</v>
      </c>
      <c r="B41" s="171"/>
      <c r="C41" s="171"/>
      <c r="D41" s="171"/>
      <c r="E41" s="171"/>
      <c r="F41" s="171"/>
      <c r="G41" s="56">
        <v>35</v>
      </c>
      <c r="H41" s="66">
        <v>476959</v>
      </c>
      <c r="I41" s="66">
        <v>95446</v>
      </c>
    </row>
    <row r="42" spans="1:9" x14ac:dyDescent="0.2">
      <c r="A42" s="171" t="s">
        <v>138</v>
      </c>
      <c r="B42" s="171"/>
      <c r="C42" s="171"/>
      <c r="D42" s="171"/>
      <c r="E42" s="171"/>
      <c r="F42" s="171"/>
      <c r="G42" s="56">
        <v>36</v>
      </c>
      <c r="H42" s="66">
        <v>0</v>
      </c>
      <c r="I42" s="66">
        <v>0</v>
      </c>
    </row>
    <row r="43" spans="1:9" x14ac:dyDescent="0.2">
      <c r="A43" s="171" t="s">
        <v>139</v>
      </c>
      <c r="B43" s="171"/>
      <c r="C43" s="171"/>
      <c r="D43" s="171"/>
      <c r="E43" s="171"/>
      <c r="F43" s="171"/>
      <c r="G43" s="56">
        <v>37</v>
      </c>
      <c r="H43" s="66">
        <v>149751</v>
      </c>
      <c r="I43" s="66">
        <v>146119</v>
      </c>
    </row>
    <row r="44" spans="1:9" x14ac:dyDescent="0.2">
      <c r="A44" s="171" t="s">
        <v>140</v>
      </c>
      <c r="B44" s="171"/>
      <c r="C44" s="171"/>
      <c r="D44" s="171"/>
      <c r="E44" s="171"/>
      <c r="F44" s="171"/>
      <c r="G44" s="56">
        <v>38</v>
      </c>
      <c r="H44" s="66">
        <v>1645046</v>
      </c>
      <c r="I44" s="66">
        <v>3648323</v>
      </c>
    </row>
    <row r="45" spans="1:9" x14ac:dyDescent="0.2">
      <c r="A45" s="171" t="s">
        <v>141</v>
      </c>
      <c r="B45" s="171"/>
      <c r="C45" s="171"/>
      <c r="D45" s="171"/>
      <c r="E45" s="171"/>
      <c r="F45" s="171"/>
      <c r="G45" s="56">
        <v>39</v>
      </c>
      <c r="H45" s="66">
        <v>0</v>
      </c>
      <c r="I45" s="66">
        <v>0</v>
      </c>
    </row>
    <row r="46" spans="1:9" x14ac:dyDescent="0.2">
      <c r="A46" s="171" t="s">
        <v>142</v>
      </c>
      <c r="B46" s="171"/>
      <c r="C46" s="171"/>
      <c r="D46" s="171"/>
      <c r="E46" s="171"/>
      <c r="F46" s="171"/>
      <c r="G46" s="56">
        <v>40</v>
      </c>
      <c r="H46" s="66">
        <v>1763</v>
      </c>
      <c r="I46" s="66">
        <v>20036</v>
      </c>
    </row>
    <row r="47" spans="1:9" x14ac:dyDescent="0.2">
      <c r="A47" s="173" t="s">
        <v>351</v>
      </c>
      <c r="B47" s="173"/>
      <c r="C47" s="173"/>
      <c r="D47" s="173"/>
      <c r="E47" s="173"/>
      <c r="F47" s="173"/>
      <c r="G47" s="57">
        <v>41</v>
      </c>
      <c r="H47" s="67">
        <f>SUM(H48:H54)</f>
        <v>5472473</v>
      </c>
      <c r="I47" s="67">
        <f>SUM(I48:I54)</f>
        <v>6314631</v>
      </c>
    </row>
    <row r="48" spans="1:9" ht="23.45" customHeight="1" x14ac:dyDescent="0.2">
      <c r="A48" s="171" t="s">
        <v>143</v>
      </c>
      <c r="B48" s="171"/>
      <c r="C48" s="171"/>
      <c r="D48" s="171"/>
      <c r="E48" s="171"/>
      <c r="F48" s="171"/>
      <c r="G48" s="56">
        <v>42</v>
      </c>
      <c r="H48" s="66">
        <v>0</v>
      </c>
      <c r="I48" s="66">
        <v>0</v>
      </c>
    </row>
    <row r="49" spans="1:9" x14ac:dyDescent="0.2">
      <c r="A49" s="193" t="s">
        <v>144</v>
      </c>
      <c r="B49" s="193"/>
      <c r="C49" s="193"/>
      <c r="D49" s="193"/>
      <c r="E49" s="193"/>
      <c r="F49" s="193"/>
      <c r="G49" s="56">
        <v>43</v>
      </c>
      <c r="H49" s="66">
        <v>426809</v>
      </c>
      <c r="I49" s="66">
        <v>254092</v>
      </c>
    </row>
    <row r="50" spans="1:9" x14ac:dyDescent="0.2">
      <c r="A50" s="193" t="s">
        <v>145</v>
      </c>
      <c r="B50" s="193"/>
      <c r="C50" s="193"/>
      <c r="D50" s="193"/>
      <c r="E50" s="193"/>
      <c r="F50" s="193"/>
      <c r="G50" s="56">
        <v>44</v>
      </c>
      <c r="H50" s="66">
        <v>2700047</v>
      </c>
      <c r="I50" s="66">
        <v>2079386</v>
      </c>
    </row>
    <row r="51" spans="1:9" x14ac:dyDescent="0.2">
      <c r="A51" s="193" t="s">
        <v>146</v>
      </c>
      <c r="B51" s="193"/>
      <c r="C51" s="193"/>
      <c r="D51" s="193"/>
      <c r="E51" s="193"/>
      <c r="F51" s="193"/>
      <c r="G51" s="56">
        <v>45</v>
      </c>
      <c r="H51" s="66">
        <v>1779263</v>
      </c>
      <c r="I51" s="66">
        <v>3324925</v>
      </c>
    </row>
    <row r="52" spans="1:9" x14ac:dyDescent="0.2">
      <c r="A52" s="193" t="s">
        <v>147</v>
      </c>
      <c r="B52" s="193"/>
      <c r="C52" s="193"/>
      <c r="D52" s="193"/>
      <c r="E52" s="193"/>
      <c r="F52" s="193"/>
      <c r="G52" s="56">
        <v>46</v>
      </c>
      <c r="H52" s="66">
        <v>0</v>
      </c>
      <c r="I52" s="66">
        <v>0</v>
      </c>
    </row>
    <row r="53" spans="1:9" x14ac:dyDescent="0.2">
      <c r="A53" s="193" t="s">
        <v>148</v>
      </c>
      <c r="B53" s="193"/>
      <c r="C53" s="193"/>
      <c r="D53" s="193"/>
      <c r="E53" s="193"/>
      <c r="F53" s="193"/>
      <c r="G53" s="56">
        <v>47</v>
      </c>
      <c r="H53" s="66">
        <v>0</v>
      </c>
      <c r="I53" s="66">
        <v>0</v>
      </c>
    </row>
    <row r="54" spans="1:9" x14ac:dyDescent="0.2">
      <c r="A54" s="193" t="s">
        <v>149</v>
      </c>
      <c r="B54" s="193"/>
      <c r="C54" s="193"/>
      <c r="D54" s="193"/>
      <c r="E54" s="193"/>
      <c r="F54" s="193"/>
      <c r="G54" s="56">
        <v>48</v>
      </c>
      <c r="H54" s="66">
        <v>566354</v>
      </c>
      <c r="I54" s="66">
        <v>656228</v>
      </c>
    </row>
    <row r="55" spans="1:9" ht="30.6" customHeight="1" x14ac:dyDescent="0.2">
      <c r="A55" s="189" t="s">
        <v>150</v>
      </c>
      <c r="B55" s="189"/>
      <c r="C55" s="189"/>
      <c r="D55" s="189"/>
      <c r="E55" s="189"/>
      <c r="F55" s="189"/>
      <c r="G55" s="56">
        <v>49</v>
      </c>
      <c r="H55" s="66">
        <v>0</v>
      </c>
      <c r="I55" s="66">
        <v>0</v>
      </c>
    </row>
    <row r="56" spans="1:9" x14ac:dyDescent="0.2">
      <c r="A56" s="189" t="s">
        <v>151</v>
      </c>
      <c r="B56" s="189"/>
      <c r="C56" s="189"/>
      <c r="D56" s="189"/>
      <c r="E56" s="189"/>
      <c r="F56" s="189"/>
      <c r="G56" s="56">
        <v>50</v>
      </c>
      <c r="H56" s="66">
        <v>0</v>
      </c>
      <c r="I56" s="66">
        <v>0</v>
      </c>
    </row>
    <row r="57" spans="1:9" ht="28.9" customHeight="1" x14ac:dyDescent="0.2">
      <c r="A57" s="189" t="s">
        <v>152</v>
      </c>
      <c r="B57" s="189"/>
      <c r="C57" s="189"/>
      <c r="D57" s="189"/>
      <c r="E57" s="189"/>
      <c r="F57" s="189"/>
      <c r="G57" s="56">
        <v>51</v>
      </c>
      <c r="H57" s="66">
        <v>0</v>
      </c>
      <c r="I57" s="66">
        <v>0</v>
      </c>
    </row>
    <row r="58" spans="1:9" x14ac:dyDescent="0.2">
      <c r="A58" s="189" t="s">
        <v>153</v>
      </c>
      <c r="B58" s="189"/>
      <c r="C58" s="189"/>
      <c r="D58" s="189"/>
      <c r="E58" s="189"/>
      <c r="F58" s="189"/>
      <c r="G58" s="56">
        <v>52</v>
      </c>
      <c r="H58" s="66">
        <v>0</v>
      </c>
      <c r="I58" s="66">
        <v>0</v>
      </c>
    </row>
    <row r="59" spans="1:9" x14ac:dyDescent="0.2">
      <c r="A59" s="173" t="s">
        <v>352</v>
      </c>
      <c r="B59" s="173"/>
      <c r="C59" s="173"/>
      <c r="D59" s="173"/>
      <c r="E59" s="173"/>
      <c r="F59" s="173"/>
      <c r="G59" s="57">
        <v>53</v>
      </c>
      <c r="H59" s="67">
        <f>H7+H36+H55+H56</f>
        <v>345716041</v>
      </c>
      <c r="I59" s="67">
        <f>I7+I36+I55+I56</f>
        <v>308749639</v>
      </c>
    </row>
    <row r="60" spans="1:9" x14ac:dyDescent="0.2">
      <c r="A60" s="173" t="s">
        <v>353</v>
      </c>
      <c r="B60" s="173"/>
      <c r="C60" s="173"/>
      <c r="D60" s="173"/>
      <c r="E60" s="173"/>
      <c r="F60" s="173"/>
      <c r="G60" s="57">
        <v>54</v>
      </c>
      <c r="H60" s="67">
        <f>H13+H47+H57+H58</f>
        <v>344371502</v>
      </c>
      <c r="I60" s="67">
        <f>I13+I47+I57+I58</f>
        <v>304414062</v>
      </c>
    </row>
    <row r="61" spans="1:9" x14ac:dyDescent="0.2">
      <c r="A61" s="173" t="s">
        <v>354</v>
      </c>
      <c r="B61" s="173"/>
      <c r="C61" s="173"/>
      <c r="D61" s="173"/>
      <c r="E61" s="173"/>
      <c r="F61" s="173"/>
      <c r="G61" s="57">
        <v>55</v>
      </c>
      <c r="H61" s="67">
        <f>H59-H60</f>
        <v>1344539</v>
      </c>
      <c r="I61" s="67">
        <f>I59-I60</f>
        <v>4335577</v>
      </c>
    </row>
    <row r="62" spans="1:9" x14ac:dyDescent="0.2">
      <c r="A62" s="200" t="s">
        <v>355</v>
      </c>
      <c r="B62" s="200"/>
      <c r="C62" s="200"/>
      <c r="D62" s="200"/>
      <c r="E62" s="200"/>
      <c r="F62" s="200"/>
      <c r="G62" s="57">
        <v>56</v>
      </c>
      <c r="H62" s="67">
        <f>+IF((H59-H60)&gt;0,(H59-H60),0)</f>
        <v>1344539</v>
      </c>
      <c r="I62" s="67">
        <f>+IF((I59-I60)&gt;0,(I59-I60),0)</f>
        <v>4335577</v>
      </c>
    </row>
    <row r="63" spans="1:9" x14ac:dyDescent="0.2">
      <c r="A63" s="200" t="s">
        <v>356</v>
      </c>
      <c r="B63" s="200"/>
      <c r="C63" s="200"/>
      <c r="D63" s="200"/>
      <c r="E63" s="200"/>
      <c r="F63" s="200"/>
      <c r="G63" s="57">
        <v>57</v>
      </c>
      <c r="H63" s="67">
        <f>+IF((H59-H60)&lt;0,(H59-H60),0)</f>
        <v>0</v>
      </c>
      <c r="I63" s="67">
        <f>+IF((I59-I60)&lt;0,(I59-I60),0)</f>
        <v>0</v>
      </c>
    </row>
    <row r="64" spans="1:9" x14ac:dyDescent="0.2">
      <c r="A64" s="189" t="s">
        <v>114</v>
      </c>
      <c r="B64" s="189"/>
      <c r="C64" s="189"/>
      <c r="D64" s="189"/>
      <c r="E64" s="189"/>
      <c r="F64" s="189"/>
      <c r="G64" s="56">
        <v>58</v>
      </c>
      <c r="H64" s="66">
        <v>72375</v>
      </c>
      <c r="I64" s="66">
        <v>568625</v>
      </c>
    </row>
    <row r="65" spans="1:9" x14ac:dyDescent="0.2">
      <c r="A65" s="173" t="s">
        <v>357</v>
      </c>
      <c r="B65" s="173"/>
      <c r="C65" s="173"/>
      <c r="D65" s="173"/>
      <c r="E65" s="173"/>
      <c r="F65" s="173"/>
      <c r="G65" s="57">
        <v>59</v>
      </c>
      <c r="H65" s="67">
        <f>H61-H64</f>
        <v>1272164</v>
      </c>
      <c r="I65" s="67">
        <f>I61-I64</f>
        <v>3766952</v>
      </c>
    </row>
    <row r="66" spans="1:9" x14ac:dyDescent="0.2">
      <c r="A66" s="200" t="s">
        <v>358</v>
      </c>
      <c r="B66" s="200"/>
      <c r="C66" s="200"/>
      <c r="D66" s="200"/>
      <c r="E66" s="200"/>
      <c r="F66" s="200"/>
      <c r="G66" s="57">
        <v>60</v>
      </c>
      <c r="H66" s="67">
        <f>+IF((H61-H64)&gt;0,(H61-H64),0)</f>
        <v>1272164</v>
      </c>
      <c r="I66" s="67">
        <f>+IF((I61-I64)&gt;0,(I61-I64),0)</f>
        <v>3766952</v>
      </c>
    </row>
    <row r="67" spans="1:9" x14ac:dyDescent="0.2">
      <c r="A67" s="200" t="s">
        <v>359</v>
      </c>
      <c r="B67" s="200"/>
      <c r="C67" s="200"/>
      <c r="D67" s="200"/>
      <c r="E67" s="200"/>
      <c r="F67" s="200"/>
      <c r="G67" s="57">
        <v>61</v>
      </c>
      <c r="H67" s="67">
        <f>+IF((H61-H64)&lt;0,(H61-H64),0)</f>
        <v>0</v>
      </c>
      <c r="I67" s="67">
        <f>+IF((I61-I64)&lt;0,(I61-I64),0)</f>
        <v>0</v>
      </c>
    </row>
    <row r="68" spans="1:9" x14ac:dyDescent="0.2">
      <c r="A68" s="191" t="s">
        <v>154</v>
      </c>
      <c r="B68" s="191"/>
      <c r="C68" s="191"/>
      <c r="D68" s="191"/>
      <c r="E68" s="191"/>
      <c r="F68" s="191"/>
      <c r="G68" s="201"/>
      <c r="H68" s="201"/>
      <c r="I68" s="201"/>
    </row>
    <row r="69" spans="1:9" ht="25.9" customHeight="1" x14ac:dyDescent="0.2">
      <c r="A69" s="173" t="s">
        <v>360</v>
      </c>
      <c r="B69" s="173"/>
      <c r="C69" s="173"/>
      <c r="D69" s="173"/>
      <c r="E69" s="173"/>
      <c r="F69" s="173"/>
      <c r="G69" s="57">
        <v>62</v>
      </c>
      <c r="H69" s="67">
        <f>H70-H71</f>
        <v>0</v>
      </c>
      <c r="I69" s="67">
        <f>I70-I71</f>
        <v>0</v>
      </c>
    </row>
    <row r="70" spans="1:9" x14ac:dyDescent="0.2">
      <c r="A70" s="193" t="s">
        <v>155</v>
      </c>
      <c r="B70" s="193"/>
      <c r="C70" s="193"/>
      <c r="D70" s="193"/>
      <c r="E70" s="193"/>
      <c r="F70" s="193"/>
      <c r="G70" s="56">
        <v>63</v>
      </c>
      <c r="H70" s="66">
        <v>0</v>
      </c>
      <c r="I70" s="66">
        <v>0</v>
      </c>
    </row>
    <row r="71" spans="1:9" x14ac:dyDescent="0.2">
      <c r="A71" s="193" t="s">
        <v>156</v>
      </c>
      <c r="B71" s="193"/>
      <c r="C71" s="193"/>
      <c r="D71" s="193"/>
      <c r="E71" s="193"/>
      <c r="F71" s="193"/>
      <c r="G71" s="56">
        <v>64</v>
      </c>
      <c r="H71" s="66">
        <v>0</v>
      </c>
      <c r="I71" s="66">
        <v>0</v>
      </c>
    </row>
    <row r="72" spans="1:9" x14ac:dyDescent="0.2">
      <c r="A72" s="189" t="s">
        <v>157</v>
      </c>
      <c r="B72" s="189"/>
      <c r="C72" s="189"/>
      <c r="D72" s="189"/>
      <c r="E72" s="189"/>
      <c r="F72" s="189"/>
      <c r="G72" s="56">
        <v>65</v>
      </c>
      <c r="H72" s="66">
        <v>0</v>
      </c>
      <c r="I72" s="66">
        <v>0</v>
      </c>
    </row>
    <row r="73" spans="1:9" x14ac:dyDescent="0.2">
      <c r="A73" s="200" t="s">
        <v>361</v>
      </c>
      <c r="B73" s="200"/>
      <c r="C73" s="200"/>
      <c r="D73" s="200"/>
      <c r="E73" s="200"/>
      <c r="F73" s="200"/>
      <c r="G73" s="57">
        <v>66</v>
      </c>
      <c r="H73" s="70">
        <v>0</v>
      </c>
      <c r="I73" s="70">
        <v>0</v>
      </c>
    </row>
    <row r="74" spans="1:9" x14ac:dyDescent="0.2">
      <c r="A74" s="200" t="s">
        <v>362</v>
      </c>
      <c r="B74" s="200"/>
      <c r="C74" s="200"/>
      <c r="D74" s="200"/>
      <c r="E74" s="200"/>
      <c r="F74" s="200"/>
      <c r="G74" s="57">
        <v>67</v>
      </c>
      <c r="H74" s="70">
        <v>0</v>
      </c>
      <c r="I74" s="70">
        <v>0</v>
      </c>
    </row>
    <row r="75" spans="1:9" x14ac:dyDescent="0.2">
      <c r="A75" s="191" t="s">
        <v>158</v>
      </c>
      <c r="B75" s="191"/>
      <c r="C75" s="191"/>
      <c r="D75" s="191"/>
      <c r="E75" s="191"/>
      <c r="F75" s="191"/>
      <c r="G75" s="201"/>
      <c r="H75" s="201"/>
      <c r="I75" s="201"/>
    </row>
    <row r="76" spans="1:9" x14ac:dyDescent="0.2">
      <c r="A76" s="173" t="s">
        <v>363</v>
      </c>
      <c r="B76" s="173"/>
      <c r="C76" s="173"/>
      <c r="D76" s="173"/>
      <c r="E76" s="173"/>
      <c r="F76" s="173"/>
      <c r="G76" s="57">
        <v>68</v>
      </c>
      <c r="H76" s="70">
        <v>0</v>
      </c>
      <c r="I76" s="70">
        <v>0</v>
      </c>
    </row>
    <row r="77" spans="1:9" x14ac:dyDescent="0.2">
      <c r="A77" s="212" t="s">
        <v>364</v>
      </c>
      <c r="B77" s="212"/>
      <c r="C77" s="212"/>
      <c r="D77" s="212"/>
      <c r="E77" s="212"/>
      <c r="F77" s="212"/>
      <c r="G77" s="61">
        <v>69</v>
      </c>
      <c r="H77" s="71">
        <v>0</v>
      </c>
      <c r="I77" s="71">
        <v>0</v>
      </c>
    </row>
    <row r="78" spans="1:9" x14ac:dyDescent="0.2">
      <c r="A78" s="212" t="s">
        <v>365</v>
      </c>
      <c r="B78" s="212"/>
      <c r="C78" s="212"/>
      <c r="D78" s="212"/>
      <c r="E78" s="212"/>
      <c r="F78" s="212"/>
      <c r="G78" s="61">
        <v>70</v>
      </c>
      <c r="H78" s="71">
        <v>0</v>
      </c>
      <c r="I78" s="71">
        <v>0</v>
      </c>
    </row>
    <row r="79" spans="1:9" x14ac:dyDescent="0.2">
      <c r="A79" s="173" t="s">
        <v>366</v>
      </c>
      <c r="B79" s="173"/>
      <c r="C79" s="173"/>
      <c r="D79" s="173"/>
      <c r="E79" s="173"/>
      <c r="F79" s="173"/>
      <c r="G79" s="57">
        <v>71</v>
      </c>
      <c r="H79" s="70">
        <v>0</v>
      </c>
      <c r="I79" s="70">
        <v>0</v>
      </c>
    </row>
    <row r="80" spans="1:9" x14ac:dyDescent="0.2">
      <c r="A80" s="173" t="s">
        <v>367</v>
      </c>
      <c r="B80" s="173"/>
      <c r="C80" s="173"/>
      <c r="D80" s="173"/>
      <c r="E80" s="173"/>
      <c r="F80" s="173"/>
      <c r="G80" s="57">
        <v>72</v>
      </c>
      <c r="H80" s="70">
        <v>0</v>
      </c>
      <c r="I80" s="70">
        <v>0</v>
      </c>
    </row>
    <row r="81" spans="1:9" x14ac:dyDescent="0.2">
      <c r="A81" s="200" t="s">
        <v>368</v>
      </c>
      <c r="B81" s="200"/>
      <c r="C81" s="200"/>
      <c r="D81" s="200"/>
      <c r="E81" s="200"/>
      <c r="F81" s="200"/>
      <c r="G81" s="57">
        <v>73</v>
      </c>
      <c r="H81" s="70">
        <v>0</v>
      </c>
      <c r="I81" s="70">
        <v>0</v>
      </c>
    </row>
    <row r="82" spans="1:9" x14ac:dyDescent="0.2">
      <c r="A82" s="200" t="s">
        <v>369</v>
      </c>
      <c r="B82" s="200"/>
      <c r="C82" s="200"/>
      <c r="D82" s="200"/>
      <c r="E82" s="200"/>
      <c r="F82" s="200"/>
      <c r="G82" s="57">
        <v>74</v>
      </c>
      <c r="H82" s="70">
        <v>0</v>
      </c>
      <c r="I82" s="70">
        <v>0</v>
      </c>
    </row>
    <row r="83" spans="1:9" x14ac:dyDescent="0.2">
      <c r="A83" s="191" t="s">
        <v>115</v>
      </c>
      <c r="B83" s="191"/>
      <c r="C83" s="191"/>
      <c r="D83" s="191"/>
      <c r="E83" s="191"/>
      <c r="F83" s="191"/>
      <c r="G83" s="201"/>
      <c r="H83" s="201"/>
      <c r="I83" s="201"/>
    </row>
    <row r="84" spans="1:9" x14ac:dyDescent="0.2">
      <c r="A84" s="202" t="s">
        <v>370</v>
      </c>
      <c r="B84" s="202"/>
      <c r="C84" s="202"/>
      <c r="D84" s="202"/>
      <c r="E84" s="202"/>
      <c r="F84" s="202"/>
      <c r="G84" s="57">
        <v>75</v>
      </c>
      <c r="H84" s="72">
        <f>H85+H86</f>
        <v>0</v>
      </c>
      <c r="I84" s="72">
        <f>I85+I86</f>
        <v>0</v>
      </c>
    </row>
    <row r="85" spans="1:9" x14ac:dyDescent="0.2">
      <c r="A85" s="203" t="s">
        <v>159</v>
      </c>
      <c r="B85" s="203"/>
      <c r="C85" s="203"/>
      <c r="D85" s="203"/>
      <c r="E85" s="203"/>
      <c r="F85" s="203"/>
      <c r="G85" s="56">
        <v>76</v>
      </c>
      <c r="H85" s="73">
        <v>0</v>
      </c>
      <c r="I85" s="73">
        <v>0</v>
      </c>
    </row>
    <row r="86" spans="1:9" x14ac:dyDescent="0.2">
      <c r="A86" s="203" t="s">
        <v>160</v>
      </c>
      <c r="B86" s="203"/>
      <c r="C86" s="203"/>
      <c r="D86" s="203"/>
      <c r="E86" s="203"/>
      <c r="F86" s="203"/>
      <c r="G86" s="56">
        <v>77</v>
      </c>
      <c r="H86" s="73">
        <v>0</v>
      </c>
      <c r="I86" s="73">
        <v>0</v>
      </c>
    </row>
    <row r="87" spans="1:9" x14ac:dyDescent="0.2">
      <c r="A87" s="209" t="s">
        <v>117</v>
      </c>
      <c r="B87" s="209"/>
      <c r="C87" s="209"/>
      <c r="D87" s="209"/>
      <c r="E87" s="209"/>
      <c r="F87" s="209"/>
      <c r="G87" s="210"/>
      <c r="H87" s="210"/>
      <c r="I87" s="210"/>
    </row>
    <row r="88" spans="1:9" x14ac:dyDescent="0.2">
      <c r="A88" s="211" t="s">
        <v>161</v>
      </c>
      <c r="B88" s="211"/>
      <c r="C88" s="211"/>
      <c r="D88" s="211"/>
      <c r="E88" s="211"/>
      <c r="F88" s="211"/>
      <c r="G88" s="56">
        <v>78</v>
      </c>
      <c r="H88" s="73">
        <v>0</v>
      </c>
      <c r="I88" s="73">
        <v>0</v>
      </c>
    </row>
    <row r="89" spans="1:9" ht="29.25" customHeight="1" x14ac:dyDescent="0.2">
      <c r="A89" s="208" t="s">
        <v>412</v>
      </c>
      <c r="B89" s="208"/>
      <c r="C89" s="208"/>
      <c r="D89" s="208"/>
      <c r="E89" s="208"/>
      <c r="F89" s="208"/>
      <c r="G89" s="57">
        <v>79</v>
      </c>
      <c r="H89" s="72">
        <f>H90+H97</f>
        <v>0</v>
      </c>
      <c r="I89" s="72">
        <f>I90+I97</f>
        <v>0</v>
      </c>
    </row>
    <row r="90" spans="1:9" ht="24.6" customHeight="1" x14ac:dyDescent="0.2">
      <c r="A90" s="204" t="s">
        <v>418</v>
      </c>
      <c r="B90" s="204"/>
      <c r="C90" s="204"/>
      <c r="D90" s="204"/>
      <c r="E90" s="204"/>
      <c r="F90" s="204"/>
      <c r="G90" s="57">
        <v>80</v>
      </c>
      <c r="H90" s="72">
        <f>SUM(H91:H95)</f>
        <v>0</v>
      </c>
      <c r="I90" s="72">
        <f>SUM(I91:I95)</f>
        <v>0</v>
      </c>
    </row>
    <row r="91" spans="1:9" ht="24.6" customHeight="1" x14ac:dyDescent="0.2">
      <c r="A91" s="193" t="s">
        <v>342</v>
      </c>
      <c r="B91" s="193"/>
      <c r="C91" s="193"/>
      <c r="D91" s="193"/>
      <c r="E91" s="193"/>
      <c r="F91" s="193"/>
      <c r="G91" s="56">
        <v>81</v>
      </c>
      <c r="H91" s="73">
        <v>0</v>
      </c>
      <c r="I91" s="73">
        <v>0</v>
      </c>
    </row>
    <row r="92" spans="1:9" ht="39" customHeight="1" x14ac:dyDescent="0.2">
      <c r="A92" s="193" t="s">
        <v>343</v>
      </c>
      <c r="B92" s="193"/>
      <c r="C92" s="193"/>
      <c r="D92" s="193"/>
      <c r="E92" s="193"/>
      <c r="F92" s="193"/>
      <c r="G92" s="56">
        <v>82</v>
      </c>
      <c r="H92" s="73">
        <v>0</v>
      </c>
      <c r="I92" s="73">
        <v>0</v>
      </c>
    </row>
    <row r="93" spans="1:9" ht="44.25" customHeight="1" x14ac:dyDescent="0.2">
      <c r="A93" s="193" t="s">
        <v>344</v>
      </c>
      <c r="B93" s="193"/>
      <c r="C93" s="193"/>
      <c r="D93" s="193"/>
      <c r="E93" s="193"/>
      <c r="F93" s="193"/>
      <c r="G93" s="56">
        <v>83</v>
      </c>
      <c r="H93" s="73">
        <v>0</v>
      </c>
      <c r="I93" s="73">
        <v>0</v>
      </c>
    </row>
    <row r="94" spans="1:9" ht="16.5" customHeight="1" x14ac:dyDescent="0.2">
      <c r="A94" s="193" t="s">
        <v>345</v>
      </c>
      <c r="B94" s="193"/>
      <c r="C94" s="193"/>
      <c r="D94" s="193"/>
      <c r="E94" s="193"/>
      <c r="F94" s="193"/>
      <c r="G94" s="56">
        <v>84</v>
      </c>
      <c r="H94" s="73">
        <v>0</v>
      </c>
      <c r="I94" s="73">
        <v>0</v>
      </c>
    </row>
    <row r="95" spans="1:9" ht="13.5" customHeight="1" x14ac:dyDescent="0.2">
      <c r="A95" s="193" t="s">
        <v>346</v>
      </c>
      <c r="B95" s="193"/>
      <c r="C95" s="193"/>
      <c r="D95" s="193"/>
      <c r="E95" s="193"/>
      <c r="F95" s="193"/>
      <c r="G95" s="56">
        <v>85</v>
      </c>
      <c r="H95" s="73">
        <v>0</v>
      </c>
      <c r="I95" s="73">
        <v>0</v>
      </c>
    </row>
    <row r="96" spans="1:9" ht="24.6" customHeight="1" x14ac:dyDescent="0.2">
      <c r="A96" s="193" t="s">
        <v>347</v>
      </c>
      <c r="B96" s="193"/>
      <c r="C96" s="193"/>
      <c r="D96" s="193"/>
      <c r="E96" s="193"/>
      <c r="F96" s="193"/>
      <c r="G96" s="56">
        <v>86</v>
      </c>
      <c r="H96" s="73">
        <v>0</v>
      </c>
      <c r="I96" s="73">
        <v>0</v>
      </c>
    </row>
    <row r="97" spans="1:9" ht="24.6" customHeight="1" x14ac:dyDescent="0.2">
      <c r="A97" s="204" t="s">
        <v>445</v>
      </c>
      <c r="B97" s="204"/>
      <c r="C97" s="204"/>
      <c r="D97" s="204"/>
      <c r="E97" s="204"/>
      <c r="F97" s="204"/>
      <c r="G97" s="57">
        <v>87</v>
      </c>
      <c r="H97" s="72">
        <f>SUM(H98:H106)</f>
        <v>0</v>
      </c>
      <c r="I97" s="72">
        <f>SUM(I98:I106)</f>
        <v>0</v>
      </c>
    </row>
    <row r="98" spans="1:9" x14ac:dyDescent="0.2">
      <c r="A98" s="193" t="s">
        <v>162</v>
      </c>
      <c r="B98" s="193"/>
      <c r="C98" s="193"/>
      <c r="D98" s="193"/>
      <c r="E98" s="193"/>
      <c r="F98" s="193"/>
      <c r="G98" s="56">
        <v>88</v>
      </c>
      <c r="H98" s="73">
        <v>0</v>
      </c>
      <c r="I98" s="73">
        <v>0</v>
      </c>
    </row>
    <row r="99" spans="1:9" x14ac:dyDescent="0.2">
      <c r="A99" s="193" t="s">
        <v>436</v>
      </c>
      <c r="B99" s="193"/>
      <c r="C99" s="193"/>
      <c r="D99" s="193"/>
      <c r="E99" s="193"/>
      <c r="F99" s="193"/>
      <c r="G99" s="56">
        <v>89</v>
      </c>
      <c r="H99" s="73">
        <v>0</v>
      </c>
      <c r="I99" s="73">
        <v>0</v>
      </c>
    </row>
    <row r="100" spans="1:9" ht="35.25" customHeight="1" x14ac:dyDescent="0.2">
      <c r="A100" s="193" t="s">
        <v>437</v>
      </c>
      <c r="B100" s="193"/>
      <c r="C100" s="193"/>
      <c r="D100" s="193"/>
      <c r="E100" s="193"/>
      <c r="F100" s="193"/>
      <c r="G100" s="56">
        <v>90</v>
      </c>
      <c r="H100" s="73">
        <v>0</v>
      </c>
      <c r="I100" s="73">
        <v>0</v>
      </c>
    </row>
    <row r="101" spans="1:9" x14ac:dyDescent="0.2">
      <c r="A101" s="193" t="s">
        <v>438</v>
      </c>
      <c r="B101" s="193"/>
      <c r="C101" s="193"/>
      <c r="D101" s="193"/>
      <c r="E101" s="193"/>
      <c r="F101" s="193"/>
      <c r="G101" s="56">
        <v>91</v>
      </c>
      <c r="H101" s="73">
        <v>0</v>
      </c>
      <c r="I101" s="73">
        <v>0</v>
      </c>
    </row>
    <row r="102" spans="1:9" ht="33.75" customHeight="1" x14ac:dyDescent="0.2">
      <c r="A102" s="193" t="s">
        <v>439</v>
      </c>
      <c r="B102" s="193"/>
      <c r="C102" s="193"/>
      <c r="D102" s="193"/>
      <c r="E102" s="193"/>
      <c r="F102" s="193"/>
      <c r="G102" s="56">
        <v>92</v>
      </c>
      <c r="H102" s="73">
        <v>0</v>
      </c>
      <c r="I102" s="73">
        <v>0</v>
      </c>
    </row>
    <row r="103" spans="1:9" ht="29.25" customHeight="1" x14ac:dyDescent="0.2">
      <c r="A103" s="193" t="s">
        <v>440</v>
      </c>
      <c r="B103" s="193"/>
      <c r="C103" s="193"/>
      <c r="D103" s="193"/>
      <c r="E103" s="193"/>
      <c r="F103" s="193"/>
      <c r="G103" s="56">
        <v>93</v>
      </c>
      <c r="H103" s="73">
        <v>0</v>
      </c>
      <c r="I103" s="73">
        <v>0</v>
      </c>
    </row>
    <row r="104" spans="1:9" x14ac:dyDescent="0.2">
      <c r="A104" s="193" t="s">
        <v>441</v>
      </c>
      <c r="B104" s="193"/>
      <c r="C104" s="193"/>
      <c r="D104" s="193"/>
      <c r="E104" s="193"/>
      <c r="F104" s="193"/>
      <c r="G104" s="56">
        <v>94</v>
      </c>
      <c r="H104" s="73">
        <v>0</v>
      </c>
      <c r="I104" s="73">
        <v>0</v>
      </c>
    </row>
    <row r="105" spans="1:9" ht="24.75" customHeight="1" x14ac:dyDescent="0.2">
      <c r="A105" s="193" t="s">
        <v>442</v>
      </c>
      <c r="B105" s="193"/>
      <c r="C105" s="193"/>
      <c r="D105" s="193"/>
      <c r="E105" s="193"/>
      <c r="F105" s="193"/>
      <c r="G105" s="56">
        <v>95</v>
      </c>
      <c r="H105" s="73">
        <v>0</v>
      </c>
      <c r="I105" s="73">
        <v>0</v>
      </c>
    </row>
    <row r="106" spans="1:9" ht="15.75" customHeight="1" x14ac:dyDescent="0.2">
      <c r="A106" s="193" t="s">
        <v>443</v>
      </c>
      <c r="B106" s="193"/>
      <c r="C106" s="193"/>
      <c r="D106" s="193"/>
      <c r="E106" s="193"/>
      <c r="F106" s="193"/>
      <c r="G106" s="56">
        <v>96</v>
      </c>
      <c r="H106" s="73">
        <v>0</v>
      </c>
      <c r="I106" s="73">
        <v>0</v>
      </c>
    </row>
    <row r="107" spans="1:9" ht="24.75" customHeight="1" x14ac:dyDescent="0.2">
      <c r="A107" s="193" t="s">
        <v>444</v>
      </c>
      <c r="B107" s="193"/>
      <c r="C107" s="193"/>
      <c r="D107" s="193"/>
      <c r="E107" s="193"/>
      <c r="F107" s="193"/>
      <c r="G107" s="56">
        <v>97</v>
      </c>
      <c r="H107" s="73">
        <v>0</v>
      </c>
      <c r="I107" s="73">
        <v>0</v>
      </c>
    </row>
    <row r="108" spans="1:9" ht="27.6" customHeight="1" x14ac:dyDescent="0.2">
      <c r="A108" s="208" t="s">
        <v>446</v>
      </c>
      <c r="B108" s="208"/>
      <c r="C108" s="208"/>
      <c r="D108" s="208"/>
      <c r="E108" s="208"/>
      <c r="F108" s="208"/>
      <c r="G108" s="57">
        <v>98</v>
      </c>
      <c r="H108" s="72">
        <f>H90+H97-H107-H96</f>
        <v>0</v>
      </c>
      <c r="I108" s="72">
        <f>I90+I97-I107-I96</f>
        <v>0</v>
      </c>
    </row>
    <row r="109" spans="1:9" x14ac:dyDescent="0.2">
      <c r="A109" s="208" t="s">
        <v>447</v>
      </c>
      <c r="B109" s="208"/>
      <c r="C109" s="208"/>
      <c r="D109" s="208"/>
      <c r="E109" s="208"/>
      <c r="F109" s="208"/>
      <c r="G109" s="57">
        <v>99</v>
      </c>
      <c r="H109" s="72">
        <f>H88+H108</f>
        <v>0</v>
      </c>
      <c r="I109" s="72">
        <f>I88+I108</f>
        <v>0</v>
      </c>
    </row>
    <row r="110" spans="1:9" x14ac:dyDescent="0.2">
      <c r="A110" s="191" t="s">
        <v>163</v>
      </c>
      <c r="B110" s="191"/>
      <c r="C110" s="191"/>
      <c r="D110" s="191"/>
      <c r="E110" s="191"/>
      <c r="F110" s="191"/>
      <c r="G110" s="201"/>
      <c r="H110" s="201"/>
      <c r="I110" s="201"/>
    </row>
    <row r="111" spans="1:9" ht="24.75" customHeight="1" x14ac:dyDescent="0.2">
      <c r="A111" s="202" t="s">
        <v>413</v>
      </c>
      <c r="B111" s="202"/>
      <c r="C111" s="202"/>
      <c r="D111" s="202"/>
      <c r="E111" s="202"/>
      <c r="F111" s="202"/>
      <c r="G111" s="57">
        <v>100</v>
      </c>
      <c r="H111" s="72">
        <f>H112+H113</f>
        <v>0</v>
      </c>
      <c r="I111" s="72">
        <f>I112+I113</f>
        <v>0</v>
      </c>
    </row>
    <row r="112" spans="1:9" x14ac:dyDescent="0.2">
      <c r="A112" s="203" t="s">
        <v>116</v>
      </c>
      <c r="B112" s="203"/>
      <c r="C112" s="203"/>
      <c r="D112" s="203"/>
      <c r="E112" s="203"/>
      <c r="F112" s="203"/>
      <c r="G112" s="56">
        <v>101</v>
      </c>
      <c r="H112" s="73">
        <v>0</v>
      </c>
      <c r="I112" s="73">
        <v>0</v>
      </c>
    </row>
    <row r="113" spans="1:9" x14ac:dyDescent="0.2">
      <c r="A113" s="203" t="s">
        <v>164</v>
      </c>
      <c r="B113" s="203"/>
      <c r="C113" s="203"/>
      <c r="D113" s="203"/>
      <c r="E113" s="203"/>
      <c r="F113" s="203"/>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N14" sqref="N14"/>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8" t="s">
        <v>165</v>
      </c>
      <c r="B1" s="213"/>
      <c r="C1" s="213"/>
      <c r="D1" s="213"/>
      <c r="E1" s="213"/>
      <c r="F1" s="213"/>
      <c r="G1" s="213"/>
      <c r="H1" s="213"/>
      <c r="I1" s="213"/>
    </row>
    <row r="2" spans="1:9" x14ac:dyDescent="0.2">
      <c r="A2" s="197" t="s">
        <v>448</v>
      </c>
      <c r="B2" s="178"/>
      <c r="C2" s="178"/>
      <c r="D2" s="178"/>
      <c r="E2" s="178"/>
      <c r="F2" s="178"/>
      <c r="G2" s="178"/>
      <c r="H2" s="178"/>
      <c r="I2" s="178"/>
    </row>
    <row r="3" spans="1:9" x14ac:dyDescent="0.2">
      <c r="A3" s="206" t="s">
        <v>434</v>
      </c>
      <c r="B3" s="216"/>
      <c r="C3" s="216"/>
      <c r="D3" s="216"/>
      <c r="E3" s="216"/>
      <c r="F3" s="216"/>
      <c r="G3" s="216"/>
      <c r="H3" s="216"/>
      <c r="I3" s="216"/>
    </row>
    <row r="4" spans="1:9" x14ac:dyDescent="0.2">
      <c r="A4" s="214" t="s">
        <v>466</v>
      </c>
      <c r="B4" s="181"/>
      <c r="C4" s="181"/>
      <c r="D4" s="181"/>
      <c r="E4" s="181"/>
      <c r="F4" s="181"/>
      <c r="G4" s="181"/>
      <c r="H4" s="181"/>
      <c r="I4" s="182"/>
    </row>
    <row r="5" spans="1:9" ht="22.5" x14ac:dyDescent="0.2">
      <c r="A5" s="194" t="s">
        <v>2</v>
      </c>
      <c r="B5" s="186"/>
      <c r="C5" s="186"/>
      <c r="D5" s="186"/>
      <c r="E5" s="186"/>
      <c r="F5" s="186"/>
      <c r="G5" s="62" t="s">
        <v>106</v>
      </c>
      <c r="H5" s="59" t="s">
        <v>290</v>
      </c>
      <c r="I5" s="59" t="s">
        <v>275</v>
      </c>
    </row>
    <row r="6" spans="1:9" x14ac:dyDescent="0.2">
      <c r="A6" s="217">
        <v>1</v>
      </c>
      <c r="B6" s="186"/>
      <c r="C6" s="186"/>
      <c r="D6" s="186"/>
      <c r="E6" s="186"/>
      <c r="F6" s="186"/>
      <c r="G6" s="59">
        <v>2</v>
      </c>
      <c r="H6" s="59" t="s">
        <v>166</v>
      </c>
      <c r="I6" s="59" t="s">
        <v>167</v>
      </c>
    </row>
    <row r="7" spans="1:9" x14ac:dyDescent="0.2">
      <c r="A7" s="218" t="s">
        <v>168</v>
      </c>
      <c r="B7" s="218"/>
      <c r="C7" s="218"/>
      <c r="D7" s="218"/>
      <c r="E7" s="218"/>
      <c r="F7" s="218"/>
      <c r="G7" s="218"/>
      <c r="H7" s="218"/>
      <c r="I7" s="218"/>
    </row>
    <row r="8" spans="1:9" ht="12.75" customHeight="1" x14ac:dyDescent="0.2">
      <c r="A8" s="193" t="s">
        <v>169</v>
      </c>
      <c r="B8" s="193"/>
      <c r="C8" s="193"/>
      <c r="D8" s="193"/>
      <c r="E8" s="193"/>
      <c r="F8" s="193"/>
      <c r="G8" s="61">
        <v>1</v>
      </c>
      <c r="H8" s="74">
        <v>1344539</v>
      </c>
      <c r="I8" s="74">
        <v>4335577</v>
      </c>
    </row>
    <row r="9" spans="1:9" ht="12.75" customHeight="1" x14ac:dyDescent="0.2">
      <c r="A9" s="200" t="s">
        <v>170</v>
      </c>
      <c r="B9" s="200"/>
      <c r="C9" s="200"/>
      <c r="D9" s="200"/>
      <c r="E9" s="200"/>
      <c r="F9" s="200"/>
      <c r="G9" s="57">
        <v>2</v>
      </c>
      <c r="H9" s="75">
        <f>H10+H11+H12+H13+H14+H15+H16+H17</f>
        <v>3592492</v>
      </c>
      <c r="I9" s="75">
        <f>I10+I11+I12+I13+I14+I15+I16+I17</f>
        <v>2534880</v>
      </c>
    </row>
    <row r="10" spans="1:9" ht="12.75" customHeight="1" x14ac:dyDescent="0.2">
      <c r="A10" s="215" t="s">
        <v>171</v>
      </c>
      <c r="B10" s="215"/>
      <c r="C10" s="215"/>
      <c r="D10" s="215"/>
      <c r="E10" s="215"/>
      <c r="F10" s="215"/>
      <c r="G10" s="61">
        <v>3</v>
      </c>
      <c r="H10" s="74">
        <v>973172</v>
      </c>
      <c r="I10" s="74">
        <v>898198</v>
      </c>
    </row>
    <row r="11" spans="1:9" ht="31.15" customHeight="1" x14ac:dyDescent="0.2">
      <c r="A11" s="215" t="s">
        <v>295</v>
      </c>
      <c r="B11" s="215"/>
      <c r="C11" s="215"/>
      <c r="D11" s="215"/>
      <c r="E11" s="215"/>
      <c r="F11" s="215"/>
      <c r="G11" s="61">
        <v>4</v>
      </c>
      <c r="H11" s="74">
        <v>9287</v>
      </c>
      <c r="I11" s="74">
        <v>28363</v>
      </c>
    </row>
    <row r="12" spans="1:9" ht="28.15" customHeight="1" x14ac:dyDescent="0.2">
      <c r="A12" s="215" t="s">
        <v>296</v>
      </c>
      <c r="B12" s="215"/>
      <c r="C12" s="215"/>
      <c r="D12" s="215"/>
      <c r="E12" s="215"/>
      <c r="F12" s="215"/>
      <c r="G12" s="61">
        <v>5</v>
      </c>
      <c r="H12" s="74">
        <v>11000</v>
      </c>
      <c r="I12" s="74">
        <v>-84084</v>
      </c>
    </row>
    <row r="13" spans="1:9" ht="12.75" customHeight="1" x14ac:dyDescent="0.2">
      <c r="A13" s="215" t="s">
        <v>172</v>
      </c>
      <c r="B13" s="215"/>
      <c r="C13" s="215"/>
      <c r="D13" s="215"/>
      <c r="E13" s="215"/>
      <c r="F13" s="215"/>
      <c r="G13" s="61">
        <v>6</v>
      </c>
      <c r="H13" s="74">
        <v>-209353</v>
      </c>
      <c r="I13" s="74">
        <f>-(RDG!I40+RDG!I43)</f>
        <v>-296834</v>
      </c>
    </row>
    <row r="14" spans="1:9" ht="12.75" customHeight="1" x14ac:dyDescent="0.2">
      <c r="A14" s="215" t="s">
        <v>173</v>
      </c>
      <c r="B14" s="215"/>
      <c r="C14" s="215"/>
      <c r="D14" s="215"/>
      <c r="E14" s="215"/>
      <c r="F14" s="215"/>
      <c r="G14" s="61">
        <v>7</v>
      </c>
      <c r="H14" s="74">
        <v>2700047</v>
      </c>
      <c r="I14" s="74">
        <f>RDG!I50</f>
        <v>2079386</v>
      </c>
    </row>
    <row r="15" spans="1:9" ht="12.75" customHeight="1" x14ac:dyDescent="0.2">
      <c r="A15" s="215" t="s">
        <v>174</v>
      </c>
      <c r="B15" s="215"/>
      <c r="C15" s="215"/>
      <c r="D15" s="215"/>
      <c r="E15" s="215"/>
      <c r="F15" s="215"/>
      <c r="G15" s="61">
        <v>8</v>
      </c>
      <c r="H15" s="74">
        <v>105398</v>
      </c>
      <c r="I15" s="74">
        <f>RDG!I29+RDG!I33+RDG!I34</f>
        <v>-90149</v>
      </c>
    </row>
    <row r="16" spans="1:9" ht="12.75" customHeight="1" x14ac:dyDescent="0.2">
      <c r="A16" s="215" t="s">
        <v>175</v>
      </c>
      <c r="B16" s="215"/>
      <c r="C16" s="215"/>
      <c r="D16" s="215"/>
      <c r="E16" s="215"/>
      <c r="F16" s="215"/>
      <c r="G16" s="61">
        <v>9</v>
      </c>
      <c r="H16" s="74">
        <v>0</v>
      </c>
      <c r="I16" s="74">
        <v>0</v>
      </c>
    </row>
    <row r="17" spans="1:9" ht="27.6" customHeight="1" x14ac:dyDescent="0.2">
      <c r="A17" s="215" t="s">
        <v>176</v>
      </c>
      <c r="B17" s="215"/>
      <c r="C17" s="215"/>
      <c r="D17" s="215"/>
      <c r="E17" s="215"/>
      <c r="F17" s="215"/>
      <c r="G17" s="61">
        <v>10</v>
      </c>
      <c r="H17" s="74">
        <v>2941</v>
      </c>
      <c r="I17" s="74">
        <v>0</v>
      </c>
    </row>
    <row r="18" spans="1:9" ht="29.45" customHeight="1" x14ac:dyDescent="0.2">
      <c r="A18" s="208" t="s">
        <v>298</v>
      </c>
      <c r="B18" s="208"/>
      <c r="C18" s="208"/>
      <c r="D18" s="208"/>
      <c r="E18" s="208"/>
      <c r="F18" s="208"/>
      <c r="G18" s="57">
        <v>11</v>
      </c>
      <c r="H18" s="75">
        <f>H8+H9</f>
        <v>4937031</v>
      </c>
      <c r="I18" s="75">
        <f>I8+I9</f>
        <v>6870457</v>
      </c>
    </row>
    <row r="19" spans="1:9" ht="12.75" customHeight="1" x14ac:dyDescent="0.2">
      <c r="A19" s="200" t="s">
        <v>177</v>
      </c>
      <c r="B19" s="200"/>
      <c r="C19" s="200"/>
      <c r="D19" s="200"/>
      <c r="E19" s="200"/>
      <c r="F19" s="200"/>
      <c r="G19" s="57">
        <v>12</v>
      </c>
      <c r="H19" s="75">
        <f>H20+H21+H22+H23</f>
        <v>-2149934</v>
      </c>
      <c r="I19" s="75">
        <f>I20+I21+I22+I23</f>
        <v>-3266166</v>
      </c>
    </row>
    <row r="20" spans="1:9" ht="12.75" customHeight="1" x14ac:dyDescent="0.2">
      <c r="A20" s="215" t="s">
        <v>178</v>
      </c>
      <c r="B20" s="215"/>
      <c r="C20" s="215"/>
      <c r="D20" s="215"/>
      <c r="E20" s="215"/>
      <c r="F20" s="215"/>
      <c r="G20" s="61">
        <v>13</v>
      </c>
      <c r="H20" s="74">
        <v>14140172</v>
      </c>
      <c r="I20" s="74">
        <v>-28717003</v>
      </c>
    </row>
    <row r="21" spans="1:9" ht="12.75" customHeight="1" x14ac:dyDescent="0.2">
      <c r="A21" s="215" t="s">
        <v>179</v>
      </c>
      <c r="B21" s="215"/>
      <c r="C21" s="215"/>
      <c r="D21" s="215"/>
      <c r="E21" s="215"/>
      <c r="F21" s="215"/>
      <c r="G21" s="61">
        <v>14</v>
      </c>
      <c r="H21" s="74">
        <v>-9940896</v>
      </c>
      <c r="I21" s="74">
        <v>10978368</v>
      </c>
    </row>
    <row r="22" spans="1:9" ht="12.75" customHeight="1" x14ac:dyDescent="0.2">
      <c r="A22" s="215" t="s">
        <v>180</v>
      </c>
      <c r="B22" s="215"/>
      <c r="C22" s="215"/>
      <c r="D22" s="215"/>
      <c r="E22" s="215"/>
      <c r="F22" s="215"/>
      <c r="G22" s="61">
        <v>15</v>
      </c>
      <c r="H22" s="74">
        <v>-5592049</v>
      </c>
      <c r="I22" s="74">
        <v>14450420</v>
      </c>
    </row>
    <row r="23" spans="1:9" ht="12.75" customHeight="1" x14ac:dyDescent="0.2">
      <c r="A23" s="215" t="s">
        <v>181</v>
      </c>
      <c r="B23" s="215"/>
      <c r="C23" s="215"/>
      <c r="D23" s="215"/>
      <c r="E23" s="215"/>
      <c r="F23" s="215"/>
      <c r="G23" s="61">
        <v>16</v>
      </c>
      <c r="H23" s="74">
        <v>-757161</v>
      </c>
      <c r="I23" s="74">
        <v>22049</v>
      </c>
    </row>
    <row r="24" spans="1:9" ht="12.75" customHeight="1" x14ac:dyDescent="0.2">
      <c r="A24" s="208" t="s">
        <v>182</v>
      </c>
      <c r="B24" s="208"/>
      <c r="C24" s="208"/>
      <c r="D24" s="208"/>
      <c r="E24" s="208"/>
      <c r="F24" s="208"/>
      <c r="G24" s="57">
        <v>17</v>
      </c>
      <c r="H24" s="75">
        <f>H18+H19</f>
        <v>2787097</v>
      </c>
      <c r="I24" s="75">
        <f>I18+I19</f>
        <v>3604291</v>
      </c>
    </row>
    <row r="25" spans="1:9" ht="12.75" customHeight="1" x14ac:dyDescent="0.2">
      <c r="A25" s="193" t="s">
        <v>183</v>
      </c>
      <c r="B25" s="193"/>
      <c r="C25" s="193"/>
      <c r="D25" s="193"/>
      <c r="E25" s="193"/>
      <c r="F25" s="193"/>
      <c r="G25" s="61">
        <v>18</v>
      </c>
      <c r="H25" s="74">
        <v>-1593456</v>
      </c>
      <c r="I25" s="74">
        <v>-1242837</v>
      </c>
    </row>
    <row r="26" spans="1:9" ht="12.75" customHeight="1" x14ac:dyDescent="0.2">
      <c r="A26" s="193" t="s">
        <v>184</v>
      </c>
      <c r="B26" s="193"/>
      <c r="C26" s="193"/>
      <c r="D26" s="193"/>
      <c r="E26" s="193"/>
      <c r="F26" s="193"/>
      <c r="G26" s="61">
        <v>19</v>
      </c>
      <c r="H26" s="74">
        <v>-72212</v>
      </c>
      <c r="I26" s="74">
        <v>-225480</v>
      </c>
    </row>
    <row r="27" spans="1:9" ht="28.9" customHeight="1" x14ac:dyDescent="0.2">
      <c r="A27" s="202" t="s">
        <v>185</v>
      </c>
      <c r="B27" s="202"/>
      <c r="C27" s="202"/>
      <c r="D27" s="202"/>
      <c r="E27" s="202"/>
      <c r="F27" s="202"/>
      <c r="G27" s="57">
        <v>20</v>
      </c>
      <c r="H27" s="75">
        <f>H24+H25+H26</f>
        <v>1121429</v>
      </c>
      <c r="I27" s="75">
        <f>I24+I25+I26</f>
        <v>2135974</v>
      </c>
    </row>
    <row r="28" spans="1:9" x14ac:dyDescent="0.2">
      <c r="A28" s="218" t="s">
        <v>186</v>
      </c>
      <c r="B28" s="218"/>
      <c r="C28" s="218"/>
      <c r="D28" s="218"/>
      <c r="E28" s="218"/>
      <c r="F28" s="218"/>
      <c r="G28" s="218"/>
      <c r="H28" s="218"/>
      <c r="I28" s="218"/>
    </row>
    <row r="29" spans="1:9" ht="23.45" customHeight="1" x14ac:dyDescent="0.2">
      <c r="A29" s="193" t="s">
        <v>187</v>
      </c>
      <c r="B29" s="193"/>
      <c r="C29" s="193"/>
      <c r="D29" s="193"/>
      <c r="E29" s="193"/>
      <c r="F29" s="193"/>
      <c r="G29" s="61">
        <v>21</v>
      </c>
      <c r="H29" s="73">
        <v>0</v>
      </c>
      <c r="I29" s="73">
        <v>31731</v>
      </c>
    </row>
    <row r="30" spans="1:9" ht="12.75" customHeight="1" x14ac:dyDescent="0.2">
      <c r="A30" s="193" t="s">
        <v>188</v>
      </c>
      <c r="B30" s="193"/>
      <c r="C30" s="193"/>
      <c r="D30" s="193"/>
      <c r="E30" s="193"/>
      <c r="F30" s="193"/>
      <c r="G30" s="61">
        <v>22</v>
      </c>
      <c r="H30" s="73">
        <v>0</v>
      </c>
      <c r="I30" s="73">
        <v>0</v>
      </c>
    </row>
    <row r="31" spans="1:9" ht="12.75" customHeight="1" x14ac:dyDescent="0.2">
      <c r="A31" s="193" t="s">
        <v>189</v>
      </c>
      <c r="B31" s="193"/>
      <c r="C31" s="193"/>
      <c r="D31" s="193"/>
      <c r="E31" s="193"/>
      <c r="F31" s="193"/>
      <c r="G31" s="61">
        <v>23</v>
      </c>
      <c r="H31" s="73">
        <v>247671</v>
      </c>
      <c r="I31" s="73">
        <v>136618</v>
      </c>
    </row>
    <row r="32" spans="1:9" ht="12.75" customHeight="1" x14ac:dyDescent="0.2">
      <c r="A32" s="193" t="s">
        <v>190</v>
      </c>
      <c r="B32" s="193"/>
      <c r="C32" s="193"/>
      <c r="D32" s="193"/>
      <c r="E32" s="193"/>
      <c r="F32" s="193"/>
      <c r="G32" s="61">
        <v>24</v>
      </c>
      <c r="H32" s="73">
        <v>631579</v>
      </c>
      <c r="I32" s="73">
        <v>850000</v>
      </c>
    </row>
    <row r="33" spans="1:9" ht="12.75" customHeight="1" x14ac:dyDescent="0.2">
      <c r="A33" s="193" t="s">
        <v>191</v>
      </c>
      <c r="B33" s="193"/>
      <c r="C33" s="193"/>
      <c r="D33" s="193"/>
      <c r="E33" s="193"/>
      <c r="F33" s="193"/>
      <c r="G33" s="61">
        <v>25</v>
      </c>
      <c r="H33" s="73">
        <v>5350237</v>
      </c>
      <c r="I33" s="73">
        <v>2866019</v>
      </c>
    </row>
    <row r="34" spans="1:9" ht="12.75" customHeight="1" x14ac:dyDescent="0.2">
      <c r="A34" s="193" t="s">
        <v>192</v>
      </c>
      <c r="B34" s="193"/>
      <c r="C34" s="193"/>
      <c r="D34" s="193"/>
      <c r="E34" s="193"/>
      <c r="F34" s="193"/>
      <c r="G34" s="61">
        <v>26</v>
      </c>
      <c r="H34" s="73">
        <v>0</v>
      </c>
      <c r="I34" s="73">
        <v>0</v>
      </c>
    </row>
    <row r="35" spans="1:9" ht="27.6" customHeight="1" x14ac:dyDescent="0.2">
      <c r="A35" s="208" t="s">
        <v>193</v>
      </c>
      <c r="B35" s="208"/>
      <c r="C35" s="208"/>
      <c r="D35" s="208"/>
      <c r="E35" s="208"/>
      <c r="F35" s="208"/>
      <c r="G35" s="57">
        <v>27</v>
      </c>
      <c r="H35" s="72">
        <f>H29+H30+H31+H32+H33+H34</f>
        <v>6229487</v>
      </c>
      <c r="I35" s="72">
        <f>I29+I30+I31+I32+I33+I34</f>
        <v>3884368</v>
      </c>
    </row>
    <row r="36" spans="1:9" ht="26.45" customHeight="1" x14ac:dyDescent="0.2">
      <c r="A36" s="193" t="s">
        <v>194</v>
      </c>
      <c r="B36" s="193"/>
      <c r="C36" s="193"/>
      <c r="D36" s="193"/>
      <c r="E36" s="193"/>
      <c r="F36" s="193"/>
      <c r="G36" s="61">
        <v>28</v>
      </c>
      <c r="H36" s="73">
        <v>-429045</v>
      </c>
      <c r="I36" s="73">
        <v>-1301349</v>
      </c>
    </row>
    <row r="37" spans="1:9" ht="12.75" customHeight="1" x14ac:dyDescent="0.2">
      <c r="A37" s="193" t="s">
        <v>195</v>
      </c>
      <c r="B37" s="193"/>
      <c r="C37" s="193"/>
      <c r="D37" s="193"/>
      <c r="E37" s="193"/>
      <c r="F37" s="193"/>
      <c r="G37" s="61">
        <v>29</v>
      </c>
      <c r="H37" s="73">
        <v>0</v>
      </c>
      <c r="I37" s="73">
        <v>0</v>
      </c>
    </row>
    <row r="38" spans="1:9" ht="12.75" customHeight="1" x14ac:dyDescent="0.2">
      <c r="A38" s="193" t="s">
        <v>196</v>
      </c>
      <c r="B38" s="193"/>
      <c r="C38" s="193"/>
      <c r="D38" s="193"/>
      <c r="E38" s="193"/>
      <c r="F38" s="193"/>
      <c r="G38" s="61">
        <v>30</v>
      </c>
      <c r="H38" s="73">
        <v>-6869237</v>
      </c>
      <c r="I38" s="73">
        <v>-4106000</v>
      </c>
    </row>
    <row r="39" spans="1:9" ht="12.75" customHeight="1" x14ac:dyDescent="0.2">
      <c r="A39" s="193" t="s">
        <v>197</v>
      </c>
      <c r="B39" s="193"/>
      <c r="C39" s="193"/>
      <c r="D39" s="193"/>
      <c r="E39" s="193"/>
      <c r="F39" s="193"/>
      <c r="G39" s="61">
        <v>31</v>
      </c>
      <c r="H39" s="73">
        <v>0</v>
      </c>
      <c r="I39" s="73">
        <v>-970316</v>
      </c>
    </row>
    <row r="40" spans="1:9" ht="12.75" customHeight="1" x14ac:dyDescent="0.2">
      <c r="A40" s="193" t="s">
        <v>198</v>
      </c>
      <c r="B40" s="193"/>
      <c r="C40" s="193"/>
      <c r="D40" s="193"/>
      <c r="E40" s="193"/>
      <c r="F40" s="193"/>
      <c r="G40" s="61">
        <v>32</v>
      </c>
      <c r="H40" s="73">
        <v>0</v>
      </c>
      <c r="I40" s="73">
        <v>0</v>
      </c>
    </row>
    <row r="41" spans="1:9" ht="22.9" customHeight="1" x14ac:dyDescent="0.2">
      <c r="A41" s="208" t="s">
        <v>199</v>
      </c>
      <c r="B41" s="208"/>
      <c r="C41" s="208"/>
      <c r="D41" s="208"/>
      <c r="E41" s="208"/>
      <c r="F41" s="208"/>
      <c r="G41" s="57">
        <v>33</v>
      </c>
      <c r="H41" s="72">
        <f>H36+H37+H38+H39+H40</f>
        <v>-7298282</v>
      </c>
      <c r="I41" s="72">
        <f>I36+I37+I38+I39+I40</f>
        <v>-6377665</v>
      </c>
    </row>
    <row r="42" spans="1:9" ht="30.6" customHeight="1" x14ac:dyDescent="0.2">
      <c r="A42" s="202" t="s">
        <v>200</v>
      </c>
      <c r="B42" s="202"/>
      <c r="C42" s="202"/>
      <c r="D42" s="202"/>
      <c r="E42" s="202"/>
      <c r="F42" s="202"/>
      <c r="G42" s="57">
        <v>34</v>
      </c>
      <c r="H42" s="72">
        <f>H35+H41</f>
        <v>-1068795</v>
      </c>
      <c r="I42" s="72">
        <f>I35+I41</f>
        <v>-2493297</v>
      </c>
    </row>
    <row r="43" spans="1:9" x14ac:dyDescent="0.2">
      <c r="A43" s="218" t="s">
        <v>201</v>
      </c>
      <c r="B43" s="218"/>
      <c r="C43" s="218"/>
      <c r="D43" s="218"/>
      <c r="E43" s="218"/>
      <c r="F43" s="218"/>
      <c r="G43" s="218"/>
      <c r="H43" s="218"/>
      <c r="I43" s="218"/>
    </row>
    <row r="44" spans="1:9" ht="12.75" customHeight="1" x14ac:dyDescent="0.2">
      <c r="A44" s="193" t="s">
        <v>202</v>
      </c>
      <c r="B44" s="193"/>
      <c r="C44" s="193"/>
      <c r="D44" s="193"/>
      <c r="E44" s="193"/>
      <c r="F44" s="193"/>
      <c r="G44" s="61">
        <v>35</v>
      </c>
      <c r="H44" s="73">
        <v>0</v>
      </c>
      <c r="I44" s="73">
        <v>0</v>
      </c>
    </row>
    <row r="45" spans="1:9" ht="27.6" customHeight="1" x14ac:dyDescent="0.2">
      <c r="A45" s="193" t="s">
        <v>203</v>
      </c>
      <c r="B45" s="193"/>
      <c r="C45" s="193"/>
      <c r="D45" s="193"/>
      <c r="E45" s="193"/>
      <c r="F45" s="193"/>
      <c r="G45" s="61">
        <v>36</v>
      </c>
      <c r="H45" s="73">
        <v>0</v>
      </c>
      <c r="I45" s="73">
        <v>0</v>
      </c>
    </row>
    <row r="46" spans="1:9" ht="12.75" customHeight="1" x14ac:dyDescent="0.2">
      <c r="A46" s="193" t="s">
        <v>204</v>
      </c>
      <c r="B46" s="193"/>
      <c r="C46" s="193"/>
      <c r="D46" s="193"/>
      <c r="E46" s="193"/>
      <c r="F46" s="193"/>
      <c r="G46" s="61">
        <v>37</v>
      </c>
      <c r="H46" s="73">
        <v>61471230</v>
      </c>
      <c r="I46" s="73">
        <v>44195000</v>
      </c>
    </row>
    <row r="47" spans="1:9" ht="12.75" customHeight="1" x14ac:dyDescent="0.2">
      <c r="A47" s="193" t="s">
        <v>205</v>
      </c>
      <c r="B47" s="193"/>
      <c r="C47" s="193"/>
      <c r="D47" s="193"/>
      <c r="E47" s="193"/>
      <c r="F47" s="193"/>
      <c r="G47" s="61">
        <v>38</v>
      </c>
      <c r="H47" s="73">
        <v>0</v>
      </c>
      <c r="I47" s="73">
        <v>0</v>
      </c>
    </row>
    <row r="48" spans="1:9" ht="25.9" customHeight="1" x14ac:dyDescent="0.2">
      <c r="A48" s="208" t="s">
        <v>206</v>
      </c>
      <c r="B48" s="208"/>
      <c r="C48" s="208"/>
      <c r="D48" s="208"/>
      <c r="E48" s="208"/>
      <c r="F48" s="208"/>
      <c r="G48" s="57">
        <v>39</v>
      </c>
      <c r="H48" s="72">
        <f>H44+H45+H46+H47</f>
        <v>61471230</v>
      </c>
      <c r="I48" s="72">
        <f>I44+I45+I46+I47</f>
        <v>44195000</v>
      </c>
    </row>
    <row r="49" spans="1:9" ht="24.6" customHeight="1" x14ac:dyDescent="0.2">
      <c r="A49" s="193" t="s">
        <v>297</v>
      </c>
      <c r="B49" s="193"/>
      <c r="C49" s="193"/>
      <c r="D49" s="193"/>
      <c r="E49" s="193"/>
      <c r="F49" s="193"/>
      <c r="G49" s="61">
        <v>40</v>
      </c>
      <c r="H49" s="73">
        <v>-68805456</v>
      </c>
      <c r="I49" s="73">
        <v>-47755856</v>
      </c>
    </row>
    <row r="50" spans="1:9" ht="12.75" customHeight="1" x14ac:dyDescent="0.2">
      <c r="A50" s="193" t="s">
        <v>207</v>
      </c>
      <c r="B50" s="193"/>
      <c r="C50" s="193"/>
      <c r="D50" s="193"/>
      <c r="E50" s="193"/>
      <c r="F50" s="193"/>
      <c r="G50" s="61">
        <v>41</v>
      </c>
      <c r="H50" s="73">
        <v>0</v>
      </c>
      <c r="I50" s="73">
        <v>0</v>
      </c>
    </row>
    <row r="51" spans="1:9" ht="12.75" customHeight="1" x14ac:dyDescent="0.2">
      <c r="A51" s="193" t="s">
        <v>208</v>
      </c>
      <c r="B51" s="193"/>
      <c r="C51" s="193"/>
      <c r="D51" s="193"/>
      <c r="E51" s="193"/>
      <c r="F51" s="193"/>
      <c r="G51" s="61">
        <v>42</v>
      </c>
      <c r="H51" s="73">
        <v>0</v>
      </c>
      <c r="I51" s="73">
        <v>0</v>
      </c>
    </row>
    <row r="52" spans="1:9" ht="26.45" customHeight="1" x14ac:dyDescent="0.2">
      <c r="A52" s="193" t="s">
        <v>209</v>
      </c>
      <c r="B52" s="193"/>
      <c r="C52" s="193"/>
      <c r="D52" s="193"/>
      <c r="E52" s="193"/>
      <c r="F52" s="193"/>
      <c r="G52" s="61">
        <v>43</v>
      </c>
      <c r="H52" s="73">
        <v>0</v>
      </c>
      <c r="I52" s="73">
        <v>0</v>
      </c>
    </row>
    <row r="53" spans="1:9" ht="12.75" customHeight="1" x14ac:dyDescent="0.2">
      <c r="A53" s="193" t="s">
        <v>210</v>
      </c>
      <c r="B53" s="193"/>
      <c r="C53" s="193"/>
      <c r="D53" s="193"/>
      <c r="E53" s="193"/>
      <c r="F53" s="193"/>
      <c r="G53" s="61">
        <v>44</v>
      </c>
      <c r="H53" s="73">
        <v>-19419</v>
      </c>
      <c r="I53" s="73">
        <v>0</v>
      </c>
    </row>
    <row r="54" spans="1:9" ht="27.6" customHeight="1" x14ac:dyDescent="0.2">
      <c r="A54" s="208" t="s">
        <v>211</v>
      </c>
      <c r="B54" s="208"/>
      <c r="C54" s="208"/>
      <c r="D54" s="208"/>
      <c r="E54" s="208"/>
      <c r="F54" s="208"/>
      <c r="G54" s="57">
        <v>45</v>
      </c>
      <c r="H54" s="72">
        <f>H49+H50+H51+H52+H53</f>
        <v>-68824875</v>
      </c>
      <c r="I54" s="72">
        <f>I49+I50+I51+I52+I53</f>
        <v>-47755856</v>
      </c>
    </row>
    <row r="55" spans="1:9" ht="27.6" customHeight="1" x14ac:dyDescent="0.2">
      <c r="A55" s="202" t="s">
        <v>212</v>
      </c>
      <c r="B55" s="202"/>
      <c r="C55" s="202"/>
      <c r="D55" s="202"/>
      <c r="E55" s="202"/>
      <c r="F55" s="202"/>
      <c r="G55" s="57">
        <v>46</v>
      </c>
      <c r="H55" s="72">
        <f>H48+H54</f>
        <v>-7353645</v>
      </c>
      <c r="I55" s="72">
        <f>I48+I54</f>
        <v>-3560856</v>
      </c>
    </row>
    <row r="56" spans="1:9" x14ac:dyDescent="0.2">
      <c r="A56" s="171" t="s">
        <v>213</v>
      </c>
      <c r="B56" s="171"/>
      <c r="C56" s="171"/>
      <c r="D56" s="171"/>
      <c r="E56" s="171"/>
      <c r="F56" s="171"/>
      <c r="G56" s="61">
        <v>47</v>
      </c>
      <c r="H56" s="73">
        <v>0</v>
      </c>
      <c r="I56" s="73">
        <v>0</v>
      </c>
    </row>
    <row r="57" spans="1:9" ht="27" customHeight="1" x14ac:dyDescent="0.2">
      <c r="A57" s="202" t="s">
        <v>214</v>
      </c>
      <c r="B57" s="202"/>
      <c r="C57" s="202"/>
      <c r="D57" s="202"/>
      <c r="E57" s="202"/>
      <c r="F57" s="202"/>
      <c r="G57" s="57">
        <v>48</v>
      </c>
      <c r="H57" s="72">
        <f>H27+H42+H55+H56</f>
        <v>-7301011</v>
      </c>
      <c r="I57" s="72">
        <f>I27+I42+I55+I56</f>
        <v>-3918179</v>
      </c>
    </row>
    <row r="58" spans="1:9" ht="15.6" customHeight="1" x14ac:dyDescent="0.2">
      <c r="A58" s="219" t="s">
        <v>215</v>
      </c>
      <c r="B58" s="219"/>
      <c r="C58" s="219"/>
      <c r="D58" s="219"/>
      <c r="E58" s="219"/>
      <c r="F58" s="219"/>
      <c r="G58" s="61">
        <v>49</v>
      </c>
      <c r="H58" s="73">
        <v>16302068</v>
      </c>
      <c r="I58" s="73">
        <f>H59</f>
        <v>9001057</v>
      </c>
    </row>
    <row r="59" spans="1:9" ht="28.9" customHeight="1" x14ac:dyDescent="0.2">
      <c r="A59" s="202" t="s">
        <v>216</v>
      </c>
      <c r="B59" s="202"/>
      <c r="C59" s="202"/>
      <c r="D59" s="202"/>
      <c r="E59" s="202"/>
      <c r="F59" s="202"/>
      <c r="G59" s="57">
        <v>50</v>
      </c>
      <c r="H59" s="72">
        <f>H57+H58</f>
        <v>9001057</v>
      </c>
      <c r="I59" s="72">
        <f>I57+I58</f>
        <v>5082878</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L44" sqref="L4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8" t="s">
        <v>217</v>
      </c>
      <c r="B1" s="213"/>
      <c r="C1" s="213"/>
      <c r="D1" s="213"/>
      <c r="E1" s="213"/>
      <c r="F1" s="213"/>
      <c r="G1" s="213"/>
      <c r="H1" s="213"/>
      <c r="I1" s="213"/>
    </row>
    <row r="2" spans="1:9" ht="12.75" customHeight="1" x14ac:dyDescent="0.2">
      <c r="A2" s="197" t="s">
        <v>319</v>
      </c>
      <c r="B2" s="178"/>
      <c r="C2" s="178"/>
      <c r="D2" s="178"/>
      <c r="E2" s="178"/>
      <c r="F2" s="178"/>
      <c r="G2" s="178"/>
      <c r="H2" s="178"/>
      <c r="I2" s="178"/>
    </row>
    <row r="3" spans="1:9" x14ac:dyDescent="0.2">
      <c r="A3" s="206" t="s">
        <v>434</v>
      </c>
      <c r="B3" s="221"/>
      <c r="C3" s="221"/>
      <c r="D3" s="221"/>
      <c r="E3" s="221"/>
      <c r="F3" s="221"/>
      <c r="G3" s="221"/>
      <c r="H3" s="221"/>
      <c r="I3" s="221"/>
    </row>
    <row r="4" spans="1:9" x14ac:dyDescent="0.2">
      <c r="A4" s="214" t="s">
        <v>320</v>
      </c>
      <c r="B4" s="181"/>
      <c r="C4" s="181"/>
      <c r="D4" s="181"/>
      <c r="E4" s="181"/>
      <c r="F4" s="181"/>
      <c r="G4" s="181"/>
      <c r="H4" s="181"/>
      <c r="I4" s="182"/>
    </row>
    <row r="5" spans="1:9" ht="33.75" x14ac:dyDescent="0.2">
      <c r="A5" s="194" t="s">
        <v>2</v>
      </c>
      <c r="B5" s="186"/>
      <c r="C5" s="186"/>
      <c r="D5" s="186"/>
      <c r="E5" s="186"/>
      <c r="F5" s="186"/>
      <c r="G5" s="58" t="s">
        <v>106</v>
      </c>
      <c r="H5" s="59" t="s">
        <v>290</v>
      </c>
      <c r="I5" s="59" t="s">
        <v>275</v>
      </c>
    </row>
    <row r="6" spans="1:9" x14ac:dyDescent="0.2">
      <c r="A6" s="217">
        <v>1</v>
      </c>
      <c r="B6" s="186"/>
      <c r="C6" s="186"/>
      <c r="D6" s="186"/>
      <c r="E6" s="186"/>
      <c r="F6" s="186"/>
      <c r="G6" s="60">
        <v>2</v>
      </c>
      <c r="H6" s="59" t="s">
        <v>166</v>
      </c>
      <c r="I6" s="59" t="s">
        <v>167</v>
      </c>
    </row>
    <row r="7" spans="1:9" x14ac:dyDescent="0.2">
      <c r="A7" s="218" t="s">
        <v>168</v>
      </c>
      <c r="B7" s="220"/>
      <c r="C7" s="220"/>
      <c r="D7" s="220"/>
      <c r="E7" s="220"/>
      <c r="F7" s="220"/>
      <c r="G7" s="220"/>
      <c r="H7" s="220"/>
      <c r="I7" s="220"/>
    </row>
    <row r="8" spans="1:9" x14ac:dyDescent="0.2">
      <c r="A8" s="193" t="s">
        <v>218</v>
      </c>
      <c r="B8" s="193"/>
      <c r="C8" s="193"/>
      <c r="D8" s="193"/>
      <c r="E8" s="193"/>
      <c r="F8" s="193"/>
      <c r="G8" s="56">
        <v>1</v>
      </c>
      <c r="H8" s="73">
        <v>0</v>
      </c>
      <c r="I8" s="73">
        <v>0</v>
      </c>
    </row>
    <row r="9" spans="1:9" x14ac:dyDescent="0.2">
      <c r="A9" s="193" t="s">
        <v>219</v>
      </c>
      <c r="B9" s="193"/>
      <c r="C9" s="193"/>
      <c r="D9" s="193"/>
      <c r="E9" s="193"/>
      <c r="F9" s="193"/>
      <c r="G9" s="56">
        <v>2</v>
      </c>
      <c r="H9" s="73">
        <v>0</v>
      </c>
      <c r="I9" s="73">
        <v>0</v>
      </c>
    </row>
    <row r="10" spans="1:9" x14ac:dyDescent="0.2">
      <c r="A10" s="193" t="s">
        <v>220</v>
      </c>
      <c r="B10" s="193"/>
      <c r="C10" s="193"/>
      <c r="D10" s="193"/>
      <c r="E10" s="193"/>
      <c r="F10" s="193"/>
      <c r="G10" s="56">
        <v>3</v>
      </c>
      <c r="H10" s="73">
        <v>0</v>
      </c>
      <c r="I10" s="73">
        <v>0</v>
      </c>
    </row>
    <row r="11" spans="1:9" x14ac:dyDescent="0.2">
      <c r="A11" s="193" t="s">
        <v>221</v>
      </c>
      <c r="B11" s="193"/>
      <c r="C11" s="193"/>
      <c r="D11" s="193"/>
      <c r="E11" s="193"/>
      <c r="F11" s="193"/>
      <c r="G11" s="56">
        <v>4</v>
      </c>
      <c r="H11" s="73">
        <v>0</v>
      </c>
      <c r="I11" s="73">
        <v>0</v>
      </c>
    </row>
    <row r="12" spans="1:9" x14ac:dyDescent="0.2">
      <c r="A12" s="193" t="s">
        <v>371</v>
      </c>
      <c r="B12" s="193"/>
      <c r="C12" s="193"/>
      <c r="D12" s="193"/>
      <c r="E12" s="193"/>
      <c r="F12" s="193"/>
      <c r="G12" s="56">
        <v>5</v>
      </c>
      <c r="H12" s="73">
        <v>0</v>
      </c>
      <c r="I12" s="73">
        <v>0</v>
      </c>
    </row>
    <row r="13" spans="1:9" ht="24" customHeight="1" x14ac:dyDescent="0.2">
      <c r="A13" s="204" t="s">
        <v>379</v>
      </c>
      <c r="B13" s="204"/>
      <c r="C13" s="204"/>
      <c r="D13" s="204"/>
      <c r="E13" s="204"/>
      <c r="F13" s="204"/>
      <c r="G13" s="57">
        <v>6</v>
      </c>
      <c r="H13" s="76">
        <f>SUM(H8:H12)</f>
        <v>0</v>
      </c>
      <c r="I13" s="76">
        <f>SUM(I8:I12)</f>
        <v>0</v>
      </c>
    </row>
    <row r="14" spans="1:9" x14ac:dyDescent="0.2">
      <c r="A14" s="193" t="s">
        <v>372</v>
      </c>
      <c r="B14" s="193"/>
      <c r="C14" s="193"/>
      <c r="D14" s="193"/>
      <c r="E14" s="193"/>
      <c r="F14" s="193"/>
      <c r="G14" s="56">
        <v>7</v>
      </c>
      <c r="H14" s="73">
        <v>0</v>
      </c>
      <c r="I14" s="73">
        <v>0</v>
      </c>
    </row>
    <row r="15" spans="1:9" x14ac:dyDescent="0.2">
      <c r="A15" s="193" t="s">
        <v>373</v>
      </c>
      <c r="B15" s="193"/>
      <c r="C15" s="193"/>
      <c r="D15" s="193"/>
      <c r="E15" s="193"/>
      <c r="F15" s="193"/>
      <c r="G15" s="56">
        <v>8</v>
      </c>
      <c r="H15" s="73">
        <v>0</v>
      </c>
      <c r="I15" s="73">
        <v>0</v>
      </c>
    </row>
    <row r="16" spans="1:9" x14ac:dyDescent="0.2">
      <c r="A16" s="193" t="s">
        <v>374</v>
      </c>
      <c r="B16" s="193"/>
      <c r="C16" s="193"/>
      <c r="D16" s="193"/>
      <c r="E16" s="193"/>
      <c r="F16" s="193"/>
      <c r="G16" s="56">
        <v>9</v>
      </c>
      <c r="H16" s="73">
        <v>0</v>
      </c>
      <c r="I16" s="73">
        <v>0</v>
      </c>
    </row>
    <row r="17" spans="1:9" x14ac:dyDescent="0.2">
      <c r="A17" s="193" t="s">
        <v>375</v>
      </c>
      <c r="B17" s="193"/>
      <c r="C17" s="193"/>
      <c r="D17" s="193"/>
      <c r="E17" s="193"/>
      <c r="F17" s="193"/>
      <c r="G17" s="56">
        <v>10</v>
      </c>
      <c r="H17" s="73">
        <v>0</v>
      </c>
      <c r="I17" s="73">
        <v>0</v>
      </c>
    </row>
    <row r="18" spans="1:9" x14ac:dyDescent="0.2">
      <c r="A18" s="193" t="s">
        <v>376</v>
      </c>
      <c r="B18" s="193"/>
      <c r="C18" s="193"/>
      <c r="D18" s="193"/>
      <c r="E18" s="193"/>
      <c r="F18" s="193"/>
      <c r="G18" s="56">
        <v>11</v>
      </c>
      <c r="H18" s="73">
        <v>0</v>
      </c>
      <c r="I18" s="73">
        <v>0</v>
      </c>
    </row>
    <row r="19" spans="1:9" x14ac:dyDescent="0.2">
      <c r="A19" s="193" t="s">
        <v>377</v>
      </c>
      <c r="B19" s="193"/>
      <c r="C19" s="193"/>
      <c r="D19" s="193"/>
      <c r="E19" s="193"/>
      <c r="F19" s="193"/>
      <c r="G19" s="56">
        <v>12</v>
      </c>
      <c r="H19" s="73">
        <v>0</v>
      </c>
      <c r="I19" s="73">
        <v>0</v>
      </c>
    </row>
    <row r="20" spans="1:9" ht="26.25" customHeight="1" x14ac:dyDescent="0.2">
      <c r="A20" s="204" t="s">
        <v>380</v>
      </c>
      <c r="B20" s="204"/>
      <c r="C20" s="204"/>
      <c r="D20" s="204"/>
      <c r="E20" s="204"/>
      <c r="F20" s="204"/>
      <c r="G20" s="57">
        <v>13</v>
      </c>
      <c r="H20" s="76">
        <f>SUM(H14:H19)</f>
        <v>0</v>
      </c>
      <c r="I20" s="76">
        <f>SUM(I14:I19)</f>
        <v>0</v>
      </c>
    </row>
    <row r="21" spans="1:9" ht="25.9" customHeight="1" x14ac:dyDescent="0.2">
      <c r="A21" s="202" t="s">
        <v>381</v>
      </c>
      <c r="B21" s="202"/>
      <c r="C21" s="202"/>
      <c r="D21" s="202"/>
      <c r="E21" s="202"/>
      <c r="F21" s="202"/>
      <c r="G21" s="57">
        <v>14</v>
      </c>
      <c r="H21" s="72">
        <f>H13+H20</f>
        <v>0</v>
      </c>
      <c r="I21" s="72">
        <f>I13+I20</f>
        <v>0</v>
      </c>
    </row>
    <row r="22" spans="1:9" x14ac:dyDescent="0.2">
      <c r="A22" s="218" t="s">
        <v>186</v>
      </c>
      <c r="B22" s="220"/>
      <c r="C22" s="220"/>
      <c r="D22" s="220"/>
      <c r="E22" s="220"/>
      <c r="F22" s="220"/>
      <c r="G22" s="220"/>
      <c r="H22" s="220"/>
      <c r="I22" s="220"/>
    </row>
    <row r="23" spans="1:9" ht="26.45" customHeight="1" x14ac:dyDescent="0.2">
      <c r="A23" s="193" t="s">
        <v>222</v>
      </c>
      <c r="B23" s="193"/>
      <c r="C23" s="193"/>
      <c r="D23" s="193"/>
      <c r="E23" s="193"/>
      <c r="F23" s="193"/>
      <c r="G23" s="56">
        <v>15</v>
      </c>
      <c r="H23" s="73">
        <v>0</v>
      </c>
      <c r="I23" s="73">
        <v>0</v>
      </c>
    </row>
    <row r="24" spans="1:9" x14ac:dyDescent="0.2">
      <c r="A24" s="193" t="s">
        <v>223</v>
      </c>
      <c r="B24" s="193"/>
      <c r="C24" s="193"/>
      <c r="D24" s="193"/>
      <c r="E24" s="193"/>
      <c r="F24" s="193"/>
      <c r="G24" s="56">
        <v>16</v>
      </c>
      <c r="H24" s="73">
        <v>0</v>
      </c>
      <c r="I24" s="73">
        <v>0</v>
      </c>
    </row>
    <row r="25" spans="1:9" x14ac:dyDescent="0.2">
      <c r="A25" s="193" t="s">
        <v>224</v>
      </c>
      <c r="B25" s="193"/>
      <c r="C25" s="193"/>
      <c r="D25" s="193"/>
      <c r="E25" s="193"/>
      <c r="F25" s="193"/>
      <c r="G25" s="56">
        <v>17</v>
      </c>
      <c r="H25" s="73">
        <v>0</v>
      </c>
      <c r="I25" s="73">
        <v>0</v>
      </c>
    </row>
    <row r="26" spans="1:9" x14ac:dyDescent="0.2">
      <c r="A26" s="193" t="s">
        <v>225</v>
      </c>
      <c r="B26" s="193"/>
      <c r="C26" s="193"/>
      <c r="D26" s="193"/>
      <c r="E26" s="193"/>
      <c r="F26" s="193"/>
      <c r="G26" s="56">
        <v>18</v>
      </c>
      <c r="H26" s="73">
        <v>0</v>
      </c>
      <c r="I26" s="73">
        <v>0</v>
      </c>
    </row>
    <row r="27" spans="1:9" x14ac:dyDescent="0.2">
      <c r="A27" s="193" t="s">
        <v>226</v>
      </c>
      <c r="B27" s="193"/>
      <c r="C27" s="193"/>
      <c r="D27" s="193"/>
      <c r="E27" s="193"/>
      <c r="F27" s="193"/>
      <c r="G27" s="56">
        <v>19</v>
      </c>
      <c r="H27" s="73">
        <v>0</v>
      </c>
      <c r="I27" s="73">
        <v>0</v>
      </c>
    </row>
    <row r="28" spans="1:9" x14ac:dyDescent="0.2">
      <c r="A28" s="193" t="s">
        <v>227</v>
      </c>
      <c r="B28" s="193"/>
      <c r="C28" s="193"/>
      <c r="D28" s="193"/>
      <c r="E28" s="193"/>
      <c r="F28" s="193"/>
      <c r="G28" s="56">
        <v>20</v>
      </c>
      <c r="H28" s="73">
        <v>0</v>
      </c>
      <c r="I28" s="73">
        <v>0</v>
      </c>
    </row>
    <row r="29" spans="1:9" ht="25.15" customHeight="1" x14ac:dyDescent="0.2">
      <c r="A29" s="208" t="s">
        <v>408</v>
      </c>
      <c r="B29" s="208"/>
      <c r="C29" s="208"/>
      <c r="D29" s="208"/>
      <c r="E29" s="208"/>
      <c r="F29" s="208"/>
      <c r="G29" s="57">
        <v>21</v>
      </c>
      <c r="H29" s="72">
        <f>SUM(H23:H28)</f>
        <v>0</v>
      </c>
      <c r="I29" s="72">
        <f>SUM(I23:I28)</f>
        <v>0</v>
      </c>
    </row>
    <row r="30" spans="1:9" ht="21" customHeight="1" x14ac:dyDescent="0.2">
      <c r="A30" s="193" t="s">
        <v>228</v>
      </c>
      <c r="B30" s="193"/>
      <c r="C30" s="193"/>
      <c r="D30" s="193"/>
      <c r="E30" s="193"/>
      <c r="F30" s="193"/>
      <c r="G30" s="56">
        <v>22</v>
      </c>
      <c r="H30" s="73">
        <v>0</v>
      </c>
      <c r="I30" s="73">
        <v>0</v>
      </c>
    </row>
    <row r="31" spans="1:9" x14ac:dyDescent="0.2">
      <c r="A31" s="193" t="s">
        <v>229</v>
      </c>
      <c r="B31" s="193"/>
      <c r="C31" s="193"/>
      <c r="D31" s="193"/>
      <c r="E31" s="193"/>
      <c r="F31" s="193"/>
      <c r="G31" s="56">
        <v>23</v>
      </c>
      <c r="H31" s="73">
        <v>0</v>
      </c>
      <c r="I31" s="73">
        <v>0</v>
      </c>
    </row>
    <row r="32" spans="1:9" x14ac:dyDescent="0.2">
      <c r="A32" s="193" t="s">
        <v>378</v>
      </c>
      <c r="B32" s="193"/>
      <c r="C32" s="193"/>
      <c r="D32" s="193"/>
      <c r="E32" s="193"/>
      <c r="F32" s="193"/>
      <c r="G32" s="56">
        <v>24</v>
      </c>
      <c r="H32" s="73">
        <v>0</v>
      </c>
      <c r="I32" s="73">
        <v>0</v>
      </c>
    </row>
    <row r="33" spans="1:9" x14ac:dyDescent="0.2">
      <c r="A33" s="193" t="s">
        <v>230</v>
      </c>
      <c r="B33" s="193"/>
      <c r="C33" s="193"/>
      <c r="D33" s="193"/>
      <c r="E33" s="193"/>
      <c r="F33" s="193"/>
      <c r="G33" s="56">
        <v>25</v>
      </c>
      <c r="H33" s="73">
        <v>0</v>
      </c>
      <c r="I33" s="73">
        <v>0</v>
      </c>
    </row>
    <row r="34" spans="1:9" x14ac:dyDescent="0.2">
      <c r="A34" s="193" t="s">
        <v>231</v>
      </c>
      <c r="B34" s="193"/>
      <c r="C34" s="193"/>
      <c r="D34" s="193"/>
      <c r="E34" s="193"/>
      <c r="F34" s="193"/>
      <c r="G34" s="56">
        <v>26</v>
      </c>
      <c r="H34" s="73">
        <v>0</v>
      </c>
      <c r="I34" s="73">
        <v>0</v>
      </c>
    </row>
    <row r="35" spans="1:9" ht="28.9" customHeight="1" x14ac:dyDescent="0.2">
      <c r="A35" s="208" t="s">
        <v>409</v>
      </c>
      <c r="B35" s="208"/>
      <c r="C35" s="208"/>
      <c r="D35" s="208"/>
      <c r="E35" s="208"/>
      <c r="F35" s="208"/>
      <c r="G35" s="57">
        <v>27</v>
      </c>
      <c r="H35" s="72">
        <f>SUM(H30:H34)</f>
        <v>0</v>
      </c>
      <c r="I35" s="72">
        <f>SUM(I30:I34)</f>
        <v>0</v>
      </c>
    </row>
    <row r="36" spans="1:9" ht="26.45" customHeight="1" x14ac:dyDescent="0.2">
      <c r="A36" s="202" t="s">
        <v>382</v>
      </c>
      <c r="B36" s="202"/>
      <c r="C36" s="202"/>
      <c r="D36" s="202"/>
      <c r="E36" s="202"/>
      <c r="F36" s="202"/>
      <c r="G36" s="57">
        <v>28</v>
      </c>
      <c r="H36" s="72">
        <f>H29+H35</f>
        <v>0</v>
      </c>
      <c r="I36" s="72">
        <f>I29+I35</f>
        <v>0</v>
      </c>
    </row>
    <row r="37" spans="1:9" x14ac:dyDescent="0.2">
      <c r="A37" s="218" t="s">
        <v>201</v>
      </c>
      <c r="B37" s="220"/>
      <c r="C37" s="220"/>
      <c r="D37" s="220"/>
      <c r="E37" s="220"/>
      <c r="F37" s="220"/>
      <c r="G37" s="220">
        <v>0</v>
      </c>
      <c r="H37" s="220"/>
      <c r="I37" s="220"/>
    </row>
    <row r="38" spans="1:9" x14ac:dyDescent="0.2">
      <c r="A38" s="171" t="s">
        <v>232</v>
      </c>
      <c r="B38" s="171"/>
      <c r="C38" s="171"/>
      <c r="D38" s="171"/>
      <c r="E38" s="171"/>
      <c r="F38" s="171"/>
      <c r="G38" s="56">
        <v>29</v>
      </c>
      <c r="H38" s="73">
        <v>0</v>
      </c>
      <c r="I38" s="73">
        <v>0</v>
      </c>
    </row>
    <row r="39" spans="1:9" ht="21.6" customHeight="1" x14ac:dyDescent="0.2">
      <c r="A39" s="171" t="s">
        <v>233</v>
      </c>
      <c r="B39" s="171"/>
      <c r="C39" s="171"/>
      <c r="D39" s="171"/>
      <c r="E39" s="171"/>
      <c r="F39" s="171"/>
      <c r="G39" s="56">
        <v>30</v>
      </c>
      <c r="H39" s="73">
        <v>0</v>
      </c>
      <c r="I39" s="73">
        <v>0</v>
      </c>
    </row>
    <row r="40" spans="1:9" x14ac:dyDescent="0.2">
      <c r="A40" s="171" t="s">
        <v>234</v>
      </c>
      <c r="B40" s="171"/>
      <c r="C40" s="171"/>
      <c r="D40" s="171"/>
      <c r="E40" s="171"/>
      <c r="F40" s="171"/>
      <c r="G40" s="56">
        <v>31</v>
      </c>
      <c r="H40" s="73">
        <v>0</v>
      </c>
      <c r="I40" s="73">
        <v>0</v>
      </c>
    </row>
    <row r="41" spans="1:9" x14ac:dyDescent="0.2">
      <c r="A41" s="171" t="s">
        <v>235</v>
      </c>
      <c r="B41" s="171"/>
      <c r="C41" s="171"/>
      <c r="D41" s="171"/>
      <c r="E41" s="171"/>
      <c r="F41" s="171"/>
      <c r="G41" s="56">
        <v>32</v>
      </c>
      <c r="H41" s="73">
        <v>0</v>
      </c>
      <c r="I41" s="73">
        <v>0</v>
      </c>
    </row>
    <row r="42" spans="1:9" ht="26.45" customHeight="1" x14ac:dyDescent="0.2">
      <c r="A42" s="208" t="s">
        <v>410</v>
      </c>
      <c r="B42" s="208"/>
      <c r="C42" s="208"/>
      <c r="D42" s="208"/>
      <c r="E42" s="208"/>
      <c r="F42" s="208"/>
      <c r="G42" s="57">
        <v>33</v>
      </c>
      <c r="H42" s="72">
        <f>H41+H40+H39+H38</f>
        <v>0</v>
      </c>
      <c r="I42" s="72">
        <f>I41+I40+I39+I38</f>
        <v>0</v>
      </c>
    </row>
    <row r="43" spans="1:9" ht="22.9" customHeight="1" x14ac:dyDescent="0.2">
      <c r="A43" s="171" t="s">
        <v>236</v>
      </c>
      <c r="B43" s="171"/>
      <c r="C43" s="171"/>
      <c r="D43" s="171"/>
      <c r="E43" s="171"/>
      <c r="F43" s="171"/>
      <c r="G43" s="56">
        <v>34</v>
      </c>
      <c r="H43" s="73">
        <v>0</v>
      </c>
      <c r="I43" s="73">
        <v>0</v>
      </c>
    </row>
    <row r="44" spans="1:9" x14ac:dyDescent="0.2">
      <c r="A44" s="171" t="s">
        <v>237</v>
      </c>
      <c r="B44" s="171"/>
      <c r="C44" s="171"/>
      <c r="D44" s="171"/>
      <c r="E44" s="171"/>
      <c r="F44" s="171"/>
      <c r="G44" s="56">
        <v>35</v>
      </c>
      <c r="H44" s="73">
        <v>0</v>
      </c>
      <c r="I44" s="73">
        <v>0</v>
      </c>
    </row>
    <row r="45" spans="1:9" x14ac:dyDescent="0.2">
      <c r="A45" s="171" t="s">
        <v>238</v>
      </c>
      <c r="B45" s="171"/>
      <c r="C45" s="171"/>
      <c r="D45" s="171"/>
      <c r="E45" s="171"/>
      <c r="F45" s="171"/>
      <c r="G45" s="56">
        <v>36</v>
      </c>
      <c r="H45" s="73">
        <v>0</v>
      </c>
      <c r="I45" s="73">
        <v>0</v>
      </c>
    </row>
    <row r="46" spans="1:9" ht="25.15" customHeight="1" x14ac:dyDescent="0.2">
      <c r="A46" s="171" t="s">
        <v>239</v>
      </c>
      <c r="B46" s="171"/>
      <c r="C46" s="171"/>
      <c r="D46" s="171"/>
      <c r="E46" s="171"/>
      <c r="F46" s="171"/>
      <c r="G46" s="56">
        <v>37</v>
      </c>
      <c r="H46" s="73">
        <v>0</v>
      </c>
      <c r="I46" s="73">
        <v>0</v>
      </c>
    </row>
    <row r="47" spans="1:9" x14ac:dyDescent="0.2">
      <c r="A47" s="171" t="s">
        <v>240</v>
      </c>
      <c r="B47" s="171"/>
      <c r="C47" s="171"/>
      <c r="D47" s="171"/>
      <c r="E47" s="171"/>
      <c r="F47" s="171"/>
      <c r="G47" s="56">
        <v>38</v>
      </c>
      <c r="H47" s="73">
        <v>0</v>
      </c>
      <c r="I47" s="73">
        <v>0</v>
      </c>
    </row>
    <row r="48" spans="1:9" ht="25.15" customHeight="1" x14ac:dyDescent="0.2">
      <c r="A48" s="208" t="s">
        <v>411</v>
      </c>
      <c r="B48" s="208"/>
      <c r="C48" s="208"/>
      <c r="D48" s="208"/>
      <c r="E48" s="208"/>
      <c r="F48" s="208"/>
      <c r="G48" s="57">
        <v>39</v>
      </c>
      <c r="H48" s="72">
        <f>H47+H46+H45+H44+H43</f>
        <v>0</v>
      </c>
      <c r="I48" s="72">
        <f>I47+I46+I45+I44+I43</f>
        <v>0</v>
      </c>
    </row>
    <row r="49" spans="1:9" ht="28.15" customHeight="1" x14ac:dyDescent="0.2">
      <c r="A49" s="202" t="s">
        <v>419</v>
      </c>
      <c r="B49" s="202"/>
      <c r="C49" s="202"/>
      <c r="D49" s="202"/>
      <c r="E49" s="202"/>
      <c r="F49" s="202"/>
      <c r="G49" s="57">
        <v>40</v>
      </c>
      <c r="H49" s="72">
        <f>H48+H42</f>
        <v>0</v>
      </c>
      <c r="I49" s="72">
        <f>I48+I42</f>
        <v>0</v>
      </c>
    </row>
    <row r="50" spans="1:9" x14ac:dyDescent="0.2">
      <c r="A50" s="193" t="s">
        <v>241</v>
      </c>
      <c r="B50" s="193"/>
      <c r="C50" s="193"/>
      <c r="D50" s="193"/>
      <c r="E50" s="193"/>
      <c r="F50" s="193"/>
      <c r="G50" s="56">
        <v>41</v>
      </c>
      <c r="H50" s="73">
        <v>0</v>
      </c>
      <c r="I50" s="73">
        <v>0</v>
      </c>
    </row>
    <row r="51" spans="1:9" ht="24.6" customHeight="1" x14ac:dyDescent="0.2">
      <c r="A51" s="202" t="s">
        <v>383</v>
      </c>
      <c r="B51" s="202"/>
      <c r="C51" s="202"/>
      <c r="D51" s="202"/>
      <c r="E51" s="202"/>
      <c r="F51" s="202"/>
      <c r="G51" s="57">
        <v>42</v>
      </c>
      <c r="H51" s="72">
        <f>H21+H36+H49+H50</f>
        <v>0</v>
      </c>
      <c r="I51" s="72">
        <f>I21+I36+I49+I50</f>
        <v>0</v>
      </c>
    </row>
    <row r="52" spans="1:9" x14ac:dyDescent="0.2">
      <c r="A52" s="219" t="s">
        <v>215</v>
      </c>
      <c r="B52" s="219"/>
      <c r="C52" s="219"/>
      <c r="D52" s="219"/>
      <c r="E52" s="219"/>
      <c r="F52" s="219"/>
      <c r="G52" s="56">
        <v>43</v>
      </c>
      <c r="H52" s="73">
        <v>0</v>
      </c>
      <c r="I52" s="73">
        <v>0</v>
      </c>
    </row>
    <row r="53" spans="1:9" ht="28.9" customHeight="1" x14ac:dyDescent="0.2">
      <c r="A53" s="219" t="s">
        <v>384</v>
      </c>
      <c r="B53" s="219"/>
      <c r="C53" s="219"/>
      <c r="D53" s="219"/>
      <c r="E53" s="219"/>
      <c r="F53" s="219"/>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topLeftCell="E35" zoomScaleNormal="100" zoomScaleSheetLayoutView="90" workbookViewId="0">
      <selection activeCell="N49" sqref="N49"/>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2" t="s">
        <v>242</v>
      </c>
      <c r="B1" s="223"/>
      <c r="C1" s="223"/>
      <c r="D1" s="223"/>
      <c r="E1" s="223"/>
      <c r="F1" s="223"/>
      <c r="G1" s="223"/>
      <c r="H1" s="223"/>
      <c r="I1" s="223"/>
      <c r="J1" s="223"/>
      <c r="K1" s="25"/>
    </row>
    <row r="2" spans="1:26" ht="15.75" x14ac:dyDescent="0.2">
      <c r="A2" s="3"/>
      <c r="B2" s="4"/>
      <c r="C2" s="224" t="s">
        <v>243</v>
      </c>
      <c r="D2" s="224"/>
      <c r="E2" s="5">
        <v>45658</v>
      </c>
      <c r="F2" s="6" t="s">
        <v>0</v>
      </c>
      <c r="G2" s="5">
        <v>46022</v>
      </c>
      <c r="H2" s="26"/>
      <c r="I2" s="26"/>
      <c r="J2" s="26"/>
      <c r="K2" s="25"/>
      <c r="Y2" s="27" t="s">
        <v>434</v>
      </c>
    </row>
    <row r="3" spans="1:26" ht="13.5" customHeight="1" x14ac:dyDescent="0.2">
      <c r="A3" s="227" t="s">
        <v>244</v>
      </c>
      <c r="B3" s="228"/>
      <c r="C3" s="228"/>
      <c r="D3" s="228"/>
      <c r="E3" s="228"/>
      <c r="F3" s="228"/>
      <c r="G3" s="227" t="s">
        <v>3</v>
      </c>
      <c r="H3" s="230" t="s">
        <v>245</v>
      </c>
      <c r="I3" s="230"/>
      <c r="J3" s="230"/>
      <c r="K3" s="230"/>
      <c r="L3" s="230"/>
      <c r="M3" s="230"/>
      <c r="N3" s="230"/>
      <c r="O3" s="230"/>
      <c r="P3" s="230"/>
      <c r="Q3" s="230"/>
      <c r="R3" s="230"/>
      <c r="S3" s="230"/>
      <c r="T3" s="230"/>
      <c r="U3" s="230"/>
      <c r="V3" s="230"/>
      <c r="W3" s="230"/>
      <c r="X3" s="230"/>
      <c r="Y3" s="230" t="s">
        <v>388</v>
      </c>
      <c r="Z3" s="230" t="s">
        <v>246</v>
      </c>
    </row>
    <row r="4" spans="1:26" ht="90" x14ac:dyDescent="0.2">
      <c r="A4" s="228"/>
      <c r="B4" s="228"/>
      <c r="C4" s="228"/>
      <c r="D4" s="228"/>
      <c r="E4" s="228"/>
      <c r="F4" s="228"/>
      <c r="G4" s="229"/>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425</v>
      </c>
      <c r="V4" s="78" t="s">
        <v>257</v>
      </c>
      <c r="W4" s="78" t="s">
        <v>258</v>
      </c>
      <c r="X4" s="78" t="s">
        <v>259</v>
      </c>
      <c r="Y4" s="231"/>
      <c r="Z4" s="231"/>
    </row>
    <row r="5" spans="1:26" ht="22.5" x14ac:dyDescent="0.2">
      <c r="A5" s="232">
        <v>1</v>
      </c>
      <c r="B5" s="232"/>
      <c r="C5" s="232"/>
      <c r="D5" s="232"/>
      <c r="E5" s="232"/>
      <c r="F5" s="232"/>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423</v>
      </c>
      <c r="Y5" s="78">
        <v>20</v>
      </c>
      <c r="Z5" s="81" t="s">
        <v>424</v>
      </c>
    </row>
    <row r="6" spans="1:26" x14ac:dyDescent="0.2">
      <c r="A6" s="233" t="s">
        <v>260</v>
      </c>
      <c r="B6" s="233"/>
      <c r="C6" s="233"/>
      <c r="D6" s="233"/>
      <c r="E6" s="233"/>
      <c r="F6" s="233"/>
      <c r="G6" s="233"/>
      <c r="H6" s="233"/>
      <c r="I6" s="233"/>
      <c r="J6" s="233"/>
      <c r="K6" s="233"/>
      <c r="L6" s="233"/>
      <c r="M6" s="233"/>
      <c r="N6" s="234"/>
      <c r="O6" s="234"/>
      <c r="P6" s="234"/>
      <c r="Q6" s="234"/>
      <c r="R6" s="234"/>
      <c r="S6" s="234"/>
      <c r="T6" s="234"/>
      <c r="U6" s="234"/>
      <c r="V6" s="234"/>
      <c r="W6" s="234"/>
      <c r="X6" s="234"/>
      <c r="Y6" s="234"/>
      <c r="Z6" s="235"/>
    </row>
    <row r="7" spans="1:26" x14ac:dyDescent="0.2">
      <c r="A7" s="236" t="s">
        <v>291</v>
      </c>
      <c r="B7" s="236"/>
      <c r="C7" s="236"/>
      <c r="D7" s="236"/>
      <c r="E7" s="236"/>
      <c r="F7" s="236"/>
      <c r="G7" s="82">
        <v>1</v>
      </c>
      <c r="H7" s="85">
        <v>14493025</v>
      </c>
      <c r="I7" s="85">
        <v>0</v>
      </c>
      <c r="J7" s="85">
        <v>2143102</v>
      </c>
      <c r="K7" s="85">
        <v>0</v>
      </c>
      <c r="L7" s="85">
        <v>0</v>
      </c>
      <c r="M7" s="85">
        <v>0</v>
      </c>
      <c r="N7" s="85">
        <v>0</v>
      </c>
      <c r="O7" s="85">
        <v>0</v>
      </c>
      <c r="P7" s="85">
        <v>0</v>
      </c>
      <c r="Q7" s="85">
        <v>0</v>
      </c>
      <c r="R7" s="85">
        <v>0</v>
      </c>
      <c r="S7" s="85">
        <v>0</v>
      </c>
      <c r="T7" s="85">
        <v>0</v>
      </c>
      <c r="U7" s="85">
        <v>0</v>
      </c>
      <c r="V7" s="85">
        <v>1414212</v>
      </c>
      <c r="W7" s="85">
        <v>1382922</v>
      </c>
      <c r="X7" s="86">
        <f>H7+I7+J7+K7-L7+M7+N7+O7+P7+Q7+R7+V7+W7+S7+T7+U7</f>
        <v>19433261</v>
      </c>
      <c r="Y7" s="85">
        <v>0</v>
      </c>
      <c r="Z7" s="86">
        <f>X7+Y7</f>
        <v>19433261</v>
      </c>
    </row>
    <row r="8" spans="1:26" x14ac:dyDescent="0.2">
      <c r="A8" s="225" t="s">
        <v>261</v>
      </c>
      <c r="B8" s="225"/>
      <c r="C8" s="225"/>
      <c r="D8" s="225"/>
      <c r="E8" s="225"/>
      <c r="F8" s="225"/>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5" t="s">
        <v>262</v>
      </c>
      <c r="B9" s="225"/>
      <c r="C9" s="225"/>
      <c r="D9" s="225"/>
      <c r="E9" s="225"/>
      <c r="F9" s="225"/>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6" t="s">
        <v>292</v>
      </c>
      <c r="B10" s="226"/>
      <c r="C10" s="226"/>
      <c r="D10" s="226"/>
      <c r="E10" s="226"/>
      <c r="F10" s="226"/>
      <c r="G10" s="83">
        <v>4</v>
      </c>
      <c r="H10" s="87">
        <f>H7+H8+H9</f>
        <v>14493025</v>
      </c>
      <c r="I10" s="87">
        <f t="shared" ref="I10:V10" si="2">I7+I8+I9</f>
        <v>0</v>
      </c>
      <c r="J10" s="87">
        <f t="shared" si="2"/>
        <v>2143102</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1414212</v>
      </c>
      <c r="W10" s="87">
        <f>W7+W8+W9</f>
        <v>1382922</v>
      </c>
      <c r="X10" s="87">
        <f>X7+X8+X9</f>
        <v>19433261</v>
      </c>
      <c r="Y10" s="87">
        <f t="shared" ref="Y10:Z10" si="3">Y7+Y8+Y9</f>
        <v>0</v>
      </c>
      <c r="Z10" s="87">
        <f t="shared" si="3"/>
        <v>19433261</v>
      </c>
    </row>
    <row r="11" spans="1:26" x14ac:dyDescent="0.2">
      <c r="A11" s="225" t="s">
        <v>263</v>
      </c>
      <c r="B11" s="225"/>
      <c r="C11" s="225"/>
      <c r="D11" s="225"/>
      <c r="E11" s="225"/>
      <c r="F11" s="225"/>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1272164</v>
      </c>
      <c r="X11" s="86">
        <f>H11+I11+J11+K11-L11+M11+N11+O11+P11+Q11+R11+V11+W11+S11+T11+U11</f>
        <v>1272164</v>
      </c>
      <c r="Y11" s="85">
        <v>0</v>
      </c>
      <c r="Z11" s="86">
        <f t="shared" ref="Z11:Z29" si="4">X11+Y11</f>
        <v>1272164</v>
      </c>
    </row>
    <row r="12" spans="1:26" x14ac:dyDescent="0.2">
      <c r="A12" s="225" t="s">
        <v>264</v>
      </c>
      <c r="B12" s="225"/>
      <c r="C12" s="225"/>
      <c r="D12" s="225"/>
      <c r="E12" s="225"/>
      <c r="F12" s="225"/>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5" t="s">
        <v>265</v>
      </c>
      <c r="B13" s="225"/>
      <c r="C13" s="225"/>
      <c r="D13" s="225"/>
      <c r="E13" s="225"/>
      <c r="F13" s="225"/>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5" t="s">
        <v>389</v>
      </c>
      <c r="B14" s="225"/>
      <c r="C14" s="225"/>
      <c r="D14" s="225"/>
      <c r="E14" s="225"/>
      <c r="F14" s="225"/>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5" t="s">
        <v>266</v>
      </c>
      <c r="B15" s="225"/>
      <c r="C15" s="225"/>
      <c r="D15" s="225"/>
      <c r="E15" s="225"/>
      <c r="F15" s="225"/>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5" t="s">
        <v>267</v>
      </c>
      <c r="B16" s="225"/>
      <c r="C16" s="225"/>
      <c r="D16" s="225"/>
      <c r="E16" s="225"/>
      <c r="F16" s="225"/>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5" t="s">
        <v>268</v>
      </c>
      <c r="B17" s="225"/>
      <c r="C17" s="225"/>
      <c r="D17" s="225"/>
      <c r="E17" s="225"/>
      <c r="F17" s="225"/>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5" t="s">
        <v>269</v>
      </c>
      <c r="B18" s="225"/>
      <c r="C18" s="225"/>
      <c r="D18" s="225"/>
      <c r="E18" s="225"/>
      <c r="F18" s="225"/>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5" t="s">
        <v>270</v>
      </c>
      <c r="B19" s="225"/>
      <c r="C19" s="225"/>
      <c r="D19" s="225"/>
      <c r="E19" s="225"/>
      <c r="F19" s="225"/>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5" t="s">
        <v>271</v>
      </c>
      <c r="B20" s="225"/>
      <c r="C20" s="225"/>
      <c r="D20" s="225"/>
      <c r="E20" s="225"/>
      <c r="F20" s="225"/>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5" t="s">
        <v>390</v>
      </c>
      <c r="B21" s="225"/>
      <c r="C21" s="225"/>
      <c r="D21" s="225"/>
      <c r="E21" s="225"/>
      <c r="F21" s="225"/>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5" t="s">
        <v>391</v>
      </c>
      <c r="B22" s="225"/>
      <c r="C22" s="225"/>
      <c r="D22" s="225"/>
      <c r="E22" s="225"/>
      <c r="F22" s="225"/>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5" t="s">
        <v>392</v>
      </c>
      <c r="B23" s="225"/>
      <c r="C23" s="225"/>
      <c r="D23" s="225"/>
      <c r="E23" s="225"/>
      <c r="F23" s="225"/>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5" t="s">
        <v>272</v>
      </c>
      <c r="B24" s="225"/>
      <c r="C24" s="225"/>
      <c r="D24" s="225"/>
      <c r="E24" s="225"/>
      <c r="F24" s="225"/>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5" t="s">
        <v>393</v>
      </c>
      <c r="B25" s="225"/>
      <c r="C25" s="225"/>
      <c r="D25" s="225"/>
      <c r="E25" s="225"/>
      <c r="F25" s="225"/>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5" t="s">
        <v>395</v>
      </c>
      <c r="B26" s="225"/>
      <c r="C26" s="225"/>
      <c r="D26" s="225"/>
      <c r="E26" s="225"/>
      <c r="F26" s="225"/>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5" t="s">
        <v>394</v>
      </c>
      <c r="B27" s="225"/>
      <c r="C27" s="225"/>
      <c r="D27" s="225"/>
      <c r="E27" s="225"/>
      <c r="F27" s="225"/>
      <c r="G27" s="82">
        <v>21</v>
      </c>
      <c r="H27" s="85">
        <v>0</v>
      </c>
      <c r="I27" s="85">
        <v>0</v>
      </c>
      <c r="J27" s="85">
        <v>0</v>
      </c>
      <c r="K27" s="85">
        <v>0</v>
      </c>
      <c r="L27" s="85">
        <v>0</v>
      </c>
      <c r="M27" s="85">
        <v>0</v>
      </c>
      <c r="N27" s="85">
        <v>0</v>
      </c>
      <c r="O27" s="85">
        <v>0</v>
      </c>
      <c r="P27" s="85">
        <v>0</v>
      </c>
      <c r="Q27" s="85">
        <v>0</v>
      </c>
      <c r="R27" s="85">
        <v>0</v>
      </c>
      <c r="S27" s="85">
        <v>0</v>
      </c>
      <c r="T27" s="85">
        <v>0</v>
      </c>
      <c r="U27" s="85">
        <v>0</v>
      </c>
      <c r="V27" s="85">
        <v>1382922</v>
      </c>
      <c r="W27" s="85">
        <v>-1382922</v>
      </c>
      <c r="X27" s="86">
        <f t="shared" si="5"/>
        <v>0</v>
      </c>
      <c r="Y27" s="85">
        <v>0</v>
      </c>
      <c r="Z27" s="86">
        <f t="shared" si="4"/>
        <v>0</v>
      </c>
    </row>
    <row r="28" spans="1:26" x14ac:dyDescent="0.2">
      <c r="A28" s="225" t="s">
        <v>396</v>
      </c>
      <c r="B28" s="225"/>
      <c r="C28" s="225"/>
      <c r="D28" s="225"/>
      <c r="E28" s="225"/>
      <c r="F28" s="225"/>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5" t="s">
        <v>397</v>
      </c>
      <c r="B29" s="225"/>
      <c r="C29" s="225"/>
      <c r="D29" s="225"/>
      <c r="E29" s="225"/>
      <c r="F29" s="225"/>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6" t="s">
        <v>398</v>
      </c>
      <c r="B30" s="226"/>
      <c r="C30" s="226"/>
      <c r="D30" s="226"/>
      <c r="E30" s="226"/>
      <c r="F30" s="226"/>
      <c r="G30" s="83">
        <v>24</v>
      </c>
      <c r="H30" s="87">
        <f>SUM(H10:H29)</f>
        <v>14493025</v>
      </c>
      <c r="I30" s="87">
        <f t="shared" ref="I30:Z30" si="7">SUM(I10:I29)</f>
        <v>0</v>
      </c>
      <c r="J30" s="87">
        <f t="shared" si="7"/>
        <v>2143102</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2797134</v>
      </c>
      <c r="W30" s="87">
        <f t="shared" si="7"/>
        <v>1272164</v>
      </c>
      <c r="X30" s="87">
        <f>SUM(X10:X29)</f>
        <v>20705425</v>
      </c>
      <c r="Y30" s="87">
        <f t="shared" si="7"/>
        <v>0</v>
      </c>
      <c r="Z30" s="87">
        <f t="shared" si="7"/>
        <v>20705425</v>
      </c>
    </row>
    <row r="31" spans="1:26" x14ac:dyDescent="0.2">
      <c r="A31" s="233" t="s">
        <v>273</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spans="1:26" ht="36.75" customHeight="1" x14ac:dyDescent="0.2">
      <c r="A32" s="237" t="s">
        <v>274</v>
      </c>
      <c r="B32" s="237"/>
      <c r="C32" s="237"/>
      <c r="D32" s="237"/>
      <c r="E32" s="237"/>
      <c r="F32" s="237"/>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37" t="s">
        <v>399</v>
      </c>
      <c r="B33" s="237"/>
      <c r="C33" s="237"/>
      <c r="D33" s="237"/>
      <c r="E33" s="237"/>
      <c r="F33" s="237"/>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1272164</v>
      </c>
      <c r="X33" s="87">
        <f>X11+X32</f>
        <v>1272164</v>
      </c>
      <c r="Y33" s="87">
        <f t="shared" si="10"/>
        <v>0</v>
      </c>
      <c r="Z33" s="87">
        <f t="shared" si="10"/>
        <v>1272164</v>
      </c>
    </row>
    <row r="34" spans="1:26" ht="30.75" customHeight="1" x14ac:dyDescent="0.2">
      <c r="A34" s="237" t="s">
        <v>400</v>
      </c>
      <c r="B34" s="237"/>
      <c r="C34" s="237"/>
      <c r="D34" s="237"/>
      <c r="E34" s="237"/>
      <c r="F34" s="237"/>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1382922</v>
      </c>
      <c r="W34" s="87">
        <f t="shared" si="12"/>
        <v>-1382922</v>
      </c>
      <c r="X34" s="87">
        <f>SUM(X21:X29)</f>
        <v>0</v>
      </c>
      <c r="Y34" s="87">
        <f t="shared" si="12"/>
        <v>0</v>
      </c>
      <c r="Z34" s="87">
        <f t="shared" si="12"/>
        <v>0</v>
      </c>
    </row>
    <row r="35" spans="1:26" x14ac:dyDescent="0.2">
      <c r="A35" s="233" t="s">
        <v>275</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
      <c r="A36" s="236" t="s">
        <v>293</v>
      </c>
      <c r="B36" s="236"/>
      <c r="C36" s="236"/>
      <c r="D36" s="236"/>
      <c r="E36" s="236"/>
      <c r="F36" s="236"/>
      <c r="G36" s="82">
        <v>28</v>
      </c>
      <c r="H36" s="85">
        <v>14493025</v>
      </c>
      <c r="I36" s="85">
        <v>0</v>
      </c>
      <c r="J36" s="85">
        <v>2143102</v>
      </c>
      <c r="K36" s="85">
        <v>0</v>
      </c>
      <c r="L36" s="85">
        <v>0</v>
      </c>
      <c r="M36" s="85">
        <v>0</v>
      </c>
      <c r="N36" s="85">
        <v>0</v>
      </c>
      <c r="O36" s="85">
        <v>0</v>
      </c>
      <c r="P36" s="85">
        <v>0</v>
      </c>
      <c r="Q36" s="85">
        <v>0</v>
      </c>
      <c r="R36" s="85">
        <v>0</v>
      </c>
      <c r="S36" s="85">
        <v>0</v>
      </c>
      <c r="T36" s="85">
        <v>0</v>
      </c>
      <c r="U36" s="85">
        <v>0</v>
      </c>
      <c r="V36" s="85">
        <v>2797134</v>
      </c>
      <c r="W36" s="85">
        <v>1272164</v>
      </c>
      <c r="X36" s="86">
        <f>H36+I36+J36+K36-L36+M36+N36+O36+P36+Q36+R36+V36+W36+S36+T36+U36</f>
        <v>20705425</v>
      </c>
      <c r="Y36" s="85">
        <v>0</v>
      </c>
      <c r="Z36" s="86">
        <f t="shared" ref="Z36:Z38" si="14">X36+Y36</f>
        <v>20705425</v>
      </c>
    </row>
    <row r="37" spans="1:26" x14ac:dyDescent="0.2">
      <c r="A37" s="225" t="s">
        <v>261</v>
      </c>
      <c r="B37" s="225"/>
      <c r="C37" s="225"/>
      <c r="D37" s="225"/>
      <c r="E37" s="225"/>
      <c r="F37" s="225"/>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5" t="s">
        <v>262</v>
      </c>
      <c r="B38" s="225"/>
      <c r="C38" s="225"/>
      <c r="D38" s="225"/>
      <c r="E38" s="225"/>
      <c r="F38" s="225"/>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6" t="s">
        <v>401</v>
      </c>
      <c r="B39" s="226"/>
      <c r="C39" s="226"/>
      <c r="D39" s="226"/>
      <c r="E39" s="226"/>
      <c r="F39" s="226"/>
      <c r="G39" s="83">
        <v>31</v>
      </c>
      <c r="H39" s="87">
        <f>H36+H37+H38</f>
        <v>14493025</v>
      </c>
      <c r="I39" s="87">
        <f t="shared" ref="I39:V39" si="16">I36+I37+I38</f>
        <v>0</v>
      </c>
      <c r="J39" s="87">
        <f t="shared" si="16"/>
        <v>2143102</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2797134</v>
      </c>
      <c r="W39" s="87">
        <f>W36+W37+W38</f>
        <v>1272164</v>
      </c>
      <c r="X39" s="87">
        <f>X36+X37+X38</f>
        <v>20705425</v>
      </c>
      <c r="Y39" s="87">
        <f>Y36+Y37+Y38</f>
        <v>0</v>
      </c>
      <c r="Z39" s="87">
        <f>Z36+Z37+Z38</f>
        <v>20705425</v>
      </c>
    </row>
    <row r="40" spans="1:26" x14ac:dyDescent="0.2">
      <c r="A40" s="225" t="s">
        <v>263</v>
      </c>
      <c r="B40" s="225"/>
      <c r="C40" s="225"/>
      <c r="D40" s="225"/>
      <c r="E40" s="225"/>
      <c r="F40" s="225"/>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3766952</v>
      </c>
      <c r="X40" s="86">
        <f>H40+I40+J40+K40-L40+M40+N40+O40+P40+Q40+R40+V40+W40+S40+T40+U40</f>
        <v>3766952</v>
      </c>
      <c r="Y40" s="85">
        <v>0</v>
      </c>
      <c r="Z40" s="86">
        <f t="shared" ref="Z40:Z58" si="17">X40+Y40</f>
        <v>3766952</v>
      </c>
    </row>
    <row r="41" spans="1:26" x14ac:dyDescent="0.2">
      <c r="A41" s="225" t="s">
        <v>264</v>
      </c>
      <c r="B41" s="225"/>
      <c r="C41" s="225"/>
      <c r="D41" s="225"/>
      <c r="E41" s="225"/>
      <c r="F41" s="225"/>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5" t="s">
        <v>276</v>
      </c>
      <c r="B42" s="225"/>
      <c r="C42" s="225"/>
      <c r="D42" s="225"/>
      <c r="E42" s="225"/>
      <c r="F42" s="225"/>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25" t="s">
        <v>389</v>
      </c>
      <c r="B43" s="225"/>
      <c r="C43" s="225"/>
      <c r="D43" s="225"/>
      <c r="E43" s="225"/>
      <c r="F43" s="225"/>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5" t="s">
        <v>266</v>
      </c>
      <c r="B44" s="225"/>
      <c r="C44" s="225"/>
      <c r="D44" s="225"/>
      <c r="E44" s="225"/>
      <c r="F44" s="225"/>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5" t="s">
        <v>267</v>
      </c>
      <c r="B45" s="225"/>
      <c r="C45" s="225"/>
      <c r="D45" s="225"/>
      <c r="E45" s="225"/>
      <c r="F45" s="225"/>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5" t="s">
        <v>277</v>
      </c>
      <c r="B46" s="225"/>
      <c r="C46" s="225"/>
      <c r="D46" s="225"/>
      <c r="E46" s="225"/>
      <c r="F46" s="225"/>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5" t="s">
        <v>269</v>
      </c>
      <c r="B47" s="225"/>
      <c r="C47" s="225"/>
      <c r="D47" s="225"/>
      <c r="E47" s="225"/>
      <c r="F47" s="225"/>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5" t="s">
        <v>270</v>
      </c>
      <c r="B48" s="225"/>
      <c r="C48" s="225"/>
      <c r="D48" s="225"/>
      <c r="E48" s="225"/>
      <c r="F48" s="225"/>
      <c r="G48" s="82">
        <v>40</v>
      </c>
      <c r="H48" s="85">
        <v>0</v>
      </c>
      <c r="I48" s="85">
        <v>0</v>
      </c>
      <c r="J48" s="85">
        <v>0</v>
      </c>
      <c r="K48" s="85">
        <v>0</v>
      </c>
      <c r="L48" s="85">
        <v>0</v>
      </c>
      <c r="M48" s="85">
        <v>0</v>
      </c>
      <c r="N48" s="85">
        <v>0</v>
      </c>
      <c r="O48" s="85">
        <v>0</v>
      </c>
      <c r="P48" s="85">
        <v>0</v>
      </c>
      <c r="Q48" s="85">
        <v>0</v>
      </c>
      <c r="R48" s="85">
        <v>0</v>
      </c>
      <c r="S48" s="85">
        <v>0</v>
      </c>
      <c r="T48" s="85">
        <v>0</v>
      </c>
      <c r="U48" s="85">
        <v>0</v>
      </c>
      <c r="V48" s="85">
        <v>-51229</v>
      </c>
      <c r="W48" s="85">
        <v>0</v>
      </c>
      <c r="X48" s="86">
        <f t="shared" si="18"/>
        <v>-51229</v>
      </c>
      <c r="Y48" s="85">
        <v>0</v>
      </c>
      <c r="Z48" s="86">
        <f t="shared" si="17"/>
        <v>-51229</v>
      </c>
    </row>
    <row r="49" spans="1:26" x14ac:dyDescent="0.2">
      <c r="A49" s="225" t="s">
        <v>271</v>
      </c>
      <c r="B49" s="225"/>
      <c r="C49" s="225"/>
      <c r="D49" s="225"/>
      <c r="E49" s="225"/>
      <c r="F49" s="225"/>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5" t="s">
        <v>390</v>
      </c>
      <c r="B50" s="225"/>
      <c r="C50" s="225"/>
      <c r="D50" s="225"/>
      <c r="E50" s="225"/>
      <c r="F50" s="225"/>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5" t="s">
        <v>391</v>
      </c>
      <c r="B51" s="225"/>
      <c r="C51" s="225"/>
      <c r="D51" s="225"/>
      <c r="E51" s="225"/>
      <c r="F51" s="225"/>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5" t="s">
        <v>392</v>
      </c>
      <c r="B52" s="225"/>
      <c r="C52" s="225"/>
      <c r="D52" s="225"/>
      <c r="E52" s="225"/>
      <c r="F52" s="225"/>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5" t="s">
        <v>272</v>
      </c>
      <c r="B53" s="225"/>
      <c r="C53" s="225"/>
      <c r="D53" s="225"/>
      <c r="E53" s="225"/>
      <c r="F53" s="225"/>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5" t="s">
        <v>393</v>
      </c>
      <c r="B54" s="225"/>
      <c r="C54" s="225"/>
      <c r="D54" s="225"/>
      <c r="E54" s="225"/>
      <c r="F54" s="225"/>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5" t="s">
        <v>402</v>
      </c>
      <c r="B55" s="225"/>
      <c r="C55" s="225"/>
      <c r="D55" s="225"/>
      <c r="E55" s="225"/>
      <c r="F55" s="225"/>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5" t="s">
        <v>394</v>
      </c>
      <c r="B56" s="225"/>
      <c r="C56" s="225"/>
      <c r="D56" s="225"/>
      <c r="E56" s="225"/>
      <c r="F56" s="225"/>
      <c r="G56" s="82">
        <v>48</v>
      </c>
      <c r="H56" s="85">
        <v>0</v>
      </c>
      <c r="I56" s="85">
        <v>0</v>
      </c>
      <c r="J56" s="85">
        <v>0</v>
      </c>
      <c r="K56" s="85">
        <v>0</v>
      </c>
      <c r="L56" s="85">
        <v>0</v>
      </c>
      <c r="M56" s="85">
        <v>0</v>
      </c>
      <c r="N56" s="85">
        <v>0</v>
      </c>
      <c r="O56" s="85">
        <v>0</v>
      </c>
      <c r="P56" s="85">
        <v>0</v>
      </c>
      <c r="Q56" s="85">
        <v>0</v>
      </c>
      <c r="R56" s="85">
        <v>0</v>
      </c>
      <c r="S56" s="85">
        <v>0</v>
      </c>
      <c r="T56" s="85">
        <v>0</v>
      </c>
      <c r="U56" s="85">
        <v>0</v>
      </c>
      <c r="V56" s="85">
        <v>1272164</v>
      </c>
      <c r="W56" s="85">
        <v>-1272164</v>
      </c>
      <c r="X56" s="86">
        <f t="shared" si="18"/>
        <v>0</v>
      </c>
      <c r="Y56" s="85">
        <v>0</v>
      </c>
      <c r="Z56" s="86">
        <f t="shared" si="17"/>
        <v>0</v>
      </c>
    </row>
    <row r="57" spans="1:26" x14ac:dyDescent="0.2">
      <c r="A57" s="225" t="s">
        <v>403</v>
      </c>
      <c r="B57" s="225"/>
      <c r="C57" s="225"/>
      <c r="D57" s="225"/>
      <c r="E57" s="225"/>
      <c r="F57" s="225"/>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5" t="s">
        <v>397</v>
      </c>
      <c r="B58" s="225"/>
      <c r="C58" s="225"/>
      <c r="D58" s="225"/>
      <c r="E58" s="225"/>
      <c r="F58" s="225"/>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6" t="s">
        <v>404</v>
      </c>
      <c r="B59" s="226"/>
      <c r="C59" s="226"/>
      <c r="D59" s="226"/>
      <c r="E59" s="226"/>
      <c r="F59" s="226"/>
      <c r="G59" s="83">
        <v>51</v>
      </c>
      <c r="H59" s="87">
        <f>SUM(H39:H58)</f>
        <v>14493025</v>
      </c>
      <c r="I59" s="87">
        <f t="shared" ref="I59:Z59" si="19">SUM(I39:I58)</f>
        <v>0</v>
      </c>
      <c r="J59" s="87">
        <f t="shared" si="19"/>
        <v>2143102</v>
      </c>
      <c r="K59" s="87">
        <f t="shared" si="19"/>
        <v>0</v>
      </c>
      <c r="L59" s="87">
        <f t="shared" si="19"/>
        <v>0</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4018069</v>
      </c>
      <c r="W59" s="87">
        <f t="shared" si="19"/>
        <v>3766952</v>
      </c>
      <c r="X59" s="87">
        <f>SUM(X39:X58)</f>
        <v>24421148</v>
      </c>
      <c r="Y59" s="87">
        <f t="shared" si="19"/>
        <v>0</v>
      </c>
      <c r="Z59" s="87">
        <f t="shared" si="19"/>
        <v>24421148</v>
      </c>
    </row>
    <row r="60" spans="1:26" x14ac:dyDescent="0.2">
      <c r="A60" s="233" t="s">
        <v>273</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row>
    <row r="61" spans="1:26" ht="31.5" customHeight="1" x14ac:dyDescent="0.2">
      <c r="A61" s="237" t="s">
        <v>405</v>
      </c>
      <c r="B61" s="237"/>
      <c r="C61" s="237"/>
      <c r="D61" s="237"/>
      <c r="E61" s="237"/>
      <c r="F61" s="237"/>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-51229</v>
      </c>
      <c r="W61" s="87">
        <f t="shared" si="20"/>
        <v>0</v>
      </c>
      <c r="X61" s="87">
        <f>SUM(X41:X49)</f>
        <v>-51229</v>
      </c>
      <c r="Y61" s="87">
        <f t="shared" si="20"/>
        <v>0</v>
      </c>
      <c r="Z61" s="87">
        <f t="shared" si="20"/>
        <v>-51229</v>
      </c>
    </row>
    <row r="62" spans="1:26" ht="27.75" customHeight="1" x14ac:dyDescent="0.2">
      <c r="A62" s="237" t="s">
        <v>406</v>
      </c>
      <c r="B62" s="237"/>
      <c r="C62" s="237"/>
      <c r="D62" s="237"/>
      <c r="E62" s="237"/>
      <c r="F62" s="237"/>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-51229</v>
      </c>
      <c r="W62" s="87">
        <f t="shared" si="22"/>
        <v>3766952</v>
      </c>
      <c r="X62" s="87">
        <f>X40+X61</f>
        <v>3715723</v>
      </c>
      <c r="Y62" s="87">
        <f t="shared" si="22"/>
        <v>0</v>
      </c>
      <c r="Z62" s="87">
        <f t="shared" si="22"/>
        <v>3715723</v>
      </c>
    </row>
    <row r="63" spans="1:26" ht="29.25" customHeight="1" x14ac:dyDescent="0.2">
      <c r="A63" s="237" t="s">
        <v>407</v>
      </c>
      <c r="B63" s="237"/>
      <c r="C63" s="237"/>
      <c r="D63" s="237"/>
      <c r="E63" s="237"/>
      <c r="F63" s="237"/>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1272164</v>
      </c>
      <c r="W63" s="87">
        <f t="shared" si="24"/>
        <v>-1272164</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zoomScale="115" zoomScaleNormal="115" workbookViewId="0">
      <selection activeCell="J82" sqref="J82"/>
    </sheetView>
  </sheetViews>
  <sheetFormatPr defaultRowHeight="12.75" x14ac:dyDescent="0.2"/>
  <cols>
    <col min="3" max="3" width="32.140625" bestFit="1" customWidth="1"/>
    <col min="10" max="10" width="128.140625" customWidth="1"/>
  </cols>
  <sheetData>
    <row r="1" spans="1:10" x14ac:dyDescent="0.2">
      <c r="A1" s="238" t="s">
        <v>421</v>
      </c>
      <c r="B1" s="239"/>
      <c r="C1" s="239"/>
      <c r="D1" s="239"/>
      <c r="E1" s="239"/>
      <c r="F1" s="239"/>
      <c r="G1" s="239"/>
      <c r="H1" s="239"/>
      <c r="I1" s="239"/>
      <c r="J1" s="239"/>
    </row>
    <row r="2" spans="1:10" x14ac:dyDescent="0.2">
      <c r="A2" s="239"/>
      <c r="B2" s="239"/>
      <c r="C2" s="239"/>
      <c r="D2" s="239"/>
      <c r="E2" s="239"/>
      <c r="F2" s="239"/>
      <c r="G2" s="239"/>
      <c r="H2" s="239"/>
      <c r="I2" s="239"/>
      <c r="J2" s="239"/>
    </row>
    <row r="3" spans="1:10" x14ac:dyDescent="0.2">
      <c r="A3" s="239"/>
      <c r="B3" s="239"/>
      <c r="C3" s="239"/>
      <c r="D3" s="239"/>
      <c r="E3" s="239"/>
      <c r="F3" s="239"/>
      <c r="G3" s="239"/>
      <c r="H3" s="239"/>
      <c r="I3" s="239"/>
      <c r="J3" s="239"/>
    </row>
    <row r="4" spans="1:10" x14ac:dyDescent="0.2">
      <c r="A4" s="239"/>
      <c r="B4" s="239"/>
      <c r="C4" s="239"/>
      <c r="D4" s="239"/>
      <c r="E4" s="239"/>
      <c r="F4" s="239"/>
      <c r="G4" s="239"/>
      <c r="H4" s="239"/>
      <c r="I4" s="239"/>
      <c r="J4" s="239"/>
    </row>
    <row r="5" spans="1:10" x14ac:dyDescent="0.2">
      <c r="A5" s="239"/>
      <c r="B5" s="239"/>
      <c r="C5" s="239"/>
      <c r="D5" s="239"/>
      <c r="E5" s="239"/>
      <c r="F5" s="239"/>
      <c r="G5" s="239"/>
      <c r="H5" s="239"/>
      <c r="I5" s="239"/>
      <c r="J5" s="239"/>
    </row>
    <row r="6" spans="1:10" x14ac:dyDescent="0.2">
      <c r="A6" s="239"/>
      <c r="B6" s="239"/>
      <c r="C6" s="239"/>
      <c r="D6" s="239"/>
      <c r="E6" s="239"/>
      <c r="F6" s="239"/>
      <c r="G6" s="239"/>
      <c r="H6" s="239"/>
      <c r="I6" s="239"/>
      <c r="J6" s="239"/>
    </row>
    <row r="7" spans="1:10" x14ac:dyDescent="0.2">
      <c r="A7" s="239"/>
      <c r="B7" s="239"/>
      <c r="C7" s="239"/>
      <c r="D7" s="239"/>
      <c r="E7" s="239"/>
      <c r="F7" s="239"/>
      <c r="G7" s="239"/>
      <c r="H7" s="239"/>
      <c r="I7" s="239"/>
      <c r="J7" s="239"/>
    </row>
    <row r="8" spans="1:10" x14ac:dyDescent="0.2">
      <c r="A8" s="239"/>
      <c r="B8" s="239"/>
      <c r="C8" s="239"/>
      <c r="D8" s="239"/>
      <c r="E8" s="239"/>
      <c r="F8" s="239"/>
      <c r="G8" s="239"/>
      <c r="H8" s="239"/>
      <c r="I8" s="239"/>
      <c r="J8" s="239"/>
    </row>
    <row r="9" spans="1:10" x14ac:dyDescent="0.2">
      <c r="A9" s="239"/>
      <c r="B9" s="239"/>
      <c r="C9" s="239"/>
      <c r="D9" s="239"/>
      <c r="E9" s="239"/>
      <c r="F9" s="239"/>
      <c r="G9" s="239"/>
      <c r="H9" s="239"/>
      <c r="I9" s="239"/>
      <c r="J9" s="239"/>
    </row>
    <row r="10" spans="1:10" x14ac:dyDescent="0.2">
      <c r="A10" s="239"/>
      <c r="B10" s="239"/>
      <c r="C10" s="239"/>
      <c r="D10" s="239"/>
      <c r="E10" s="239"/>
      <c r="F10" s="239"/>
      <c r="G10" s="239"/>
      <c r="H10" s="239"/>
      <c r="I10" s="239"/>
      <c r="J10" s="239"/>
    </row>
    <row r="11" spans="1:10" x14ac:dyDescent="0.2">
      <c r="A11" s="239"/>
      <c r="B11" s="239"/>
      <c r="C11" s="239"/>
      <c r="D11" s="239"/>
      <c r="E11" s="239"/>
      <c r="F11" s="239"/>
      <c r="G11" s="239"/>
      <c r="H11" s="239"/>
      <c r="I11" s="239"/>
      <c r="J11" s="239"/>
    </row>
    <row r="12" spans="1:10" x14ac:dyDescent="0.2">
      <c r="A12" s="239"/>
      <c r="B12" s="239"/>
      <c r="C12" s="239"/>
      <c r="D12" s="239"/>
      <c r="E12" s="239"/>
      <c r="F12" s="239"/>
      <c r="G12" s="239"/>
      <c r="H12" s="239"/>
      <c r="I12" s="239"/>
      <c r="J12" s="239"/>
    </row>
    <row r="13" spans="1:10" x14ac:dyDescent="0.2">
      <c r="A13" s="239"/>
      <c r="B13" s="239"/>
      <c r="C13" s="239"/>
      <c r="D13" s="239"/>
      <c r="E13" s="239"/>
      <c r="F13" s="239"/>
      <c r="G13" s="239"/>
      <c r="H13" s="239"/>
      <c r="I13" s="239"/>
      <c r="J13" s="239"/>
    </row>
    <row r="14" spans="1:10" x14ac:dyDescent="0.2">
      <c r="A14" s="239"/>
      <c r="B14" s="239"/>
      <c r="C14" s="239"/>
      <c r="D14" s="239"/>
      <c r="E14" s="239"/>
      <c r="F14" s="239"/>
      <c r="G14" s="239"/>
      <c r="H14" s="239"/>
      <c r="I14" s="239"/>
      <c r="J14" s="239"/>
    </row>
    <row r="15" spans="1:10" x14ac:dyDescent="0.2">
      <c r="A15" s="239"/>
      <c r="B15" s="239"/>
      <c r="C15" s="239"/>
      <c r="D15" s="239"/>
      <c r="E15" s="239"/>
      <c r="F15" s="239"/>
      <c r="G15" s="239"/>
      <c r="H15" s="239"/>
      <c r="I15" s="239"/>
      <c r="J15" s="239"/>
    </row>
    <row r="16" spans="1:10" x14ac:dyDescent="0.2">
      <c r="A16" s="239"/>
      <c r="B16" s="239"/>
      <c r="C16" s="239"/>
      <c r="D16" s="239"/>
      <c r="E16" s="239"/>
      <c r="F16" s="239"/>
      <c r="G16" s="239"/>
      <c r="H16" s="239"/>
      <c r="I16" s="239"/>
      <c r="J16" s="239"/>
    </row>
    <row r="17" spans="1:10" x14ac:dyDescent="0.2">
      <c r="A17" s="239"/>
      <c r="B17" s="239"/>
      <c r="C17" s="239"/>
      <c r="D17" s="239"/>
      <c r="E17" s="239"/>
      <c r="F17" s="239"/>
      <c r="G17" s="239"/>
      <c r="H17" s="239"/>
      <c r="I17" s="239"/>
      <c r="J17" s="239"/>
    </row>
    <row r="18" spans="1:10" x14ac:dyDescent="0.2">
      <c r="A18" s="239"/>
      <c r="B18" s="239"/>
      <c r="C18" s="239"/>
      <c r="D18" s="239"/>
      <c r="E18" s="239"/>
      <c r="F18" s="239"/>
      <c r="G18" s="239"/>
      <c r="H18" s="239"/>
      <c r="I18" s="239"/>
      <c r="J18" s="239"/>
    </row>
    <row r="19" spans="1:10" x14ac:dyDescent="0.2">
      <c r="A19" s="239"/>
      <c r="B19" s="239"/>
      <c r="C19" s="239"/>
      <c r="D19" s="239"/>
      <c r="E19" s="239"/>
      <c r="F19" s="239"/>
      <c r="G19" s="239"/>
      <c r="H19" s="239"/>
      <c r="I19" s="239"/>
      <c r="J19" s="239"/>
    </row>
    <row r="20" spans="1:10" x14ac:dyDescent="0.2">
      <c r="A20" s="239"/>
      <c r="B20" s="239"/>
      <c r="C20" s="239"/>
      <c r="D20" s="239"/>
      <c r="E20" s="239"/>
      <c r="F20" s="239"/>
      <c r="G20" s="239"/>
      <c r="H20" s="239"/>
      <c r="I20" s="239"/>
      <c r="J20" s="239"/>
    </row>
    <row r="21" spans="1:10" x14ac:dyDescent="0.2">
      <c r="A21" s="239"/>
      <c r="B21" s="239"/>
      <c r="C21" s="239"/>
      <c r="D21" s="239"/>
      <c r="E21" s="239"/>
      <c r="F21" s="239"/>
      <c r="G21" s="239"/>
      <c r="H21" s="239"/>
      <c r="I21" s="239"/>
      <c r="J21" s="239"/>
    </row>
    <row r="22" spans="1:10" x14ac:dyDescent="0.2">
      <c r="A22" s="239"/>
      <c r="B22" s="239"/>
      <c r="C22" s="239"/>
      <c r="D22" s="239"/>
      <c r="E22" s="239"/>
      <c r="F22" s="239"/>
      <c r="G22" s="239"/>
      <c r="H22" s="239"/>
      <c r="I22" s="239"/>
      <c r="J22" s="239"/>
    </row>
    <row r="23" spans="1:10" x14ac:dyDescent="0.2">
      <c r="A23" s="239"/>
      <c r="B23" s="239"/>
      <c r="C23" s="239"/>
      <c r="D23" s="239"/>
      <c r="E23" s="239"/>
      <c r="F23" s="239"/>
      <c r="G23" s="239"/>
      <c r="H23" s="239"/>
      <c r="I23" s="239"/>
      <c r="J23" s="239"/>
    </row>
    <row r="24" spans="1:10" x14ac:dyDescent="0.2">
      <c r="A24" s="239"/>
      <c r="B24" s="239"/>
      <c r="C24" s="239"/>
      <c r="D24" s="239"/>
      <c r="E24" s="239"/>
      <c r="F24" s="239"/>
      <c r="G24" s="239"/>
      <c r="H24" s="239"/>
      <c r="I24" s="239"/>
      <c r="J24" s="239"/>
    </row>
    <row r="25" spans="1:10" ht="102.75" customHeight="1" x14ac:dyDescent="0.2">
      <c r="A25" s="239"/>
      <c r="B25" s="239"/>
      <c r="C25" s="239"/>
      <c r="D25" s="239"/>
      <c r="E25" s="239"/>
      <c r="F25" s="239"/>
      <c r="G25" s="239"/>
      <c r="H25" s="239"/>
      <c r="I25" s="239"/>
      <c r="J25" s="239"/>
    </row>
    <row r="26" spans="1:10" ht="104.25" customHeight="1" x14ac:dyDescent="0.2">
      <c r="A26" s="239"/>
      <c r="B26" s="239"/>
      <c r="C26" s="239"/>
      <c r="D26" s="239"/>
      <c r="E26" s="239"/>
      <c r="F26" s="239"/>
      <c r="G26" s="239"/>
      <c r="H26" s="239"/>
      <c r="I26" s="239"/>
      <c r="J26" s="239"/>
    </row>
    <row r="27" spans="1:10" ht="75" customHeight="1" x14ac:dyDescent="0.2">
      <c r="A27" s="239"/>
      <c r="B27" s="239"/>
      <c r="C27" s="239"/>
      <c r="D27" s="239"/>
      <c r="E27" s="239"/>
      <c r="F27" s="239"/>
      <c r="G27" s="239"/>
      <c r="H27" s="239"/>
      <c r="I27" s="239"/>
      <c r="J27" s="239"/>
    </row>
    <row r="28" spans="1:10" ht="87.75" customHeight="1" x14ac:dyDescent="0.2">
      <c r="A28" s="239"/>
      <c r="B28" s="239"/>
      <c r="C28" s="239"/>
      <c r="D28" s="239"/>
      <c r="E28" s="239"/>
      <c r="F28" s="239"/>
      <c r="G28" s="239"/>
      <c r="H28" s="239"/>
      <c r="I28" s="239"/>
      <c r="J28" s="239"/>
    </row>
    <row r="29" spans="1:10" ht="85.5" customHeight="1" x14ac:dyDescent="0.2">
      <c r="A29" s="239"/>
      <c r="B29" s="239"/>
      <c r="C29" s="239"/>
      <c r="D29" s="239"/>
      <c r="E29" s="239"/>
      <c r="F29" s="239"/>
      <c r="G29" s="239"/>
      <c r="H29" s="239"/>
      <c r="I29" s="239"/>
      <c r="J29" s="239"/>
    </row>
    <row r="30" spans="1:10" ht="262.5" customHeight="1" x14ac:dyDescent="0.2">
      <c r="A30" s="239"/>
      <c r="B30" s="239"/>
      <c r="C30" s="239"/>
      <c r="D30" s="239"/>
      <c r="E30" s="239"/>
      <c r="F30" s="239"/>
      <c r="G30" s="239"/>
      <c r="H30" s="239"/>
      <c r="I30" s="239"/>
      <c r="J30" s="239"/>
    </row>
    <row r="34" spans="1:10" x14ac:dyDescent="0.2">
      <c r="A34" s="100" t="s">
        <v>467</v>
      </c>
    </row>
    <row r="35" spans="1:10" x14ac:dyDescent="0.2">
      <c r="A35" s="100" t="s">
        <v>468</v>
      </c>
      <c r="C35" s="100" t="s">
        <v>469</v>
      </c>
    </row>
    <row r="36" spans="1:10" x14ac:dyDescent="0.2">
      <c r="A36" s="100" t="s">
        <v>308</v>
      </c>
      <c r="C36" s="100" t="s">
        <v>470</v>
      </c>
    </row>
    <row r="37" spans="1:10" x14ac:dyDescent="0.2">
      <c r="A37" s="100" t="s">
        <v>471</v>
      </c>
      <c r="C37" s="100" t="s">
        <v>472</v>
      </c>
    </row>
    <row r="38" spans="1:10" x14ac:dyDescent="0.2">
      <c r="A38" s="100" t="s">
        <v>473</v>
      </c>
      <c r="C38" s="100" t="s">
        <v>474</v>
      </c>
    </row>
    <row r="39" spans="1:10" x14ac:dyDescent="0.2">
      <c r="A39" s="100" t="s">
        <v>475</v>
      </c>
      <c r="C39" s="101">
        <v>80157581</v>
      </c>
    </row>
    <row r="40" spans="1:10" x14ac:dyDescent="0.2">
      <c r="A40" s="100" t="s">
        <v>476</v>
      </c>
      <c r="C40" s="101">
        <v>34695138237</v>
      </c>
    </row>
    <row r="42" spans="1:10" x14ac:dyDescent="0.2">
      <c r="A42" s="100" t="s">
        <v>477</v>
      </c>
    </row>
    <row r="43" spans="1:10" x14ac:dyDescent="0.2">
      <c r="A43" s="240" t="s">
        <v>478</v>
      </c>
      <c r="B43" s="240"/>
      <c r="C43" s="240"/>
      <c r="D43" s="240"/>
      <c r="E43" s="240"/>
      <c r="F43" s="240"/>
      <c r="G43" s="240"/>
      <c r="H43" s="240"/>
      <c r="I43" s="240"/>
      <c r="J43" s="240"/>
    </row>
    <row r="44" spans="1:10" x14ac:dyDescent="0.2">
      <c r="A44" s="100" t="s">
        <v>515</v>
      </c>
    </row>
    <row r="46" spans="1:10" x14ac:dyDescent="0.2">
      <c r="A46" s="100" t="s">
        <v>479</v>
      </c>
    </row>
    <row r="47" spans="1:10" x14ac:dyDescent="0.2">
      <c r="A47" s="100" t="s">
        <v>516</v>
      </c>
    </row>
    <row r="49" spans="1:5" x14ac:dyDescent="0.2">
      <c r="A49" s="100" t="s">
        <v>480</v>
      </c>
    </row>
    <row r="50" spans="1:5" x14ac:dyDescent="0.2">
      <c r="A50" s="100" t="s">
        <v>481</v>
      </c>
    </row>
    <row r="52" spans="1:5" x14ac:dyDescent="0.2">
      <c r="A52" s="100" t="s">
        <v>482</v>
      </c>
    </row>
    <row r="53" spans="1:5" x14ac:dyDescent="0.2">
      <c r="A53" s="100" t="s">
        <v>517</v>
      </c>
    </row>
    <row r="55" spans="1:5" x14ac:dyDescent="0.2">
      <c r="A55" s="100" t="s">
        <v>483</v>
      </c>
    </row>
    <row r="56" spans="1:5" x14ac:dyDescent="0.2">
      <c r="A56" s="100" t="s">
        <v>484</v>
      </c>
    </row>
    <row r="57" spans="1:5" x14ac:dyDescent="0.2">
      <c r="A57" s="100" t="s">
        <v>485</v>
      </c>
    </row>
    <row r="59" spans="1:5" x14ac:dyDescent="0.2">
      <c r="A59" s="100" t="s">
        <v>486</v>
      </c>
    </row>
    <row r="60" spans="1:5" x14ac:dyDescent="0.2">
      <c r="A60" s="100" t="s">
        <v>487</v>
      </c>
      <c r="D60">
        <v>239</v>
      </c>
      <c r="E60" s="23"/>
    </row>
    <row r="62" spans="1:5" x14ac:dyDescent="0.2">
      <c r="A62" s="100" t="s">
        <v>488</v>
      </c>
    </row>
    <row r="63" spans="1:5" x14ac:dyDescent="0.2">
      <c r="A63" s="100" t="s">
        <v>489</v>
      </c>
    </row>
    <row r="65" spans="1:1" x14ac:dyDescent="0.2">
      <c r="A65" s="100" t="s">
        <v>490</v>
      </c>
    </row>
    <row r="66" spans="1:1" x14ac:dyDescent="0.2">
      <c r="A66" s="100" t="s">
        <v>518</v>
      </c>
    </row>
    <row r="68" spans="1:1" x14ac:dyDescent="0.2">
      <c r="A68" s="100" t="s">
        <v>491</v>
      </c>
    </row>
    <row r="69" spans="1:1" x14ac:dyDescent="0.2">
      <c r="A69" s="100" t="s">
        <v>492</v>
      </c>
    </row>
    <row r="70" spans="1:1" x14ac:dyDescent="0.2">
      <c r="A70" s="100"/>
    </row>
    <row r="71" spans="1:1" x14ac:dyDescent="0.2">
      <c r="A71" s="100" t="s">
        <v>493</v>
      </c>
    </row>
    <row r="72" spans="1:1" x14ac:dyDescent="0.2">
      <c r="A72" s="100" t="s">
        <v>519</v>
      </c>
    </row>
    <row r="74" spans="1:1" x14ac:dyDescent="0.2">
      <c r="A74" s="100" t="s">
        <v>494</v>
      </c>
    </row>
    <row r="75" spans="1:1" x14ac:dyDescent="0.2">
      <c r="A75" s="100" t="s">
        <v>520</v>
      </c>
    </row>
    <row r="77" spans="1:1" x14ac:dyDescent="0.2">
      <c r="A77" s="100" t="s">
        <v>495</v>
      </c>
    </row>
    <row r="78" spans="1:1" x14ac:dyDescent="0.2">
      <c r="A78" s="100" t="s">
        <v>496</v>
      </c>
    </row>
    <row r="80" spans="1:1" x14ac:dyDescent="0.2">
      <c r="A80" s="100" t="s">
        <v>497</v>
      </c>
    </row>
    <row r="81" spans="1:5" x14ac:dyDescent="0.2">
      <c r="A81" s="102" t="s">
        <v>498</v>
      </c>
      <c r="C81" s="102"/>
      <c r="E81" s="102"/>
    </row>
    <row r="82" spans="1:5" x14ac:dyDescent="0.2">
      <c r="A82" s="100"/>
      <c r="C82" s="103"/>
      <c r="E82" s="100"/>
    </row>
    <row r="83" spans="1:5" x14ac:dyDescent="0.2">
      <c r="A83" s="100" t="s">
        <v>499</v>
      </c>
    </row>
    <row r="84" spans="1:5" x14ac:dyDescent="0.2">
      <c r="A84" s="100" t="s">
        <v>500</v>
      </c>
    </row>
    <row r="86" spans="1:5" x14ac:dyDescent="0.2">
      <c r="A86" s="100" t="s">
        <v>501</v>
      </c>
    </row>
    <row r="87" spans="1:5" x14ac:dyDescent="0.2">
      <c r="A87" s="100" t="s">
        <v>502</v>
      </c>
    </row>
    <row r="89" spans="1:5" x14ac:dyDescent="0.2">
      <c r="A89" s="100" t="s">
        <v>503</v>
      </c>
    </row>
    <row r="90" spans="1:5" x14ac:dyDescent="0.2">
      <c r="A90" s="100" t="s">
        <v>504</v>
      </c>
    </row>
    <row r="92" spans="1:5" x14ac:dyDescent="0.2">
      <c r="A92" s="100" t="s">
        <v>505</v>
      </c>
    </row>
    <row r="93" spans="1:5" x14ac:dyDescent="0.2">
      <c r="A93" s="100" t="s">
        <v>504</v>
      </c>
    </row>
    <row r="95" spans="1:5" x14ac:dyDescent="0.2">
      <c r="A95" s="100" t="s">
        <v>506</v>
      </c>
    </row>
    <row r="96" spans="1:5" x14ac:dyDescent="0.2">
      <c r="A96" s="100" t="s">
        <v>507</v>
      </c>
    </row>
    <row r="98" spans="1:1" x14ac:dyDescent="0.2">
      <c r="A98" s="100" t="s">
        <v>508</v>
      </c>
    </row>
    <row r="99" spans="1:1" x14ac:dyDescent="0.2">
      <c r="A99" s="100" t="s">
        <v>521</v>
      </c>
    </row>
    <row r="101" spans="1:1" x14ac:dyDescent="0.2">
      <c r="A101" s="100" t="s">
        <v>509</v>
      </c>
    </row>
    <row r="102" spans="1:1" x14ac:dyDescent="0.2">
      <c r="A102" s="100" t="s">
        <v>510</v>
      </c>
    </row>
    <row r="104" spans="1:1" x14ac:dyDescent="0.2">
      <c r="A104" s="100" t="s">
        <v>511</v>
      </c>
    </row>
    <row r="105" spans="1:1" x14ac:dyDescent="0.2">
      <c r="A105" s="100" t="s">
        <v>522</v>
      </c>
    </row>
    <row r="107" spans="1:1" x14ac:dyDescent="0.2">
      <c r="A107" s="100" t="s">
        <v>512</v>
      </c>
    </row>
    <row r="108" spans="1:1" x14ac:dyDescent="0.2">
      <c r="A108" s="100" t="s">
        <v>523</v>
      </c>
    </row>
    <row r="110" spans="1:1" x14ac:dyDescent="0.2">
      <c r="A110" s="100" t="s">
        <v>513</v>
      </c>
    </row>
    <row r="111" spans="1:1" x14ac:dyDescent="0.2">
      <c r="A111" s="100" t="s">
        <v>514</v>
      </c>
    </row>
  </sheetData>
  <mergeCells count="2">
    <mergeCell ref="A1:J30"/>
    <mergeCell ref="A43:J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2026-04-17T16:59:13Z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