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Z:\Konsolidacija\2024\09.2024\TFI\konsolidirani\za burzu\"/>
    </mc:Choice>
  </mc:AlternateContent>
  <xr:revisionPtr revIDLastSave="0" documentId="13_ncr:1_{08E71B49-8058-4216-AE91-9D66A4AD198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6320" windowWidth="29040" windowHeight="15720" firstSheet="1"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 r:id="rId9"/>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 i="22" l="1"/>
  <c r="Q58" i="22" l="1"/>
  <c r="Q57" i="22"/>
  <c r="Q56" i="22"/>
  <c r="Q55" i="22"/>
  <c r="Q54" i="22"/>
  <c r="Q53" i="22"/>
  <c r="Q52" i="22"/>
  <c r="Q51" i="22"/>
  <c r="Q50" i="22"/>
  <c r="Q49" i="22"/>
  <c r="Q48" i="22"/>
  <c r="Q47" i="22"/>
  <c r="Q46" i="22"/>
  <c r="W38" i="22" l="1"/>
  <c r="W37"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I21" i="21"/>
  <c r="H21" i="2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6" i="19" l="1"/>
  <c r="K68" i="19"/>
  <c r="H67" i="19"/>
  <c r="H68" i="19"/>
  <c r="I66" i="19"/>
  <c r="I68" i="19"/>
  <c r="I67" i="19"/>
  <c r="J67" i="19"/>
  <c r="J68" i="19"/>
</calcChain>
</file>

<file path=xl/sharedStrings.xml><?xml version="1.0" encoding="utf-8"?>
<sst xmlns="http://schemas.openxmlformats.org/spreadsheetml/2006/main" count="714" uniqueCount="665">
  <si>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</si>
  <si>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</si>
  <si>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</si>
  <si>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</si>
  <si>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</si>
  <si>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</si>
  <si>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</si>
  <si>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</si>
  <si>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</si>
  <si>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</si>
  <si>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</si>
  <si>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</si>
  <si>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</si>
  <si>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</si>
  <si>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</si>
  <si>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</si>
  <si>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</si>
  <si>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</si>
  <si>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</si>
  <si>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</si>
  <si>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</si>
  <si>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</si>
  <si>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</si>
  <si>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</si>
  <si>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</si>
  <si>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</si>
  <si>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</si>
  <si>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</si>
  <si>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</si>
  <si>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</si>
  <si>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</si>
  <si>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</si>
  <si>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</si>
  <si>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</si>
  <si>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</si>
  <si>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</si>
  <si>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</si>
  <si>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</si>
  <si>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</si>
  <si>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</si>
  <si>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</si>
  <si>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</si>
  <si>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</si>
  <si>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</si>
  <si>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</si>
  <si>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</si>
  <si>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</si>
  <si>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</si>
  <si>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</si>
  <si>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</si>
  <si>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</si>
  <si>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</si>
  <si>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</si>
  <si>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</si>
  <si>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</si>
  <si>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</si>
  <si>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</si>
  <si>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</si>
  <si>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</si>
  <si>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</si>
  <si>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</si>
  <si>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</si>
  <si>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</si>
  <si>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</si>
  <si>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</si>
  <si>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</si>
  <si>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</si>
  <si>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</si>
  <si>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</si>
  <si>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</si>
  <si>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</si>
  <si>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</si>
  <si>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</si>
  <si>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</si>
  <si>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</si>
  <si>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</si>
  <si>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</si>
  <si>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</si>
  <si>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</si>
  <si>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</si>
  <si>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</si>
  <si>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</si>
  <si>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</si>
  <si>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</si>
  <si>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</si>
  <si>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</si>
  <si>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</si>
  <si>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</si>
  <si>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</si>
  <si>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</si>
  <si>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</si>
  <si>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</si>
  <si>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</si>
  <si>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</si>
  <si>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</si>
  <si>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</si>
  <si>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</si>
  <si>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</si>
  <si>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</si>
  <si>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</si>
  <si>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</si>
  <si>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</si>
  <si>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</si>
  <si>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</si>
  <si>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</si>
  <si>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</si>
  <si>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</si>
  <si>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</si>
  <si>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</si>
  <si>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</si>
  <si>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</si>
  <si>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</si>
  <si>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</si>
  <si>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</si>
  <si>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</si>
  <si>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</si>
  <si>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</si>
  <si>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</si>
  <si>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</si>
  <si>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</si>
  <si>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</si>
  <si>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</si>
  <si>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</si>
  <si>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</si>
  <si>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</si>
  <si>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</si>
  <si>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</si>
  <si>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</si>
  <si>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</si>
  <si>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</si>
  <si>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</si>
  <si>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</si>
  <si>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</si>
  <si>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</si>
  <si>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</si>
  <si>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</si>
  <si>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</si>
  <si>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</si>
  <si>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</si>
  <si>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</si>
  <si>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</si>
  <si>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</si>
  <si>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</si>
  <si>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</si>
  <si>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</si>
  <si>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</si>
  <si>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</si>
  <si>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</si>
  <si>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</si>
  <si>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</si>
  <si>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</si>
  <si>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</si>
  <si>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</si>
  <si>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</si>
  <si>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</si>
  <si>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</si>
  <si>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</si>
  <si>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</si>
  <si>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</si>
  <si>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</si>
  <si>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</si>
  <si>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</si>
  <si>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</si>
  <si>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</si>
  <si>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</si>
  <si>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</si>
  <si>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</si>
  <si>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</si>
  <si>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</si>
  <si>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</si>
  <si>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</si>
  <si>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</si>
  <si>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</si>
  <si>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</si>
  <si>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</si>
  <si>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</si>
  <si>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</si>
  <si>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</si>
  <si>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</si>
  <si>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</si>
  <si>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</si>
  <si>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</si>
  <si>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</si>
  <si>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</si>
  <si>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</si>
  <si>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</si>
  <si>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</si>
  <si>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</si>
  <si>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</si>
  <si>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</si>
  <si>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</si>
  <si>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</si>
  <si>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</si>
  <si>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</si>
  <si>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</si>
  <si>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</si>
  <si>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</si>
  <si>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</si>
  <si>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</si>
  <si>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</si>
  <si>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</si>
  <si>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</si>
  <si>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</si>
  <si>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</si>
  <si>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</si>
  <si>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</si>
  <si>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</si>
  <si>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</si>
  <si>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</si>
  <si>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</si>
  <si>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</si>
  <si>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</si>
  <si>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</si>
  <si>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</si>
  <si>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</si>
  <si>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</si>
  <si>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</si>
  <si>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</si>
  <si>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</si>
  <si>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</si>
  <si>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</si>
  <si>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</si>
  <si>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</si>
  <si>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</si>
  <si>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</si>
  <si>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</si>
  <si>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</si>
  <si>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</si>
  <si>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</si>
  <si>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</si>
  <si>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</si>
  <si>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</si>
  <si>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</si>
  <si>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</si>
  <si>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</si>
  <si>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</si>
  <si>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</si>
  <si>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</si>
  <si>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</si>
  <si>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</si>
  <si>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</si>
  <si>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</si>
  <si>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</si>
  <si>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</si>
  <si>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</si>
  <si>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</si>
  <si>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</si>
  <si>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</si>
  <si>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</si>
  <si>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</si>
  <si>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</si>
  <si>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</si>
  <si>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</si>
  <si>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</si>
  <si>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</si>
  <si>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</si>
  <si>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</si>
  <si>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</si>
  <si>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</si>
  <si>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</si>
  <si>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</si>
  <si>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</si>
  <si>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</si>
  <si>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</si>
  <si>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</si>
  <si>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</si>
  <si>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</si>
  <si>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</si>
  <si>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</si>
  <si>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</si>
  <si>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</si>
  <si>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</si>
  <si>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</si>
  <si>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</si>
  <si>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</si>
  <si>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</si>
  <si>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</si>
  <si>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</si>
  <si>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</si>
  <si>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</si>
  <si>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</si>
  <si>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</si>
  <si>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</si>
  <si>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</si>
  <si>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</si>
  <si>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</si>
  <si>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</si>
  <si>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</si>
  <si>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</si>
  <si>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</si>
  <si>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</si>
  <si>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</si>
  <si>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</si>
  <si>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</si>
  <si>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</si>
  <si>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</si>
  <si>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</si>
  <si>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</si>
  <si>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</si>
  <si>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</si>
  <si>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</si>
  <si>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</si>
  <si>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</si>
  <si>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</si>
  <si>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</si>
  <si>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</si>
  <si>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</si>
  <si>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</si>
  <si>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</si>
  <si>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</si>
  <si>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</si>
  <si>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</si>
  <si>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</si>
  <si>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</si>
  <si>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</si>
  <si>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</si>
  <si>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</si>
  <si>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</si>
  <si>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</si>
  <si>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</si>
  <si>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</si>
  <si>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</si>
  <si>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</si>
  <si>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</si>
  <si>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</si>
  <si>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</si>
  <si>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</si>
  <si>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</si>
  <si>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</si>
  <si>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</si>
  <si>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</si>
  <si>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</si>
  <si>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</si>
  <si>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</si>
  <si>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</si>
  <si>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</si>
  <si>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</si>
  <si>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</si>
  <si>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</si>
  <si>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</si>
  <si>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</si>
  <si>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</si>
  <si>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</si>
  <si>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</si>
  <si>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</si>
  <si>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</si>
  <si>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</si>
  <si>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</si>
  <si>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</si>
  <si>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</si>
  <si>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</si>
  <si>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</si>
  <si>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</si>
  <si>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</si>
  <si>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</si>
  <si>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</si>
  <si>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</si>
  <si>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</si>
  <si>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</si>
  <si>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</si>
  <si>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</si>
  <si>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</si>
  <si>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</si>
  <si>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</si>
  <si>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</si>
  <si>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</si>
  <si>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</si>
  <si>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</si>
  <si>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</si>
  <si>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</si>
  <si>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</si>
  <si>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</si>
  <si>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</si>
  <si>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</si>
  <si>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</si>
  <si>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</si>
  <si>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</si>
  <si>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</si>
  <si>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</si>
  <si>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</si>
  <si>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</si>
  <si>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</si>
  <si>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</si>
  <si>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</si>
  <si>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</si>
  <si>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</si>
  <si>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</si>
  <si>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</si>
  <si>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</si>
  <si>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</si>
  <si>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</si>
  <si>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</si>
  <si>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</si>
  <si>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</si>
  <si>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</si>
  <si>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</si>
  <si>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</si>
  <si>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</si>
  <si>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</si>
  <si>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</si>
  <si>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</si>
  <si>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</si>
  <si>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</si>
  <si>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</si>
  <si>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</si>
  <si>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</si>
  <si>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</si>
  <si>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</si>
  <si>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</si>
  <si>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</si>
  <si>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</si>
  <si>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</si>
  <si>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</si>
  <si>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</si>
  <si>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</si>
  <si>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</si>
  <si>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</si>
  <si>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</si>
  <si>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</si>
  <si>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</si>
  <si>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</si>
  <si>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</si>
  <si>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</si>
  <si>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</si>
  <si>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</si>
  <si>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</si>
  <si>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</si>
  <si>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</si>
  <si>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</si>
  <si>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</si>
  <si>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</si>
  <si>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</si>
  <si>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</si>
  <si>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</si>
  <si>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</si>
  <si>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</si>
  <si>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</si>
  <si>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</si>
  <si>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</si>
  <si>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</si>
  <si>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</si>
  <si>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</si>
  <si>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</si>
  <si>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</si>
  <si>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</si>
  <si>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</si>
  <si>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</si>
  <si>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</si>
  <si>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</si>
  <si>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</si>
  <si>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</si>
  <si>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</si>
  <si>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</si>
  <si>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</si>
  <si>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</si>
  <si>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</si>
  <si>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</si>
  <si>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</si>
  <si>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</si>
  <si>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</si>
  <si>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</si>
  <si>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</si>
  <si>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</si>
  <si>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</si>
  <si>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</si>
  <si>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</si>
  <si>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</si>
  <si>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</si>
  <si>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</si>
  <si>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</si>
  <si>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</si>
  <si>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</si>
  <si>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</si>
  <si>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</si>
  <si>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</si>
  <si>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</si>
  <si>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</si>
  <si>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</si>
  <si>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</si>
  <si>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</si>
  <si>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</si>
  <si>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</si>
  <si>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</si>
  <si>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</si>
  <si>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</si>
  <si>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</si>
  <si>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</si>
  <si>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</si>
  <si>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</si>
  <si>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</si>
  <si>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</si>
  <si>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</si>
  <si>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</si>
  <si>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</si>
  <si>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</si>
  <si>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</si>
  <si>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</si>
  <si>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</si>
  <si>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05012228</t>
  </si>
  <si>
    <t>081210030</t>
  </si>
  <si>
    <t>62230095889</t>
  </si>
  <si>
    <t>97643</t>
  </si>
  <si>
    <t>74780080JD6L45P7YG07</t>
  </si>
  <si>
    <t>HR</t>
  </si>
  <si>
    <t>Zagreb</t>
  </si>
  <si>
    <t>investitori@mplusgroup.eu</t>
  </si>
  <si>
    <t>www.mplusgroup.eu</t>
  </si>
  <si>
    <t>KD</t>
  </si>
  <si>
    <t>RN</t>
  </si>
  <si>
    <t>M plus Croatia d.o.o.</t>
  </si>
  <si>
    <t>M+ Agent d.o.o.</t>
  </si>
  <si>
    <t>Smartflex d.o.o.</t>
  </si>
  <si>
    <t>Smartflex sourcing d.o.o.</t>
  </si>
  <si>
    <t>Šmartinska cesta 52, Ljubljana, 1000 Ljubljana, Slovenija</t>
  </si>
  <si>
    <t>272 Tosin Bunar Street, Novi Beograd, Srbija</t>
  </si>
  <si>
    <t>Technologies Services Holding B.V.</t>
  </si>
  <si>
    <t>Naritaweg 165, Telestone 8, Amsterdam, Nizozemska</t>
  </si>
  <si>
    <t>TVPD Holdings B.V.</t>
  </si>
  <si>
    <t>117 Mladena Stojanovica Street, 78000 Banja Luka, BiH</t>
  </si>
  <si>
    <t>Džemala Bijedića 39, Sarajevo, BiH</t>
  </si>
  <si>
    <t>65-01-0742-16</t>
  </si>
  <si>
    <t>Calyx d.o.o.</t>
  </si>
  <si>
    <t>CMC İletişim ve Çağrı Merkezi Hizmetleri A.Ş.</t>
  </si>
  <si>
    <t>Kagithane, Caglayan Mah, Karaagac Sok. ISS No:2/10, Istanbul, Turska</t>
  </si>
  <si>
    <t>RGN İletişim Hizmetleri A.Ş.</t>
  </si>
  <si>
    <t>Pit İnsan Kaynakları ve Danışmanlık A.Ş.</t>
  </si>
  <si>
    <t>207694-5</t>
  </si>
  <si>
    <t>ISS Sigorta Acentelik Hizmetleri A.Ş.</t>
  </si>
  <si>
    <t>Geomant Global d.o.o.</t>
  </si>
  <si>
    <t>Geomant SRL</t>
  </si>
  <si>
    <t>Cluj-Nacopa city, Bd-ul 21 Decembrie 1989, no.37, ap.16, Cluj county, Rumunjska</t>
  </si>
  <si>
    <t>J12/1990/2010</t>
  </si>
  <si>
    <t>Geomant UK limited</t>
  </si>
  <si>
    <t>Turnpike Gate House, Alcester Heath, Warwickshire, B49 5JG. UK</t>
  </si>
  <si>
    <t>Inova Solutions Inc</t>
  </si>
  <si>
    <t>54-1244668</t>
  </si>
  <si>
    <t>Geomant Algotech Zrt.</t>
  </si>
  <si>
    <t>Budapest 1123, Alkotas u. 50. Mađarska</t>
  </si>
  <si>
    <t>01-10-048136</t>
  </si>
  <si>
    <t>Meritus Global Real Estate Management d.o.o.</t>
  </si>
  <si>
    <t>Meritus Global Technology d.o.o.</t>
  </si>
  <si>
    <t>Meritus Global Strategics d.o.o.</t>
  </si>
  <si>
    <t>BULB d.o.o.</t>
  </si>
  <si>
    <t>Bulb Upravljanje d.o.o.</t>
  </si>
  <si>
    <t>Georgia, Tbilisi, Vaja Pshavela Ave. 71a</t>
  </si>
  <si>
    <t>M+ Deutschland BPTO Gmbh</t>
  </si>
  <si>
    <t>HRB 235298 B</t>
  </si>
  <si>
    <t>HRB 100754</t>
  </si>
  <si>
    <t>HRB 202393</t>
  </si>
  <si>
    <t>Prenzlau, Neubrandenburger Straβe 14, Njemačka</t>
  </si>
  <si>
    <t>HRB 5479 NP</t>
  </si>
  <si>
    <t>Leipzig, Katharinenstraβe 17, Njemačka</t>
  </si>
  <si>
    <t>HRB 30580</t>
  </si>
  <si>
    <t>Lüneburg , Häcklinger Weg 66, Njemačka</t>
  </si>
  <si>
    <t>HRB 201278</t>
  </si>
  <si>
    <t>Magdeburg, Schleinufer 16-18, Njemačka</t>
  </si>
  <si>
    <t>HRB 20755</t>
  </si>
  <si>
    <t>HRB 205650</t>
  </si>
  <si>
    <t>BusinessLine GmbH</t>
  </si>
  <si>
    <t>HRB 200139</t>
  </si>
  <si>
    <t>Braunschweig, Böcklerstraβe 219 B, Njemačka</t>
  </si>
  <si>
    <t>HRB 3695</t>
  </si>
  <si>
    <t>HRB 206300</t>
  </si>
  <si>
    <t>HRB 20273</t>
  </si>
  <si>
    <t>Bielefeld, Am Ellerbrocks Hof 2-6, Njemačka</t>
  </si>
  <si>
    <t>HRB 41745</t>
  </si>
  <si>
    <t>Bremen, Hutfilterstraβe 24, Njemačka</t>
  </si>
  <si>
    <t>HRB 30272</t>
  </si>
  <si>
    <t>C. Teobaldo Power 1, Maspalomas, Španjolska</t>
  </si>
  <si>
    <t>HRB GC-47749</t>
  </si>
  <si>
    <t>Naritaweg 165, Amsterdam, Nizozemska</t>
  </si>
  <si>
    <t>Via Industrie 25, 6512 Giubiasco, Švicarska</t>
  </si>
  <si>
    <t>CH-501.3.016.666-8</t>
  </si>
  <si>
    <t>M Plus Smart Hub Romania SRL</t>
  </si>
  <si>
    <t>Real Estate Development projekti - Projekt Vukovarska d.o.o.</t>
  </si>
  <si>
    <t>Ulica grada Vukovara 23, Zagreb, Hrvatska</t>
  </si>
  <si>
    <t xml:space="preserve">
081455707</t>
  </si>
  <si>
    <t xml:space="preserve">
080825358</t>
  </si>
  <si>
    <t>SIA M+ Latvia</t>
  </si>
  <si>
    <t>Muitas iela 1, LV-1010, Riga, Latvija</t>
  </si>
  <si>
    <t>50203450321</t>
  </si>
  <si>
    <t>M+ Slovakia, s.r.o.</t>
  </si>
  <si>
    <t xml:space="preserve">54 938 180 </t>
  </si>
  <si>
    <t>No</t>
  </si>
  <si>
    <t>n/a</t>
  </si>
  <si>
    <t xml:space="preserve">00385 (1) 6447 899 </t>
  </si>
  <si>
    <t>Submitter: Meritus ulaganja d.d.</t>
  </si>
  <si>
    <t>Filip Ružička</t>
  </si>
  <si>
    <t>filip.ruzicka@mplusgroup.eu</t>
  </si>
  <si>
    <t>Workplace Projekt - Adria d.o.o. za usluge</t>
  </si>
  <si>
    <t>Ne</t>
  </si>
  <si>
    <t>Workplace Projekt d.o.o. za usluge</t>
  </si>
  <si>
    <t>MPS Integration d.o.o.</t>
  </si>
  <si>
    <t>Bulevar Milutina Milankovića 11g, Beograd, Srbija</t>
  </si>
  <si>
    <t>Integrator Holding d.o.o.</t>
  </si>
  <si>
    <t>Manpower d.o.o., Slovenia</t>
  </si>
  <si>
    <t>Vilharjeva cesta 46, Ljubljana, Slovenija</t>
  </si>
  <si>
    <t>ManpowerGroup Bulgaria</t>
  </si>
  <si>
    <t>14, Filip Kutev str, Sofia, Bugarska</t>
  </si>
  <si>
    <t>Manpower Bulgaria</t>
  </si>
  <si>
    <t>Business Integrator d.o.o.</t>
  </si>
  <si>
    <t>Bulevar Mihajla Pupina 6a, Beograd, Srbija</t>
  </si>
  <si>
    <t>Manpower Munkaerő Szervezési Kft</t>
  </si>
  <si>
    <t>Váci road 76., Budapest, Mađarska</t>
  </si>
  <si>
    <t>10407745-2-41</t>
  </si>
  <si>
    <t xml:space="preserve">Manpower Business Solutions Kft </t>
  </si>
  <si>
    <t>14073463-2-41</t>
  </si>
  <si>
    <t xml:space="preserve">Manpower d.o.o. </t>
  </si>
  <si>
    <t xml:space="preserve">Manpower Savjetovanje d.o.o. </t>
  </si>
  <si>
    <t>Fra Andjela Zvizdovica 1, Sarajevo, Bosna i Hercegovina</t>
  </si>
  <si>
    <t>065-0-22-004153</t>
  </si>
  <si>
    <t xml:space="preserve">Manpower Business Solutions d.o.o. </t>
  </si>
  <si>
    <t>Ulica grada Vukovara 23</t>
  </si>
  <si>
    <t>Konverzija d.o.o.</t>
  </si>
  <si>
    <t>Slovenčeva ulica 24, Ljubljana, Slovenija</t>
  </si>
  <si>
    <t>NOTES TO FINANCIAL STATEMENTS - TFI
(drawn up for quarterly reporting periods)
Name of the issuer:   Meritus Ulaganja d.d.
Personal identification number (OIB):   62230095889
Reporting period: 1 January 2023 - 30 September 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In cases where a member of the Group is classified as a hyperinflationary economy, indexation is applied in accordance with IAS 29. In 2022, the Republic of Turkey met the requirements of IAS 29 for the sais classification, and the corresponding indexes were applied to the comparative data for the year 2022, and to current data for 2023. The effects of this indexation on previously published data as of September 30, 2022 are presented in the following table:
The introduction of the euro as the official currency in the Republic of Croatia represents a change in the functional currency that will be calculated prospectively and does not represent an event after the reporting date that requires retroactive changes in our financial statements
b) information on the access to the latest annual financial statements, for the purpose of understanding information published in the notes to financial statements drawn up for the semi-annual reporting period 
Access is provided on official webpage (https://mplusgroup.eu/financial-reports).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There were no changes in accounting policies compared to previous periods.
d) a description of the financial performance in the case of the issuer whose business is seasonal (items 37 and 38 IAS 34 - Interim financial reporting)    
n/a  
e) other comments prescribed by IAS 34 - Interim financial reporting           
n/a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n/a
2. adopted accounting policies (only an indication of whether there has been a change from the previous period)
 There were no changes in the applied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There are no financial liabilities, guarantees or contingencies that are not included in the balance sheet.
4.  the amount and nature of individual items of income or expenditure which are of exceptional size or incidence
n/a
5. amounts owed by the undertaking and falling due after more than five years, as well as the total debts of the undertaking covered by valuable security furnished by the undertaking, specifying the type and form of security
Of the total debts, EUR 10,352,7125.15 is due after more than 5 years. Total debts to banks and financial institutions are covered by promissory notes and by collateral.
6. average number of employees during the financial year
12,452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n/a    
8. where a provision for deferred tax is recognised in the balance sheet, the deferred tax balances at the end of the financial year, and the movement in those balances during the financial year     
The value of Deferred Tax Assets recognized is EUR 3,003,448, while Deferred Tax Liabilities amount to EUR 733,179.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n/a
10. the number and the nominal value or, in the absence of a nominal value, the accounting par value of the shares subscribed during the financial year within the limits of the authorised capital
n/a                                                                                                                                                                                         
11. the existence of any participation certificates, convertible debentures, warrants, options or similar securities or rights, with an indication of their number and the rights they confer   
n/a                                                                                                                                                                                                                  
12. the name, registered office and legal form of each of the undertakings of which the undertaking is a member having unlimited liability                  
n/a                                                                                                                                                                                                                                                                               
13. the name and registered office of the undertaking which draws up the consolidated financial statements of the largest group of undertakings of which the undertaking forms part as a controlled group member                                                                             
n/a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n/a
15. the place where copies of the consolidated financial statements referred to in points 13 and 14 may be obtained, provided that they are available
n/a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n/a
17. the nature and the financial effect of material events arising after the balance sheet date which are not reflected in the profit and loss account or balance sheet</t>
  </si>
  <si>
    <t>balance as at 30.09.2024</t>
  </si>
  <si>
    <t>for the period 01.01.2024 to 30.09.2024</t>
  </si>
  <si>
    <t>for the period 01.01.2024 . to 30.09.2024.</t>
  </si>
  <si>
    <t>Ulica Vjekoslava Heinzela 62A, 10000 Zagreb, Hrvatska</t>
  </si>
  <si>
    <t>Ulica grada Vukovara 23, 10000 Zagreb, Hrvatska</t>
  </si>
  <si>
    <t>Vorkplejs Proekt Doel Skopje</t>
  </si>
  <si>
    <t>Ul. Filip Vtori Makedonski br. 3, Skopje, Makedonija</t>
  </si>
  <si>
    <t>M Plus Slovenija d.o.o.</t>
  </si>
  <si>
    <t>M Plus Serbia d.o.o.</t>
  </si>
  <si>
    <t>M Plus BL d.o.o.</t>
  </si>
  <si>
    <t xml:space="preserve">M+ BH d.o.o. </t>
  </si>
  <si>
    <t xml:space="preserve">Meritus Plus Centar d.o.o. </t>
  </si>
  <si>
    <t>300 E Main Street, Charlottesville, SAD</t>
  </si>
  <si>
    <t>M+ Georgia LLC</t>
  </si>
  <si>
    <t>Büddenstedter Weg 1, 38350 Helmstedt, Njemačka</t>
  </si>
  <si>
    <t xml:space="preserve">VORKPLEJS POSREDUVANJE I PRIVREMENO VRABOTUVANJE </t>
  </si>
  <si>
    <t>Ul. Filip vtori Makedonski br.3 / del 2-1 kat 4, Skopje centar, Skopje, Sjeverna Makedonija</t>
  </si>
  <si>
    <t>Mplus Germany GmbH</t>
  </si>
  <si>
    <t>Mplus Helmstedt GmbH</t>
  </si>
  <si>
    <t>Mplus Prenzlau GmbH</t>
  </si>
  <si>
    <t>Mplus Leipzig GmbH</t>
  </si>
  <si>
    <t>Mplus Lüneburg GmbH</t>
  </si>
  <si>
    <t>Mplus Magdeburg GmbH</t>
  </si>
  <si>
    <t>Mplus Sales GmbH</t>
  </si>
  <si>
    <t>Mplus Braunschweig GmbH</t>
  </si>
  <si>
    <t>ISF MicroUnits GmbH</t>
  </si>
  <si>
    <t>Mplus Halle GmbH</t>
  </si>
  <si>
    <t>Franckestraβe 1, Halle (Saale), Njemačka</t>
  </si>
  <si>
    <t>Mplus Bielefeld GmbH</t>
  </si>
  <si>
    <t>Mplus Bremen GmbH</t>
  </si>
  <si>
    <t>Mplus Gran Canaria S.L.U.</t>
  </si>
  <si>
    <t>Moderna Ventures B.V.</t>
  </si>
  <si>
    <t>Moderna Ventures S.A.</t>
  </si>
  <si>
    <t>Splaiul Independenţei nr. 319, Sectorul 6, Cladire ob. 403A, Scara 1, Etaj 2 Dreapta, Bukurešt, Rumunjska</t>
  </si>
  <si>
    <t>Zeleni Horizont d.o.o.</t>
  </si>
  <si>
    <t>Šmartinska cesta 52, 1000 Ljubljana, Slovenija</t>
  </si>
  <si>
    <t>VIZUAL 2 d.o.o.</t>
  </si>
  <si>
    <t>Jarošova 1,  Bratislava - mestská časť Nové Mesto  831 03, Bratislava, Slovačka</t>
  </si>
  <si>
    <t>Da</t>
  </si>
  <si>
    <t>Buzzeasy AI Kft</t>
  </si>
  <si>
    <t>Alkotás utca 50., Budimpešta, Mađarska</t>
  </si>
  <si>
    <t>01-09-421246</t>
  </si>
  <si>
    <t>Kanatol IEDC Limited</t>
  </si>
  <si>
    <t>Nicosia 10-12 Florinis Street, Cipar</t>
  </si>
  <si>
    <t>HR434019</t>
  </si>
  <si>
    <t>Future Food Solutions</t>
  </si>
  <si>
    <t>Pasteurjeva ulica 10, Ljubljana, Slovenija</t>
  </si>
  <si>
    <t>BOSQAR d.d.</t>
  </si>
  <si>
    <t>Submitter: BOSQAR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</si>
</sst>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font>
    <font>
      <b/>
      <sz val="9"/>
      <name val="Arial"/>
      <family val="2"/>
    </font>
    <font>
      <sz val="7"/>
      <name val="Arial"/>
      <family val="2"/>
      <charset val="238"/>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12">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2" fillId="0" borderId="0" applyNumberFormat="0" applyFill="0" applyBorder="0" applyAlignment="0" applyProtection="0"/>
    <xf numFmtId="0" fontId="4" fillId="0" borderId="0"/>
    <xf numFmtId="0" fontId="1" fillId="0" borderId="0"/>
    <xf numFmtId="0" fontId="4" fillId="0" borderId="0"/>
    <xf numFmtId="0" fontId="1" fillId="0" borderId="0"/>
    <xf numFmtId="0" fontId="45" fillId="0" borderId="0" applyNumberFormat="0" applyFill="0" applyBorder="0" applyAlignment="0" applyProtection="0"/>
  </cellStyleXfs>
  <cellXfs count="360">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18" fillId="0" borderId="38" xfId="0" applyNumberFormat="1" applyFont="1" applyBorder="1" applyAlignment="1">
      <alignment horizontal="center" vertical="center"/>
    </xf>
    <xf numFmtId="165" fontId="18" fillId="9" borderId="38" xfId="0" applyNumberFormat="1" applyFont="1" applyFill="1" applyBorder="1" applyAlignment="1">
      <alignment horizontal="center" vertical="center"/>
    </xf>
    <xf numFmtId="165" fontId="18" fillId="9" borderId="39"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0" fontId="6" fillId="3" borderId="41" xfId="0" applyFont="1" applyFill="1" applyBorder="1" applyAlignment="1">
      <alignment horizontal="center" vertical="center" wrapText="1"/>
    </xf>
    <xf numFmtId="0" fontId="18" fillId="3" borderId="41" xfId="0" applyFont="1" applyFill="1" applyBorder="1" applyAlignment="1">
      <alignment horizontal="center" vertical="center"/>
    </xf>
    <xf numFmtId="3" fontId="18" fillId="3" borderId="41" xfId="0" applyNumberFormat="1" applyFont="1" applyFill="1" applyBorder="1" applyAlignment="1">
      <alignment horizontal="center" vertical="center" wrapText="1"/>
    </xf>
    <xf numFmtId="164" fontId="6" fillId="0" borderId="41" xfId="0" applyNumberFormat="1" applyFont="1" applyBorder="1" applyAlignment="1">
      <alignment horizontal="center" vertical="center"/>
    </xf>
    <xf numFmtId="164" fontId="6" fillId="9" borderId="41" xfId="0" applyNumberFormat="1" applyFont="1" applyFill="1" applyBorder="1" applyAlignment="1">
      <alignment horizontal="center" vertical="center"/>
    </xf>
    <xf numFmtId="0" fontId="18" fillId="3" borderId="41" xfId="3" applyFont="1" applyFill="1" applyBorder="1" applyAlignment="1">
      <alignment horizontal="center" vertical="center"/>
    </xf>
    <xf numFmtId="3" fontId="18" fillId="3" borderId="41" xfId="3" applyNumberFormat="1" applyFont="1" applyFill="1" applyBorder="1" applyAlignment="1">
      <alignment horizontal="center" vertical="center" wrapText="1"/>
    </xf>
    <xf numFmtId="0" fontId="13" fillId="0" borderId="0" xfId="3" applyAlignment="1">
      <alignment wrapText="1"/>
    </xf>
    <xf numFmtId="0" fontId="6" fillId="3" borderId="15" xfId="3" applyFont="1" applyFill="1" applyBorder="1" applyAlignment="1">
      <alignment horizontal="center" vertical="center" wrapText="1"/>
    </xf>
    <xf numFmtId="0" fontId="18" fillId="3" borderId="14" xfId="3" applyFont="1" applyFill="1" applyBorder="1" applyAlignment="1">
      <alignment horizontal="center" vertical="center" wrapText="1"/>
    </xf>
    <xf numFmtId="164" fontId="6" fillId="0" borderId="27" xfId="0" applyNumberFormat="1" applyFont="1" applyBorder="1" applyAlignment="1">
      <alignment horizontal="center" vertical="center" wrapText="1"/>
    </xf>
    <xf numFmtId="164" fontId="6" fillId="10" borderId="12" xfId="0" applyNumberFormat="1"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164" fontId="6" fillId="10" borderId="13" xfId="0" applyNumberFormat="1" applyFont="1" applyFill="1" applyBorder="1" applyAlignment="1">
      <alignment horizontal="center" vertical="center" wrapText="1"/>
    </xf>
    <xf numFmtId="0" fontId="18" fillId="3" borderId="14" xfId="3" applyFont="1" applyFill="1" applyBorder="1" applyAlignment="1">
      <alignment horizontal="center" vertical="center"/>
    </xf>
    <xf numFmtId="164" fontId="6" fillId="0" borderId="27" xfId="0" applyNumberFormat="1" applyFont="1" applyBorder="1" applyAlignment="1">
      <alignment horizontal="center" vertical="center"/>
    </xf>
    <xf numFmtId="164" fontId="6" fillId="0" borderId="12" xfId="0" applyNumberFormat="1" applyFont="1" applyBorder="1" applyAlignment="1">
      <alignment horizontal="center" vertical="center"/>
    </xf>
    <xf numFmtId="164" fontId="6" fillId="10" borderId="12" xfId="0" applyNumberFormat="1" applyFont="1" applyFill="1" applyBorder="1" applyAlignment="1">
      <alignment horizontal="center" vertical="center"/>
    </xf>
    <xf numFmtId="164" fontId="6" fillId="10" borderId="13" xfId="0" applyNumberFormat="1" applyFont="1" applyFill="1" applyBorder="1" applyAlignment="1">
      <alignment horizontal="center" vertical="center"/>
    </xf>
    <xf numFmtId="3" fontId="7" fillId="0" borderId="41" xfId="0" applyNumberFormat="1" applyFont="1" applyBorder="1" applyAlignment="1" applyProtection="1">
      <alignment horizontal="right" vertical="center" shrinkToFit="1"/>
      <protection locked="0"/>
    </xf>
    <xf numFmtId="3" fontId="23" fillId="9" borderId="41"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17" fillId="0" borderId="41" xfId="0" applyNumberFormat="1" applyFont="1" applyBorder="1" applyAlignment="1" applyProtection="1">
      <alignment horizontal="right" vertical="center" shrinkToFit="1"/>
      <protection locked="0"/>
    </xf>
    <xf numFmtId="3" fontId="7" fillId="0" borderId="41" xfId="0" applyNumberFormat="1" applyFont="1" applyBorder="1" applyAlignment="1" applyProtection="1">
      <alignment vertical="center"/>
      <protection locked="0"/>
    </xf>
    <xf numFmtId="3" fontId="18" fillId="3" borderId="15" xfId="3" applyNumberFormat="1" applyFont="1" applyFill="1" applyBorder="1" applyAlignment="1">
      <alignment horizontal="center" vertical="center" wrapText="1"/>
    </xf>
    <xf numFmtId="3" fontId="18" fillId="3" borderId="14" xfId="3" applyNumberFormat="1" applyFont="1" applyFill="1" applyBorder="1" applyAlignment="1">
      <alignment horizontal="center" vertical="center" wrapText="1"/>
    </xf>
    <xf numFmtId="3" fontId="7" fillId="0" borderId="27" xfId="0" applyNumberFormat="1" applyFont="1" applyBorder="1" applyAlignment="1" applyProtection="1">
      <alignment horizontal="right" vertical="center" wrapText="1"/>
      <protection locked="0"/>
    </xf>
    <xf numFmtId="3" fontId="17" fillId="10" borderId="12" xfId="0" applyNumberFormat="1" applyFont="1" applyFill="1" applyBorder="1" applyAlignment="1">
      <alignment horizontal="right" vertical="center" wrapText="1"/>
    </xf>
    <xf numFmtId="3" fontId="7" fillId="0" borderId="12" xfId="0" applyNumberFormat="1" applyFont="1" applyBorder="1" applyAlignment="1" applyProtection="1">
      <alignment horizontal="right" vertical="center" wrapText="1"/>
      <protection locked="0"/>
    </xf>
    <xf numFmtId="3" fontId="17" fillId="10" borderId="13" xfId="0" applyNumberFormat="1" applyFont="1" applyFill="1" applyBorder="1" applyAlignment="1">
      <alignment horizontal="right" vertical="center" wrapText="1"/>
    </xf>
    <xf numFmtId="3" fontId="7" fillId="0" borderId="27" xfId="0" applyNumberFormat="1" applyFont="1" applyBorder="1" applyAlignment="1" applyProtection="1">
      <alignment vertical="center" wrapText="1"/>
      <protection locked="0"/>
    </xf>
    <xf numFmtId="3" fontId="7" fillId="0" borderId="12" xfId="0" applyNumberFormat="1" applyFont="1" applyBorder="1" applyAlignment="1" applyProtection="1">
      <alignment vertical="center" wrapText="1"/>
      <protection locked="0"/>
    </xf>
    <xf numFmtId="3" fontId="17" fillId="10" borderId="12" xfId="0" applyNumberFormat="1" applyFont="1" applyFill="1" applyBorder="1" applyAlignment="1">
      <alignment vertical="center" wrapText="1"/>
    </xf>
    <xf numFmtId="3" fontId="17" fillId="10" borderId="13" xfId="0" applyNumberFormat="1" applyFont="1" applyFill="1" applyBorder="1" applyAlignment="1">
      <alignment vertical="center" wrapText="1"/>
    </xf>
    <xf numFmtId="3" fontId="13" fillId="0" borderId="0" xfId="3" applyNumberFormat="1" applyAlignment="1">
      <alignment wrapText="1"/>
    </xf>
    <xf numFmtId="3" fontId="7" fillId="0" borderId="27" xfId="0" applyNumberFormat="1" applyFont="1" applyBorder="1" applyAlignment="1" applyProtection="1">
      <alignment vertical="center"/>
      <protection locked="0"/>
    </xf>
    <xf numFmtId="3" fontId="7" fillId="0" borderId="12" xfId="0" applyNumberFormat="1" applyFont="1" applyBorder="1" applyAlignment="1" applyProtection="1">
      <alignment vertical="center"/>
      <protection locked="0"/>
    </xf>
    <xf numFmtId="3" fontId="17" fillId="10" borderId="12" xfId="0" applyNumberFormat="1" applyFont="1" applyFill="1" applyBorder="1" applyAlignment="1">
      <alignment vertical="center"/>
    </xf>
    <xf numFmtId="3" fontId="17" fillId="10" borderId="13"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35"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5" fillId="0" borderId="38" xfId="0" applyNumberFormat="1" applyFont="1" applyBorder="1" applyAlignment="1" applyProtection="1">
      <alignment vertical="center" shrinkToFit="1"/>
      <protection locked="0"/>
    </xf>
    <xf numFmtId="3" fontId="22" fillId="9" borderId="38" xfId="0" applyNumberFormat="1" applyFont="1" applyFill="1" applyBorder="1" applyAlignment="1">
      <alignment vertical="center" shrinkToFit="1"/>
    </xf>
    <xf numFmtId="3" fontId="5" fillId="8" borderId="38" xfId="0" applyNumberFormat="1" applyFont="1" applyFill="1" applyBorder="1" applyAlignment="1">
      <alignment vertical="center" shrinkToFit="1"/>
    </xf>
    <xf numFmtId="3" fontId="22" fillId="9" borderId="39" xfId="0" applyNumberFormat="1" applyFont="1" applyFill="1" applyBorder="1" applyAlignment="1">
      <alignment vertical="center" shrinkToFit="1"/>
    </xf>
    <xf numFmtId="0" fontId="25" fillId="11" borderId="1" xfId="4" applyFont="1" applyFill="1" applyBorder="1"/>
    <xf numFmtId="0" fontId="3" fillId="11" borderId="26" xfId="4" applyFill="1" applyBorder="1"/>
    <xf numFmtId="0" fontId="3" fillId="0" borderId="0" xfId="4"/>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7" fillId="11" borderId="0" xfId="4" applyFont="1" applyFill="1" applyAlignment="1">
      <alignment horizontal="center" vertical="center"/>
    </xf>
    <xf numFmtId="0" fontId="7" fillId="11" borderId="45" xfId="4" applyFont="1" applyFill="1" applyBorder="1" applyAlignment="1">
      <alignment vertical="center"/>
    </xf>
    <xf numFmtId="0" fontId="30" fillId="0" borderId="0" xfId="4" applyFont="1"/>
    <xf numFmtId="0" fontId="6" fillId="11" borderId="42"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43"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46"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43" xfId="4" applyFill="1" applyBorder="1"/>
    <xf numFmtId="0" fontId="28" fillId="11" borderId="42" xfId="4" applyFont="1" applyFill="1" applyBorder="1" applyAlignment="1">
      <alignment wrapText="1"/>
    </xf>
    <xf numFmtId="0" fontId="28" fillId="11" borderId="43" xfId="4" applyFont="1" applyFill="1" applyBorder="1" applyAlignment="1">
      <alignment wrapText="1"/>
    </xf>
    <xf numFmtId="0" fontId="28" fillId="11" borderId="42" xfId="4" applyFont="1" applyFill="1" applyBorder="1"/>
    <xf numFmtId="0" fontId="28" fillId="11" borderId="0" xfId="4" applyFont="1" applyFill="1"/>
    <xf numFmtId="0" fontId="28" fillId="11" borderId="0" xfId="4" applyFont="1" applyFill="1" applyAlignment="1">
      <alignment wrapText="1"/>
    </xf>
    <xf numFmtId="0" fontId="28" fillId="11" borderId="43" xfId="4" applyFont="1" applyFill="1" applyBorder="1"/>
    <xf numFmtId="0" fontId="7" fillId="11" borderId="0" xfId="4" applyFont="1" applyFill="1" applyAlignment="1">
      <alignment horizontal="right" vertical="center" wrapText="1"/>
    </xf>
    <xf numFmtId="0" fontId="29" fillId="11" borderId="43" xfId="4" applyFont="1" applyFill="1" applyBorder="1" applyAlignment="1">
      <alignment vertical="center"/>
    </xf>
    <xf numFmtId="0" fontId="7" fillId="11" borderId="42" xfId="4" applyFont="1" applyFill="1" applyBorder="1" applyAlignment="1">
      <alignment horizontal="right" vertical="center" wrapText="1"/>
    </xf>
    <xf numFmtId="0" fontId="29" fillId="11" borderId="0" xfId="4" applyFont="1" applyFill="1" applyAlignment="1">
      <alignment vertical="center"/>
    </xf>
    <xf numFmtId="0" fontId="28" fillId="11" borderId="0" xfId="4" applyFont="1" applyFill="1" applyAlignment="1">
      <alignment vertical="top"/>
    </xf>
    <xf numFmtId="0" fontId="6" fillId="12" borderId="46" xfId="4" applyFont="1" applyFill="1" applyBorder="1" applyAlignment="1" applyProtection="1">
      <alignment horizontal="center" vertical="center"/>
      <protection locked="0"/>
    </xf>
    <xf numFmtId="0" fontId="6" fillId="11" borderId="0" xfId="4" applyFont="1" applyFill="1" applyAlignment="1">
      <alignment vertical="center"/>
    </xf>
    <xf numFmtId="0" fontId="28" fillId="11" borderId="0" xfId="4" applyFont="1" applyFill="1" applyAlignment="1">
      <alignment vertical="center"/>
    </xf>
    <xf numFmtId="0" fontId="28" fillId="11" borderId="43" xfId="4" applyFont="1" applyFill="1" applyBorder="1" applyAlignment="1">
      <alignment vertical="center"/>
    </xf>
    <xf numFmtId="0" fontId="31" fillId="11" borderId="0" xfId="4" applyFont="1" applyFill="1" applyAlignment="1">
      <alignment vertical="center"/>
    </xf>
    <xf numFmtId="0" fontId="31" fillId="11" borderId="43" xfId="4" applyFont="1" applyFill="1" applyBorder="1" applyAlignment="1">
      <alignment vertical="center"/>
    </xf>
    <xf numFmtId="0" fontId="6" fillId="11" borderId="0" xfId="4" applyFont="1" applyFill="1" applyAlignment="1">
      <alignment horizontal="center" vertical="center"/>
    </xf>
    <xf numFmtId="0" fontId="7" fillId="11" borderId="43" xfId="4" applyFont="1" applyFill="1" applyBorder="1" applyAlignment="1">
      <alignment horizontal="center" vertical="center"/>
    </xf>
    <xf numFmtId="0" fontId="28" fillId="11" borderId="42" xfId="4" applyFont="1" applyFill="1" applyBorder="1" applyAlignment="1">
      <alignment vertical="top"/>
    </xf>
    <xf numFmtId="0" fontId="31" fillId="11" borderId="43" xfId="4" applyFont="1" applyFill="1" applyBorder="1"/>
    <xf numFmtId="0" fontId="3" fillId="11" borderId="3" xfId="4" applyFill="1" applyBorder="1"/>
    <xf numFmtId="0" fontId="3" fillId="11" borderId="2" xfId="4" applyFill="1" applyBorder="1"/>
    <xf numFmtId="0" fontId="3" fillId="11" borderId="44" xfId="4" applyFill="1" applyBorder="1"/>
    <xf numFmtId="49" fontId="6" fillId="12" borderId="46" xfId="4" applyNumberFormat="1" applyFont="1" applyFill="1" applyBorder="1" applyAlignment="1" applyProtection="1">
      <alignment horizontal="center" vertical="center"/>
      <protection locked="0"/>
    </xf>
    <xf numFmtId="164" fontId="6" fillId="11" borderId="41" xfId="0" applyNumberFormat="1" applyFont="1" applyFill="1" applyBorder="1" applyAlignment="1">
      <alignment horizontal="center" vertical="center"/>
    </xf>
    <xf numFmtId="3" fontId="7" fillId="11" borderId="41" xfId="0" applyNumberFormat="1" applyFont="1" applyFill="1" applyBorder="1" applyAlignment="1" applyProtection="1">
      <alignment horizontal="right" vertical="center" shrinkToFit="1"/>
      <protection locked="0"/>
    </xf>
    <xf numFmtId="0" fontId="41" fillId="0" borderId="0" xfId="4" applyFont="1"/>
    <xf numFmtId="3" fontId="13" fillId="0" borderId="0" xfId="3" applyNumberFormat="1" applyProtection="1">
      <protection locked="0"/>
    </xf>
    <xf numFmtId="3" fontId="17" fillId="9" borderId="41" xfId="0" applyNumberFormat="1" applyFont="1" applyFill="1" applyBorder="1" applyAlignment="1">
      <alignment horizontal="right" vertical="center" shrinkToFit="1"/>
    </xf>
    <xf numFmtId="3" fontId="17" fillId="9" borderId="41" xfId="0" applyNumberFormat="1" applyFont="1" applyFill="1" applyBorder="1" applyAlignment="1" applyProtection="1">
      <alignment horizontal="right" vertical="center" shrinkToFit="1"/>
      <protection locked="0"/>
    </xf>
    <xf numFmtId="3" fontId="17" fillId="9" borderId="41" xfId="0" applyNumberFormat="1" applyFont="1" applyFill="1" applyBorder="1" applyAlignment="1">
      <alignment vertical="center"/>
    </xf>
    <xf numFmtId="3" fontId="7" fillId="9" borderId="41" xfId="0" applyNumberFormat="1" applyFont="1" applyFill="1" applyBorder="1" applyAlignment="1" applyProtection="1">
      <alignment vertical="center"/>
      <protection locked="0"/>
    </xf>
    <xf numFmtId="164" fontId="6" fillId="9" borderId="12" xfId="0" applyNumberFormat="1" applyFont="1" applyFill="1" applyBorder="1" applyAlignment="1">
      <alignment horizontal="center" vertical="center"/>
    </xf>
    <xf numFmtId="3" fontId="7" fillId="9" borderId="12" xfId="0" applyNumberFormat="1" applyFont="1" applyFill="1" applyBorder="1" applyAlignment="1" applyProtection="1">
      <alignment vertical="center"/>
      <protection locked="0"/>
    </xf>
    <xf numFmtId="3" fontId="37" fillId="3" borderId="35"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xf>
    <xf numFmtId="3" fontId="5" fillId="0" borderId="48" xfId="0" applyNumberFormat="1" applyFont="1" applyBorder="1" applyAlignment="1" applyProtection="1">
      <alignment vertical="center" shrinkToFit="1"/>
      <protection locked="0"/>
    </xf>
    <xf numFmtId="3" fontId="22" fillId="9" borderId="48" xfId="0" applyNumberFormat="1" applyFont="1" applyFill="1" applyBorder="1" applyAlignment="1">
      <alignment vertical="center" shrinkToFit="1"/>
    </xf>
    <xf numFmtId="0" fontId="28" fillId="11" borderId="0" xfId="0" applyFont="1" applyFill="1"/>
    <xf numFmtId="0" fontId="28" fillId="11" borderId="0" xfId="0" applyFont="1" applyFill="1" applyAlignment="1">
      <alignment vertical="top"/>
    </xf>
    <xf numFmtId="0" fontId="28" fillId="11" borderId="43" xfId="0" applyFont="1" applyFill="1" applyBorder="1"/>
    <xf numFmtId="0" fontId="6" fillId="12" borderId="49" xfId="5" applyFont="1" applyFill="1" applyBorder="1" applyAlignment="1" applyProtection="1">
      <alignment horizontal="left" vertical="center"/>
      <protection locked="0"/>
    </xf>
    <xf numFmtId="0" fontId="6" fillId="12" borderId="51" xfId="5" applyFont="1" applyFill="1" applyBorder="1" applyAlignment="1" applyProtection="1">
      <alignment horizontal="left" vertical="center"/>
      <protection locked="0"/>
    </xf>
    <xf numFmtId="0" fontId="6" fillId="12" borderId="50" xfId="5" applyFont="1" applyFill="1" applyBorder="1" applyAlignment="1" applyProtection="1">
      <alignment horizontal="left" vertical="center"/>
      <protection locked="0"/>
    </xf>
    <xf numFmtId="0" fontId="28" fillId="11" borderId="42" xfId="5" applyFont="1" applyFill="1" applyBorder="1"/>
    <xf numFmtId="0" fontId="28" fillId="11" borderId="0" xfId="5" applyFont="1" applyFill="1"/>
    <xf numFmtId="0" fontId="28" fillId="11" borderId="0" xfId="5" applyFont="1" applyFill="1" applyAlignment="1">
      <alignment vertical="top"/>
    </xf>
    <xf numFmtId="0" fontId="28" fillId="11" borderId="0" xfId="5" applyFont="1" applyFill="1" applyAlignment="1">
      <alignment vertical="top" wrapText="1"/>
    </xf>
    <xf numFmtId="0" fontId="28" fillId="11" borderId="0" xfId="5" applyFont="1" applyFill="1" applyAlignment="1">
      <alignment wrapText="1"/>
    </xf>
    <xf numFmtId="0" fontId="28" fillId="11" borderId="43" xfId="5" applyFont="1" applyFill="1" applyBorder="1"/>
    <xf numFmtId="0" fontId="6" fillId="12" borderId="52" xfId="5" applyFont="1" applyFill="1" applyBorder="1" applyAlignment="1" applyProtection="1">
      <alignment horizontal="left" vertical="center"/>
      <protection locked="0"/>
    </xf>
    <xf numFmtId="0" fontId="28" fillId="11" borderId="42" xfId="5" applyFont="1" applyFill="1" applyBorder="1" applyAlignment="1">
      <alignment vertical="top"/>
    </xf>
    <xf numFmtId="0" fontId="28" fillId="11" borderId="42" xfId="5" applyFont="1" applyFill="1" applyBorder="1" applyAlignment="1" applyProtection="1">
      <alignment vertical="top"/>
      <protection locked="0"/>
    </xf>
    <xf numFmtId="0" fontId="28" fillId="11" borderId="0" xfId="5" applyFont="1" applyFill="1" applyAlignment="1" applyProtection="1">
      <alignment vertical="top"/>
      <protection locked="0"/>
    </xf>
    <xf numFmtId="0" fontId="28" fillId="11" borderId="0" xfId="5" applyFont="1" applyFill="1" applyProtection="1">
      <protection locked="0"/>
    </xf>
    <xf numFmtId="0" fontId="28" fillId="11" borderId="43" xfId="5" applyFont="1" applyFill="1" applyBorder="1" applyProtection="1">
      <protection locked="0"/>
    </xf>
    <xf numFmtId="49" fontId="6" fillId="12" borderId="52" xfId="5" applyNumberFormat="1" applyFont="1" applyFill="1" applyBorder="1" applyAlignment="1" applyProtection="1">
      <alignment horizontal="left" vertical="center"/>
      <protection locked="0"/>
    </xf>
    <xf numFmtId="0" fontId="28" fillId="11" borderId="1" xfId="5" applyFont="1" applyFill="1" applyBorder="1" applyAlignment="1" applyProtection="1">
      <alignment horizontal="left"/>
      <protection locked="0"/>
    </xf>
    <xf numFmtId="0" fontId="28" fillId="11" borderId="1" xfId="5" applyFont="1" applyFill="1" applyBorder="1" applyAlignment="1" applyProtection="1">
      <alignment horizontal="left" vertical="top"/>
      <protection locked="0"/>
    </xf>
    <xf numFmtId="0" fontId="28" fillId="11" borderId="0" xfId="5" applyFont="1" applyFill="1" applyAlignment="1" applyProtection="1">
      <alignment horizontal="left"/>
      <protection locked="0"/>
    </xf>
    <xf numFmtId="0" fontId="28" fillId="11" borderId="43" xfId="5" applyFont="1" applyFill="1" applyBorder="1" applyAlignment="1" applyProtection="1">
      <alignment horizontal="left"/>
      <protection locked="0"/>
    </xf>
    <xf numFmtId="0" fontId="28" fillId="11" borderId="42" xfId="5" applyFont="1" applyFill="1" applyBorder="1" applyAlignment="1" applyProtection="1">
      <alignment horizontal="left" vertical="top"/>
      <protection locked="0"/>
    </xf>
    <xf numFmtId="0" fontId="28" fillId="11" borderId="0" xfId="5" applyFont="1" applyFill="1" applyAlignment="1" applyProtection="1">
      <alignment horizontal="left" vertical="top"/>
      <protection locked="0"/>
    </xf>
    <xf numFmtId="0" fontId="43" fillId="12" borderId="49" xfId="5" applyFont="1" applyFill="1" applyBorder="1" applyAlignment="1" applyProtection="1">
      <alignment horizontal="left" vertical="center"/>
      <protection locked="0"/>
    </xf>
    <xf numFmtId="0" fontId="30" fillId="0" borderId="0" xfId="4" applyFont="1" applyProtection="1">
      <protection locked="0"/>
    </xf>
    <xf numFmtId="0" fontId="41" fillId="0" borderId="0" xfId="4" applyFont="1" applyProtection="1">
      <protection locked="0"/>
    </xf>
    <xf numFmtId="0" fontId="3" fillId="0" borderId="0" xfId="4" applyProtection="1">
      <protection locked="0"/>
    </xf>
    <xf numFmtId="0" fontId="28" fillId="11" borderId="1" xfId="5" applyFont="1" applyFill="1" applyBorder="1" applyAlignment="1" applyProtection="1">
      <alignment vertical="top"/>
      <protection locked="0"/>
    </xf>
    <xf numFmtId="0" fontId="6" fillId="12" borderId="49" xfId="5" applyFont="1" applyFill="1" applyBorder="1" applyAlignment="1" applyProtection="1">
      <alignment horizontal="left" vertical="center"/>
      <protection locked="0"/>
    </xf>
    <xf numFmtId="0" fontId="6" fillId="12" borderId="51" xfId="5" applyFont="1" applyFill="1" applyBorder="1" applyAlignment="1" applyProtection="1">
      <alignment horizontal="left" vertical="center"/>
      <protection locked="0"/>
    </xf>
    <xf numFmtId="0" fontId="6" fillId="12" borderId="50" xfId="5" applyFont="1" applyFill="1" applyBorder="1" applyAlignment="1" applyProtection="1">
      <alignment horizontal="left" vertical="center"/>
      <protection locked="0"/>
    </xf>
    <xf numFmtId="0" fontId="28" fillId="11" borderId="1" xfId="5" applyFont="1" applyFill="1" applyBorder="1" applyAlignment="1" applyProtection="1">
      <alignment horizontal="left"/>
      <protection locked="0"/>
    </xf>
    <xf numFmtId="0" fontId="28" fillId="11" borderId="1" xfId="5" applyFont="1" applyFill="1" applyBorder="1" applyAlignment="1" applyProtection="1">
      <alignment horizontal="left" vertical="top"/>
      <protection locked="0"/>
    </xf>
    <xf numFmtId="0" fontId="28" fillId="11" borderId="0" xfId="4" applyFont="1" applyFill="1"/>
    <xf numFmtId="0" fontId="28" fillId="11" borderId="0" xfId="4" applyFont="1" applyFill="1" applyAlignment="1">
      <alignment vertical="top"/>
    </xf>
    <xf numFmtId="0" fontId="6" fillId="12" borderId="49" xfId="5" applyFont="1" applyFill="1" applyBorder="1" applyAlignment="1" applyProtection="1">
      <alignment horizontal="left" vertical="center" wrapText="1"/>
      <protection locked="0"/>
    </xf>
    <xf numFmtId="0" fontId="6" fillId="12" borderId="51" xfId="5" applyFont="1" applyFill="1" applyBorder="1" applyAlignment="1" applyProtection="1">
      <alignment horizontal="left" vertical="center" wrapText="1"/>
      <protection locked="0"/>
    </xf>
    <xf numFmtId="0" fontId="6" fillId="12" borderId="50" xfId="5" applyFont="1" applyFill="1" applyBorder="1" applyAlignment="1" applyProtection="1">
      <alignment horizontal="left" vertical="center" wrapText="1"/>
      <protection locked="0"/>
    </xf>
    <xf numFmtId="0" fontId="28" fillId="11" borderId="1" xfId="5" applyFont="1" applyFill="1" applyBorder="1" applyProtection="1">
      <protection locked="0"/>
    </xf>
    <xf numFmtId="0" fontId="24" fillId="11" borderId="25" xfId="4" applyFont="1" applyFill="1" applyBorder="1" applyAlignment="1">
      <alignment vertical="center"/>
    </xf>
    <xf numFmtId="0" fontId="24" fillId="11" borderId="1" xfId="4" applyFont="1" applyFill="1" applyBorder="1" applyAlignment="1">
      <alignment vertical="center"/>
    </xf>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6" fillId="11" borderId="42"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4" xfId="4" applyNumberFormat="1" applyFont="1" applyFill="1" applyBorder="1" applyAlignment="1" applyProtection="1">
      <alignment horizontal="center" vertical="center"/>
      <protection locked="0"/>
    </xf>
    <xf numFmtId="0" fontId="6" fillId="0" borderId="42" xfId="4" applyFont="1" applyBorder="1" applyAlignment="1">
      <alignment horizontal="center" vertical="center" wrapText="1"/>
    </xf>
    <xf numFmtId="0" fontId="6" fillId="0" borderId="0" xfId="4" applyFont="1" applyAlignment="1">
      <alignment horizontal="center" vertical="center" wrapText="1"/>
    </xf>
    <xf numFmtId="0" fontId="6" fillId="0" borderId="43" xfId="4" applyFont="1" applyBorder="1" applyAlignment="1">
      <alignment horizontal="center" vertical="center" wrapText="1"/>
    </xf>
    <xf numFmtId="0" fontId="7" fillId="11" borderId="42" xfId="4" applyFont="1" applyFill="1" applyBorder="1" applyAlignment="1">
      <alignment horizontal="right" vertical="center" wrapText="1"/>
    </xf>
    <xf numFmtId="0" fontId="7" fillId="11" borderId="43" xfId="4" applyFont="1" applyFill="1" applyBorder="1" applyAlignment="1">
      <alignment horizontal="right" vertical="center" wrapText="1"/>
    </xf>
    <xf numFmtId="49" fontId="6" fillId="12" borderId="49" xfId="5" applyNumberFormat="1" applyFont="1" applyFill="1" applyBorder="1" applyAlignment="1" applyProtection="1">
      <alignment horizontal="center" vertical="center"/>
      <protection locked="0"/>
    </xf>
    <xf numFmtId="49" fontId="6" fillId="12" borderId="50" xfId="5" applyNumberFormat="1" applyFont="1" applyFill="1" applyBorder="1" applyAlignment="1" applyProtection="1">
      <alignment horizontal="center" vertical="center"/>
      <protection locked="0"/>
    </xf>
    <xf numFmtId="0" fontId="28" fillId="11" borderId="42" xfId="4" applyFont="1" applyFill="1" applyBorder="1" applyAlignment="1">
      <alignment wrapText="1"/>
    </xf>
    <xf numFmtId="0" fontId="28" fillId="11" borderId="0" xfId="4" applyFont="1" applyFill="1" applyAlignment="1">
      <alignment wrapText="1"/>
    </xf>
    <xf numFmtId="0" fontId="26" fillId="11" borderId="42" xfId="4" applyFont="1" applyFill="1" applyBorder="1" applyAlignment="1">
      <alignment horizontal="center" vertical="center" wrapText="1"/>
    </xf>
    <xf numFmtId="0" fontId="26" fillId="11" borderId="0" xfId="4" applyFont="1" applyFill="1" applyAlignment="1">
      <alignment horizontal="center" vertical="center" wrapText="1"/>
    </xf>
    <xf numFmtId="0" fontId="7" fillId="11" borderId="42" xfId="4" applyFont="1" applyFill="1" applyBorder="1" applyAlignment="1">
      <alignment horizontal="right" vertical="center"/>
    </xf>
    <xf numFmtId="0" fontId="7" fillId="11" borderId="43"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4" applyFont="1" applyFill="1" applyBorder="1" applyAlignment="1" applyProtection="1">
      <alignment horizontal="center" vertical="center"/>
      <protection locked="0"/>
    </xf>
    <xf numFmtId="0" fontId="6" fillId="12" borderId="44" xfId="4" applyFont="1" applyFill="1" applyBorder="1" applyAlignment="1" applyProtection="1">
      <alignment horizontal="center" vertical="center"/>
      <protection locked="0"/>
    </xf>
    <xf numFmtId="0" fontId="28" fillId="11" borderId="42" xfId="4" applyFont="1" applyFill="1" applyBorder="1" applyAlignment="1">
      <alignment vertical="center" wrapText="1"/>
    </xf>
    <xf numFmtId="0" fontId="28" fillId="11" borderId="0" xfId="4" applyFont="1" applyFill="1" applyAlignment="1">
      <alignment vertical="center" wrapText="1"/>
    </xf>
    <xf numFmtId="0" fontId="7" fillId="11" borderId="0" xfId="4" applyFont="1" applyFill="1" applyAlignment="1">
      <alignment horizontal="right" vertical="center"/>
    </xf>
    <xf numFmtId="0" fontId="6" fillId="12" borderId="49" xfId="5" applyFont="1" applyFill="1" applyBorder="1" applyAlignment="1" applyProtection="1">
      <alignment vertical="center"/>
      <protection locked="0"/>
    </xf>
    <xf numFmtId="0" fontId="6" fillId="12" borderId="51" xfId="5" applyFont="1" applyFill="1" applyBorder="1" applyAlignment="1" applyProtection="1">
      <alignment vertical="center"/>
      <protection locked="0"/>
    </xf>
    <xf numFmtId="0" fontId="6" fillId="12" borderId="50" xfId="5" applyFont="1" applyFill="1" applyBorder="1" applyAlignment="1" applyProtection="1">
      <alignment vertical="center"/>
      <protection locked="0"/>
    </xf>
    <xf numFmtId="0" fontId="29" fillId="11" borderId="42" xfId="4" applyFont="1" applyFill="1" applyBorder="1" applyAlignment="1">
      <alignment vertical="center"/>
    </xf>
    <xf numFmtId="0" fontId="29" fillId="11" borderId="0" xfId="4" applyFont="1" applyFill="1" applyAlignment="1">
      <alignment vertical="center"/>
    </xf>
    <xf numFmtId="0" fontId="6" fillId="12" borderId="49" xfId="5" applyFont="1" applyFill="1" applyBorder="1" applyAlignment="1" applyProtection="1">
      <alignment horizontal="center" vertical="center"/>
      <protection locked="0"/>
    </xf>
    <xf numFmtId="0" fontId="6" fillId="12" borderId="50" xfId="5" applyFont="1" applyFill="1" applyBorder="1" applyAlignment="1" applyProtection="1">
      <alignment horizontal="center" vertical="center"/>
      <protection locked="0"/>
    </xf>
    <xf numFmtId="0" fontId="28" fillId="11" borderId="0" xfId="0" applyFont="1" applyFill="1"/>
    <xf numFmtId="0" fontId="7" fillId="11" borderId="0" xfId="4" applyFont="1" applyFill="1" applyAlignment="1">
      <alignment vertical="center"/>
    </xf>
    <xf numFmtId="0" fontId="28" fillId="12" borderId="49" xfId="5" applyFont="1" applyFill="1" applyBorder="1" applyProtection="1">
      <protection locked="0"/>
    </xf>
    <xf numFmtId="0" fontId="28" fillId="12" borderId="51" xfId="5" applyFont="1" applyFill="1" applyBorder="1" applyProtection="1">
      <protection locked="0"/>
    </xf>
    <xf numFmtId="0" fontId="28" fillId="12" borderId="50" xfId="5" applyFont="1" applyFill="1" applyBorder="1" applyProtection="1">
      <protection locked="0"/>
    </xf>
    <xf numFmtId="0" fontId="7" fillId="11" borderId="42" xfId="4" applyFont="1" applyFill="1" applyBorder="1" applyAlignment="1">
      <alignment horizontal="center" vertical="center"/>
    </xf>
    <xf numFmtId="0" fontId="7" fillId="11" borderId="0" xfId="4" applyFont="1" applyFill="1" applyAlignment="1">
      <alignment horizontal="center" vertical="center"/>
    </xf>
    <xf numFmtId="0" fontId="28" fillId="11" borderId="1" xfId="5" applyFont="1" applyFill="1" applyBorder="1" applyAlignment="1">
      <alignment vertical="top"/>
    </xf>
    <xf numFmtId="0" fontId="28" fillId="11" borderId="1" xfId="5" applyFont="1" applyFill="1" applyBorder="1"/>
    <xf numFmtId="0" fontId="28" fillId="11" borderId="1" xfId="5" applyFont="1" applyFill="1" applyBorder="1" applyAlignment="1">
      <alignment vertical="top" wrapText="1"/>
    </xf>
    <xf numFmtId="49" fontId="6" fillId="12" borderId="49" xfId="5" applyNumberFormat="1" applyFont="1" applyFill="1" applyBorder="1" applyAlignment="1" applyProtection="1">
      <alignment vertical="center"/>
      <protection locked="0"/>
    </xf>
    <xf numFmtId="49" fontId="6" fillId="12" borderId="51" xfId="5" applyNumberFormat="1" applyFont="1" applyFill="1" applyBorder="1" applyAlignment="1" applyProtection="1">
      <alignment vertical="center"/>
      <protection locked="0"/>
    </xf>
    <xf numFmtId="49" fontId="6" fillId="12" borderId="50" xfId="5" applyNumberFormat="1" applyFont="1" applyFill="1" applyBorder="1" applyAlignment="1" applyProtection="1">
      <alignment vertical="center"/>
      <protection locked="0"/>
    </xf>
    <xf numFmtId="0" fontId="7" fillId="11" borderId="43" xfId="4" applyFont="1" applyFill="1" applyBorder="1" applyAlignment="1">
      <alignment horizontal="center" vertical="center"/>
    </xf>
    <xf numFmtId="0" fontId="7" fillId="11" borderId="42"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4" xfId="4" applyFont="1" applyFill="1" applyBorder="1" applyAlignment="1" applyProtection="1">
      <alignment vertical="center"/>
      <protection locked="0"/>
    </xf>
    <xf numFmtId="0" fontId="7" fillId="11" borderId="0" xfId="4" applyFont="1" applyFill="1" applyAlignment="1">
      <alignment vertical="top"/>
    </xf>
    <xf numFmtId="0" fontId="28" fillId="12" borderId="49" xfId="5" applyFont="1" applyFill="1" applyBorder="1" applyAlignment="1" applyProtection="1">
      <alignment vertical="center"/>
      <protection locked="0"/>
    </xf>
    <xf numFmtId="0" fontId="28" fillId="12" borderId="51" xfId="5" applyFont="1" applyFill="1" applyBorder="1" applyAlignment="1" applyProtection="1">
      <alignment vertical="center"/>
      <protection locked="0"/>
    </xf>
    <xf numFmtId="0" fontId="28" fillId="12" borderId="50" xfId="5"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42" fillId="12" borderId="49" xfId="6" applyFill="1" applyBorder="1" applyAlignment="1" applyProtection="1">
      <alignment vertical="center"/>
      <protection locked="0"/>
    </xf>
    <xf numFmtId="0" fontId="28" fillId="12" borderId="51" xfId="0" applyFont="1" applyFill="1" applyBorder="1" applyAlignment="1" applyProtection="1">
      <alignment vertical="center"/>
      <protection locked="0"/>
    </xf>
    <xf numFmtId="0" fontId="28" fillId="12" borderId="50" xfId="0" applyFont="1" applyFill="1" applyBorder="1" applyAlignment="1" applyProtection="1">
      <alignment vertical="center"/>
      <protection locked="0"/>
    </xf>
    <xf numFmtId="0" fontId="7" fillId="0" borderId="41" xfId="0" applyFont="1" applyBorder="1" applyAlignment="1">
      <alignment horizontal="left" vertical="center" wrapText="1"/>
    </xf>
    <xf numFmtId="0" fontId="7" fillId="9"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1" xfId="0" applyFont="1" applyFill="1" applyBorder="1" applyAlignment="1">
      <alignment horizontal="center" vertical="center"/>
    </xf>
    <xf numFmtId="0" fontId="0" fillId="0" borderId="41" xfId="0" applyBorder="1" applyAlignment="1">
      <alignment horizontal="center" vertical="center"/>
    </xf>
    <xf numFmtId="0" fontId="6"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3" fillId="4" borderId="41" xfId="0" applyFont="1" applyFill="1" applyBorder="1" applyAlignment="1">
      <alignment horizontal="left" vertical="center" wrapText="1"/>
    </xf>
    <xf numFmtId="0" fontId="6" fillId="0" borderId="41" xfId="0" applyFont="1" applyBorder="1" applyAlignment="1">
      <alignment horizontal="left" vertical="center" wrapText="1"/>
    </xf>
    <xf numFmtId="0" fontId="7" fillId="11" borderId="41" xfId="0" applyFont="1" applyFill="1" applyBorder="1" applyAlignment="1">
      <alignment horizontal="left" vertical="center" wrapText="1"/>
    </xf>
    <xf numFmtId="0" fontId="14" fillId="4" borderId="41" xfId="0" applyFont="1" applyFill="1" applyBorder="1" applyAlignment="1">
      <alignment horizontal="left" vertical="center" wrapText="1"/>
    </xf>
    <xf numFmtId="0" fontId="15" fillId="4" borderId="41" xfId="0" applyFont="1" applyFill="1" applyBorder="1" applyAlignment="1">
      <alignment vertical="center"/>
    </xf>
    <xf numFmtId="0" fontId="33"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4" fillId="0" borderId="41" xfId="0" applyFont="1" applyBorder="1" applyAlignment="1">
      <alignment horizontal="left" vertical="center" wrapText="1" indent="1"/>
    </xf>
    <xf numFmtId="0" fontId="7" fillId="9" borderId="41" xfId="0" applyFont="1" applyFill="1" applyBorder="1" applyAlignment="1">
      <alignment horizontal="left" vertical="center" wrapText="1" indent="1"/>
    </xf>
    <xf numFmtId="0" fontId="6" fillId="3" borderId="41" xfId="3" applyFont="1" applyFill="1" applyBorder="1" applyAlignment="1">
      <alignment horizontal="center" vertical="center" wrapText="1"/>
    </xf>
    <xf numFmtId="3" fontId="18"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4"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4" fillId="4" borderId="41" xfId="0" applyFont="1" applyFill="1" applyBorder="1" applyAlignment="1">
      <alignment vertical="center" wrapText="1"/>
    </xf>
    <xf numFmtId="0" fontId="0" fillId="0" borderId="41" xfId="0" applyBorder="1"/>
    <xf numFmtId="0" fontId="18" fillId="3" borderId="41" xfId="3" applyFont="1" applyFill="1" applyBorder="1" applyAlignment="1">
      <alignment horizontal="center" vertical="center"/>
    </xf>
    <xf numFmtId="0" fontId="34" fillId="9" borderId="41" xfId="0" applyFont="1" applyFill="1" applyBorder="1" applyAlignment="1">
      <alignment horizontal="left" vertical="center" wrapText="1"/>
    </xf>
    <xf numFmtId="0" fontId="16" fillId="9" borderId="41" xfId="0" applyFont="1" applyFill="1" applyBorder="1" applyAlignment="1">
      <alignment horizontal="left" vertical="center" wrapText="1"/>
    </xf>
    <xf numFmtId="0" fontId="7" fillId="0" borderId="41" xfId="0" applyFont="1" applyBorder="1" applyAlignment="1">
      <alignment horizontal="left" vertical="center" wrapText="1" indent="1"/>
    </xf>
    <xf numFmtId="0" fontId="16" fillId="0" borderId="41" xfId="0" applyFont="1" applyBorder="1" applyAlignment="1">
      <alignment horizontal="left" vertical="center" wrapText="1"/>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20" fillId="0" borderId="41" xfId="0" applyFont="1" applyBorder="1" applyAlignment="1">
      <alignment horizontal="left" vertical="center" wrapText="1"/>
    </xf>
    <xf numFmtId="0" fontId="6" fillId="4" borderId="41" xfId="0" applyFont="1" applyFill="1" applyBorder="1" applyAlignment="1">
      <alignment horizontal="left" vertical="center" wrapText="1"/>
    </xf>
    <xf numFmtId="0" fontId="6" fillId="4" borderId="41" xfId="0" applyFont="1" applyFill="1" applyBorder="1" applyAlignment="1">
      <alignment vertical="center" wrapTex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0" fillId="0" borderId="0" xfId="0" applyAlignment="1">
      <alignment horizont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8" fillId="2" borderId="4" xfId="3" applyFont="1" applyFill="1" applyBorder="1" applyAlignment="1" applyProtection="1">
      <alignment vertical="center" wrapText="1"/>
      <protection locked="0"/>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7" fillId="10" borderId="22"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6"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8"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4" fillId="7" borderId="25" xfId="0" applyFont="1" applyFill="1" applyBorder="1" applyAlignment="1">
      <alignment horizontal="left" vertical="center" wrapText="1" shrinkToFit="1"/>
    </xf>
    <xf numFmtId="0" fontId="14" fillId="7" borderId="1" xfId="0" applyFont="1" applyFill="1" applyBorder="1" applyAlignment="1">
      <alignment horizontal="left" vertical="center" wrapText="1" shrinkToFit="1"/>
    </xf>
    <xf numFmtId="0" fontId="14" fillId="7" borderId="26" xfId="0" applyFont="1" applyFill="1" applyBorder="1" applyAlignment="1">
      <alignment horizontal="left" vertical="center" wrapText="1" shrinkToFi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14" fillId="10" borderId="19" xfId="0" applyFont="1" applyFill="1" applyBorder="1" applyAlignment="1">
      <alignment horizontal="left" vertical="center" wrapText="1"/>
    </xf>
    <xf numFmtId="0" fontId="14" fillId="10" borderId="20" xfId="0" applyFont="1" applyFill="1" applyBorder="1" applyAlignment="1">
      <alignment horizontal="left" vertical="center" wrapText="1"/>
    </xf>
    <xf numFmtId="0" fontId="14" fillId="10" borderId="21" xfId="0" applyFont="1" applyFill="1" applyBorder="1" applyAlignment="1">
      <alignment horizontal="left" vertical="center" wrapText="1"/>
    </xf>
    <xf numFmtId="0" fontId="14" fillId="10" borderId="22" xfId="0" applyFont="1" applyFill="1" applyBorder="1" applyAlignment="1">
      <alignment horizontal="left" vertical="center" wrapText="1"/>
    </xf>
    <xf numFmtId="0" fontId="14" fillId="10" borderId="23" xfId="0" applyFont="1" applyFill="1" applyBorder="1" applyAlignment="1">
      <alignment horizontal="left" vertical="center" wrapText="1"/>
    </xf>
    <xf numFmtId="0" fontId="14" fillId="10" borderId="24"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wrapText="1" indent="1"/>
    </xf>
    <xf numFmtId="0" fontId="6" fillId="10" borderId="12" xfId="0" applyFont="1" applyFill="1" applyBorder="1" applyAlignment="1">
      <alignment horizontal="left" vertical="center" wrapText="1"/>
    </xf>
    <xf numFmtId="0" fontId="7" fillId="0" borderId="27" xfId="0" applyFont="1" applyBorder="1" applyAlignment="1">
      <alignment horizontal="left" vertical="center" wrapText="1"/>
    </xf>
    <xf numFmtId="0" fontId="14" fillId="7" borderId="25"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6" xfId="0" applyFont="1" applyFill="1" applyBorder="1" applyAlignment="1">
      <alignment horizontal="left" vertical="center" shrinkToFit="1"/>
    </xf>
    <xf numFmtId="0" fontId="33" fillId="10" borderId="13"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7" fillId="0" borderId="27" xfId="0" applyFont="1" applyBorder="1" applyAlignment="1">
      <alignment horizontal="left" vertical="center" wrapText="1" indent="1"/>
    </xf>
    <xf numFmtId="0" fontId="7" fillId="9" borderId="22" xfId="0" applyFont="1" applyFill="1" applyBorder="1" applyAlignment="1">
      <alignment horizontal="left" vertical="center" wrapText="1" indent="1"/>
    </xf>
    <xf numFmtId="0" fontId="7" fillId="9" borderId="23" xfId="0" applyFont="1" applyFill="1" applyBorder="1" applyAlignment="1">
      <alignment horizontal="left" vertical="center" wrapText="1" indent="1"/>
    </xf>
    <xf numFmtId="0" fontId="7" fillId="9" borderId="24" xfId="0" applyFont="1" applyFill="1" applyBorder="1" applyAlignment="1">
      <alignment horizontal="left" vertical="center" wrapText="1" indent="1"/>
    </xf>
    <xf numFmtId="0" fontId="7" fillId="9" borderId="12"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33" fillId="10" borderId="12"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4" fillId="0" borderId="12"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8" xfId="0" applyFont="1" applyBorder="1" applyAlignment="1">
      <alignment horizontal="left" vertical="center" wrapText="1"/>
    </xf>
    <xf numFmtId="0" fontId="18" fillId="9" borderId="38"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35" xfId="0" applyFont="1" applyBorder="1"/>
    <xf numFmtId="3" fontId="11" fillId="3" borderId="8" xfId="0" applyNumberFormat="1" applyFont="1" applyFill="1" applyBorder="1" applyAlignment="1">
      <alignment horizontal="center" vertical="center" wrapText="1"/>
    </xf>
    <xf numFmtId="3" fontId="5" fillId="0" borderId="35" xfId="0" applyNumberFormat="1" applyFont="1" applyBorder="1"/>
    <xf numFmtId="3" fontId="11" fillId="3" borderId="9" xfId="0" applyNumberFormat="1" applyFont="1" applyFill="1" applyBorder="1" applyAlignment="1">
      <alignment horizontal="center" vertical="center" wrapText="1"/>
    </xf>
    <xf numFmtId="3" fontId="5" fillId="0" borderId="36"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19" fillId="6" borderId="37" xfId="0" applyFont="1" applyFill="1" applyBorder="1" applyAlignment="1">
      <alignment horizontal="left" vertical="center"/>
    </xf>
    <xf numFmtId="0" fontId="21" fillId="6" borderId="37" xfId="0" applyFont="1" applyFill="1" applyBorder="1" applyAlignment="1">
      <alignment vertical="center"/>
    </xf>
    <xf numFmtId="0" fontId="21" fillId="6" borderId="47" xfId="0" applyFont="1" applyFill="1" applyBorder="1" applyAlignment="1">
      <alignment vertical="center"/>
    </xf>
    <xf numFmtId="0" fontId="5" fillId="0" borderId="37" xfId="0" applyFont="1" applyBorder="1" applyAlignment="1">
      <alignment vertical="center"/>
    </xf>
    <xf numFmtId="0" fontId="18" fillId="0" borderId="38" xfId="0" applyFont="1" applyBorder="1" applyAlignment="1">
      <alignment horizontal="left" vertical="center" wrapText="1"/>
    </xf>
    <xf numFmtId="0" fontId="18" fillId="9" borderId="39" xfId="0" applyFont="1" applyFill="1" applyBorder="1" applyAlignment="1">
      <alignment horizontal="left" vertical="center" wrapText="1"/>
    </xf>
    <xf numFmtId="0" fontId="19" fillId="6" borderId="40" xfId="0" applyFont="1" applyFill="1" applyBorder="1" applyAlignment="1">
      <alignment horizontal="left" vertical="center"/>
    </xf>
    <xf numFmtId="0" fontId="5" fillId="0" borderId="40" xfId="0" applyFont="1" applyBorder="1" applyAlignment="1">
      <alignment vertical="center"/>
    </xf>
    <xf numFmtId="0" fontId="39" fillId="9" borderId="38" xfId="0" applyFont="1" applyFill="1" applyBorder="1" applyAlignment="1">
      <alignment horizontal="left" vertical="center" wrapText="1"/>
    </xf>
    <xf numFmtId="0" fontId="19" fillId="9" borderId="38" xfId="0" applyFont="1" applyFill="1" applyBorder="1" applyAlignment="1">
      <alignment horizontal="left" vertical="center" wrapText="1"/>
    </xf>
    <xf numFmtId="0" fontId="39" fillId="9" borderId="39" xfId="0" applyFont="1" applyFill="1" applyBorder="1" applyAlignment="1">
      <alignment horizontal="left" vertical="center" wrapText="1"/>
    </xf>
    <xf numFmtId="0" fontId="19" fillId="9" borderId="39" xfId="0" applyFont="1" applyFill="1" applyBorder="1" applyAlignment="1">
      <alignment horizontal="left" vertical="center" wrapText="1"/>
    </xf>
    <xf numFmtId="0" fontId="5" fillId="0" borderId="40" xfId="0" applyFont="1" applyBorder="1"/>
    <xf numFmtId="0" fontId="44" fillId="0" borderId="0" xfId="0" applyFont="1" applyAlignment="1">
      <alignment horizontal="left" vertical="top" wrapText="1"/>
    </xf>
    <xf numFmtId="3" fontId="7" fillId="0" borderId="41" xfId="9" applyNumberFormat="1" applyFont="1" applyBorder="1" applyAlignment="1" applyProtection="1">
      <alignment horizontal="right" vertical="center" shrinkToFit="1"/>
      <protection locked="0"/>
    </xf>
  </cellXfs>
  <cellStyles count="12">
    <cellStyle name="Hyperlink" xfId="6" builtinId="8"/>
    <cellStyle name="Hyperlink 2" xfId="2" xr:uid="{00000000-0005-0000-0000-000000000000}"/>
    <cellStyle name="Hyperlink 3" xfId="11" xr:uid="{16F68612-2A1D-4C02-A8D6-9620F9EB8004}"/>
    <cellStyle name="Normal" xfId="0" builtinId="0"/>
    <cellStyle name="Normal 2" xfId="3" xr:uid="{00000000-0005-0000-0000-000002000000}"/>
    <cellStyle name="Normal 2 2" xfId="9" xr:uid="{1C0C90F5-3464-4DBD-A423-58CB19E115D1}"/>
    <cellStyle name="Normal 2 3" xfId="7" xr:uid="{A0F84399-6D1E-47A6-A271-5B5F12BD0F25}"/>
    <cellStyle name="Normal 3" xfId="4" xr:uid="{00000000-0005-0000-0000-000003000000}"/>
    <cellStyle name="Normal 3 2" xfId="5" xr:uid="{0702D037-5017-4E0A-A27A-A28DB96F71BF}"/>
    <cellStyle name="Normal 3 2 2" xfId="10" xr:uid="{3C011E0B-799C-43A3-BA77-2C732B41733D}"/>
    <cellStyle name="Normal 3 3" xfId="8" xr:uid="{6418AF95-808A-4D5F-A1E3-5FCDC71676B8}"/>
    <cellStyle name="Style 1" xfId="1" xr:uid="{00000000-0005-0000-0000-000004000000}"/>
  </cellStyles>
  <dxfs count="0"/>
  <tableStyles count="1" defaultTableStyle="TableStyleMedium2" defaultPivotStyle="PivotStyleLight16">
    <tableStyle name="Invisible" pivot="0" table="0" count="0" xr9:uid="{8147F943-88C3-48ED-8C4C-E2ECDF511F7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92299</xdr:colOff>
      <xdr:row>12</xdr:row>
      <xdr:rowOff>88594</xdr:rowOff>
    </xdr:from>
    <xdr:to>
      <xdr:col>7</xdr:col>
      <xdr:colOff>318386</xdr:colOff>
      <xdr:row>19</xdr:row>
      <xdr:rowOff>109460</xdr:rowOff>
    </xdr:to>
    <xdr:pic>
      <xdr:nvPicPr>
        <xdr:cNvPr id="4" name="Picture 3">
          <a:extLst>
            <a:ext uri="{FF2B5EF4-FFF2-40B4-BE49-F238E27FC236}">
              <a16:creationId xmlns:a16="http://schemas.microsoft.com/office/drawing/2014/main" id="{6F968D02-8FD6-9E3E-065D-7F09AC800E4C}"/>
            </a:ext>
          </a:extLst>
        </xdr:cNvPr>
        <xdr:cNvPicPr>
          <a:picLocks noChangeAspect="1"/>
        </xdr:cNvPicPr>
      </xdr:nvPicPr>
      <xdr:blipFill>
        <a:blip xmlns:r="http://schemas.openxmlformats.org/officeDocument/2006/relationships" r:embed="rId1"/>
        <a:stretch>
          <a:fillRect/>
        </a:stretch>
      </xdr:blipFill>
      <xdr:spPr>
        <a:xfrm>
          <a:off x="92299" y="2110825"/>
          <a:ext cx="4483029" cy="1200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Konsolidacija\2023\06-2023\TFI%20POD\Konsolidirani\TFI_H1_2023_konsolidirani.xlsx" TargetMode="External"/><Relationship Id="rId1" Type="http://schemas.openxmlformats.org/officeDocument/2006/relationships/externalLinkPath" Target="/Konsolidacija/2023/06-2023/TFI%20POD/Konsolidirani/TFI_H1_2023_konsolidiran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Konsolidacija\2024\09.2024\TFI\konsolidirani\za%20burzu\FI%20MRUL%20Konsolidirano%20nerevidirano_Q32024_linkovi%20-%20Copy.xlsx" TargetMode="External"/><Relationship Id="rId1" Type="http://schemas.openxmlformats.org/officeDocument/2006/relationships/externalLinkPath" Target="FI%20MRUL%20Konsolidirano%20nerevidirano_Q32024_linkovi%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račun početnih stanja"/>
      <sheetName val="Preračun početnih stanja - PK"/>
      <sheetName val="BS excel"/>
      <sheetName val="BS word"/>
      <sheetName val="PL excel"/>
      <sheetName val="PL word"/>
      <sheetName val="CF excel"/>
      <sheetName val="CF word"/>
      <sheetName val="PK excel"/>
      <sheetName val="PK word"/>
      <sheetName val="Reconciliation"/>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ilip.ruzicka@mplusgroup.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1"/>
  <sheetViews>
    <sheetView zoomScale="106" workbookViewId="0">
      <selection activeCell="F8" sqref="F8"/>
    </sheetView>
  </sheetViews>
  <sheetFormatPr defaultColWidth="9.109375" defaultRowHeight="14.4" x14ac:dyDescent="0.3"/>
  <cols>
    <col min="1" max="8" width="9.109375" style="62"/>
    <col min="9" max="9" width="15.33203125" style="62" customWidth="1"/>
    <col min="10" max="10" width="15.5546875" style="62" bestFit="1" customWidth="1"/>
    <col min="11" max="16384" width="9.109375" style="62"/>
  </cols>
  <sheetData>
    <row r="1" spans="1:14" ht="15.6" x14ac:dyDescent="0.3">
      <c r="A1" s="161" t="s">
        <v>0</v>
      </c>
      <c r="B1" s="162"/>
      <c r="C1" s="162"/>
      <c r="D1" s="60"/>
      <c r="E1" s="60"/>
      <c r="F1" s="60"/>
      <c r="G1" s="60"/>
      <c r="H1" s="60"/>
      <c r="I1" s="60"/>
      <c r="J1" s="61"/>
    </row>
    <row r="2" spans="1:14" ht="14.4" customHeight="1" x14ac:dyDescent="0.3">
      <c r="A2" s="163" t="s">
        <v>1</v>
      </c>
      <c r="B2" s="164"/>
      <c r="C2" s="164"/>
      <c r="D2" s="164"/>
      <c r="E2" s="164"/>
      <c r="F2" s="164"/>
      <c r="G2" s="164"/>
      <c r="H2" s="164"/>
      <c r="I2" s="164"/>
      <c r="J2" s="165"/>
      <c r="N2" s="107" t="s">
        <v>385</v>
      </c>
    </row>
    <row r="3" spans="1:14" x14ac:dyDescent="0.3">
      <c r="A3" s="63"/>
      <c r="B3" s="64"/>
      <c r="C3" s="64"/>
      <c r="D3" s="64"/>
      <c r="E3" s="64"/>
      <c r="F3" s="64"/>
      <c r="G3" s="64"/>
      <c r="H3" s="64"/>
      <c r="I3" s="64"/>
      <c r="J3" s="65"/>
      <c r="N3" s="107" t="s">
        <v>386</v>
      </c>
    </row>
    <row r="4" spans="1:14" ht="33.6" customHeight="1" x14ac:dyDescent="0.3">
      <c r="A4" s="166" t="s">
        <v>2</v>
      </c>
      <c r="B4" s="167"/>
      <c r="C4" s="167"/>
      <c r="D4" s="167"/>
      <c r="E4" s="168">
        <v>45292</v>
      </c>
      <c r="F4" s="169"/>
      <c r="G4" s="66" t="s">
        <v>3</v>
      </c>
      <c r="H4" s="168">
        <v>45565</v>
      </c>
      <c r="I4" s="169"/>
      <c r="J4" s="67"/>
      <c r="N4" s="107" t="s">
        <v>387</v>
      </c>
    </row>
    <row r="5" spans="1:14" s="68" customFormat="1" ht="10.199999999999999" customHeight="1" x14ac:dyDescent="0.3">
      <c r="A5" s="170"/>
      <c r="B5" s="171"/>
      <c r="C5" s="171"/>
      <c r="D5" s="171"/>
      <c r="E5" s="171"/>
      <c r="F5" s="171"/>
      <c r="G5" s="171"/>
      <c r="H5" s="171"/>
      <c r="I5" s="171"/>
      <c r="J5" s="172"/>
      <c r="N5" s="107" t="s">
        <v>388</v>
      </c>
    </row>
    <row r="6" spans="1:14" ht="20.399999999999999" customHeight="1" x14ac:dyDescent="0.3">
      <c r="A6" s="69"/>
      <c r="B6" s="70" t="s">
        <v>4</v>
      </c>
      <c r="C6" s="71"/>
      <c r="D6" s="71"/>
      <c r="E6" s="77">
        <v>2024</v>
      </c>
      <c r="F6" s="72"/>
      <c r="G6" s="66"/>
      <c r="H6" s="72"/>
      <c r="I6" s="73"/>
      <c r="J6" s="74"/>
      <c r="N6" s="107"/>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387</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79" t="s">
        <v>6</v>
      </c>
      <c r="B10" s="180"/>
      <c r="C10" s="180"/>
      <c r="D10" s="180"/>
      <c r="E10" s="180"/>
      <c r="F10" s="180"/>
      <c r="G10" s="180"/>
      <c r="H10" s="180"/>
      <c r="I10" s="180"/>
      <c r="J10" s="79"/>
    </row>
    <row r="11" spans="1:14" ht="24.6" customHeight="1" x14ac:dyDescent="0.3">
      <c r="A11" s="181" t="s">
        <v>7</v>
      </c>
      <c r="B11" s="182"/>
      <c r="C11" s="175" t="s">
        <v>498</v>
      </c>
      <c r="D11" s="176"/>
      <c r="E11" s="80"/>
      <c r="F11" s="183" t="s">
        <v>8</v>
      </c>
      <c r="G11" s="174"/>
      <c r="H11" s="184" t="s">
        <v>503</v>
      </c>
      <c r="I11" s="185"/>
      <c r="J11" s="81"/>
    </row>
    <row r="12" spans="1:14" ht="14.4" customHeight="1" x14ac:dyDescent="0.3">
      <c r="A12" s="82"/>
      <c r="B12" s="83"/>
      <c r="C12" s="120"/>
      <c r="D12" s="120"/>
      <c r="E12" s="178"/>
      <c r="F12" s="178"/>
      <c r="G12" s="178"/>
      <c r="H12" s="178"/>
      <c r="I12" s="84"/>
      <c r="J12" s="81"/>
    </row>
    <row r="13" spans="1:14" ht="21" customHeight="1" x14ac:dyDescent="0.3">
      <c r="A13" s="173" t="s">
        <v>9</v>
      </c>
      <c r="B13" s="174"/>
      <c r="C13" s="175" t="s">
        <v>499</v>
      </c>
      <c r="D13" s="176"/>
      <c r="E13" s="177"/>
      <c r="F13" s="178"/>
      <c r="G13" s="178"/>
      <c r="H13" s="178"/>
      <c r="I13" s="84"/>
      <c r="J13" s="81"/>
    </row>
    <row r="14" spans="1:14" ht="10.95" customHeight="1" x14ac:dyDescent="0.3">
      <c r="A14" s="80"/>
      <c r="B14" s="84"/>
      <c r="C14" s="120"/>
      <c r="D14" s="120"/>
      <c r="E14" s="155"/>
      <c r="F14" s="155"/>
      <c r="G14" s="155"/>
      <c r="H14" s="155"/>
      <c r="I14" s="83"/>
      <c r="J14" s="85"/>
    </row>
    <row r="15" spans="1:14" ht="22.95" customHeight="1" x14ac:dyDescent="0.3">
      <c r="A15" s="173" t="s">
        <v>10</v>
      </c>
      <c r="B15" s="174"/>
      <c r="C15" s="175" t="s">
        <v>500</v>
      </c>
      <c r="D15" s="176"/>
      <c r="G15" s="86" t="s">
        <v>11</v>
      </c>
      <c r="H15" s="194" t="s">
        <v>502</v>
      </c>
      <c r="I15" s="195"/>
      <c r="J15" s="87"/>
    </row>
    <row r="16" spans="1:14" ht="10.95" customHeight="1" x14ac:dyDescent="0.3">
      <c r="A16" s="80"/>
      <c r="B16" s="84"/>
      <c r="C16" s="120"/>
      <c r="D16" s="120"/>
      <c r="E16" s="192"/>
      <c r="F16" s="193"/>
      <c r="G16" s="155"/>
      <c r="H16" s="155"/>
      <c r="I16" s="83"/>
      <c r="J16" s="85"/>
    </row>
    <row r="17" spans="1:10" ht="22.95" customHeight="1" x14ac:dyDescent="0.3">
      <c r="A17" s="88"/>
      <c r="B17" s="86" t="s">
        <v>12</v>
      </c>
      <c r="C17" s="175" t="s">
        <v>501</v>
      </c>
      <c r="D17" s="176"/>
      <c r="E17" s="89"/>
      <c r="F17" s="89"/>
      <c r="G17" s="89"/>
      <c r="H17" s="89"/>
      <c r="I17" s="89"/>
      <c r="J17" s="87"/>
    </row>
    <row r="18" spans="1:10" x14ac:dyDescent="0.3">
      <c r="A18" s="186"/>
      <c r="B18" s="187"/>
      <c r="C18" s="155"/>
      <c r="D18" s="155"/>
      <c r="E18" s="155"/>
      <c r="F18" s="155"/>
      <c r="G18" s="155"/>
      <c r="H18" s="155"/>
      <c r="I18" s="83"/>
      <c r="J18" s="85"/>
    </row>
    <row r="19" spans="1:10" x14ac:dyDescent="0.3">
      <c r="A19" s="181" t="s">
        <v>13</v>
      </c>
      <c r="B19" s="188"/>
      <c r="C19" s="189" t="s">
        <v>663</v>
      </c>
      <c r="D19" s="190"/>
      <c r="E19" s="190"/>
      <c r="F19" s="190"/>
      <c r="G19" s="190"/>
      <c r="H19" s="190"/>
      <c r="I19" s="190"/>
      <c r="J19" s="191"/>
    </row>
    <row r="20" spans="1:10" x14ac:dyDescent="0.3">
      <c r="A20" s="82"/>
      <c r="B20" s="83"/>
      <c r="C20" s="121"/>
      <c r="D20" s="120"/>
      <c r="E20" s="196"/>
      <c r="F20" s="196"/>
      <c r="G20" s="196"/>
      <c r="H20" s="196"/>
      <c r="I20" s="120"/>
      <c r="J20" s="122"/>
    </row>
    <row r="21" spans="1:10" x14ac:dyDescent="0.3">
      <c r="A21" s="181" t="s">
        <v>14</v>
      </c>
      <c r="B21" s="188"/>
      <c r="C21" s="194">
        <v>10000</v>
      </c>
      <c r="D21" s="195"/>
      <c r="E21" s="196"/>
      <c r="F21" s="196"/>
      <c r="G21" s="189" t="s">
        <v>504</v>
      </c>
      <c r="H21" s="190"/>
      <c r="I21" s="190"/>
      <c r="J21" s="191"/>
    </row>
    <row r="22" spans="1:10" x14ac:dyDescent="0.3">
      <c r="A22" s="82"/>
      <c r="B22" s="83"/>
      <c r="C22" s="120"/>
      <c r="D22" s="120"/>
      <c r="E22" s="196"/>
      <c r="F22" s="196"/>
      <c r="G22" s="196"/>
      <c r="H22" s="196"/>
      <c r="I22" s="120"/>
      <c r="J22" s="122"/>
    </row>
    <row r="23" spans="1:10" x14ac:dyDescent="0.3">
      <c r="A23" s="181" t="s">
        <v>15</v>
      </c>
      <c r="B23" s="188"/>
      <c r="C23" s="189" t="s">
        <v>612</v>
      </c>
      <c r="D23" s="190"/>
      <c r="E23" s="190"/>
      <c r="F23" s="190"/>
      <c r="G23" s="190"/>
      <c r="H23" s="190"/>
      <c r="I23" s="190"/>
      <c r="J23" s="191"/>
    </row>
    <row r="24" spans="1:10" x14ac:dyDescent="0.3">
      <c r="A24" s="82"/>
      <c r="B24" s="83"/>
      <c r="C24" s="120"/>
      <c r="D24" s="120"/>
      <c r="E24" s="196"/>
      <c r="F24" s="196"/>
      <c r="G24" s="196"/>
      <c r="H24" s="196"/>
      <c r="I24" s="120"/>
      <c r="J24" s="122"/>
    </row>
    <row r="25" spans="1:10" x14ac:dyDescent="0.3">
      <c r="A25" s="181" t="s">
        <v>16</v>
      </c>
      <c r="B25" s="188"/>
      <c r="C25" s="198" t="s">
        <v>505</v>
      </c>
      <c r="D25" s="199"/>
      <c r="E25" s="199"/>
      <c r="F25" s="199"/>
      <c r="G25" s="199"/>
      <c r="H25" s="199"/>
      <c r="I25" s="199"/>
      <c r="J25" s="200"/>
    </row>
    <row r="26" spans="1:10" x14ac:dyDescent="0.3">
      <c r="A26" s="82"/>
      <c r="B26" s="83"/>
      <c r="C26" s="121"/>
      <c r="D26" s="120"/>
      <c r="E26" s="196"/>
      <c r="F26" s="196"/>
      <c r="G26" s="196"/>
      <c r="H26" s="196"/>
      <c r="I26" s="120"/>
      <c r="J26" s="122"/>
    </row>
    <row r="27" spans="1:10" x14ac:dyDescent="0.3">
      <c r="A27" s="181" t="s">
        <v>17</v>
      </c>
      <c r="B27" s="188"/>
      <c r="C27" s="198" t="s">
        <v>506</v>
      </c>
      <c r="D27" s="199"/>
      <c r="E27" s="199"/>
      <c r="F27" s="199"/>
      <c r="G27" s="199"/>
      <c r="H27" s="199"/>
      <c r="I27" s="199"/>
      <c r="J27" s="200"/>
    </row>
    <row r="28" spans="1:10" ht="13.95" customHeight="1" x14ac:dyDescent="0.3">
      <c r="A28" s="82"/>
      <c r="B28" s="83"/>
      <c r="C28" s="90"/>
      <c r="D28" s="83"/>
      <c r="E28" s="155"/>
      <c r="F28" s="155"/>
      <c r="G28" s="155"/>
      <c r="H28" s="155"/>
      <c r="I28" s="83"/>
      <c r="J28" s="85"/>
    </row>
    <row r="29" spans="1:10" ht="22.95" customHeight="1" x14ac:dyDescent="0.3">
      <c r="A29" s="173" t="s">
        <v>18</v>
      </c>
      <c r="B29" s="188"/>
      <c r="C29" s="91">
        <v>13911</v>
      </c>
      <c r="D29" s="92"/>
      <c r="E29" s="197"/>
      <c r="F29" s="197"/>
      <c r="G29" s="197"/>
      <c r="H29" s="197"/>
      <c r="I29" s="93"/>
      <c r="J29" s="94"/>
    </row>
    <row r="30" spans="1:10" x14ac:dyDescent="0.3">
      <c r="A30" s="82"/>
      <c r="B30" s="83"/>
      <c r="C30" s="83"/>
      <c r="D30" s="83"/>
      <c r="E30" s="155"/>
      <c r="F30" s="155"/>
      <c r="G30" s="155"/>
      <c r="H30" s="155"/>
      <c r="I30" s="93"/>
      <c r="J30" s="94"/>
    </row>
    <row r="31" spans="1:10" x14ac:dyDescent="0.3">
      <c r="A31" s="181" t="s">
        <v>19</v>
      </c>
      <c r="B31" s="188"/>
      <c r="C31" s="104" t="s">
        <v>507</v>
      </c>
      <c r="D31" s="201" t="s">
        <v>20</v>
      </c>
      <c r="E31" s="202"/>
      <c r="F31" s="202"/>
      <c r="G31" s="202"/>
      <c r="H31" s="83"/>
      <c r="I31" s="95" t="s">
        <v>21</v>
      </c>
      <c r="J31" s="96" t="s">
        <v>22</v>
      </c>
    </row>
    <row r="32" spans="1:10" x14ac:dyDescent="0.3">
      <c r="A32" s="181"/>
      <c r="B32" s="188"/>
      <c r="C32" s="97"/>
      <c r="D32" s="66"/>
      <c r="E32" s="193"/>
      <c r="F32" s="193"/>
      <c r="G32" s="193"/>
      <c r="H32" s="193"/>
      <c r="I32" s="93"/>
      <c r="J32" s="94"/>
    </row>
    <row r="33" spans="1:10" x14ac:dyDescent="0.3">
      <c r="A33" s="181" t="s">
        <v>23</v>
      </c>
      <c r="B33" s="188"/>
      <c r="C33" s="91" t="s">
        <v>508</v>
      </c>
      <c r="D33" s="201" t="s">
        <v>24</v>
      </c>
      <c r="E33" s="202"/>
      <c r="F33" s="202"/>
      <c r="G33" s="202"/>
      <c r="H33" s="89"/>
      <c r="I33" s="95" t="s">
        <v>25</v>
      </c>
      <c r="J33" s="96" t="s">
        <v>26</v>
      </c>
    </row>
    <row r="34" spans="1:10" x14ac:dyDescent="0.3">
      <c r="A34" s="82"/>
      <c r="B34" s="83"/>
      <c r="C34" s="83"/>
      <c r="D34" s="83"/>
      <c r="E34" s="155"/>
      <c r="F34" s="155"/>
      <c r="G34" s="155"/>
      <c r="H34" s="155"/>
      <c r="I34" s="83"/>
      <c r="J34" s="85"/>
    </row>
    <row r="35" spans="1:10" x14ac:dyDescent="0.3">
      <c r="A35" s="201" t="s">
        <v>27</v>
      </c>
      <c r="B35" s="202"/>
      <c r="C35" s="202"/>
      <c r="D35" s="202"/>
      <c r="E35" s="202" t="s">
        <v>28</v>
      </c>
      <c r="F35" s="202"/>
      <c r="G35" s="202"/>
      <c r="H35" s="202"/>
      <c r="I35" s="202"/>
      <c r="J35" s="98" t="s">
        <v>29</v>
      </c>
    </row>
    <row r="36" spans="1:10" x14ac:dyDescent="0.3">
      <c r="A36" s="82"/>
      <c r="B36" s="83"/>
      <c r="C36" s="83"/>
      <c r="D36" s="83"/>
      <c r="E36" s="155"/>
      <c r="F36" s="155"/>
      <c r="G36" s="155"/>
      <c r="H36" s="155"/>
      <c r="I36" s="83"/>
      <c r="J36" s="94"/>
    </row>
    <row r="37" spans="1:10" x14ac:dyDescent="0.3">
      <c r="A37" s="150" t="s">
        <v>509</v>
      </c>
      <c r="B37" s="151"/>
      <c r="C37" s="151"/>
      <c r="D37" s="151"/>
      <c r="E37" s="150" t="s">
        <v>619</v>
      </c>
      <c r="F37" s="151"/>
      <c r="G37" s="151"/>
      <c r="H37" s="151"/>
      <c r="I37" s="152"/>
      <c r="J37" s="125">
        <v>4980310</v>
      </c>
    </row>
    <row r="38" spans="1:10" x14ac:dyDescent="0.3">
      <c r="A38" s="126"/>
      <c r="B38" s="127"/>
      <c r="C38" s="128"/>
      <c r="D38" s="129"/>
      <c r="E38" s="205"/>
      <c r="F38" s="205"/>
      <c r="G38" s="205"/>
      <c r="H38" s="205"/>
      <c r="I38" s="130"/>
      <c r="J38" s="131"/>
    </row>
    <row r="39" spans="1:10" x14ac:dyDescent="0.3">
      <c r="A39" s="150" t="s">
        <v>510</v>
      </c>
      <c r="B39" s="151"/>
      <c r="C39" s="151"/>
      <c r="D39" s="151"/>
      <c r="E39" s="150" t="s">
        <v>620</v>
      </c>
      <c r="F39" s="151"/>
      <c r="G39" s="151"/>
      <c r="H39" s="151"/>
      <c r="I39" s="152"/>
      <c r="J39" s="132">
        <v>4558499</v>
      </c>
    </row>
    <row r="40" spans="1:10" x14ac:dyDescent="0.3">
      <c r="A40" s="133"/>
      <c r="B40" s="128"/>
      <c r="C40" s="203"/>
      <c r="D40" s="203"/>
      <c r="E40" s="204"/>
      <c r="F40" s="204"/>
      <c r="G40" s="203"/>
      <c r="H40" s="203"/>
      <c r="I40" s="203"/>
      <c r="J40" s="131"/>
    </row>
    <row r="41" spans="1:10" x14ac:dyDescent="0.3">
      <c r="A41" s="150" t="s">
        <v>511</v>
      </c>
      <c r="B41" s="151"/>
      <c r="C41" s="151"/>
      <c r="D41" s="151"/>
      <c r="E41" s="150" t="s">
        <v>620</v>
      </c>
      <c r="F41" s="151"/>
      <c r="G41" s="151"/>
      <c r="H41" s="151"/>
      <c r="I41" s="152"/>
      <c r="J41" s="132">
        <v>1899660</v>
      </c>
    </row>
    <row r="42" spans="1:10" x14ac:dyDescent="0.3">
      <c r="A42" s="133"/>
      <c r="B42" s="128"/>
      <c r="C42" s="128"/>
      <c r="D42" s="127"/>
      <c r="E42" s="160"/>
      <c r="F42" s="160"/>
      <c r="G42" s="203"/>
      <c r="H42" s="203"/>
      <c r="I42" s="127"/>
      <c r="J42" s="131"/>
    </row>
    <row r="43" spans="1:10" x14ac:dyDescent="0.3">
      <c r="A43" s="150" t="s">
        <v>512</v>
      </c>
      <c r="B43" s="151"/>
      <c r="C43" s="151"/>
      <c r="D43" s="151"/>
      <c r="E43" s="150" t="s">
        <v>620</v>
      </c>
      <c r="F43" s="151"/>
      <c r="G43" s="151"/>
      <c r="H43" s="151"/>
      <c r="I43" s="152"/>
      <c r="J43" s="132">
        <v>4509595</v>
      </c>
    </row>
    <row r="44" spans="1:10" x14ac:dyDescent="0.3">
      <c r="A44" s="134"/>
      <c r="B44" s="135"/>
      <c r="C44" s="135"/>
      <c r="D44" s="136"/>
      <c r="E44" s="160"/>
      <c r="F44" s="160"/>
      <c r="G44" s="149"/>
      <c r="H44" s="149"/>
      <c r="I44" s="136"/>
      <c r="J44" s="137"/>
    </row>
    <row r="45" spans="1:10" x14ac:dyDescent="0.3">
      <c r="A45" s="150" t="s">
        <v>621</v>
      </c>
      <c r="B45" s="151"/>
      <c r="C45" s="151"/>
      <c r="D45" s="151"/>
      <c r="E45" s="150" t="s">
        <v>622</v>
      </c>
      <c r="F45" s="151"/>
      <c r="G45" s="151"/>
      <c r="H45" s="151"/>
      <c r="I45" s="152"/>
      <c r="J45" s="132">
        <v>7762658</v>
      </c>
    </row>
    <row r="46" spans="1:10" x14ac:dyDescent="0.3">
      <c r="A46" s="134"/>
      <c r="B46" s="135"/>
      <c r="C46" s="135"/>
      <c r="D46" s="136"/>
      <c r="E46" s="160"/>
      <c r="F46" s="160"/>
      <c r="G46" s="149"/>
      <c r="H46" s="149"/>
      <c r="I46" s="136"/>
      <c r="J46" s="137"/>
    </row>
    <row r="47" spans="1:10" ht="14.4" customHeight="1" x14ac:dyDescent="0.3">
      <c r="A47" s="150" t="s">
        <v>623</v>
      </c>
      <c r="B47" s="151"/>
      <c r="C47" s="151"/>
      <c r="D47" s="151"/>
      <c r="E47" s="157" t="s">
        <v>513</v>
      </c>
      <c r="F47" s="158"/>
      <c r="G47" s="158"/>
      <c r="H47" s="158"/>
      <c r="I47" s="159"/>
      <c r="J47" s="132">
        <v>2186179</v>
      </c>
    </row>
    <row r="48" spans="1:10" x14ac:dyDescent="0.3">
      <c r="A48" s="134"/>
      <c r="B48" s="135"/>
      <c r="C48" s="135"/>
      <c r="D48" s="136"/>
      <c r="E48" s="160"/>
      <c r="F48" s="160"/>
      <c r="G48" s="149"/>
      <c r="H48" s="149"/>
      <c r="I48" s="136"/>
      <c r="J48" s="137"/>
    </row>
    <row r="49" spans="1:10" x14ac:dyDescent="0.3">
      <c r="A49" s="150" t="s">
        <v>624</v>
      </c>
      <c r="B49" s="151"/>
      <c r="C49" s="151"/>
      <c r="D49" s="151"/>
      <c r="E49" s="150" t="s">
        <v>514</v>
      </c>
      <c r="F49" s="151"/>
      <c r="G49" s="151"/>
      <c r="H49" s="151"/>
      <c r="I49" s="152"/>
      <c r="J49" s="132">
        <v>17409042</v>
      </c>
    </row>
    <row r="50" spans="1:10" x14ac:dyDescent="0.3">
      <c r="A50" s="134"/>
      <c r="B50" s="135"/>
      <c r="C50" s="135"/>
      <c r="D50" s="136"/>
      <c r="E50" s="160"/>
      <c r="F50" s="160"/>
      <c r="G50" s="149"/>
      <c r="H50" s="149"/>
      <c r="I50" s="136"/>
      <c r="J50" s="137"/>
    </row>
    <row r="51" spans="1:10" x14ac:dyDescent="0.3">
      <c r="A51" s="150" t="s">
        <v>515</v>
      </c>
      <c r="B51" s="151"/>
      <c r="C51" s="151"/>
      <c r="D51" s="151"/>
      <c r="E51" s="150" t="s">
        <v>516</v>
      </c>
      <c r="F51" s="151"/>
      <c r="G51" s="151"/>
      <c r="H51" s="151"/>
      <c r="I51" s="152"/>
      <c r="J51" s="132">
        <v>34234601</v>
      </c>
    </row>
    <row r="52" spans="1:10" x14ac:dyDescent="0.3">
      <c r="A52" s="134"/>
      <c r="B52" s="135"/>
      <c r="C52" s="135"/>
      <c r="D52" s="136"/>
      <c r="E52" s="160"/>
      <c r="F52" s="160"/>
      <c r="G52" s="149"/>
      <c r="H52" s="149"/>
      <c r="I52" s="136"/>
      <c r="J52" s="137"/>
    </row>
    <row r="53" spans="1:10" x14ac:dyDescent="0.3">
      <c r="A53" s="150" t="s">
        <v>517</v>
      </c>
      <c r="B53" s="151"/>
      <c r="C53" s="151"/>
      <c r="D53" s="151"/>
      <c r="E53" s="150" t="s">
        <v>516</v>
      </c>
      <c r="F53" s="151"/>
      <c r="G53" s="151"/>
      <c r="H53" s="151"/>
      <c r="I53" s="152"/>
      <c r="J53" s="132">
        <v>34198928</v>
      </c>
    </row>
    <row r="54" spans="1:10" x14ac:dyDescent="0.3">
      <c r="A54" s="134"/>
      <c r="B54" s="135"/>
      <c r="C54" s="135"/>
      <c r="D54" s="136"/>
      <c r="E54" s="160"/>
      <c r="F54" s="160"/>
      <c r="G54" s="149"/>
      <c r="H54" s="149"/>
      <c r="I54" s="136"/>
      <c r="J54" s="137"/>
    </row>
    <row r="55" spans="1:10" x14ac:dyDescent="0.3">
      <c r="A55" s="150" t="s">
        <v>625</v>
      </c>
      <c r="B55" s="151"/>
      <c r="C55" s="151"/>
      <c r="D55" s="151"/>
      <c r="E55" s="150" t="s">
        <v>518</v>
      </c>
      <c r="F55" s="151"/>
      <c r="G55" s="151"/>
      <c r="H55" s="151"/>
      <c r="I55" s="152"/>
      <c r="J55" s="138">
        <v>4402813980008</v>
      </c>
    </row>
    <row r="56" spans="1:10" x14ac:dyDescent="0.3">
      <c r="A56" s="134"/>
      <c r="B56" s="135"/>
      <c r="C56" s="135"/>
      <c r="D56" s="136"/>
      <c r="E56" s="160"/>
      <c r="F56" s="160"/>
      <c r="G56" s="149"/>
      <c r="H56" s="149"/>
      <c r="I56" s="136"/>
      <c r="J56" s="137"/>
    </row>
    <row r="57" spans="1:10" x14ac:dyDescent="0.3">
      <c r="A57" s="150" t="s">
        <v>626</v>
      </c>
      <c r="B57" s="151"/>
      <c r="C57" s="151"/>
      <c r="D57" s="151"/>
      <c r="E57" s="150" t="s">
        <v>519</v>
      </c>
      <c r="F57" s="151"/>
      <c r="G57" s="151"/>
      <c r="H57" s="151"/>
      <c r="I57" s="152"/>
      <c r="J57" s="132" t="s">
        <v>520</v>
      </c>
    </row>
    <row r="58" spans="1:10" x14ac:dyDescent="0.3">
      <c r="A58" s="134"/>
      <c r="B58" s="135"/>
      <c r="C58" s="135"/>
      <c r="D58" s="136"/>
      <c r="E58" s="160"/>
      <c r="F58" s="160"/>
      <c r="G58" s="149"/>
      <c r="H58" s="149"/>
      <c r="I58" s="136"/>
      <c r="J58" s="137"/>
    </row>
    <row r="59" spans="1:10" x14ac:dyDescent="0.3">
      <c r="A59" s="150" t="s">
        <v>521</v>
      </c>
      <c r="B59" s="151"/>
      <c r="C59" s="151"/>
      <c r="D59" s="151"/>
      <c r="E59" s="150" t="s">
        <v>620</v>
      </c>
      <c r="F59" s="151"/>
      <c r="G59" s="151"/>
      <c r="H59" s="151"/>
      <c r="I59" s="152"/>
      <c r="J59" s="132">
        <v>2215896</v>
      </c>
    </row>
    <row r="60" spans="1:10" x14ac:dyDescent="0.3">
      <c r="A60" s="134"/>
      <c r="B60" s="135"/>
      <c r="C60" s="135"/>
      <c r="D60" s="136"/>
      <c r="E60" s="160"/>
      <c r="F60" s="160"/>
      <c r="G60" s="149"/>
      <c r="H60" s="149"/>
      <c r="I60" s="136"/>
      <c r="J60" s="137"/>
    </row>
    <row r="61" spans="1:10" x14ac:dyDescent="0.3">
      <c r="A61" s="150" t="s">
        <v>627</v>
      </c>
      <c r="B61" s="151"/>
      <c r="C61" s="151"/>
      <c r="D61" s="151"/>
      <c r="E61" s="150" t="s">
        <v>514</v>
      </c>
      <c r="F61" s="151"/>
      <c r="G61" s="151"/>
      <c r="H61" s="151"/>
      <c r="I61" s="152"/>
      <c r="J61" s="132">
        <v>21096121</v>
      </c>
    </row>
    <row r="62" spans="1:10" x14ac:dyDescent="0.3">
      <c r="A62" s="134"/>
      <c r="B62" s="135"/>
      <c r="C62" s="135"/>
      <c r="D62" s="136"/>
      <c r="E62" s="160"/>
      <c r="F62" s="160"/>
      <c r="G62" s="149"/>
      <c r="H62" s="149"/>
      <c r="I62" s="136"/>
      <c r="J62" s="137"/>
    </row>
    <row r="63" spans="1:10" x14ac:dyDescent="0.3">
      <c r="A63" s="150" t="s">
        <v>522</v>
      </c>
      <c r="B63" s="151"/>
      <c r="C63" s="151"/>
      <c r="D63" s="151"/>
      <c r="E63" s="150" t="s">
        <v>523</v>
      </c>
      <c r="F63" s="151"/>
      <c r="G63" s="151"/>
      <c r="H63" s="151"/>
      <c r="I63" s="152"/>
      <c r="J63" s="132">
        <v>984359</v>
      </c>
    </row>
    <row r="64" spans="1:10" x14ac:dyDescent="0.3">
      <c r="A64" s="134"/>
      <c r="B64" s="135"/>
      <c r="C64" s="135"/>
      <c r="D64" s="136"/>
      <c r="E64" s="160"/>
      <c r="F64" s="160"/>
      <c r="G64" s="149"/>
      <c r="H64" s="149"/>
      <c r="I64" s="136"/>
      <c r="J64" s="137"/>
    </row>
    <row r="65" spans="1:10" x14ac:dyDescent="0.3">
      <c r="A65" s="150" t="s">
        <v>524</v>
      </c>
      <c r="B65" s="151"/>
      <c r="C65" s="151"/>
      <c r="D65" s="151"/>
      <c r="E65" s="150" t="s">
        <v>523</v>
      </c>
      <c r="F65" s="151"/>
      <c r="G65" s="151"/>
      <c r="H65" s="151"/>
      <c r="I65" s="152"/>
      <c r="J65" s="132">
        <v>687716</v>
      </c>
    </row>
    <row r="66" spans="1:10" x14ac:dyDescent="0.3">
      <c r="A66" s="134"/>
      <c r="B66" s="135"/>
      <c r="C66" s="135"/>
      <c r="D66" s="136"/>
      <c r="E66" s="160"/>
      <c r="F66" s="160"/>
      <c r="G66" s="149"/>
      <c r="H66" s="149"/>
      <c r="I66" s="136"/>
      <c r="J66" s="137"/>
    </row>
    <row r="67" spans="1:10" x14ac:dyDescent="0.3">
      <c r="A67" s="150" t="s">
        <v>525</v>
      </c>
      <c r="B67" s="151"/>
      <c r="C67" s="151"/>
      <c r="D67" s="151"/>
      <c r="E67" s="150" t="s">
        <v>523</v>
      </c>
      <c r="F67" s="151"/>
      <c r="G67" s="151"/>
      <c r="H67" s="151"/>
      <c r="I67" s="152"/>
      <c r="J67" s="132" t="s">
        <v>526</v>
      </c>
    </row>
    <row r="68" spans="1:10" x14ac:dyDescent="0.3">
      <c r="A68" s="134"/>
      <c r="B68" s="135"/>
      <c r="C68" s="135"/>
      <c r="D68" s="136"/>
      <c r="E68" s="160"/>
      <c r="F68" s="160"/>
      <c r="G68" s="149"/>
      <c r="H68" s="149"/>
      <c r="I68" s="136"/>
      <c r="J68" s="137"/>
    </row>
    <row r="69" spans="1:10" x14ac:dyDescent="0.3">
      <c r="A69" s="150" t="s">
        <v>527</v>
      </c>
      <c r="B69" s="151"/>
      <c r="C69" s="151"/>
      <c r="D69" s="151"/>
      <c r="E69" s="150" t="s">
        <v>523</v>
      </c>
      <c r="F69" s="151"/>
      <c r="G69" s="151"/>
      <c r="H69" s="151"/>
      <c r="I69" s="152"/>
      <c r="J69" s="132">
        <v>927293</v>
      </c>
    </row>
    <row r="70" spans="1:10" x14ac:dyDescent="0.3">
      <c r="A70" s="134"/>
      <c r="B70" s="135"/>
      <c r="C70" s="135"/>
      <c r="D70" s="136"/>
      <c r="E70" s="160"/>
      <c r="F70" s="160"/>
      <c r="G70" s="149"/>
      <c r="H70" s="149"/>
      <c r="I70" s="136"/>
      <c r="J70" s="137"/>
    </row>
    <row r="71" spans="1:10" x14ac:dyDescent="0.3">
      <c r="A71" s="150" t="s">
        <v>528</v>
      </c>
      <c r="B71" s="151"/>
      <c r="C71" s="151"/>
      <c r="D71" s="151"/>
      <c r="E71" s="150" t="s">
        <v>619</v>
      </c>
      <c r="F71" s="151"/>
      <c r="G71" s="151"/>
      <c r="H71" s="151"/>
      <c r="I71" s="152"/>
      <c r="J71" s="132">
        <v>5288339</v>
      </c>
    </row>
    <row r="72" spans="1:10" x14ac:dyDescent="0.3">
      <c r="A72" s="134"/>
      <c r="B72" s="135"/>
      <c r="C72" s="135"/>
      <c r="D72" s="136"/>
      <c r="E72" s="160"/>
      <c r="F72" s="160"/>
      <c r="G72" s="149"/>
      <c r="H72" s="149"/>
      <c r="I72" s="136"/>
      <c r="J72" s="137"/>
    </row>
    <row r="73" spans="1:10" x14ac:dyDescent="0.3">
      <c r="A73" s="150" t="s">
        <v>529</v>
      </c>
      <c r="B73" s="151"/>
      <c r="C73" s="151"/>
      <c r="D73" s="151"/>
      <c r="E73" s="150" t="s">
        <v>530</v>
      </c>
      <c r="F73" s="151"/>
      <c r="G73" s="151"/>
      <c r="H73" s="151"/>
      <c r="I73" s="152"/>
      <c r="J73" s="132" t="s">
        <v>531</v>
      </c>
    </row>
    <row r="74" spans="1:10" x14ac:dyDescent="0.3">
      <c r="A74" s="134"/>
      <c r="B74" s="135"/>
      <c r="C74" s="135"/>
      <c r="D74" s="136"/>
      <c r="E74" s="160"/>
      <c r="F74" s="160"/>
      <c r="G74" s="149"/>
      <c r="H74" s="149"/>
      <c r="I74" s="136"/>
      <c r="J74" s="137"/>
    </row>
    <row r="75" spans="1:10" x14ac:dyDescent="0.3">
      <c r="A75" s="150" t="s">
        <v>532</v>
      </c>
      <c r="B75" s="151"/>
      <c r="C75" s="151"/>
      <c r="D75" s="151"/>
      <c r="E75" s="150" t="s">
        <v>533</v>
      </c>
      <c r="F75" s="151"/>
      <c r="G75" s="151"/>
      <c r="H75" s="151"/>
      <c r="I75" s="152"/>
      <c r="J75" s="132">
        <v>5323859</v>
      </c>
    </row>
    <row r="76" spans="1:10" x14ac:dyDescent="0.3">
      <c r="A76" s="134"/>
      <c r="B76" s="135"/>
      <c r="C76" s="135"/>
      <c r="D76" s="136"/>
      <c r="E76" s="160"/>
      <c r="F76" s="160"/>
      <c r="G76" s="149"/>
      <c r="H76" s="149"/>
      <c r="I76" s="136"/>
      <c r="J76" s="137"/>
    </row>
    <row r="77" spans="1:10" x14ac:dyDescent="0.3">
      <c r="A77" s="150" t="s">
        <v>534</v>
      </c>
      <c r="B77" s="151"/>
      <c r="C77" s="151"/>
      <c r="D77" s="151"/>
      <c r="E77" s="150" t="s">
        <v>628</v>
      </c>
      <c r="F77" s="151"/>
      <c r="G77" s="151"/>
      <c r="H77" s="151"/>
      <c r="I77" s="152"/>
      <c r="J77" s="132" t="s">
        <v>535</v>
      </c>
    </row>
    <row r="78" spans="1:10" x14ac:dyDescent="0.3">
      <c r="A78" s="134"/>
      <c r="B78" s="135"/>
      <c r="C78" s="135"/>
      <c r="D78" s="136"/>
      <c r="E78" s="160"/>
      <c r="F78" s="160"/>
      <c r="G78" s="149"/>
      <c r="H78" s="149"/>
      <c r="I78" s="136"/>
      <c r="J78" s="137"/>
    </row>
    <row r="79" spans="1:10" x14ac:dyDescent="0.3">
      <c r="A79" s="150" t="s">
        <v>536</v>
      </c>
      <c r="B79" s="151"/>
      <c r="C79" s="151"/>
      <c r="D79" s="151"/>
      <c r="E79" s="150" t="s">
        <v>537</v>
      </c>
      <c r="F79" s="151"/>
      <c r="G79" s="151"/>
      <c r="H79" s="151"/>
      <c r="I79" s="152"/>
      <c r="J79" s="132" t="s">
        <v>538</v>
      </c>
    </row>
    <row r="80" spans="1:10" x14ac:dyDescent="0.3">
      <c r="A80" s="134"/>
      <c r="B80" s="135"/>
      <c r="C80" s="135"/>
      <c r="D80" s="136"/>
      <c r="E80" s="160"/>
      <c r="F80" s="160"/>
      <c r="G80" s="149"/>
      <c r="H80" s="149"/>
      <c r="I80" s="136"/>
      <c r="J80" s="137"/>
    </row>
    <row r="81" spans="1:10" x14ac:dyDescent="0.3">
      <c r="A81" s="150" t="s">
        <v>539</v>
      </c>
      <c r="B81" s="151"/>
      <c r="C81" s="151"/>
      <c r="D81" s="151"/>
      <c r="E81" s="150" t="s">
        <v>619</v>
      </c>
      <c r="F81" s="151"/>
      <c r="G81" s="151"/>
      <c r="H81" s="151"/>
      <c r="I81" s="152"/>
      <c r="J81" s="132">
        <v>81343542</v>
      </c>
    </row>
    <row r="82" spans="1:10" x14ac:dyDescent="0.3">
      <c r="A82" s="134"/>
      <c r="B82" s="135"/>
      <c r="C82" s="135"/>
      <c r="D82" s="136"/>
      <c r="E82" s="160"/>
      <c r="F82" s="160"/>
      <c r="G82" s="149"/>
      <c r="H82" s="149"/>
      <c r="I82" s="136"/>
      <c r="J82" s="137"/>
    </row>
    <row r="83" spans="1:10" x14ac:dyDescent="0.3">
      <c r="A83" s="150" t="s">
        <v>540</v>
      </c>
      <c r="B83" s="151"/>
      <c r="C83" s="151"/>
      <c r="D83" s="151"/>
      <c r="E83" s="150" t="s">
        <v>619</v>
      </c>
      <c r="F83" s="151"/>
      <c r="G83" s="151"/>
      <c r="H83" s="151"/>
      <c r="I83" s="152"/>
      <c r="J83" s="132">
        <v>81343559</v>
      </c>
    </row>
    <row r="84" spans="1:10" x14ac:dyDescent="0.3">
      <c r="A84" s="134"/>
      <c r="B84" s="135"/>
      <c r="C84" s="135"/>
      <c r="D84" s="136"/>
      <c r="E84" s="160"/>
      <c r="F84" s="160"/>
      <c r="G84" s="149"/>
      <c r="H84" s="149"/>
      <c r="I84" s="136"/>
      <c r="J84" s="137"/>
    </row>
    <row r="85" spans="1:10" x14ac:dyDescent="0.3">
      <c r="A85" s="150" t="s">
        <v>541</v>
      </c>
      <c r="B85" s="151"/>
      <c r="C85" s="151"/>
      <c r="D85" s="151"/>
      <c r="E85" s="150" t="s">
        <v>619</v>
      </c>
      <c r="F85" s="151"/>
      <c r="G85" s="151"/>
      <c r="H85" s="151"/>
      <c r="I85" s="152"/>
      <c r="J85" s="132">
        <v>81343567</v>
      </c>
    </row>
    <row r="86" spans="1:10" x14ac:dyDescent="0.3">
      <c r="A86" s="134"/>
      <c r="B86" s="135"/>
      <c r="C86" s="135"/>
      <c r="D86" s="136"/>
      <c r="E86" s="160"/>
      <c r="F86" s="160"/>
      <c r="G86" s="149"/>
      <c r="H86" s="149"/>
      <c r="I86" s="136"/>
      <c r="J86" s="137"/>
    </row>
    <row r="87" spans="1:10" x14ac:dyDescent="0.3">
      <c r="A87" s="150" t="s">
        <v>542</v>
      </c>
      <c r="B87" s="151"/>
      <c r="C87" s="151"/>
      <c r="D87" s="151"/>
      <c r="E87" s="150" t="s">
        <v>620</v>
      </c>
      <c r="F87" s="151"/>
      <c r="G87" s="151"/>
      <c r="H87" s="151"/>
      <c r="I87" s="152"/>
      <c r="J87" s="132">
        <v>80568105</v>
      </c>
    </row>
    <row r="88" spans="1:10" x14ac:dyDescent="0.3">
      <c r="A88" s="134"/>
      <c r="B88" s="135"/>
      <c r="C88" s="135"/>
      <c r="D88" s="136"/>
      <c r="E88" s="160"/>
      <c r="F88" s="160"/>
      <c r="G88" s="149"/>
      <c r="H88" s="149"/>
      <c r="I88" s="136"/>
      <c r="J88" s="137"/>
    </row>
    <row r="89" spans="1:10" x14ac:dyDescent="0.3">
      <c r="A89" s="150" t="s">
        <v>543</v>
      </c>
      <c r="B89" s="151"/>
      <c r="C89" s="151"/>
      <c r="D89" s="151"/>
      <c r="E89" s="150" t="s">
        <v>620</v>
      </c>
      <c r="F89" s="151"/>
      <c r="G89" s="151"/>
      <c r="H89" s="151"/>
      <c r="I89" s="152"/>
      <c r="J89" s="132">
        <v>81348048</v>
      </c>
    </row>
    <row r="90" spans="1:10" x14ac:dyDescent="0.3">
      <c r="A90" s="134"/>
      <c r="B90" s="135"/>
      <c r="C90" s="135"/>
      <c r="D90" s="136"/>
      <c r="E90" s="160"/>
      <c r="F90" s="160"/>
      <c r="G90" s="149"/>
      <c r="H90" s="149"/>
      <c r="I90" s="136"/>
      <c r="J90" s="137"/>
    </row>
    <row r="91" spans="1:10" x14ac:dyDescent="0.3">
      <c r="A91" s="150" t="s">
        <v>629</v>
      </c>
      <c r="B91" s="151"/>
      <c r="C91" s="151"/>
      <c r="D91" s="151"/>
      <c r="E91" s="150" t="s">
        <v>544</v>
      </c>
      <c r="F91" s="151"/>
      <c r="G91" s="151"/>
      <c r="H91" s="151"/>
      <c r="I91" s="152"/>
      <c r="J91" s="132">
        <v>405483007</v>
      </c>
    </row>
    <row r="92" spans="1:10" x14ac:dyDescent="0.3">
      <c r="A92" s="134"/>
      <c r="B92" s="135"/>
      <c r="C92" s="135"/>
      <c r="D92" s="136"/>
      <c r="E92" s="160"/>
      <c r="F92" s="160"/>
      <c r="G92" s="149"/>
      <c r="H92" s="149"/>
      <c r="I92" s="136"/>
      <c r="J92" s="137"/>
    </row>
    <row r="93" spans="1:10" ht="14.4" customHeight="1" x14ac:dyDescent="0.3">
      <c r="A93" s="150" t="s">
        <v>545</v>
      </c>
      <c r="B93" s="151"/>
      <c r="C93" s="151"/>
      <c r="D93" s="151"/>
      <c r="E93" s="157" t="s">
        <v>630</v>
      </c>
      <c r="F93" s="158"/>
      <c r="G93" s="158"/>
      <c r="H93" s="158"/>
      <c r="I93" s="159"/>
      <c r="J93" s="132" t="s">
        <v>546</v>
      </c>
    </row>
    <row r="94" spans="1:10" x14ac:dyDescent="0.3">
      <c r="A94" s="134"/>
      <c r="B94" s="135"/>
      <c r="C94" s="135"/>
      <c r="D94" s="136"/>
      <c r="E94" s="160"/>
      <c r="F94" s="160"/>
      <c r="G94" s="149"/>
      <c r="H94" s="149"/>
      <c r="I94" s="136"/>
      <c r="J94" s="137"/>
    </row>
    <row r="95" spans="1:10" ht="14.4" customHeight="1" x14ac:dyDescent="0.3">
      <c r="A95" s="150" t="s">
        <v>631</v>
      </c>
      <c r="B95" s="151"/>
      <c r="C95" s="151"/>
      <c r="D95" s="151"/>
      <c r="E95" s="157" t="s">
        <v>632</v>
      </c>
      <c r="F95" s="158"/>
      <c r="G95" s="158"/>
      <c r="H95" s="158"/>
      <c r="I95" s="159"/>
      <c r="J95" s="132">
        <v>7795475</v>
      </c>
    </row>
    <row r="96" spans="1:10" x14ac:dyDescent="0.3">
      <c r="A96" s="134"/>
      <c r="B96" s="135"/>
      <c r="C96" s="135"/>
      <c r="D96" s="136"/>
      <c r="E96" s="160"/>
      <c r="F96" s="160"/>
      <c r="G96" s="149"/>
      <c r="H96" s="149"/>
      <c r="I96" s="136"/>
      <c r="J96" s="137"/>
    </row>
    <row r="97" spans="1:10" ht="14.4" customHeight="1" x14ac:dyDescent="0.3">
      <c r="A97" s="150" t="s">
        <v>633</v>
      </c>
      <c r="B97" s="151"/>
      <c r="C97" s="151"/>
      <c r="D97" s="151"/>
      <c r="E97" s="157" t="s">
        <v>630</v>
      </c>
      <c r="F97" s="158"/>
      <c r="G97" s="158"/>
      <c r="H97" s="158"/>
      <c r="I97" s="159"/>
      <c r="J97" s="132" t="s">
        <v>547</v>
      </c>
    </row>
    <row r="98" spans="1:10" x14ac:dyDescent="0.3">
      <c r="A98" s="134"/>
      <c r="B98" s="135"/>
      <c r="C98" s="135"/>
      <c r="D98" s="136"/>
      <c r="E98" s="160"/>
      <c r="F98" s="160"/>
      <c r="G98" s="149"/>
      <c r="H98" s="149"/>
      <c r="I98" s="136"/>
      <c r="J98" s="137"/>
    </row>
    <row r="99" spans="1:10" x14ac:dyDescent="0.3">
      <c r="A99" s="150" t="s">
        <v>634</v>
      </c>
      <c r="B99" s="151"/>
      <c r="C99" s="151"/>
      <c r="D99" s="151"/>
      <c r="E99" s="157" t="s">
        <v>630</v>
      </c>
      <c r="F99" s="158"/>
      <c r="G99" s="158"/>
      <c r="H99" s="158"/>
      <c r="I99" s="159"/>
      <c r="J99" s="132" t="s">
        <v>548</v>
      </c>
    </row>
    <row r="100" spans="1:10" x14ac:dyDescent="0.3">
      <c r="A100" s="134"/>
      <c r="B100" s="135"/>
      <c r="C100" s="135"/>
      <c r="D100" s="136"/>
      <c r="E100" s="153"/>
      <c r="F100" s="153"/>
      <c r="G100" s="154"/>
      <c r="H100" s="154"/>
      <c r="I100" s="141"/>
      <c r="J100" s="142"/>
    </row>
    <row r="101" spans="1:10" x14ac:dyDescent="0.3">
      <c r="A101" s="150" t="s">
        <v>635</v>
      </c>
      <c r="B101" s="151"/>
      <c r="C101" s="151"/>
      <c r="D101" s="151"/>
      <c r="E101" s="150" t="s">
        <v>549</v>
      </c>
      <c r="F101" s="151"/>
      <c r="G101" s="151"/>
      <c r="H101" s="151"/>
      <c r="I101" s="152"/>
      <c r="J101" s="132" t="s">
        <v>550</v>
      </c>
    </row>
    <row r="102" spans="1:10" x14ac:dyDescent="0.3">
      <c r="A102" s="134"/>
      <c r="B102" s="135"/>
      <c r="C102" s="135"/>
      <c r="D102" s="136"/>
      <c r="E102" s="153"/>
      <c r="F102" s="153"/>
      <c r="G102" s="154"/>
      <c r="H102" s="154"/>
      <c r="I102" s="141"/>
      <c r="J102" s="142"/>
    </row>
    <row r="103" spans="1:10" x14ac:dyDescent="0.3">
      <c r="A103" s="150" t="s">
        <v>636</v>
      </c>
      <c r="B103" s="151"/>
      <c r="C103" s="151"/>
      <c r="D103" s="151"/>
      <c r="E103" s="150" t="s">
        <v>551</v>
      </c>
      <c r="F103" s="151"/>
      <c r="G103" s="151"/>
      <c r="H103" s="151"/>
      <c r="I103" s="152"/>
      <c r="J103" s="132" t="s">
        <v>552</v>
      </c>
    </row>
    <row r="104" spans="1:10" x14ac:dyDescent="0.3">
      <c r="A104" s="143"/>
      <c r="B104" s="144"/>
      <c r="C104" s="144"/>
      <c r="D104" s="141"/>
      <c r="E104" s="153"/>
      <c r="F104" s="153"/>
      <c r="G104" s="154"/>
      <c r="H104" s="154"/>
      <c r="I104" s="141"/>
      <c r="J104" s="142"/>
    </row>
    <row r="105" spans="1:10" x14ac:dyDescent="0.3">
      <c r="A105" s="150" t="s">
        <v>637</v>
      </c>
      <c r="B105" s="151"/>
      <c r="C105" s="151"/>
      <c r="D105" s="151"/>
      <c r="E105" s="150" t="s">
        <v>553</v>
      </c>
      <c r="F105" s="151"/>
      <c r="G105" s="151"/>
      <c r="H105" s="151"/>
      <c r="I105" s="152"/>
      <c r="J105" s="132" t="s">
        <v>554</v>
      </c>
    </row>
    <row r="106" spans="1:10" x14ac:dyDescent="0.3">
      <c r="A106" s="134"/>
      <c r="B106" s="135"/>
      <c r="C106" s="135"/>
      <c r="D106" s="136"/>
      <c r="E106" s="153"/>
      <c r="F106" s="153"/>
      <c r="G106" s="154"/>
      <c r="H106" s="154"/>
      <c r="I106" s="141"/>
      <c r="J106" s="142"/>
    </row>
    <row r="107" spans="1:10" x14ac:dyDescent="0.3">
      <c r="A107" s="150" t="s">
        <v>638</v>
      </c>
      <c r="B107" s="151"/>
      <c r="C107" s="151"/>
      <c r="D107" s="151"/>
      <c r="E107" s="150" t="s">
        <v>555</v>
      </c>
      <c r="F107" s="151"/>
      <c r="G107" s="151"/>
      <c r="H107" s="151"/>
      <c r="I107" s="152"/>
      <c r="J107" s="132" t="s">
        <v>556</v>
      </c>
    </row>
    <row r="108" spans="1:10" x14ac:dyDescent="0.3">
      <c r="A108" s="134"/>
      <c r="B108" s="135"/>
      <c r="C108" s="135"/>
      <c r="D108" s="136"/>
      <c r="E108" s="153"/>
      <c r="F108" s="153"/>
      <c r="G108" s="154"/>
      <c r="H108" s="154"/>
      <c r="I108" s="141"/>
      <c r="J108" s="142"/>
    </row>
    <row r="109" spans="1:10" x14ac:dyDescent="0.3">
      <c r="A109" s="150" t="s">
        <v>639</v>
      </c>
      <c r="B109" s="151"/>
      <c r="C109" s="151"/>
      <c r="D109" s="151"/>
      <c r="E109" s="157" t="s">
        <v>630</v>
      </c>
      <c r="F109" s="158"/>
      <c r="G109" s="158"/>
      <c r="H109" s="158"/>
      <c r="I109" s="159"/>
      <c r="J109" s="132" t="s">
        <v>557</v>
      </c>
    </row>
    <row r="110" spans="1:10" x14ac:dyDescent="0.3">
      <c r="A110" s="134"/>
      <c r="B110" s="135"/>
      <c r="C110" s="135"/>
      <c r="D110" s="136"/>
      <c r="E110" s="153"/>
      <c r="F110" s="153"/>
      <c r="G110" s="154"/>
      <c r="H110" s="154"/>
      <c r="I110" s="141"/>
      <c r="J110" s="142"/>
    </row>
    <row r="111" spans="1:10" x14ac:dyDescent="0.3">
      <c r="A111" s="150" t="s">
        <v>558</v>
      </c>
      <c r="B111" s="151"/>
      <c r="C111" s="151"/>
      <c r="D111" s="151"/>
      <c r="E111" s="157" t="s">
        <v>630</v>
      </c>
      <c r="F111" s="158"/>
      <c r="G111" s="158"/>
      <c r="H111" s="158"/>
      <c r="I111" s="159"/>
      <c r="J111" s="132" t="s">
        <v>559</v>
      </c>
    </row>
    <row r="112" spans="1:10" x14ac:dyDescent="0.3">
      <c r="A112" s="134"/>
      <c r="B112" s="135"/>
      <c r="C112" s="135"/>
      <c r="D112" s="136"/>
      <c r="E112" s="153"/>
      <c r="F112" s="153"/>
      <c r="G112" s="154"/>
      <c r="H112" s="154"/>
      <c r="I112" s="141"/>
      <c r="J112" s="142"/>
    </row>
    <row r="113" spans="1:10" x14ac:dyDescent="0.3">
      <c r="A113" s="150" t="s">
        <v>640</v>
      </c>
      <c r="B113" s="151"/>
      <c r="C113" s="151"/>
      <c r="D113" s="151"/>
      <c r="E113" s="150" t="s">
        <v>560</v>
      </c>
      <c r="F113" s="151"/>
      <c r="G113" s="151"/>
      <c r="H113" s="151"/>
      <c r="I113" s="152"/>
      <c r="J113" s="132" t="s">
        <v>561</v>
      </c>
    </row>
    <row r="114" spans="1:10" x14ac:dyDescent="0.3">
      <c r="A114" s="134"/>
      <c r="B114" s="135"/>
      <c r="C114" s="135"/>
      <c r="D114" s="136"/>
      <c r="E114" s="153"/>
      <c r="F114" s="153"/>
      <c r="G114" s="154"/>
      <c r="H114" s="154"/>
      <c r="I114" s="141"/>
      <c r="J114" s="142"/>
    </row>
    <row r="115" spans="1:10" x14ac:dyDescent="0.3">
      <c r="A115" s="150" t="s">
        <v>641</v>
      </c>
      <c r="B115" s="151"/>
      <c r="C115" s="151"/>
      <c r="D115" s="151"/>
      <c r="E115" s="157" t="s">
        <v>630</v>
      </c>
      <c r="F115" s="158"/>
      <c r="G115" s="158"/>
      <c r="H115" s="158"/>
      <c r="I115" s="159"/>
      <c r="J115" s="132" t="s">
        <v>562</v>
      </c>
    </row>
    <row r="116" spans="1:10" x14ac:dyDescent="0.3">
      <c r="A116" s="143"/>
      <c r="B116" s="144"/>
      <c r="C116" s="144"/>
      <c r="D116" s="141"/>
      <c r="E116" s="153"/>
      <c r="F116" s="153"/>
      <c r="G116" s="154"/>
      <c r="H116" s="154"/>
      <c r="I116" s="141"/>
      <c r="J116" s="142"/>
    </row>
    <row r="117" spans="1:10" x14ac:dyDescent="0.3">
      <c r="A117" s="150" t="s">
        <v>642</v>
      </c>
      <c r="B117" s="151"/>
      <c r="C117" s="151"/>
      <c r="D117" s="151"/>
      <c r="E117" s="150" t="s">
        <v>643</v>
      </c>
      <c r="F117" s="151"/>
      <c r="G117" s="151"/>
      <c r="H117" s="151"/>
      <c r="I117" s="152"/>
      <c r="J117" s="132" t="s">
        <v>563</v>
      </c>
    </row>
    <row r="118" spans="1:10" x14ac:dyDescent="0.3">
      <c r="A118" s="134"/>
      <c r="B118" s="135"/>
      <c r="C118" s="135"/>
      <c r="D118" s="136"/>
      <c r="E118" s="153"/>
      <c r="F118" s="153"/>
      <c r="G118" s="154"/>
      <c r="H118" s="154"/>
      <c r="I118" s="141"/>
      <c r="J118" s="142"/>
    </row>
    <row r="119" spans="1:10" x14ac:dyDescent="0.3">
      <c r="A119" s="150" t="s">
        <v>644</v>
      </c>
      <c r="B119" s="151"/>
      <c r="C119" s="151"/>
      <c r="D119" s="151"/>
      <c r="E119" s="150" t="s">
        <v>564</v>
      </c>
      <c r="F119" s="151"/>
      <c r="G119" s="151"/>
      <c r="H119" s="151"/>
      <c r="I119" s="152"/>
      <c r="J119" s="132" t="s">
        <v>565</v>
      </c>
    </row>
    <row r="120" spans="1:10" x14ac:dyDescent="0.3">
      <c r="A120" s="134"/>
      <c r="B120" s="135"/>
      <c r="C120" s="135"/>
      <c r="D120" s="136"/>
      <c r="E120" s="153"/>
      <c r="F120" s="153"/>
      <c r="G120" s="154"/>
      <c r="H120" s="154"/>
      <c r="I120" s="141"/>
      <c r="J120" s="142"/>
    </row>
    <row r="121" spans="1:10" x14ac:dyDescent="0.3">
      <c r="A121" s="150" t="s">
        <v>645</v>
      </c>
      <c r="B121" s="151"/>
      <c r="C121" s="151"/>
      <c r="D121" s="151"/>
      <c r="E121" s="150" t="s">
        <v>566</v>
      </c>
      <c r="F121" s="151"/>
      <c r="G121" s="151"/>
      <c r="H121" s="151"/>
      <c r="I121" s="152"/>
      <c r="J121" s="132" t="s">
        <v>567</v>
      </c>
    </row>
    <row r="122" spans="1:10" x14ac:dyDescent="0.3">
      <c r="A122" s="134"/>
      <c r="B122" s="135"/>
      <c r="C122" s="135"/>
      <c r="D122" s="136"/>
      <c r="E122" s="153"/>
      <c r="F122" s="153"/>
      <c r="G122" s="154"/>
      <c r="H122" s="154"/>
      <c r="I122" s="141"/>
      <c r="J122" s="142"/>
    </row>
    <row r="123" spans="1:10" x14ac:dyDescent="0.3">
      <c r="A123" s="150" t="s">
        <v>646</v>
      </c>
      <c r="B123" s="151"/>
      <c r="C123" s="151"/>
      <c r="D123" s="151"/>
      <c r="E123" s="150" t="s">
        <v>568</v>
      </c>
      <c r="F123" s="151"/>
      <c r="G123" s="151"/>
      <c r="H123" s="151"/>
      <c r="I123" s="152"/>
      <c r="J123" s="132" t="s">
        <v>569</v>
      </c>
    </row>
    <row r="124" spans="1:10" x14ac:dyDescent="0.3">
      <c r="A124" s="134"/>
      <c r="B124" s="135"/>
      <c r="C124" s="135"/>
      <c r="D124" s="136"/>
      <c r="E124" s="153"/>
      <c r="F124" s="153"/>
      <c r="G124" s="154"/>
      <c r="H124" s="154"/>
      <c r="I124" s="141"/>
      <c r="J124" s="142"/>
    </row>
    <row r="125" spans="1:10" x14ac:dyDescent="0.3">
      <c r="A125" s="150" t="s">
        <v>647</v>
      </c>
      <c r="B125" s="151"/>
      <c r="C125" s="151"/>
      <c r="D125" s="151"/>
      <c r="E125" s="150" t="s">
        <v>570</v>
      </c>
      <c r="F125" s="151"/>
      <c r="G125" s="151"/>
      <c r="H125" s="151"/>
      <c r="I125" s="152"/>
      <c r="J125" s="132">
        <v>24842680</v>
      </c>
    </row>
    <row r="126" spans="1:10" x14ac:dyDescent="0.3">
      <c r="A126" s="134"/>
      <c r="B126" s="135"/>
      <c r="C126" s="135"/>
      <c r="D126" s="136"/>
      <c r="E126" s="153"/>
      <c r="F126" s="153"/>
      <c r="G126" s="154"/>
      <c r="H126" s="154"/>
      <c r="I126" s="141"/>
      <c r="J126" s="142"/>
    </row>
    <row r="127" spans="1:10" x14ac:dyDescent="0.3">
      <c r="A127" s="150" t="s">
        <v>648</v>
      </c>
      <c r="B127" s="151"/>
      <c r="C127" s="151"/>
      <c r="D127" s="151"/>
      <c r="E127" s="150" t="s">
        <v>571</v>
      </c>
      <c r="F127" s="151"/>
      <c r="G127" s="151"/>
      <c r="H127" s="151"/>
      <c r="I127" s="152"/>
      <c r="J127" s="132" t="s">
        <v>572</v>
      </c>
    </row>
    <row r="128" spans="1:10" x14ac:dyDescent="0.3">
      <c r="A128" s="143"/>
      <c r="B128" s="144"/>
      <c r="C128" s="144"/>
      <c r="D128" s="141"/>
      <c r="E128" s="153"/>
      <c r="F128" s="153"/>
      <c r="G128" s="154"/>
      <c r="H128" s="154"/>
      <c r="I128" s="141"/>
      <c r="J128" s="142"/>
    </row>
    <row r="129" spans="1:20" x14ac:dyDescent="0.3">
      <c r="A129" s="150" t="s">
        <v>573</v>
      </c>
      <c r="B129" s="151"/>
      <c r="C129" s="151"/>
      <c r="D129" s="151"/>
      <c r="E129" s="150" t="s">
        <v>649</v>
      </c>
      <c r="F129" s="151"/>
      <c r="G129" s="151"/>
      <c r="H129" s="151"/>
      <c r="I129" s="152"/>
      <c r="J129" s="132">
        <v>46271350</v>
      </c>
    </row>
    <row r="130" spans="1:20" x14ac:dyDescent="0.3">
      <c r="A130" s="143"/>
      <c r="B130" s="144"/>
      <c r="C130" s="144"/>
      <c r="D130" s="141"/>
      <c r="E130" s="153"/>
      <c r="F130" s="153"/>
      <c r="G130" s="154"/>
      <c r="H130" s="154"/>
      <c r="I130" s="141"/>
      <c r="J130" s="142"/>
    </row>
    <row r="131" spans="1:20" x14ac:dyDescent="0.3">
      <c r="A131" s="150" t="s">
        <v>650</v>
      </c>
      <c r="B131" s="151"/>
      <c r="C131" s="151"/>
      <c r="D131" s="151"/>
      <c r="E131" s="150" t="s">
        <v>651</v>
      </c>
      <c r="F131" s="151"/>
      <c r="G131" s="151"/>
      <c r="H131" s="151"/>
      <c r="I131" s="152"/>
      <c r="J131" s="132">
        <v>6137300000</v>
      </c>
    </row>
    <row r="132" spans="1:20" x14ac:dyDescent="0.3">
      <c r="A132" s="143"/>
      <c r="B132" s="144"/>
      <c r="C132" s="144"/>
      <c r="D132" s="141"/>
      <c r="E132" s="139"/>
      <c r="F132" s="139"/>
      <c r="G132" s="140"/>
      <c r="H132" s="140"/>
      <c r="I132" s="141"/>
      <c r="J132" s="142"/>
    </row>
    <row r="133" spans="1:20" x14ac:dyDescent="0.3">
      <c r="A133" s="123" t="s">
        <v>574</v>
      </c>
      <c r="B133" s="124"/>
      <c r="C133" s="124"/>
      <c r="D133" s="124"/>
      <c r="E133" s="150" t="s">
        <v>620</v>
      </c>
      <c r="F133" s="151"/>
      <c r="G133" s="151"/>
      <c r="H133" s="151"/>
      <c r="I133" s="152"/>
      <c r="J133" s="132" t="s">
        <v>576</v>
      </c>
    </row>
    <row r="134" spans="1:20" x14ac:dyDescent="0.3">
      <c r="A134" s="143"/>
      <c r="B134" s="144"/>
      <c r="C134" s="144"/>
      <c r="D134" s="141"/>
      <c r="E134" s="139"/>
      <c r="F134" s="139"/>
      <c r="G134" s="140"/>
      <c r="H134" s="140"/>
      <c r="I134" s="141"/>
      <c r="J134" s="142"/>
    </row>
    <row r="135" spans="1:20" x14ac:dyDescent="0.3">
      <c r="A135" s="150" t="s">
        <v>652</v>
      </c>
      <c r="B135" s="151"/>
      <c r="C135" s="151"/>
      <c r="D135" s="151"/>
      <c r="E135" s="150" t="s">
        <v>620</v>
      </c>
      <c r="F135" s="151"/>
      <c r="G135" s="151"/>
      <c r="H135" s="151"/>
      <c r="I135" s="152"/>
      <c r="J135" s="132" t="s">
        <v>577</v>
      </c>
    </row>
    <row r="136" spans="1:20" x14ac:dyDescent="0.3">
      <c r="A136" s="143"/>
      <c r="B136" s="144"/>
      <c r="C136" s="144"/>
      <c r="D136" s="141"/>
      <c r="E136" s="139"/>
      <c r="F136" s="139"/>
      <c r="G136" s="140"/>
      <c r="H136" s="140"/>
      <c r="I136" s="141"/>
      <c r="J136" s="142"/>
    </row>
    <row r="137" spans="1:20" x14ac:dyDescent="0.3">
      <c r="A137" s="123" t="s">
        <v>578</v>
      </c>
      <c r="B137" s="124"/>
      <c r="C137" s="124"/>
      <c r="D137" s="124"/>
      <c r="E137" s="123" t="s">
        <v>579</v>
      </c>
      <c r="F137" s="124"/>
      <c r="G137" s="124"/>
      <c r="H137" s="124"/>
      <c r="I137" s="125"/>
      <c r="J137" s="132" t="s">
        <v>580</v>
      </c>
    </row>
    <row r="138" spans="1:20" x14ac:dyDescent="0.3">
      <c r="A138" s="143"/>
      <c r="B138" s="144"/>
      <c r="C138" s="144"/>
      <c r="D138" s="141"/>
      <c r="E138" s="139"/>
      <c r="F138" s="139"/>
      <c r="G138" s="140"/>
      <c r="H138" s="140"/>
      <c r="I138" s="141"/>
      <c r="J138" s="142"/>
    </row>
    <row r="139" spans="1:20" x14ac:dyDescent="0.3">
      <c r="A139" s="123" t="s">
        <v>581</v>
      </c>
      <c r="B139" s="124"/>
      <c r="C139" s="124"/>
      <c r="D139" s="124"/>
      <c r="E139" s="123" t="s">
        <v>653</v>
      </c>
      <c r="F139" s="124"/>
      <c r="G139" s="124"/>
      <c r="H139" s="124"/>
      <c r="I139" s="125"/>
      <c r="J139" s="132" t="s">
        <v>582</v>
      </c>
    </row>
    <row r="140" spans="1:20" x14ac:dyDescent="0.3">
      <c r="A140" s="99"/>
      <c r="B140" s="90"/>
      <c r="C140" s="90"/>
      <c r="D140" s="83"/>
      <c r="E140" s="155"/>
      <c r="F140" s="155"/>
      <c r="G140" s="156"/>
      <c r="H140" s="156"/>
      <c r="I140" s="83"/>
      <c r="J140" s="100" t="s">
        <v>654</v>
      </c>
    </row>
    <row r="141" spans="1:20" x14ac:dyDescent="0.3">
      <c r="A141" s="145" t="s">
        <v>589</v>
      </c>
      <c r="B141" s="124"/>
      <c r="C141" s="124"/>
      <c r="D141" s="124"/>
      <c r="E141" s="123" t="s">
        <v>575</v>
      </c>
      <c r="F141" s="124"/>
      <c r="G141" s="124"/>
      <c r="H141" s="124"/>
      <c r="I141" s="125"/>
      <c r="J141" s="132">
        <v>5188261</v>
      </c>
    </row>
    <row r="142" spans="1:20" x14ac:dyDescent="0.3">
      <c r="A142" s="99"/>
      <c r="B142" s="90"/>
      <c r="C142" s="90"/>
      <c r="D142" s="83"/>
      <c r="E142" s="155"/>
      <c r="F142" s="155"/>
      <c r="G142" s="156"/>
      <c r="H142" s="156"/>
      <c r="I142" s="83"/>
      <c r="J142" s="100" t="s">
        <v>590</v>
      </c>
    </row>
    <row r="143" spans="1:20" s="148" customFormat="1" x14ac:dyDescent="0.3">
      <c r="A143" s="145" t="s">
        <v>591</v>
      </c>
      <c r="B143" s="124"/>
      <c r="C143" s="124"/>
      <c r="D143" s="124"/>
      <c r="E143" s="123" t="s">
        <v>575</v>
      </c>
      <c r="F143" s="124"/>
      <c r="G143" s="124"/>
      <c r="H143" s="124"/>
      <c r="I143" s="125"/>
      <c r="J143" s="132">
        <v>5688116</v>
      </c>
      <c r="K143" s="146"/>
      <c r="L143" s="146"/>
      <c r="M143" s="146"/>
      <c r="N143" s="147"/>
      <c r="O143" s="146"/>
      <c r="P143" s="146"/>
      <c r="Q143" s="146"/>
      <c r="R143" s="146"/>
      <c r="S143" s="146"/>
      <c r="T143" s="146"/>
    </row>
    <row r="144" spans="1:20" s="148" customFormat="1" x14ac:dyDescent="0.3">
      <c r="A144" s="99"/>
      <c r="B144" s="90"/>
      <c r="C144" s="90"/>
      <c r="D144" s="83"/>
      <c r="E144" s="83"/>
      <c r="F144" s="83"/>
      <c r="G144" s="90"/>
      <c r="H144" s="90"/>
      <c r="I144" s="83"/>
      <c r="J144" s="100"/>
      <c r="K144" s="146"/>
      <c r="L144" s="146"/>
      <c r="M144" s="146"/>
      <c r="N144" s="147"/>
      <c r="O144" s="146"/>
      <c r="P144" s="146"/>
      <c r="Q144" s="146"/>
      <c r="R144" s="146"/>
      <c r="S144" s="146"/>
      <c r="T144" s="146"/>
    </row>
    <row r="145" spans="1:20" s="148" customFormat="1" x14ac:dyDescent="0.3">
      <c r="A145" s="145" t="s">
        <v>592</v>
      </c>
      <c r="B145" s="124"/>
      <c r="C145" s="124"/>
      <c r="D145" s="124"/>
      <c r="E145" s="123" t="s">
        <v>593</v>
      </c>
      <c r="F145" s="124"/>
      <c r="G145" s="124"/>
      <c r="H145" s="124"/>
      <c r="I145" s="125"/>
      <c r="J145" s="132">
        <v>21551295</v>
      </c>
      <c r="K145" s="146"/>
      <c r="L145" s="146"/>
      <c r="M145" s="146"/>
      <c r="N145" s="147"/>
      <c r="O145" s="146"/>
      <c r="P145" s="146"/>
      <c r="Q145" s="146"/>
      <c r="R145" s="146"/>
      <c r="S145" s="146"/>
      <c r="T145" s="146"/>
    </row>
    <row r="146" spans="1:20" s="148" customFormat="1" x14ac:dyDescent="0.3">
      <c r="A146" s="99"/>
      <c r="B146" s="90"/>
      <c r="C146" s="90"/>
      <c r="D146" s="83"/>
      <c r="E146" s="83"/>
      <c r="F146" s="83"/>
      <c r="G146" s="90"/>
      <c r="H146" s="90"/>
      <c r="I146" s="83"/>
      <c r="J146" s="100"/>
      <c r="K146" s="146"/>
      <c r="L146" s="146"/>
      <c r="M146" s="146"/>
      <c r="N146" s="147"/>
      <c r="O146" s="146"/>
      <c r="P146" s="146"/>
      <c r="Q146" s="146"/>
      <c r="R146" s="146"/>
      <c r="S146" s="146"/>
      <c r="T146" s="146"/>
    </row>
    <row r="147" spans="1:20" s="148" customFormat="1" x14ac:dyDescent="0.3">
      <c r="A147" s="145" t="s">
        <v>594</v>
      </c>
      <c r="B147" s="124"/>
      <c r="C147" s="124"/>
      <c r="D147" s="124"/>
      <c r="E147" s="123" t="s">
        <v>593</v>
      </c>
      <c r="F147" s="124"/>
      <c r="G147" s="124"/>
      <c r="H147" s="124"/>
      <c r="I147" s="125"/>
      <c r="J147" s="132">
        <v>21576972</v>
      </c>
      <c r="K147" s="146"/>
      <c r="L147" s="146"/>
      <c r="M147" s="146"/>
      <c r="N147" s="147"/>
      <c r="O147" s="146"/>
      <c r="P147" s="146"/>
      <c r="Q147" s="146"/>
      <c r="R147" s="146"/>
      <c r="S147" s="146"/>
      <c r="T147" s="146"/>
    </row>
    <row r="148" spans="1:20" s="148" customFormat="1" x14ac:dyDescent="0.3">
      <c r="A148" s="99"/>
      <c r="B148" s="90"/>
      <c r="C148" s="90"/>
      <c r="D148" s="83"/>
      <c r="E148" s="83"/>
      <c r="F148" s="83"/>
      <c r="G148" s="90"/>
      <c r="H148" s="90"/>
      <c r="I148" s="83"/>
      <c r="J148" s="100"/>
      <c r="K148" s="146"/>
      <c r="L148" s="146"/>
      <c r="M148" s="146"/>
      <c r="N148" s="147"/>
      <c r="O148" s="146"/>
      <c r="P148" s="146"/>
      <c r="Q148" s="146"/>
      <c r="R148" s="146"/>
      <c r="S148" s="146"/>
      <c r="T148" s="146"/>
    </row>
    <row r="149" spans="1:20" s="148" customFormat="1" x14ac:dyDescent="0.3">
      <c r="A149" s="145" t="s">
        <v>595</v>
      </c>
      <c r="B149" s="124"/>
      <c r="C149" s="124"/>
      <c r="D149" s="124"/>
      <c r="E149" s="123" t="s">
        <v>596</v>
      </c>
      <c r="F149" s="124"/>
      <c r="G149" s="124"/>
      <c r="H149" s="124"/>
      <c r="I149" s="125"/>
      <c r="J149" s="132">
        <v>5025077677</v>
      </c>
      <c r="K149" s="146"/>
      <c r="L149" s="146"/>
      <c r="M149" s="146"/>
      <c r="N149" s="147"/>
      <c r="O149" s="146"/>
      <c r="P149" s="146"/>
      <c r="Q149" s="146"/>
      <c r="R149" s="146"/>
      <c r="S149" s="146"/>
      <c r="T149" s="146"/>
    </row>
    <row r="150" spans="1:20" s="148" customFormat="1" x14ac:dyDescent="0.3">
      <c r="A150" s="99"/>
      <c r="B150" s="90"/>
      <c r="C150" s="90"/>
      <c r="D150" s="83"/>
      <c r="E150" s="83"/>
      <c r="F150" s="83"/>
      <c r="G150" s="90"/>
      <c r="H150" s="90"/>
      <c r="I150" s="83"/>
      <c r="J150" s="100"/>
      <c r="K150" s="146"/>
      <c r="L150" s="146"/>
      <c r="M150" s="146"/>
      <c r="N150" s="147"/>
      <c r="O150" s="146"/>
      <c r="P150" s="146"/>
      <c r="Q150" s="146"/>
      <c r="R150" s="146"/>
      <c r="S150" s="146"/>
      <c r="T150" s="146"/>
    </row>
    <row r="151" spans="1:20" s="148" customFormat="1" x14ac:dyDescent="0.3">
      <c r="A151" s="124" t="s">
        <v>597</v>
      </c>
      <c r="B151" s="124"/>
      <c r="C151" s="124"/>
      <c r="D151" s="124"/>
      <c r="E151" s="123" t="s">
        <v>598</v>
      </c>
      <c r="F151" s="124"/>
      <c r="G151" s="124"/>
      <c r="H151" s="124"/>
      <c r="I151" s="125"/>
      <c r="J151" s="132">
        <v>175085777</v>
      </c>
      <c r="K151" s="146"/>
      <c r="L151" s="146"/>
      <c r="M151" s="146"/>
      <c r="N151" s="147"/>
      <c r="O151" s="146"/>
      <c r="P151" s="146"/>
      <c r="Q151" s="146"/>
      <c r="R151" s="146"/>
      <c r="S151" s="146"/>
      <c r="T151" s="146"/>
    </row>
    <row r="152" spans="1:20" s="148" customFormat="1" x14ac:dyDescent="0.3">
      <c r="A152" s="99"/>
      <c r="B152" s="90"/>
      <c r="C152" s="90"/>
      <c r="D152" s="83"/>
      <c r="E152" s="83"/>
      <c r="F152" s="83"/>
      <c r="G152" s="90"/>
      <c r="H152" s="90"/>
      <c r="I152" s="83"/>
      <c r="J152" s="100"/>
      <c r="K152" s="146"/>
      <c r="L152" s="146"/>
      <c r="M152" s="146"/>
      <c r="N152" s="147"/>
      <c r="O152" s="146"/>
      <c r="P152" s="146"/>
      <c r="Q152" s="146"/>
      <c r="R152" s="146"/>
      <c r="S152" s="146"/>
      <c r="T152" s="146"/>
    </row>
    <row r="153" spans="1:20" s="148" customFormat="1" x14ac:dyDescent="0.3">
      <c r="A153" s="145" t="s">
        <v>599</v>
      </c>
      <c r="B153" s="124"/>
      <c r="C153" s="124"/>
      <c r="D153" s="124"/>
      <c r="E153" s="123" t="s">
        <v>598</v>
      </c>
      <c r="F153" s="124"/>
      <c r="G153" s="124"/>
      <c r="H153" s="124"/>
      <c r="I153" s="125"/>
      <c r="J153" s="132">
        <v>175110216</v>
      </c>
      <c r="K153" s="146"/>
      <c r="L153" s="146"/>
      <c r="M153" s="146"/>
      <c r="N153" s="147"/>
      <c r="O153" s="146"/>
      <c r="P153" s="146"/>
      <c r="Q153" s="146"/>
      <c r="R153" s="146"/>
      <c r="S153" s="146"/>
      <c r="T153" s="146"/>
    </row>
    <row r="154" spans="1:20" s="148" customFormat="1" x14ac:dyDescent="0.3">
      <c r="A154" s="99"/>
      <c r="B154" s="90"/>
      <c r="C154" s="90"/>
      <c r="D154" s="83"/>
      <c r="E154" s="83"/>
      <c r="F154" s="83"/>
      <c r="G154" s="90"/>
      <c r="H154" s="90"/>
      <c r="I154" s="83"/>
      <c r="J154" s="100"/>
      <c r="K154" s="146"/>
      <c r="L154" s="146"/>
      <c r="M154" s="146"/>
      <c r="N154" s="147"/>
      <c r="O154" s="146"/>
      <c r="P154" s="146"/>
      <c r="Q154" s="146"/>
      <c r="R154" s="146"/>
      <c r="S154" s="146"/>
      <c r="T154" s="146"/>
    </row>
    <row r="155" spans="1:20" s="148" customFormat="1" x14ac:dyDescent="0.3">
      <c r="A155" s="145" t="s">
        <v>600</v>
      </c>
      <c r="B155" s="124"/>
      <c r="C155" s="124"/>
      <c r="D155" s="124"/>
      <c r="E155" s="123" t="s">
        <v>601</v>
      </c>
      <c r="F155" s="124"/>
      <c r="G155" s="124"/>
      <c r="H155" s="124"/>
      <c r="I155" s="125"/>
      <c r="J155" s="132">
        <v>21654183</v>
      </c>
      <c r="K155" s="146"/>
      <c r="L155" s="146"/>
      <c r="M155" s="146"/>
      <c r="N155" s="147"/>
      <c r="O155" s="146"/>
      <c r="P155" s="146"/>
      <c r="Q155" s="146"/>
      <c r="R155" s="146"/>
      <c r="S155" s="146"/>
      <c r="T155" s="146"/>
    </row>
    <row r="156" spans="1:20" s="148" customFormat="1" x14ac:dyDescent="0.3">
      <c r="A156" s="99"/>
      <c r="B156" s="90"/>
      <c r="C156" s="90"/>
      <c r="D156" s="83"/>
      <c r="E156" s="83"/>
      <c r="F156" s="83"/>
      <c r="G156" s="90"/>
      <c r="H156" s="90"/>
      <c r="I156" s="83"/>
      <c r="J156" s="100"/>
      <c r="K156" s="146"/>
      <c r="L156" s="146"/>
      <c r="M156" s="146"/>
      <c r="N156" s="147"/>
      <c r="O156" s="146"/>
      <c r="P156" s="146"/>
      <c r="Q156" s="146"/>
      <c r="R156" s="146"/>
      <c r="S156" s="146"/>
      <c r="T156" s="146"/>
    </row>
    <row r="157" spans="1:20" s="148" customFormat="1" x14ac:dyDescent="0.3">
      <c r="A157" s="145" t="s">
        <v>602</v>
      </c>
      <c r="B157" s="124"/>
      <c r="C157" s="124"/>
      <c r="D157" s="124"/>
      <c r="E157" s="123" t="s">
        <v>603</v>
      </c>
      <c r="F157" s="124"/>
      <c r="G157" s="124"/>
      <c r="H157" s="124"/>
      <c r="I157" s="125"/>
      <c r="J157" s="132" t="s">
        <v>604</v>
      </c>
      <c r="K157" s="146"/>
      <c r="L157" s="146"/>
      <c r="M157" s="146"/>
      <c r="N157" s="147"/>
      <c r="O157" s="146"/>
      <c r="P157" s="146"/>
      <c r="Q157" s="146"/>
      <c r="R157" s="146"/>
      <c r="S157" s="146"/>
      <c r="T157" s="146"/>
    </row>
    <row r="158" spans="1:20" s="148" customFormat="1" x14ac:dyDescent="0.3">
      <c r="A158" s="99"/>
      <c r="B158" s="90"/>
      <c r="C158" s="90"/>
      <c r="D158" s="83"/>
      <c r="E158" s="83"/>
      <c r="F158" s="83"/>
      <c r="G158" s="90"/>
      <c r="H158" s="90"/>
      <c r="I158" s="83"/>
      <c r="J158" s="100"/>
      <c r="K158" s="146"/>
      <c r="L158" s="146"/>
      <c r="M158" s="146"/>
      <c r="N158" s="147"/>
      <c r="O158" s="146"/>
      <c r="P158" s="146"/>
      <c r="Q158" s="146"/>
      <c r="R158" s="146"/>
      <c r="S158" s="146"/>
      <c r="T158" s="146"/>
    </row>
    <row r="159" spans="1:20" s="148" customFormat="1" x14ac:dyDescent="0.3">
      <c r="A159" s="145" t="s">
        <v>605</v>
      </c>
      <c r="B159" s="124"/>
      <c r="C159" s="124"/>
      <c r="D159" s="124"/>
      <c r="E159" s="123" t="s">
        <v>603</v>
      </c>
      <c r="F159" s="124"/>
      <c r="G159" s="124"/>
      <c r="H159" s="124"/>
      <c r="I159" s="125"/>
      <c r="J159" s="132" t="s">
        <v>606</v>
      </c>
      <c r="K159" s="146"/>
      <c r="L159" s="146"/>
      <c r="M159" s="146"/>
      <c r="N159" s="147"/>
      <c r="O159" s="146"/>
      <c r="P159" s="146"/>
      <c r="Q159" s="146"/>
      <c r="R159" s="146"/>
      <c r="S159" s="146"/>
      <c r="T159" s="146"/>
    </row>
    <row r="160" spans="1:20" s="148" customFormat="1" x14ac:dyDescent="0.3">
      <c r="A160" s="99"/>
      <c r="B160" s="90"/>
      <c r="C160" s="90"/>
      <c r="D160" s="83"/>
      <c r="E160" s="83"/>
      <c r="F160" s="83"/>
      <c r="G160" s="90"/>
      <c r="H160" s="90"/>
      <c r="I160" s="83"/>
      <c r="J160" s="100"/>
      <c r="K160" s="146"/>
      <c r="L160" s="146"/>
      <c r="M160" s="146"/>
      <c r="N160" s="147"/>
      <c r="O160" s="146"/>
      <c r="P160" s="146"/>
      <c r="Q160" s="146"/>
      <c r="R160" s="146"/>
      <c r="S160" s="146"/>
      <c r="T160" s="146"/>
    </row>
    <row r="161" spans="1:20" s="148" customFormat="1" x14ac:dyDescent="0.3">
      <c r="A161" s="145" t="s">
        <v>607</v>
      </c>
      <c r="B161" s="124"/>
      <c r="C161" s="124"/>
      <c r="D161" s="124"/>
      <c r="E161" s="123" t="s">
        <v>575</v>
      </c>
      <c r="F161" s="124"/>
      <c r="G161" s="124"/>
      <c r="H161" s="124"/>
      <c r="I161" s="125"/>
      <c r="J161" s="132">
        <v>80675552</v>
      </c>
      <c r="K161" s="146"/>
      <c r="L161" s="146"/>
      <c r="M161" s="146"/>
      <c r="N161" s="147"/>
      <c r="O161" s="146"/>
      <c r="P161" s="146"/>
      <c r="Q161" s="146"/>
      <c r="R161" s="146"/>
      <c r="S161" s="146"/>
      <c r="T161" s="146"/>
    </row>
    <row r="162" spans="1:20" s="148" customFormat="1" x14ac:dyDescent="0.3">
      <c r="A162" s="99"/>
      <c r="B162" s="90"/>
      <c r="C162" s="90"/>
      <c r="D162" s="83"/>
      <c r="E162" s="83"/>
      <c r="F162" s="83"/>
      <c r="G162" s="90"/>
      <c r="H162" s="90"/>
      <c r="I162" s="83"/>
      <c r="J162" s="100"/>
      <c r="K162" s="146"/>
      <c r="L162" s="146"/>
      <c r="M162" s="146"/>
      <c r="N162" s="147"/>
      <c r="O162" s="146"/>
      <c r="P162" s="146"/>
      <c r="Q162" s="146"/>
      <c r="R162" s="146"/>
      <c r="S162" s="146"/>
      <c r="T162" s="146"/>
    </row>
    <row r="163" spans="1:20" s="148" customFormat="1" x14ac:dyDescent="0.3">
      <c r="A163" s="145" t="s">
        <v>608</v>
      </c>
      <c r="B163" s="124"/>
      <c r="C163" s="124"/>
      <c r="D163" s="124"/>
      <c r="E163" s="123" t="s">
        <v>575</v>
      </c>
      <c r="F163" s="124"/>
      <c r="G163" s="124"/>
      <c r="H163" s="124"/>
      <c r="I163" s="125"/>
      <c r="J163" s="132">
        <v>80675501</v>
      </c>
      <c r="K163" s="146"/>
      <c r="L163" s="146"/>
      <c r="M163" s="146"/>
      <c r="N163" s="147"/>
      <c r="O163" s="146"/>
      <c r="P163" s="146"/>
      <c r="Q163" s="146"/>
      <c r="R163" s="146"/>
      <c r="S163" s="146"/>
      <c r="T163" s="146"/>
    </row>
    <row r="164" spans="1:20" s="148" customFormat="1" x14ac:dyDescent="0.3">
      <c r="A164" s="99"/>
      <c r="B164" s="90"/>
      <c r="C164" s="90"/>
      <c r="D164" s="83"/>
      <c r="E164" s="83"/>
      <c r="F164" s="83"/>
      <c r="G164" s="90"/>
      <c r="H164" s="90"/>
      <c r="I164" s="83"/>
      <c r="J164" s="100"/>
      <c r="K164" s="146"/>
      <c r="L164" s="146"/>
      <c r="M164" s="146"/>
      <c r="N164" s="147"/>
      <c r="O164" s="146"/>
      <c r="P164" s="146"/>
      <c r="Q164" s="146"/>
      <c r="R164" s="146"/>
      <c r="S164" s="146"/>
      <c r="T164" s="146"/>
    </row>
    <row r="165" spans="1:20" s="148" customFormat="1" x14ac:dyDescent="0.3">
      <c r="A165" s="145" t="s">
        <v>607</v>
      </c>
      <c r="B165" s="124"/>
      <c r="C165" s="124"/>
      <c r="D165" s="124"/>
      <c r="E165" s="123" t="s">
        <v>593</v>
      </c>
      <c r="F165" s="124"/>
      <c r="G165" s="124"/>
      <c r="H165" s="124"/>
      <c r="I165" s="125"/>
      <c r="J165" s="132">
        <v>20409550</v>
      </c>
      <c r="K165" s="146"/>
      <c r="L165" s="146"/>
      <c r="M165" s="146"/>
      <c r="N165" s="147"/>
      <c r="O165" s="146"/>
      <c r="P165" s="146"/>
      <c r="Q165" s="146"/>
      <c r="R165" s="146"/>
      <c r="S165" s="146"/>
      <c r="T165" s="146"/>
    </row>
    <row r="166" spans="1:20" s="148" customFormat="1" x14ac:dyDescent="0.3">
      <c r="A166" s="99"/>
      <c r="B166" s="90"/>
      <c r="C166" s="90"/>
      <c r="D166" s="83"/>
      <c r="E166" s="83"/>
      <c r="F166" s="83"/>
      <c r="G166" s="90"/>
      <c r="H166" s="90"/>
      <c r="I166" s="83"/>
      <c r="J166" s="100"/>
      <c r="K166" s="146"/>
      <c r="L166" s="146"/>
      <c r="M166" s="146"/>
      <c r="N166" s="147"/>
      <c r="O166" s="146"/>
      <c r="P166" s="146"/>
      <c r="Q166" s="146"/>
      <c r="R166" s="146"/>
      <c r="S166" s="146"/>
      <c r="T166" s="146"/>
    </row>
    <row r="167" spans="1:20" s="148" customFormat="1" x14ac:dyDescent="0.3">
      <c r="A167" s="145" t="s">
        <v>607</v>
      </c>
      <c r="B167" s="124"/>
      <c r="C167" s="124"/>
      <c r="D167" s="124"/>
      <c r="E167" s="123" t="s">
        <v>609</v>
      </c>
      <c r="F167" s="124"/>
      <c r="G167" s="124"/>
      <c r="H167" s="124"/>
      <c r="I167" s="125"/>
      <c r="J167" s="132" t="s">
        <v>610</v>
      </c>
      <c r="K167" s="146"/>
      <c r="L167" s="146"/>
      <c r="M167" s="146"/>
      <c r="N167" s="147"/>
      <c r="O167" s="146"/>
      <c r="P167" s="146"/>
      <c r="Q167" s="146"/>
      <c r="R167" s="146"/>
      <c r="S167" s="146"/>
      <c r="T167" s="146"/>
    </row>
    <row r="168" spans="1:20" s="148" customFormat="1" x14ac:dyDescent="0.3">
      <c r="A168" s="99"/>
      <c r="B168" s="90"/>
      <c r="C168" s="90"/>
      <c r="D168" s="83"/>
      <c r="E168" s="83"/>
      <c r="F168" s="83"/>
      <c r="G168" s="90"/>
      <c r="H168" s="90"/>
      <c r="I168" s="83"/>
      <c r="J168" s="100"/>
      <c r="K168" s="146"/>
      <c r="L168" s="146"/>
      <c r="M168" s="146"/>
      <c r="N168" s="147"/>
      <c r="O168" s="146"/>
      <c r="P168" s="146"/>
      <c r="Q168" s="146"/>
      <c r="R168" s="146"/>
      <c r="S168" s="146"/>
      <c r="T168" s="146"/>
    </row>
    <row r="169" spans="1:20" s="148" customFormat="1" x14ac:dyDescent="0.3">
      <c r="A169" s="145" t="s">
        <v>611</v>
      </c>
      <c r="B169" s="124"/>
      <c r="C169" s="124"/>
      <c r="D169" s="124"/>
      <c r="E169" s="123" t="s">
        <v>593</v>
      </c>
      <c r="F169" s="124"/>
      <c r="G169" s="124"/>
      <c r="H169" s="124"/>
      <c r="I169" s="125"/>
      <c r="J169" s="132">
        <v>20666528</v>
      </c>
      <c r="K169" s="146"/>
      <c r="L169" s="146"/>
      <c r="M169" s="146"/>
      <c r="N169" s="147"/>
      <c r="O169" s="146"/>
      <c r="P169" s="146"/>
      <c r="Q169" s="146"/>
      <c r="R169" s="146"/>
      <c r="S169" s="146"/>
      <c r="T169" s="146"/>
    </row>
    <row r="170" spans="1:20" s="148" customFormat="1" x14ac:dyDescent="0.3">
      <c r="A170" s="99"/>
      <c r="B170" s="90"/>
      <c r="C170" s="90"/>
      <c r="D170" s="83"/>
      <c r="E170" s="83"/>
      <c r="F170" s="83"/>
      <c r="G170" s="90"/>
      <c r="H170" s="90"/>
      <c r="I170" s="83"/>
      <c r="J170" s="100"/>
      <c r="K170" s="146"/>
      <c r="L170" s="146"/>
      <c r="M170" s="146"/>
      <c r="N170" s="147"/>
      <c r="O170" s="146"/>
      <c r="P170" s="146"/>
      <c r="Q170" s="146"/>
      <c r="R170" s="146"/>
      <c r="S170" s="146"/>
      <c r="T170" s="146"/>
    </row>
    <row r="171" spans="1:20" s="148" customFormat="1" x14ac:dyDescent="0.3">
      <c r="A171" s="145" t="s">
        <v>613</v>
      </c>
      <c r="B171" s="124"/>
      <c r="C171" s="124"/>
      <c r="D171" s="124"/>
      <c r="E171" s="123" t="s">
        <v>614</v>
      </c>
      <c r="F171" s="124"/>
      <c r="G171" s="124"/>
      <c r="H171" s="124"/>
      <c r="I171" s="125"/>
      <c r="J171" s="132">
        <v>6085822000</v>
      </c>
      <c r="K171" s="146"/>
      <c r="L171" s="146"/>
      <c r="M171" s="146"/>
      <c r="N171" s="147"/>
      <c r="O171" s="146"/>
      <c r="P171" s="146"/>
      <c r="Q171" s="146"/>
      <c r="R171" s="146"/>
      <c r="S171" s="146"/>
      <c r="T171" s="146"/>
    </row>
    <row r="172" spans="1:20" x14ac:dyDescent="0.3">
      <c r="A172" s="99"/>
      <c r="B172" s="90"/>
      <c r="C172" s="90"/>
      <c r="D172" s="83"/>
      <c r="E172" s="83"/>
      <c r="F172" s="83"/>
      <c r="G172" s="90"/>
      <c r="H172" s="90"/>
      <c r="I172" s="83"/>
      <c r="J172" s="100"/>
    </row>
    <row r="173" spans="1:20" x14ac:dyDescent="0.3">
      <c r="A173" s="145" t="s">
        <v>655</v>
      </c>
      <c r="B173" s="124"/>
      <c r="C173" s="124"/>
      <c r="D173" s="124"/>
      <c r="E173" s="123" t="s">
        <v>656</v>
      </c>
      <c r="F173" s="124"/>
      <c r="G173" s="124"/>
      <c r="H173" s="124"/>
      <c r="I173" s="125"/>
      <c r="J173" s="132" t="s">
        <v>657</v>
      </c>
    </row>
    <row r="174" spans="1:20" x14ac:dyDescent="0.3">
      <c r="A174" s="99"/>
      <c r="B174" s="90"/>
      <c r="C174" s="90"/>
      <c r="D174" s="83"/>
      <c r="E174" s="83"/>
      <c r="F174" s="83"/>
      <c r="G174" s="90"/>
      <c r="H174" s="90"/>
      <c r="I174" s="83"/>
      <c r="J174" s="100"/>
    </row>
    <row r="175" spans="1:20" x14ac:dyDescent="0.3">
      <c r="A175" s="145" t="s">
        <v>658</v>
      </c>
      <c r="B175" s="124"/>
      <c r="C175" s="124"/>
      <c r="D175" s="124"/>
      <c r="E175" s="123" t="s">
        <v>659</v>
      </c>
      <c r="F175" s="124"/>
      <c r="G175" s="124"/>
      <c r="H175" s="124"/>
      <c r="I175" s="125"/>
      <c r="J175" s="132" t="s">
        <v>660</v>
      </c>
    </row>
    <row r="176" spans="1:20" x14ac:dyDescent="0.3">
      <c r="A176" s="99"/>
      <c r="B176" s="90"/>
      <c r="C176" s="90"/>
      <c r="D176" s="83"/>
      <c r="E176" s="83"/>
      <c r="F176" s="83"/>
      <c r="G176" s="90"/>
      <c r="H176" s="90"/>
      <c r="I176" s="83"/>
      <c r="J176" s="100"/>
    </row>
    <row r="177" spans="1:10" x14ac:dyDescent="0.3">
      <c r="A177" s="145" t="s">
        <v>661</v>
      </c>
      <c r="B177" s="124"/>
      <c r="C177" s="124"/>
      <c r="D177" s="124"/>
      <c r="E177" s="123" t="s">
        <v>662</v>
      </c>
      <c r="F177" s="124"/>
      <c r="G177" s="124"/>
      <c r="H177" s="124"/>
      <c r="I177" s="125"/>
      <c r="J177" s="132">
        <v>6380537000</v>
      </c>
    </row>
    <row r="178" spans="1:10" x14ac:dyDescent="0.3">
      <c r="A178" s="99"/>
      <c r="B178" s="90"/>
      <c r="C178" s="90"/>
      <c r="D178" s="83"/>
      <c r="E178" s="83"/>
      <c r="F178" s="83"/>
      <c r="G178" s="90"/>
      <c r="H178" s="90"/>
      <c r="I178" s="83"/>
      <c r="J178" s="100"/>
    </row>
    <row r="179" spans="1:10" ht="14.4" customHeight="1" x14ac:dyDescent="0.3">
      <c r="A179" s="173" t="s">
        <v>30</v>
      </c>
      <c r="B179" s="183"/>
      <c r="C179" s="184" t="s">
        <v>583</v>
      </c>
      <c r="D179" s="185"/>
      <c r="E179" s="210" t="s">
        <v>31</v>
      </c>
      <c r="F179" s="211"/>
      <c r="G179" s="212" t="s">
        <v>584</v>
      </c>
      <c r="H179" s="213"/>
      <c r="I179" s="213"/>
      <c r="J179" s="214"/>
    </row>
    <row r="180" spans="1:10" x14ac:dyDescent="0.3">
      <c r="A180" s="99"/>
      <c r="B180" s="90"/>
      <c r="C180" s="156"/>
      <c r="D180" s="156"/>
      <c r="E180" s="155"/>
      <c r="F180" s="155"/>
      <c r="G180" s="215" t="s">
        <v>32</v>
      </c>
      <c r="H180" s="215"/>
      <c r="I180" s="215"/>
      <c r="J180" s="74"/>
    </row>
    <row r="181" spans="1:10" ht="13.95" customHeight="1" x14ac:dyDescent="0.3">
      <c r="A181" s="173" t="s">
        <v>33</v>
      </c>
      <c r="B181" s="183"/>
      <c r="C181" s="189" t="s">
        <v>587</v>
      </c>
      <c r="D181" s="190"/>
      <c r="E181" s="190"/>
      <c r="F181" s="190"/>
      <c r="G181" s="190"/>
      <c r="H181" s="190"/>
      <c r="I181" s="190"/>
      <c r="J181" s="191"/>
    </row>
    <row r="182" spans="1:10" x14ac:dyDescent="0.3">
      <c r="A182" s="82"/>
      <c r="B182" s="83"/>
      <c r="C182" s="197" t="s">
        <v>34</v>
      </c>
      <c r="D182" s="197"/>
      <c r="E182" s="197"/>
      <c r="F182" s="197"/>
      <c r="G182" s="197"/>
      <c r="H182" s="197"/>
      <c r="I182" s="197"/>
      <c r="J182" s="85"/>
    </row>
    <row r="183" spans="1:10" x14ac:dyDescent="0.3">
      <c r="A183" s="173" t="s">
        <v>35</v>
      </c>
      <c r="B183" s="183"/>
      <c r="C183" s="206" t="s">
        <v>585</v>
      </c>
      <c r="D183" s="207"/>
      <c r="E183" s="208"/>
      <c r="F183" s="155"/>
      <c r="G183" s="155"/>
      <c r="H183" s="202"/>
      <c r="I183" s="202"/>
      <c r="J183" s="209"/>
    </row>
    <row r="184" spans="1:10" x14ac:dyDescent="0.3">
      <c r="A184" s="82"/>
      <c r="B184" s="83"/>
      <c r="C184" s="90"/>
      <c r="D184" s="83"/>
      <c r="E184" s="155"/>
      <c r="F184" s="155"/>
      <c r="G184" s="155"/>
      <c r="H184" s="155"/>
      <c r="I184" s="83"/>
      <c r="J184" s="85"/>
    </row>
    <row r="185" spans="1:10" ht="14.4" customHeight="1" x14ac:dyDescent="0.3">
      <c r="A185" s="173" t="s">
        <v>36</v>
      </c>
      <c r="B185" s="183"/>
      <c r="C185" s="221" t="s">
        <v>588</v>
      </c>
      <c r="D185" s="222"/>
      <c r="E185" s="222"/>
      <c r="F185" s="222"/>
      <c r="G185" s="222"/>
      <c r="H185" s="222"/>
      <c r="I185" s="222"/>
      <c r="J185" s="223"/>
    </row>
    <row r="186" spans="1:10" x14ac:dyDescent="0.3">
      <c r="A186" s="82"/>
      <c r="B186" s="83"/>
      <c r="C186" s="83"/>
      <c r="D186" s="83"/>
      <c r="E186" s="155"/>
      <c r="F186" s="155"/>
      <c r="G186" s="155"/>
      <c r="H186" s="155"/>
      <c r="I186" s="83"/>
      <c r="J186" s="85"/>
    </row>
    <row r="187" spans="1:10" x14ac:dyDescent="0.3">
      <c r="A187" s="173" t="s">
        <v>37</v>
      </c>
      <c r="B187" s="183"/>
      <c r="C187" s="216" t="s">
        <v>584</v>
      </c>
      <c r="D187" s="217"/>
      <c r="E187" s="217"/>
      <c r="F187" s="217"/>
      <c r="G187" s="217"/>
      <c r="H187" s="217"/>
      <c r="I187" s="217"/>
      <c r="J187" s="218"/>
    </row>
    <row r="188" spans="1:10" ht="14.4" customHeight="1" x14ac:dyDescent="0.3">
      <c r="A188" s="82"/>
      <c r="B188" s="83"/>
      <c r="C188" s="219" t="s">
        <v>38</v>
      </c>
      <c r="D188" s="219"/>
      <c r="E188" s="219"/>
      <c r="F188" s="219"/>
      <c r="G188" s="83"/>
      <c r="H188" s="83"/>
      <c r="I188" s="83"/>
      <c r="J188" s="85"/>
    </row>
    <row r="189" spans="1:10" x14ac:dyDescent="0.3">
      <c r="A189" s="173" t="s">
        <v>39</v>
      </c>
      <c r="B189" s="183"/>
      <c r="C189" s="216" t="s">
        <v>584</v>
      </c>
      <c r="D189" s="217"/>
      <c r="E189" s="217"/>
      <c r="F189" s="217"/>
      <c r="G189" s="217"/>
      <c r="H189" s="217"/>
      <c r="I189" s="217"/>
      <c r="J189" s="218"/>
    </row>
    <row r="190" spans="1:10" ht="14.4" customHeight="1" x14ac:dyDescent="0.3">
      <c r="A190" s="101"/>
      <c r="B190" s="102"/>
      <c r="C190" s="220" t="s">
        <v>40</v>
      </c>
      <c r="D190" s="220"/>
      <c r="E190" s="220"/>
      <c r="F190" s="220"/>
      <c r="G190" s="220"/>
      <c r="H190" s="102"/>
      <c r="I190" s="102"/>
      <c r="J190" s="103"/>
    </row>
    <row r="197" ht="27" customHeight="1" x14ac:dyDescent="0.3"/>
    <row r="201" ht="38.4" customHeight="1" x14ac:dyDescent="0.3"/>
  </sheetData>
  <sheetProtection formatCells="0" insertRows="0"/>
  <mergeCells count="293">
    <mergeCell ref="A187:B187"/>
    <mergeCell ref="C187:J187"/>
    <mergeCell ref="C188:F188"/>
    <mergeCell ref="A189:B189"/>
    <mergeCell ref="C189:J189"/>
    <mergeCell ref="C190:G190"/>
    <mergeCell ref="E184:F184"/>
    <mergeCell ref="G184:H184"/>
    <mergeCell ref="A185:B185"/>
    <mergeCell ref="C185:J185"/>
    <mergeCell ref="E186:F186"/>
    <mergeCell ref="G186:H186"/>
    <mergeCell ref="A181:B181"/>
    <mergeCell ref="C181:J181"/>
    <mergeCell ref="C182:I182"/>
    <mergeCell ref="A183:B183"/>
    <mergeCell ref="C183:E183"/>
    <mergeCell ref="F183:G183"/>
    <mergeCell ref="H183:J183"/>
    <mergeCell ref="A179:B179"/>
    <mergeCell ref="C179:D179"/>
    <mergeCell ref="E179:F179"/>
    <mergeCell ref="G179:J179"/>
    <mergeCell ref="C180:D180"/>
    <mergeCell ref="E180:F180"/>
    <mergeCell ref="G180:I180"/>
    <mergeCell ref="A47:D47"/>
    <mergeCell ref="E47:I47"/>
    <mergeCell ref="E142:F142"/>
    <mergeCell ref="G142:H142"/>
    <mergeCell ref="E44:F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A53:D53"/>
    <mergeCell ref="E53:I53"/>
    <mergeCell ref="E54:F54"/>
    <mergeCell ref="G54:H54"/>
    <mergeCell ref="A55:D55"/>
    <mergeCell ref="A41:D41"/>
    <mergeCell ref="E41:I41"/>
    <mergeCell ref="E42:F42"/>
    <mergeCell ref="G42:H42"/>
    <mergeCell ref="A43:D43"/>
    <mergeCell ref="E43:I43"/>
    <mergeCell ref="A37:D37"/>
    <mergeCell ref="E37:I37"/>
    <mergeCell ref="A39:D39"/>
    <mergeCell ref="E39:I39"/>
    <mergeCell ref="E40:F40"/>
    <mergeCell ref="E38:F38"/>
    <mergeCell ref="G38:H38"/>
    <mergeCell ref="C40:D40"/>
    <mergeCell ref="G40:I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6:F16"/>
    <mergeCell ref="H15:I15"/>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E55:I55"/>
    <mergeCell ref="E56:F56"/>
    <mergeCell ref="G56:H56"/>
    <mergeCell ref="A57:D57"/>
    <mergeCell ref="E57:I57"/>
    <mergeCell ref="E58:F58"/>
    <mergeCell ref="G58:H58"/>
    <mergeCell ref="A59:D59"/>
    <mergeCell ref="E59:I59"/>
    <mergeCell ref="E60:F60"/>
    <mergeCell ref="G60:H60"/>
    <mergeCell ref="A61:D61"/>
    <mergeCell ref="E61:I61"/>
    <mergeCell ref="E62:F62"/>
    <mergeCell ref="G62:H62"/>
    <mergeCell ref="A63:D63"/>
    <mergeCell ref="E63:I63"/>
    <mergeCell ref="E64:F64"/>
    <mergeCell ref="G64:H64"/>
    <mergeCell ref="A65:D65"/>
    <mergeCell ref="E65:I65"/>
    <mergeCell ref="E66:F66"/>
    <mergeCell ref="G66:H66"/>
    <mergeCell ref="A67:D67"/>
    <mergeCell ref="E67:I67"/>
    <mergeCell ref="E68:F68"/>
    <mergeCell ref="G68:H68"/>
    <mergeCell ref="A69:D69"/>
    <mergeCell ref="E69:I69"/>
    <mergeCell ref="E70:F70"/>
    <mergeCell ref="G70:H70"/>
    <mergeCell ref="A71:D71"/>
    <mergeCell ref="E71:I71"/>
    <mergeCell ref="E72:F72"/>
    <mergeCell ref="G72:H72"/>
    <mergeCell ref="A73:D73"/>
    <mergeCell ref="E73:I73"/>
    <mergeCell ref="E74:F74"/>
    <mergeCell ref="G74:H74"/>
    <mergeCell ref="A75:D75"/>
    <mergeCell ref="E75:I75"/>
    <mergeCell ref="E76:F76"/>
    <mergeCell ref="G76:H76"/>
    <mergeCell ref="A77:D77"/>
    <mergeCell ref="E77:I77"/>
    <mergeCell ref="E78:F78"/>
    <mergeCell ref="G78:H78"/>
    <mergeCell ref="A79:D79"/>
    <mergeCell ref="E79:I79"/>
    <mergeCell ref="E80:F80"/>
    <mergeCell ref="G80:H80"/>
    <mergeCell ref="A81:D81"/>
    <mergeCell ref="E81:I81"/>
    <mergeCell ref="E82:F82"/>
    <mergeCell ref="G82:H82"/>
    <mergeCell ref="A83:D83"/>
    <mergeCell ref="E83:I83"/>
    <mergeCell ref="E84:F84"/>
    <mergeCell ref="G84:H84"/>
    <mergeCell ref="A85:D85"/>
    <mergeCell ref="E85:I85"/>
    <mergeCell ref="E86:F86"/>
    <mergeCell ref="G86:H86"/>
    <mergeCell ref="A87:D87"/>
    <mergeCell ref="E87:I87"/>
    <mergeCell ref="E88:F88"/>
    <mergeCell ref="G88:H88"/>
    <mergeCell ref="A89:D89"/>
    <mergeCell ref="E89:I89"/>
    <mergeCell ref="E90:F90"/>
    <mergeCell ref="G90:H90"/>
    <mergeCell ref="A91:D91"/>
    <mergeCell ref="E91:I91"/>
    <mergeCell ref="E92:F92"/>
    <mergeCell ref="G92:H92"/>
    <mergeCell ref="A93:D93"/>
    <mergeCell ref="E93:I93"/>
    <mergeCell ref="E94:F94"/>
    <mergeCell ref="G94:H94"/>
    <mergeCell ref="A95:D95"/>
    <mergeCell ref="E95:I95"/>
    <mergeCell ref="E96:F96"/>
    <mergeCell ref="G96:H96"/>
    <mergeCell ref="A97:D97"/>
    <mergeCell ref="E97:I97"/>
    <mergeCell ref="E98:F98"/>
    <mergeCell ref="G98:H98"/>
    <mergeCell ref="A99:D99"/>
    <mergeCell ref="E99:I99"/>
    <mergeCell ref="E100:F100"/>
    <mergeCell ref="G100:H100"/>
    <mergeCell ref="A101:D101"/>
    <mergeCell ref="E101:I101"/>
    <mergeCell ref="E102:F102"/>
    <mergeCell ref="G102:H102"/>
    <mergeCell ref="A103:D103"/>
    <mergeCell ref="E103:I103"/>
    <mergeCell ref="E104:F104"/>
    <mergeCell ref="G104:H104"/>
    <mergeCell ref="A105:D105"/>
    <mergeCell ref="E105:I105"/>
    <mergeCell ref="E106:F106"/>
    <mergeCell ref="G106:H106"/>
    <mergeCell ref="A107:D107"/>
    <mergeCell ref="E107:I107"/>
    <mergeCell ref="E108:F108"/>
    <mergeCell ref="G108:H108"/>
    <mergeCell ref="A109:D109"/>
    <mergeCell ref="E109:I109"/>
    <mergeCell ref="E110:F110"/>
    <mergeCell ref="G110:H110"/>
    <mergeCell ref="A111:D111"/>
    <mergeCell ref="E111:I111"/>
    <mergeCell ref="E112:F112"/>
    <mergeCell ref="G112:H112"/>
    <mergeCell ref="A113:D113"/>
    <mergeCell ref="E113:I113"/>
    <mergeCell ref="E114:F114"/>
    <mergeCell ref="G114:H114"/>
    <mergeCell ref="E122:F122"/>
    <mergeCell ref="G122:H122"/>
    <mergeCell ref="A135:D135"/>
    <mergeCell ref="E135:I135"/>
    <mergeCell ref="E140:F140"/>
    <mergeCell ref="G140:H140"/>
    <mergeCell ref="A115:D115"/>
    <mergeCell ref="E115:I115"/>
    <mergeCell ref="E116:F116"/>
    <mergeCell ref="G116:H116"/>
    <mergeCell ref="A117:D117"/>
    <mergeCell ref="E117:I117"/>
    <mergeCell ref="E118:F118"/>
    <mergeCell ref="G118:H118"/>
    <mergeCell ref="A119:D119"/>
    <mergeCell ref="E119:I119"/>
    <mergeCell ref="G44:H44"/>
    <mergeCell ref="E133:I133"/>
    <mergeCell ref="E128:F128"/>
    <mergeCell ref="G128:H128"/>
    <mergeCell ref="A129:D129"/>
    <mergeCell ref="E129:I129"/>
    <mergeCell ref="E130:F130"/>
    <mergeCell ref="G130:H130"/>
    <mergeCell ref="A131:D131"/>
    <mergeCell ref="E131:I131"/>
    <mergeCell ref="A123:D123"/>
    <mergeCell ref="E123:I123"/>
    <mergeCell ref="E124:F124"/>
    <mergeCell ref="G124:H124"/>
    <mergeCell ref="A125:D125"/>
    <mergeCell ref="E125:I125"/>
    <mergeCell ref="E126:F126"/>
    <mergeCell ref="G126:H126"/>
    <mergeCell ref="A127:D127"/>
    <mergeCell ref="E127:I127"/>
    <mergeCell ref="E120:F120"/>
    <mergeCell ref="G120:H120"/>
    <mergeCell ref="A121:D121"/>
    <mergeCell ref="E121:I121"/>
  </mergeCells>
  <dataValidations count="4">
    <dataValidation type="list" allowBlank="1" showInputMessage="1" showErrorMessage="1" sqref="C179:D179" xr:uid="{00000000-0002-0000-0000-000000000000}">
      <formula1>$J$142:$J$174</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185" r:id="rId1" xr:uid="{46F52145-D4C3-4F59-AAC5-192A5953E000}"/>
  </hyperlinks>
  <pageMargins left="0.7" right="0.7" top="0.75" bottom="0.75" header="0.3" footer="0.3"/>
  <pageSetup paperSize="9" orientation="portrait" r:id="rId2"/>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5" zoomScale="121" zoomScaleNormal="100" zoomScaleSheetLayoutView="120" workbookViewId="0">
      <selection activeCell="I95" sqref="I95"/>
    </sheetView>
  </sheetViews>
  <sheetFormatPr defaultColWidth="8.88671875" defaultRowHeight="13.2" x14ac:dyDescent="0.25"/>
  <cols>
    <col min="8" max="9" width="16.109375" style="31" customWidth="1"/>
    <col min="10" max="10" width="10.33203125" bestFit="1" customWidth="1"/>
  </cols>
  <sheetData>
    <row r="1" spans="1:9" x14ac:dyDescent="0.25">
      <c r="A1" s="227" t="s">
        <v>41</v>
      </c>
      <c r="B1" s="228"/>
      <c r="C1" s="228"/>
      <c r="D1" s="228"/>
      <c r="E1" s="228"/>
      <c r="F1" s="228"/>
      <c r="G1" s="228"/>
      <c r="H1" s="228"/>
      <c r="I1" s="228"/>
    </row>
    <row r="2" spans="1:9" x14ac:dyDescent="0.25">
      <c r="A2" s="229" t="s">
        <v>616</v>
      </c>
      <c r="B2" s="230"/>
      <c r="C2" s="230"/>
      <c r="D2" s="230"/>
      <c r="E2" s="230"/>
      <c r="F2" s="230"/>
      <c r="G2" s="230"/>
      <c r="H2" s="230"/>
      <c r="I2" s="230"/>
    </row>
    <row r="3" spans="1:9" x14ac:dyDescent="0.25">
      <c r="A3" s="231" t="s">
        <v>497</v>
      </c>
      <c r="B3" s="231"/>
      <c r="C3" s="231"/>
      <c r="D3" s="231"/>
      <c r="E3" s="231"/>
      <c r="F3" s="231"/>
      <c r="G3" s="231"/>
      <c r="H3" s="231"/>
      <c r="I3" s="231"/>
    </row>
    <row r="4" spans="1:9" x14ac:dyDescent="0.25">
      <c r="A4" s="232" t="s">
        <v>664</v>
      </c>
      <c r="B4" s="233"/>
      <c r="C4" s="233"/>
      <c r="D4" s="233"/>
      <c r="E4" s="233"/>
      <c r="F4" s="233"/>
      <c r="G4" s="233"/>
      <c r="H4" s="233"/>
      <c r="I4" s="234"/>
    </row>
    <row r="5" spans="1:9" ht="30.6" x14ac:dyDescent="0.25">
      <c r="A5" s="237" t="s">
        <v>42</v>
      </c>
      <c r="B5" s="238"/>
      <c r="C5" s="238"/>
      <c r="D5" s="238"/>
      <c r="E5" s="238"/>
      <c r="F5" s="238"/>
      <c r="G5" s="10" t="s">
        <v>43</v>
      </c>
      <c r="H5" s="12" t="s">
        <v>44</v>
      </c>
      <c r="I5" s="12" t="s">
        <v>45</v>
      </c>
    </row>
    <row r="6" spans="1:9" x14ac:dyDescent="0.25">
      <c r="A6" s="235">
        <v>1</v>
      </c>
      <c r="B6" s="236"/>
      <c r="C6" s="236"/>
      <c r="D6" s="236"/>
      <c r="E6" s="236"/>
      <c r="F6" s="236"/>
      <c r="G6" s="11">
        <v>2</v>
      </c>
      <c r="H6" s="12">
        <v>3</v>
      </c>
      <c r="I6" s="12">
        <v>4</v>
      </c>
    </row>
    <row r="7" spans="1:9" x14ac:dyDescent="0.25">
      <c r="A7" s="239"/>
      <c r="B7" s="239"/>
      <c r="C7" s="239"/>
      <c r="D7" s="239"/>
      <c r="E7" s="239"/>
      <c r="F7" s="239"/>
      <c r="G7" s="239"/>
      <c r="H7" s="239"/>
      <c r="I7" s="239"/>
    </row>
    <row r="8" spans="1:9" ht="12.75" customHeight="1" x14ac:dyDescent="0.25">
      <c r="A8" s="240" t="s">
        <v>46</v>
      </c>
      <c r="B8" s="240"/>
      <c r="C8" s="240"/>
      <c r="D8" s="240"/>
      <c r="E8" s="240"/>
      <c r="F8" s="240"/>
      <c r="G8" s="13">
        <v>1</v>
      </c>
      <c r="H8" s="29">
        <v>0</v>
      </c>
      <c r="I8" s="29">
        <v>0</v>
      </c>
    </row>
    <row r="9" spans="1:9" ht="12.75" customHeight="1" x14ac:dyDescent="0.25">
      <c r="A9" s="226" t="s">
        <v>47</v>
      </c>
      <c r="B9" s="226"/>
      <c r="C9" s="226"/>
      <c r="D9" s="226"/>
      <c r="E9" s="226"/>
      <c r="F9" s="226"/>
      <c r="G9" s="14">
        <v>2</v>
      </c>
      <c r="H9" s="30">
        <f>H10+H17+H27+H38+H43</f>
        <v>129240838</v>
      </c>
      <c r="I9" s="30">
        <f>I10+I17+I27+I38+I43</f>
        <v>135957244</v>
      </c>
    </row>
    <row r="10" spans="1:9" ht="12.75" customHeight="1" x14ac:dyDescent="0.25">
      <c r="A10" s="225" t="s">
        <v>48</v>
      </c>
      <c r="B10" s="225"/>
      <c r="C10" s="225"/>
      <c r="D10" s="225"/>
      <c r="E10" s="225"/>
      <c r="F10" s="225"/>
      <c r="G10" s="14">
        <v>3</v>
      </c>
      <c r="H10" s="30">
        <f>H11+H12+H13+H14+H15+H16</f>
        <v>87975854</v>
      </c>
      <c r="I10" s="30">
        <f>I11+I12+I13+I14+I15+I16</f>
        <v>94037782</v>
      </c>
    </row>
    <row r="11" spans="1:9" ht="12.75" customHeight="1" x14ac:dyDescent="0.25">
      <c r="A11" s="224" t="s">
        <v>495</v>
      </c>
      <c r="B11" s="224"/>
      <c r="C11" s="224"/>
      <c r="D11" s="224"/>
      <c r="E11" s="224"/>
      <c r="F11" s="224"/>
      <c r="G11" s="13">
        <v>4</v>
      </c>
      <c r="H11" s="29">
        <v>5372012</v>
      </c>
      <c r="I11" s="29">
        <v>8750095</v>
      </c>
    </row>
    <row r="12" spans="1:9" ht="22.95" customHeight="1" x14ac:dyDescent="0.25">
      <c r="A12" s="224" t="s">
        <v>494</v>
      </c>
      <c r="B12" s="224"/>
      <c r="C12" s="224"/>
      <c r="D12" s="224"/>
      <c r="E12" s="224"/>
      <c r="F12" s="224"/>
      <c r="G12" s="13">
        <v>5</v>
      </c>
      <c r="H12" s="29">
        <v>27016068</v>
      </c>
      <c r="I12" s="29">
        <v>42104277</v>
      </c>
    </row>
    <row r="13" spans="1:9" ht="12.75" customHeight="1" x14ac:dyDescent="0.25">
      <c r="A13" s="224" t="s">
        <v>49</v>
      </c>
      <c r="B13" s="224"/>
      <c r="C13" s="224"/>
      <c r="D13" s="224"/>
      <c r="E13" s="224"/>
      <c r="F13" s="224"/>
      <c r="G13" s="13">
        <v>6</v>
      </c>
      <c r="H13" s="29">
        <v>17982661</v>
      </c>
      <c r="I13" s="29">
        <v>18007671</v>
      </c>
    </row>
    <row r="14" spans="1:9" ht="12.75" customHeight="1" x14ac:dyDescent="0.25">
      <c r="A14" s="224" t="s">
        <v>50</v>
      </c>
      <c r="B14" s="224"/>
      <c r="C14" s="224"/>
      <c r="D14" s="224"/>
      <c r="E14" s="224"/>
      <c r="F14" s="224"/>
      <c r="G14" s="13">
        <v>7</v>
      </c>
      <c r="H14" s="29">
        <v>0</v>
      </c>
      <c r="I14" s="29">
        <v>0</v>
      </c>
    </row>
    <row r="15" spans="1:9" ht="12.75" customHeight="1" x14ac:dyDescent="0.25">
      <c r="A15" s="224" t="s">
        <v>51</v>
      </c>
      <c r="B15" s="224"/>
      <c r="C15" s="224"/>
      <c r="D15" s="224"/>
      <c r="E15" s="224"/>
      <c r="F15" s="224"/>
      <c r="G15" s="13">
        <v>8</v>
      </c>
      <c r="H15" s="29">
        <v>2484688</v>
      </c>
      <c r="I15" s="29">
        <v>4832927</v>
      </c>
    </row>
    <row r="16" spans="1:9" ht="12.75" customHeight="1" x14ac:dyDescent="0.25">
      <c r="A16" s="224" t="s">
        <v>52</v>
      </c>
      <c r="B16" s="224"/>
      <c r="C16" s="224"/>
      <c r="D16" s="224"/>
      <c r="E16" s="224"/>
      <c r="F16" s="224"/>
      <c r="G16" s="13">
        <v>9</v>
      </c>
      <c r="H16" s="29">
        <v>35120425</v>
      </c>
      <c r="I16" s="29">
        <v>20342812</v>
      </c>
    </row>
    <row r="17" spans="1:9" ht="12.75" customHeight="1" x14ac:dyDescent="0.25">
      <c r="A17" s="225" t="s">
        <v>53</v>
      </c>
      <c r="B17" s="225"/>
      <c r="C17" s="225"/>
      <c r="D17" s="225"/>
      <c r="E17" s="225"/>
      <c r="F17" s="225"/>
      <c r="G17" s="14">
        <v>10</v>
      </c>
      <c r="H17" s="30">
        <f>H18+H19+H20+H21+H22+H23+H24+H25+H26</f>
        <v>31865191</v>
      </c>
      <c r="I17" s="30">
        <f>I18+I19+I20+I21+I22+I23+I24+I25+I26</f>
        <v>31019177</v>
      </c>
    </row>
    <row r="18" spans="1:9" ht="12.75" customHeight="1" x14ac:dyDescent="0.25">
      <c r="A18" s="224" t="s">
        <v>54</v>
      </c>
      <c r="B18" s="224"/>
      <c r="C18" s="224"/>
      <c r="D18" s="224"/>
      <c r="E18" s="224"/>
      <c r="F18" s="224"/>
      <c r="G18" s="13">
        <v>11</v>
      </c>
      <c r="H18" s="29">
        <v>0</v>
      </c>
      <c r="I18" s="29">
        <v>0</v>
      </c>
    </row>
    <row r="19" spans="1:9" ht="12.75" customHeight="1" x14ac:dyDescent="0.25">
      <c r="A19" s="224" t="s">
        <v>55</v>
      </c>
      <c r="B19" s="224"/>
      <c r="C19" s="224"/>
      <c r="D19" s="224"/>
      <c r="E19" s="224"/>
      <c r="F19" s="224"/>
      <c r="G19" s="13">
        <v>12</v>
      </c>
      <c r="H19" s="29">
        <v>9142655</v>
      </c>
      <c r="I19" s="29">
        <v>8705581</v>
      </c>
    </row>
    <row r="20" spans="1:9" ht="12.75" customHeight="1" x14ac:dyDescent="0.25">
      <c r="A20" s="224" t="s">
        <v>56</v>
      </c>
      <c r="B20" s="224"/>
      <c r="C20" s="224"/>
      <c r="D20" s="224"/>
      <c r="E20" s="224"/>
      <c r="F20" s="224"/>
      <c r="G20" s="13">
        <v>13</v>
      </c>
      <c r="H20" s="29">
        <v>8439883</v>
      </c>
      <c r="I20" s="29">
        <v>7298144</v>
      </c>
    </row>
    <row r="21" spans="1:9" ht="12.75" customHeight="1" x14ac:dyDescent="0.25">
      <c r="A21" s="224" t="s">
        <v>57</v>
      </c>
      <c r="B21" s="224"/>
      <c r="C21" s="224"/>
      <c r="D21" s="224"/>
      <c r="E21" s="224"/>
      <c r="F21" s="224"/>
      <c r="G21" s="13">
        <v>14</v>
      </c>
      <c r="H21" s="29">
        <v>0</v>
      </c>
      <c r="I21" s="29">
        <v>0</v>
      </c>
    </row>
    <row r="22" spans="1:9" ht="12.75" customHeight="1" x14ac:dyDescent="0.25">
      <c r="A22" s="224" t="s">
        <v>58</v>
      </c>
      <c r="B22" s="224"/>
      <c r="C22" s="224"/>
      <c r="D22" s="224"/>
      <c r="E22" s="224"/>
      <c r="F22" s="224"/>
      <c r="G22" s="13">
        <v>15</v>
      </c>
      <c r="H22" s="29">
        <v>0</v>
      </c>
      <c r="I22" s="29">
        <v>0</v>
      </c>
    </row>
    <row r="23" spans="1:9" ht="12.75" customHeight="1" x14ac:dyDescent="0.25">
      <c r="A23" s="224" t="s">
        <v>59</v>
      </c>
      <c r="B23" s="224"/>
      <c r="C23" s="224"/>
      <c r="D23" s="224"/>
      <c r="E23" s="224"/>
      <c r="F23" s="224"/>
      <c r="G23" s="13">
        <v>16</v>
      </c>
      <c r="H23" s="29">
        <v>0</v>
      </c>
      <c r="I23" s="29">
        <v>0</v>
      </c>
    </row>
    <row r="24" spans="1:9" ht="12.75" customHeight="1" x14ac:dyDescent="0.25">
      <c r="A24" s="224" t="s">
        <v>60</v>
      </c>
      <c r="B24" s="224"/>
      <c r="C24" s="224"/>
      <c r="D24" s="224"/>
      <c r="E24" s="224"/>
      <c r="F24" s="224"/>
      <c r="G24" s="13">
        <v>17</v>
      </c>
      <c r="H24" s="29">
        <v>7060</v>
      </c>
      <c r="I24" s="29">
        <v>2</v>
      </c>
    </row>
    <row r="25" spans="1:9" ht="12.75" customHeight="1" x14ac:dyDescent="0.25">
      <c r="A25" s="224" t="s">
        <v>61</v>
      </c>
      <c r="B25" s="224"/>
      <c r="C25" s="224"/>
      <c r="D25" s="224"/>
      <c r="E25" s="224"/>
      <c r="F25" s="224"/>
      <c r="G25" s="13">
        <v>18</v>
      </c>
      <c r="H25" s="29">
        <v>0</v>
      </c>
      <c r="I25" s="29">
        <v>1001770</v>
      </c>
    </row>
    <row r="26" spans="1:9" ht="12.75" customHeight="1" x14ac:dyDescent="0.25">
      <c r="A26" s="224" t="s">
        <v>62</v>
      </c>
      <c r="B26" s="224"/>
      <c r="C26" s="224"/>
      <c r="D26" s="224"/>
      <c r="E26" s="224"/>
      <c r="F26" s="224"/>
      <c r="G26" s="13">
        <v>19</v>
      </c>
      <c r="H26" s="29">
        <v>14275593</v>
      </c>
      <c r="I26" s="29">
        <v>14013680</v>
      </c>
    </row>
    <row r="27" spans="1:9" ht="12.75" customHeight="1" x14ac:dyDescent="0.25">
      <c r="A27" s="225" t="s">
        <v>63</v>
      </c>
      <c r="B27" s="225"/>
      <c r="C27" s="225"/>
      <c r="D27" s="225"/>
      <c r="E27" s="225"/>
      <c r="F27" s="225"/>
      <c r="G27" s="14">
        <v>20</v>
      </c>
      <c r="H27" s="30">
        <f>SUM(H28:H37)</f>
        <v>4660516</v>
      </c>
      <c r="I27" s="30">
        <f>SUM(I28:I37)</f>
        <v>3843604</v>
      </c>
    </row>
    <row r="28" spans="1:9" ht="12.75" customHeight="1" x14ac:dyDescent="0.25">
      <c r="A28" s="224" t="s">
        <v>64</v>
      </c>
      <c r="B28" s="224"/>
      <c r="C28" s="224"/>
      <c r="D28" s="224"/>
      <c r="E28" s="224"/>
      <c r="F28" s="224"/>
      <c r="G28" s="13">
        <v>21</v>
      </c>
      <c r="H28" s="29">
        <v>0</v>
      </c>
      <c r="I28" s="29">
        <v>0</v>
      </c>
    </row>
    <row r="29" spans="1:9" ht="12.75" customHeight="1" x14ac:dyDescent="0.25">
      <c r="A29" s="224" t="s">
        <v>65</v>
      </c>
      <c r="B29" s="224"/>
      <c r="C29" s="224"/>
      <c r="D29" s="224"/>
      <c r="E29" s="224"/>
      <c r="F29" s="224"/>
      <c r="G29" s="13">
        <v>22</v>
      </c>
      <c r="H29" s="29">
        <v>0</v>
      </c>
      <c r="I29" s="29">
        <v>0</v>
      </c>
    </row>
    <row r="30" spans="1:9" ht="12.75" customHeight="1" x14ac:dyDescent="0.25">
      <c r="A30" s="224" t="s">
        <v>66</v>
      </c>
      <c r="B30" s="224"/>
      <c r="C30" s="224"/>
      <c r="D30" s="224"/>
      <c r="E30" s="224"/>
      <c r="F30" s="224"/>
      <c r="G30" s="13">
        <v>23</v>
      </c>
      <c r="H30" s="29">
        <v>0</v>
      </c>
      <c r="I30" s="29">
        <v>0</v>
      </c>
    </row>
    <row r="31" spans="1:9" ht="24" customHeight="1" x14ac:dyDescent="0.25">
      <c r="A31" s="224" t="s">
        <v>67</v>
      </c>
      <c r="B31" s="224"/>
      <c r="C31" s="224"/>
      <c r="D31" s="224"/>
      <c r="E31" s="224"/>
      <c r="F31" s="224"/>
      <c r="G31" s="13">
        <v>24</v>
      </c>
      <c r="H31" s="29">
        <v>0</v>
      </c>
      <c r="I31" s="29">
        <v>0</v>
      </c>
    </row>
    <row r="32" spans="1:9" ht="23.4" customHeight="1" x14ac:dyDescent="0.25">
      <c r="A32" s="224" t="s">
        <v>68</v>
      </c>
      <c r="B32" s="224"/>
      <c r="C32" s="224"/>
      <c r="D32" s="224"/>
      <c r="E32" s="224"/>
      <c r="F32" s="224"/>
      <c r="G32" s="13">
        <v>25</v>
      </c>
      <c r="H32" s="29">
        <v>0</v>
      </c>
      <c r="I32" s="29">
        <v>0</v>
      </c>
    </row>
    <row r="33" spans="1:9" ht="21.6" customHeight="1" x14ac:dyDescent="0.25">
      <c r="A33" s="224" t="s">
        <v>69</v>
      </c>
      <c r="B33" s="224"/>
      <c r="C33" s="224"/>
      <c r="D33" s="224"/>
      <c r="E33" s="224"/>
      <c r="F33" s="224"/>
      <c r="G33" s="13">
        <v>26</v>
      </c>
      <c r="H33" s="29">
        <v>0</v>
      </c>
      <c r="I33" s="29">
        <v>0</v>
      </c>
    </row>
    <row r="34" spans="1:9" ht="12.75" customHeight="1" x14ac:dyDescent="0.25">
      <c r="A34" s="224" t="s">
        <v>70</v>
      </c>
      <c r="B34" s="224"/>
      <c r="C34" s="224"/>
      <c r="D34" s="224"/>
      <c r="E34" s="224"/>
      <c r="F34" s="224"/>
      <c r="G34" s="13">
        <v>27</v>
      </c>
      <c r="H34" s="29">
        <v>0</v>
      </c>
      <c r="I34" s="29">
        <v>0</v>
      </c>
    </row>
    <row r="35" spans="1:9" ht="12.75" customHeight="1" x14ac:dyDescent="0.25">
      <c r="A35" s="224" t="s">
        <v>71</v>
      </c>
      <c r="B35" s="224"/>
      <c r="C35" s="224"/>
      <c r="D35" s="224"/>
      <c r="E35" s="224"/>
      <c r="F35" s="224"/>
      <c r="G35" s="13">
        <v>28</v>
      </c>
      <c r="H35" s="29">
        <v>4660516</v>
      </c>
      <c r="I35" s="29">
        <v>2245160</v>
      </c>
    </row>
    <row r="36" spans="1:9" ht="12.75" customHeight="1" x14ac:dyDescent="0.25">
      <c r="A36" s="224" t="s">
        <v>72</v>
      </c>
      <c r="B36" s="224"/>
      <c r="C36" s="224"/>
      <c r="D36" s="224"/>
      <c r="E36" s="224"/>
      <c r="F36" s="224"/>
      <c r="G36" s="13">
        <v>29</v>
      </c>
      <c r="H36" s="29">
        <v>0</v>
      </c>
      <c r="I36" s="29">
        <v>0</v>
      </c>
    </row>
    <row r="37" spans="1:9" ht="12.75" customHeight="1" x14ac:dyDescent="0.25">
      <c r="A37" s="224" t="s">
        <v>73</v>
      </c>
      <c r="B37" s="224"/>
      <c r="C37" s="224"/>
      <c r="D37" s="224"/>
      <c r="E37" s="224"/>
      <c r="F37" s="224"/>
      <c r="G37" s="13">
        <v>30</v>
      </c>
      <c r="H37" s="29">
        <v>0</v>
      </c>
      <c r="I37" s="29">
        <v>1598444</v>
      </c>
    </row>
    <row r="38" spans="1:9" ht="12.75" customHeight="1" x14ac:dyDescent="0.25">
      <c r="A38" s="225" t="s">
        <v>74</v>
      </c>
      <c r="B38" s="225"/>
      <c r="C38" s="225"/>
      <c r="D38" s="225"/>
      <c r="E38" s="225"/>
      <c r="F38" s="225"/>
      <c r="G38" s="14">
        <v>31</v>
      </c>
      <c r="H38" s="30">
        <f>H39+H40+H41+H42</f>
        <v>0</v>
      </c>
      <c r="I38" s="30">
        <f>I39+I40+I41+I42</f>
        <v>1075611</v>
      </c>
    </row>
    <row r="39" spans="1:9" ht="12.75" customHeight="1" x14ac:dyDescent="0.25">
      <c r="A39" s="224" t="s">
        <v>75</v>
      </c>
      <c r="B39" s="224"/>
      <c r="C39" s="224"/>
      <c r="D39" s="224"/>
      <c r="E39" s="224"/>
      <c r="F39" s="224"/>
      <c r="G39" s="13">
        <v>32</v>
      </c>
      <c r="H39" s="29">
        <v>0</v>
      </c>
      <c r="I39" s="29">
        <v>0</v>
      </c>
    </row>
    <row r="40" spans="1:9" ht="27" customHeight="1" x14ac:dyDescent="0.25">
      <c r="A40" s="224" t="s">
        <v>76</v>
      </c>
      <c r="B40" s="224"/>
      <c r="C40" s="224"/>
      <c r="D40" s="224"/>
      <c r="E40" s="224"/>
      <c r="F40" s="224"/>
      <c r="G40" s="13">
        <v>33</v>
      </c>
      <c r="H40" s="29">
        <v>0</v>
      </c>
      <c r="I40" s="29">
        <v>0</v>
      </c>
    </row>
    <row r="41" spans="1:9" ht="12.75" customHeight="1" x14ac:dyDescent="0.25">
      <c r="A41" s="224" t="s">
        <v>77</v>
      </c>
      <c r="B41" s="224"/>
      <c r="C41" s="224"/>
      <c r="D41" s="224"/>
      <c r="E41" s="224"/>
      <c r="F41" s="224"/>
      <c r="G41" s="13">
        <v>34</v>
      </c>
      <c r="H41" s="29">
        <v>0</v>
      </c>
      <c r="I41" s="29">
        <v>0</v>
      </c>
    </row>
    <row r="42" spans="1:9" ht="12.75" customHeight="1" x14ac:dyDescent="0.25">
      <c r="A42" s="224" t="s">
        <v>78</v>
      </c>
      <c r="B42" s="224"/>
      <c r="C42" s="224"/>
      <c r="D42" s="224"/>
      <c r="E42" s="224"/>
      <c r="F42" s="224"/>
      <c r="G42" s="13">
        <v>35</v>
      </c>
      <c r="H42" s="29">
        <v>0</v>
      </c>
      <c r="I42" s="29">
        <v>1075611</v>
      </c>
    </row>
    <row r="43" spans="1:9" ht="12.75" customHeight="1" x14ac:dyDescent="0.25">
      <c r="A43" s="224" t="s">
        <v>79</v>
      </c>
      <c r="B43" s="224"/>
      <c r="C43" s="224"/>
      <c r="D43" s="224"/>
      <c r="E43" s="224"/>
      <c r="F43" s="224"/>
      <c r="G43" s="13">
        <v>36</v>
      </c>
      <c r="H43" s="29">
        <v>4739277</v>
      </c>
      <c r="I43" s="29">
        <v>5981070</v>
      </c>
    </row>
    <row r="44" spans="1:9" ht="12.75" customHeight="1" x14ac:dyDescent="0.25">
      <c r="A44" s="226" t="s">
        <v>80</v>
      </c>
      <c r="B44" s="226"/>
      <c r="C44" s="226"/>
      <c r="D44" s="226"/>
      <c r="E44" s="226"/>
      <c r="F44" s="226"/>
      <c r="G44" s="14">
        <v>37</v>
      </c>
      <c r="H44" s="30">
        <f>H45+H53+H60+H70</f>
        <v>105261602</v>
      </c>
      <c r="I44" s="30">
        <f>I45+I53+I60+I70</f>
        <v>116373311</v>
      </c>
    </row>
    <row r="45" spans="1:9" ht="12.75" customHeight="1" x14ac:dyDescent="0.25">
      <c r="A45" s="225" t="s">
        <v>81</v>
      </c>
      <c r="B45" s="225"/>
      <c r="C45" s="225"/>
      <c r="D45" s="225"/>
      <c r="E45" s="225"/>
      <c r="F45" s="225"/>
      <c r="G45" s="14">
        <v>38</v>
      </c>
      <c r="H45" s="30">
        <f>SUM(H46:H52)</f>
        <v>1526732</v>
      </c>
      <c r="I45" s="30">
        <f>SUM(I46:I52)</f>
        <v>1956212</v>
      </c>
    </row>
    <row r="46" spans="1:9" ht="12.75" customHeight="1" x14ac:dyDescent="0.25">
      <c r="A46" s="224" t="s">
        <v>82</v>
      </c>
      <c r="B46" s="224"/>
      <c r="C46" s="224"/>
      <c r="D46" s="224"/>
      <c r="E46" s="224"/>
      <c r="F46" s="224"/>
      <c r="G46" s="13">
        <v>39</v>
      </c>
      <c r="H46" s="29">
        <v>0</v>
      </c>
      <c r="I46" s="29">
        <v>91469</v>
      </c>
    </row>
    <row r="47" spans="1:9" ht="12.75" customHeight="1" x14ac:dyDescent="0.25">
      <c r="A47" s="224" t="s">
        <v>83</v>
      </c>
      <c r="B47" s="224"/>
      <c r="C47" s="224"/>
      <c r="D47" s="224"/>
      <c r="E47" s="224"/>
      <c r="F47" s="224"/>
      <c r="G47" s="13">
        <v>40</v>
      </c>
      <c r="H47" s="29">
        <v>0</v>
      </c>
      <c r="I47" s="29">
        <v>0</v>
      </c>
    </row>
    <row r="48" spans="1:9" ht="12.75" customHeight="1" x14ac:dyDescent="0.25">
      <c r="A48" s="224" t="s">
        <v>84</v>
      </c>
      <c r="B48" s="224"/>
      <c r="C48" s="224"/>
      <c r="D48" s="224"/>
      <c r="E48" s="224"/>
      <c r="F48" s="224"/>
      <c r="G48" s="13">
        <v>41</v>
      </c>
      <c r="H48" s="29">
        <v>0</v>
      </c>
      <c r="I48" s="29">
        <v>0</v>
      </c>
    </row>
    <row r="49" spans="1:9" ht="12.75" customHeight="1" x14ac:dyDescent="0.25">
      <c r="A49" s="224" t="s">
        <v>85</v>
      </c>
      <c r="B49" s="224"/>
      <c r="C49" s="224"/>
      <c r="D49" s="224"/>
      <c r="E49" s="224"/>
      <c r="F49" s="224"/>
      <c r="G49" s="13">
        <v>42</v>
      </c>
      <c r="H49" s="29">
        <v>1526732</v>
      </c>
      <c r="I49" s="29">
        <v>1864743</v>
      </c>
    </row>
    <row r="50" spans="1:9" ht="12.75" customHeight="1" x14ac:dyDescent="0.25">
      <c r="A50" s="224" t="s">
        <v>86</v>
      </c>
      <c r="B50" s="224"/>
      <c r="C50" s="224"/>
      <c r="D50" s="224"/>
      <c r="E50" s="224"/>
      <c r="F50" s="224"/>
      <c r="G50" s="13">
        <v>43</v>
      </c>
      <c r="H50" s="29">
        <v>0</v>
      </c>
      <c r="I50" s="29">
        <v>0</v>
      </c>
    </row>
    <row r="51" spans="1:9" ht="12.75" customHeight="1" x14ac:dyDescent="0.25">
      <c r="A51" s="224" t="s">
        <v>87</v>
      </c>
      <c r="B51" s="224"/>
      <c r="C51" s="224"/>
      <c r="D51" s="224"/>
      <c r="E51" s="224"/>
      <c r="F51" s="224"/>
      <c r="G51" s="13">
        <v>44</v>
      </c>
      <c r="H51" s="29">
        <v>0</v>
      </c>
      <c r="I51" s="29">
        <v>0</v>
      </c>
    </row>
    <row r="52" spans="1:9" ht="12.75" customHeight="1" x14ac:dyDescent="0.25">
      <c r="A52" s="224" t="s">
        <v>88</v>
      </c>
      <c r="B52" s="224"/>
      <c r="C52" s="224"/>
      <c r="D52" s="224"/>
      <c r="E52" s="224"/>
      <c r="F52" s="224"/>
      <c r="G52" s="13">
        <v>45</v>
      </c>
      <c r="H52" s="29">
        <v>0</v>
      </c>
      <c r="I52" s="29">
        <v>0</v>
      </c>
    </row>
    <row r="53" spans="1:9" ht="12.75" customHeight="1" x14ac:dyDescent="0.25">
      <c r="A53" s="225" t="s">
        <v>89</v>
      </c>
      <c r="B53" s="225"/>
      <c r="C53" s="225"/>
      <c r="D53" s="225"/>
      <c r="E53" s="225"/>
      <c r="F53" s="225"/>
      <c r="G53" s="14">
        <v>46</v>
      </c>
      <c r="H53" s="30">
        <f>SUM(H54:H59)</f>
        <v>50347112</v>
      </c>
      <c r="I53" s="30">
        <f>SUM(I54:I59)</f>
        <v>57055841</v>
      </c>
    </row>
    <row r="54" spans="1:9" ht="12.75" customHeight="1" x14ac:dyDescent="0.25">
      <c r="A54" s="224" t="s">
        <v>90</v>
      </c>
      <c r="B54" s="224"/>
      <c r="C54" s="224"/>
      <c r="D54" s="224"/>
      <c r="E54" s="224"/>
      <c r="F54" s="224"/>
      <c r="G54" s="13">
        <v>47</v>
      </c>
      <c r="H54" s="29">
        <v>0</v>
      </c>
      <c r="I54" s="29">
        <v>0</v>
      </c>
    </row>
    <row r="55" spans="1:9" ht="23.4" customHeight="1" x14ac:dyDescent="0.25">
      <c r="A55" s="224" t="s">
        <v>91</v>
      </c>
      <c r="B55" s="224"/>
      <c r="C55" s="224"/>
      <c r="D55" s="224"/>
      <c r="E55" s="224"/>
      <c r="F55" s="224"/>
      <c r="G55" s="13">
        <v>48</v>
      </c>
      <c r="H55" s="29">
        <v>0</v>
      </c>
      <c r="I55" s="29">
        <v>0</v>
      </c>
    </row>
    <row r="56" spans="1:9" ht="12.75" customHeight="1" x14ac:dyDescent="0.25">
      <c r="A56" s="224" t="s">
        <v>92</v>
      </c>
      <c r="B56" s="224"/>
      <c r="C56" s="224"/>
      <c r="D56" s="224"/>
      <c r="E56" s="224"/>
      <c r="F56" s="224"/>
      <c r="G56" s="13">
        <v>49</v>
      </c>
      <c r="H56" s="29">
        <v>43150433</v>
      </c>
      <c r="I56" s="29">
        <v>47939929</v>
      </c>
    </row>
    <row r="57" spans="1:9" ht="12.75" customHeight="1" x14ac:dyDescent="0.25">
      <c r="A57" s="224" t="s">
        <v>93</v>
      </c>
      <c r="B57" s="224"/>
      <c r="C57" s="224"/>
      <c r="D57" s="224"/>
      <c r="E57" s="224"/>
      <c r="F57" s="224"/>
      <c r="G57" s="13">
        <v>50</v>
      </c>
      <c r="H57" s="29">
        <v>407719</v>
      </c>
      <c r="I57" s="29">
        <v>526456</v>
      </c>
    </row>
    <row r="58" spans="1:9" ht="12.75" customHeight="1" x14ac:dyDescent="0.25">
      <c r="A58" s="224" t="s">
        <v>94</v>
      </c>
      <c r="B58" s="224"/>
      <c r="C58" s="224"/>
      <c r="D58" s="224"/>
      <c r="E58" s="224"/>
      <c r="F58" s="224"/>
      <c r="G58" s="13">
        <v>51</v>
      </c>
      <c r="H58" s="29">
        <v>4799339</v>
      </c>
      <c r="I58" s="29">
        <v>6622620</v>
      </c>
    </row>
    <row r="59" spans="1:9" ht="12.75" customHeight="1" x14ac:dyDescent="0.25">
      <c r="A59" s="224" t="s">
        <v>95</v>
      </c>
      <c r="B59" s="224"/>
      <c r="C59" s="224"/>
      <c r="D59" s="224"/>
      <c r="E59" s="224"/>
      <c r="F59" s="224"/>
      <c r="G59" s="13">
        <v>52</v>
      </c>
      <c r="H59" s="29">
        <v>1989621</v>
      </c>
      <c r="I59" s="29">
        <v>1966836</v>
      </c>
    </row>
    <row r="60" spans="1:9" ht="12.75" customHeight="1" x14ac:dyDescent="0.25">
      <c r="A60" s="225" t="s">
        <v>96</v>
      </c>
      <c r="B60" s="225"/>
      <c r="C60" s="225"/>
      <c r="D60" s="225"/>
      <c r="E60" s="225"/>
      <c r="F60" s="225"/>
      <c r="G60" s="14">
        <v>53</v>
      </c>
      <c r="H60" s="30">
        <f>SUM(H61:H69)</f>
        <v>2750976</v>
      </c>
      <c r="I60" s="30">
        <f>SUM(I61:I69)</f>
        <v>7464008</v>
      </c>
    </row>
    <row r="61" spans="1:9" ht="12.75" customHeight="1" x14ac:dyDescent="0.25">
      <c r="A61" s="224" t="s">
        <v>97</v>
      </c>
      <c r="B61" s="224"/>
      <c r="C61" s="224"/>
      <c r="D61" s="224"/>
      <c r="E61" s="224"/>
      <c r="F61" s="224"/>
      <c r="G61" s="13">
        <v>54</v>
      </c>
      <c r="H61" s="29">
        <v>0</v>
      </c>
      <c r="I61" s="29">
        <v>0</v>
      </c>
    </row>
    <row r="62" spans="1:9" ht="27.6" customHeight="1" x14ac:dyDescent="0.25">
      <c r="A62" s="224" t="s">
        <v>98</v>
      </c>
      <c r="B62" s="224"/>
      <c r="C62" s="224"/>
      <c r="D62" s="224"/>
      <c r="E62" s="224"/>
      <c r="F62" s="224"/>
      <c r="G62" s="13">
        <v>55</v>
      </c>
      <c r="H62" s="29">
        <v>0</v>
      </c>
      <c r="I62" s="29">
        <v>0</v>
      </c>
    </row>
    <row r="63" spans="1:9" ht="12.75" customHeight="1" x14ac:dyDescent="0.25">
      <c r="A63" s="224" t="s">
        <v>99</v>
      </c>
      <c r="B63" s="224"/>
      <c r="C63" s="224"/>
      <c r="D63" s="224"/>
      <c r="E63" s="224"/>
      <c r="F63" s="224"/>
      <c r="G63" s="13">
        <v>56</v>
      </c>
      <c r="H63" s="29">
        <v>0</v>
      </c>
      <c r="I63" s="29">
        <v>0</v>
      </c>
    </row>
    <row r="64" spans="1:9" ht="25.95" customHeight="1" x14ac:dyDescent="0.25">
      <c r="A64" s="224" t="s">
        <v>100</v>
      </c>
      <c r="B64" s="224"/>
      <c r="C64" s="224"/>
      <c r="D64" s="224"/>
      <c r="E64" s="224"/>
      <c r="F64" s="224"/>
      <c r="G64" s="13">
        <v>57</v>
      </c>
      <c r="H64" s="29">
        <v>0</v>
      </c>
      <c r="I64" s="29">
        <v>0</v>
      </c>
    </row>
    <row r="65" spans="1:9" ht="21.6" customHeight="1" x14ac:dyDescent="0.25">
      <c r="A65" s="224" t="s">
        <v>101</v>
      </c>
      <c r="B65" s="224"/>
      <c r="C65" s="224"/>
      <c r="D65" s="224"/>
      <c r="E65" s="224"/>
      <c r="F65" s="224"/>
      <c r="G65" s="13">
        <v>58</v>
      </c>
      <c r="H65" s="29">
        <v>0</v>
      </c>
      <c r="I65" s="29">
        <v>0</v>
      </c>
    </row>
    <row r="66" spans="1:9" ht="21.6" customHeight="1" x14ac:dyDescent="0.25">
      <c r="A66" s="224" t="s">
        <v>102</v>
      </c>
      <c r="B66" s="224"/>
      <c r="C66" s="224"/>
      <c r="D66" s="224"/>
      <c r="E66" s="224"/>
      <c r="F66" s="224"/>
      <c r="G66" s="13">
        <v>59</v>
      </c>
      <c r="H66" s="29">
        <v>0</v>
      </c>
      <c r="I66" s="29">
        <v>0</v>
      </c>
    </row>
    <row r="67" spans="1:9" ht="12.75" customHeight="1" x14ac:dyDescent="0.25">
      <c r="A67" s="224" t="s">
        <v>103</v>
      </c>
      <c r="B67" s="224"/>
      <c r="C67" s="224"/>
      <c r="D67" s="224"/>
      <c r="E67" s="224"/>
      <c r="F67" s="224"/>
      <c r="G67" s="13">
        <v>60</v>
      </c>
      <c r="H67" s="29">
        <v>0</v>
      </c>
      <c r="I67" s="29">
        <v>0</v>
      </c>
    </row>
    <row r="68" spans="1:9" ht="12.75" customHeight="1" x14ac:dyDescent="0.25">
      <c r="A68" s="224" t="s">
        <v>104</v>
      </c>
      <c r="B68" s="224"/>
      <c r="C68" s="224"/>
      <c r="D68" s="224"/>
      <c r="E68" s="224"/>
      <c r="F68" s="224"/>
      <c r="G68" s="13">
        <v>61</v>
      </c>
      <c r="H68" s="29">
        <v>2750976</v>
      </c>
      <c r="I68" s="29">
        <v>7084195</v>
      </c>
    </row>
    <row r="69" spans="1:9" ht="12.75" customHeight="1" x14ac:dyDescent="0.25">
      <c r="A69" s="224" t="s">
        <v>105</v>
      </c>
      <c r="B69" s="224"/>
      <c r="C69" s="224"/>
      <c r="D69" s="224"/>
      <c r="E69" s="224"/>
      <c r="F69" s="224"/>
      <c r="G69" s="13">
        <v>62</v>
      </c>
      <c r="H69" s="29">
        <v>0</v>
      </c>
      <c r="I69" s="29">
        <v>379813</v>
      </c>
    </row>
    <row r="70" spans="1:9" ht="12.75" customHeight="1" x14ac:dyDescent="0.25">
      <c r="A70" s="224" t="s">
        <v>106</v>
      </c>
      <c r="B70" s="224"/>
      <c r="C70" s="224"/>
      <c r="D70" s="224"/>
      <c r="E70" s="224"/>
      <c r="F70" s="224"/>
      <c r="G70" s="13">
        <v>63</v>
      </c>
      <c r="H70" s="29">
        <v>50636782</v>
      </c>
      <c r="I70" s="29">
        <v>49897250</v>
      </c>
    </row>
    <row r="71" spans="1:9" ht="12.75" customHeight="1" x14ac:dyDescent="0.25">
      <c r="A71" s="240" t="s">
        <v>107</v>
      </c>
      <c r="B71" s="240"/>
      <c r="C71" s="240"/>
      <c r="D71" s="240"/>
      <c r="E71" s="240"/>
      <c r="F71" s="240"/>
      <c r="G71" s="13">
        <v>64</v>
      </c>
      <c r="H71" s="29">
        <v>6927138</v>
      </c>
      <c r="I71" s="29">
        <v>12617089</v>
      </c>
    </row>
    <row r="72" spans="1:9" ht="12.75" customHeight="1" x14ac:dyDescent="0.25">
      <c r="A72" s="226" t="s">
        <v>108</v>
      </c>
      <c r="B72" s="226"/>
      <c r="C72" s="226"/>
      <c r="D72" s="226"/>
      <c r="E72" s="226"/>
      <c r="F72" s="226"/>
      <c r="G72" s="14">
        <v>65</v>
      </c>
      <c r="H72" s="30">
        <f>H8+H9+H44+H71</f>
        <v>241429578</v>
      </c>
      <c r="I72" s="30">
        <f>I8+I9+I44+I71</f>
        <v>264947644</v>
      </c>
    </row>
    <row r="73" spans="1:9" ht="12.75" customHeight="1" x14ac:dyDescent="0.25">
      <c r="A73" s="240" t="s">
        <v>109</v>
      </c>
      <c r="B73" s="240"/>
      <c r="C73" s="240"/>
      <c r="D73" s="240"/>
      <c r="E73" s="240"/>
      <c r="F73" s="240"/>
      <c r="G73" s="13">
        <v>66</v>
      </c>
      <c r="H73" s="29">
        <v>0</v>
      </c>
      <c r="I73" s="29">
        <v>0</v>
      </c>
    </row>
    <row r="74" spans="1:9" x14ac:dyDescent="0.25">
      <c r="A74" s="242" t="s">
        <v>110</v>
      </c>
      <c r="B74" s="243"/>
      <c r="C74" s="243"/>
      <c r="D74" s="243"/>
      <c r="E74" s="243"/>
      <c r="F74" s="243"/>
      <c r="G74" s="243"/>
      <c r="H74" s="243"/>
      <c r="I74" s="243"/>
    </row>
    <row r="75" spans="1:9" ht="24.75" customHeight="1" x14ac:dyDescent="0.25">
      <c r="A75" s="226" t="s">
        <v>496</v>
      </c>
      <c r="B75" s="226"/>
      <c r="C75" s="226"/>
      <c r="D75" s="226"/>
      <c r="E75" s="226"/>
      <c r="F75" s="226"/>
      <c r="G75" s="14">
        <v>67</v>
      </c>
      <c r="H75" s="30">
        <f>H76+H77+H78+H84+H85+H91+H94+H97</f>
        <v>58104699</v>
      </c>
      <c r="I75" s="30">
        <f>I76+I77+I78+I84+I85+I91+I94+I97</f>
        <v>90852530</v>
      </c>
    </row>
    <row r="76" spans="1:9" ht="12.75" customHeight="1" x14ac:dyDescent="0.25">
      <c r="A76" s="224" t="s">
        <v>111</v>
      </c>
      <c r="B76" s="224"/>
      <c r="C76" s="224"/>
      <c r="D76" s="224"/>
      <c r="E76" s="224"/>
      <c r="F76" s="224"/>
      <c r="G76" s="13">
        <v>68</v>
      </c>
      <c r="H76" s="29">
        <v>13033800</v>
      </c>
      <c r="I76" s="29">
        <v>13033800</v>
      </c>
    </row>
    <row r="77" spans="1:9" ht="12.75" customHeight="1" x14ac:dyDescent="0.25">
      <c r="A77" s="224" t="s">
        <v>112</v>
      </c>
      <c r="B77" s="224"/>
      <c r="C77" s="224"/>
      <c r="D77" s="224"/>
      <c r="E77" s="224"/>
      <c r="F77" s="224"/>
      <c r="G77" s="13">
        <v>69</v>
      </c>
      <c r="H77" s="29">
        <v>19783710</v>
      </c>
      <c r="I77" s="29">
        <v>19783710</v>
      </c>
    </row>
    <row r="78" spans="1:9" ht="12.75" customHeight="1" x14ac:dyDescent="0.25">
      <c r="A78" s="225" t="s">
        <v>113</v>
      </c>
      <c r="B78" s="225"/>
      <c r="C78" s="225"/>
      <c r="D78" s="225"/>
      <c r="E78" s="225"/>
      <c r="F78" s="225"/>
      <c r="G78" s="14">
        <v>70</v>
      </c>
      <c r="H78" s="30">
        <f>SUM(H79:H83)</f>
        <v>-22810901</v>
      </c>
      <c r="I78" s="30">
        <f>SUM(I79:I83)</f>
        <v>-39224804</v>
      </c>
    </row>
    <row r="79" spans="1:9" ht="12.75" customHeight="1" x14ac:dyDescent="0.25">
      <c r="A79" s="224" t="s">
        <v>114</v>
      </c>
      <c r="B79" s="224"/>
      <c r="C79" s="224"/>
      <c r="D79" s="224"/>
      <c r="E79" s="224"/>
      <c r="F79" s="224"/>
      <c r="G79" s="13">
        <v>71</v>
      </c>
      <c r="H79" s="29">
        <v>1996835</v>
      </c>
      <c r="I79" s="29">
        <v>2404708</v>
      </c>
    </row>
    <row r="80" spans="1:9" ht="12.75" customHeight="1" x14ac:dyDescent="0.25">
      <c r="A80" s="224" t="s">
        <v>115</v>
      </c>
      <c r="B80" s="224"/>
      <c r="C80" s="224"/>
      <c r="D80" s="224"/>
      <c r="E80" s="224"/>
      <c r="F80" s="224"/>
      <c r="G80" s="13">
        <v>72</v>
      </c>
      <c r="H80" s="29">
        <v>0</v>
      </c>
      <c r="I80" s="29">
        <v>0</v>
      </c>
    </row>
    <row r="81" spans="1:9" ht="12.75" customHeight="1" x14ac:dyDescent="0.25">
      <c r="A81" s="224" t="s">
        <v>116</v>
      </c>
      <c r="B81" s="224"/>
      <c r="C81" s="224"/>
      <c r="D81" s="224"/>
      <c r="E81" s="224"/>
      <c r="F81" s="224"/>
      <c r="G81" s="13">
        <v>73</v>
      </c>
      <c r="H81" s="29">
        <v>0</v>
      </c>
      <c r="I81" s="29">
        <v>0</v>
      </c>
    </row>
    <row r="82" spans="1:9" ht="12.75" customHeight="1" x14ac:dyDescent="0.25">
      <c r="A82" s="224" t="s">
        <v>117</v>
      </c>
      <c r="B82" s="224"/>
      <c r="C82" s="224"/>
      <c r="D82" s="224"/>
      <c r="E82" s="224"/>
      <c r="F82" s="224"/>
      <c r="G82" s="13">
        <v>74</v>
      </c>
      <c r="H82" s="29">
        <v>0</v>
      </c>
      <c r="I82" s="29">
        <v>0</v>
      </c>
    </row>
    <row r="83" spans="1:9" ht="12.75" customHeight="1" x14ac:dyDescent="0.25">
      <c r="A83" s="224" t="s">
        <v>118</v>
      </c>
      <c r="B83" s="224"/>
      <c r="C83" s="224"/>
      <c r="D83" s="224"/>
      <c r="E83" s="224"/>
      <c r="F83" s="224"/>
      <c r="G83" s="13">
        <v>75</v>
      </c>
      <c r="H83" s="29">
        <v>-24807736</v>
      </c>
      <c r="I83" s="29">
        <v>-41629512</v>
      </c>
    </row>
    <row r="84" spans="1:9" ht="12.75" customHeight="1" x14ac:dyDescent="0.25">
      <c r="A84" s="241" t="s">
        <v>119</v>
      </c>
      <c r="B84" s="241"/>
      <c r="C84" s="241"/>
      <c r="D84" s="241"/>
      <c r="E84" s="241"/>
      <c r="F84" s="241"/>
      <c r="G84" s="105">
        <v>76</v>
      </c>
      <c r="H84" s="106">
        <v>0</v>
      </c>
      <c r="I84" s="106">
        <v>0</v>
      </c>
    </row>
    <row r="85" spans="1:9" ht="12.75" customHeight="1" x14ac:dyDescent="0.25">
      <c r="A85" s="225" t="s">
        <v>389</v>
      </c>
      <c r="B85" s="225"/>
      <c r="C85" s="225"/>
      <c r="D85" s="225"/>
      <c r="E85" s="225"/>
      <c r="F85" s="225"/>
      <c r="G85" s="14">
        <v>77</v>
      </c>
      <c r="H85" s="30">
        <f>H86+H87+H88+H89+H90</f>
        <v>0</v>
      </c>
      <c r="I85" s="30">
        <f>I86+I87+I88+I89+I90</f>
        <v>0</v>
      </c>
    </row>
    <row r="86" spans="1:9" ht="25.5" customHeight="1" x14ac:dyDescent="0.25">
      <c r="A86" s="224" t="s">
        <v>390</v>
      </c>
      <c r="B86" s="224"/>
      <c r="C86" s="224"/>
      <c r="D86" s="224"/>
      <c r="E86" s="224"/>
      <c r="F86" s="224"/>
      <c r="G86" s="13">
        <v>78</v>
      </c>
      <c r="H86" s="29">
        <v>0</v>
      </c>
      <c r="I86" s="29">
        <v>0</v>
      </c>
    </row>
    <row r="87" spans="1:9" ht="12.75" customHeight="1" x14ac:dyDescent="0.25">
      <c r="A87" s="224" t="s">
        <v>120</v>
      </c>
      <c r="B87" s="224"/>
      <c r="C87" s="224"/>
      <c r="D87" s="224"/>
      <c r="E87" s="224"/>
      <c r="F87" s="224"/>
      <c r="G87" s="13">
        <v>79</v>
      </c>
      <c r="H87" s="29">
        <v>0</v>
      </c>
      <c r="I87" s="29">
        <v>0</v>
      </c>
    </row>
    <row r="88" spans="1:9" ht="12.75" customHeight="1" x14ac:dyDescent="0.25">
      <c r="A88" s="224" t="s">
        <v>121</v>
      </c>
      <c r="B88" s="224"/>
      <c r="C88" s="224"/>
      <c r="D88" s="224"/>
      <c r="E88" s="224"/>
      <c r="F88" s="224"/>
      <c r="G88" s="13">
        <v>80</v>
      </c>
      <c r="H88" s="29">
        <v>0</v>
      </c>
      <c r="I88" s="29">
        <v>0</v>
      </c>
    </row>
    <row r="89" spans="1:9" ht="12.75" customHeight="1" x14ac:dyDescent="0.25">
      <c r="A89" s="224" t="s">
        <v>391</v>
      </c>
      <c r="B89" s="224"/>
      <c r="C89" s="224"/>
      <c r="D89" s="224"/>
      <c r="E89" s="224"/>
      <c r="F89" s="224"/>
      <c r="G89" s="13">
        <v>81</v>
      </c>
      <c r="H89" s="29">
        <v>0</v>
      </c>
      <c r="I89" s="29">
        <v>0</v>
      </c>
    </row>
    <row r="90" spans="1:9" ht="25.5" customHeight="1" x14ac:dyDescent="0.25">
      <c r="A90" s="224" t="s">
        <v>392</v>
      </c>
      <c r="B90" s="224"/>
      <c r="C90" s="224"/>
      <c r="D90" s="224"/>
      <c r="E90" s="224"/>
      <c r="F90" s="224"/>
      <c r="G90" s="13">
        <v>82</v>
      </c>
      <c r="H90" s="29">
        <v>0</v>
      </c>
      <c r="I90" s="29">
        <v>0</v>
      </c>
    </row>
    <row r="91" spans="1:9" ht="24" customHeight="1" x14ac:dyDescent="0.25">
      <c r="A91" s="225" t="s">
        <v>393</v>
      </c>
      <c r="B91" s="225"/>
      <c r="C91" s="225"/>
      <c r="D91" s="225"/>
      <c r="E91" s="225"/>
      <c r="F91" s="225"/>
      <c r="G91" s="14">
        <v>83</v>
      </c>
      <c r="H91" s="30">
        <f>H92-H93</f>
        <v>15232209</v>
      </c>
      <c r="I91" s="30">
        <f>I92-I93</f>
        <v>16327248</v>
      </c>
    </row>
    <row r="92" spans="1:9" ht="12.75" customHeight="1" x14ac:dyDescent="0.25">
      <c r="A92" s="224" t="s">
        <v>122</v>
      </c>
      <c r="B92" s="224"/>
      <c r="C92" s="224"/>
      <c r="D92" s="224"/>
      <c r="E92" s="224"/>
      <c r="F92" s="224"/>
      <c r="G92" s="13">
        <v>84</v>
      </c>
      <c r="H92" s="29">
        <v>15232209</v>
      </c>
      <c r="I92" s="29">
        <v>16327248</v>
      </c>
    </row>
    <row r="93" spans="1:9" ht="12.75" customHeight="1" x14ac:dyDescent="0.25">
      <c r="A93" s="224" t="s">
        <v>123</v>
      </c>
      <c r="B93" s="224"/>
      <c r="C93" s="224"/>
      <c r="D93" s="224"/>
      <c r="E93" s="224"/>
      <c r="F93" s="224"/>
      <c r="G93" s="13">
        <v>85</v>
      </c>
      <c r="H93" s="29">
        <v>0</v>
      </c>
      <c r="I93" s="29">
        <v>0</v>
      </c>
    </row>
    <row r="94" spans="1:9" ht="12.75" customHeight="1" x14ac:dyDescent="0.25">
      <c r="A94" s="225" t="s">
        <v>394</v>
      </c>
      <c r="B94" s="225"/>
      <c r="C94" s="225"/>
      <c r="D94" s="225"/>
      <c r="E94" s="225"/>
      <c r="F94" s="225"/>
      <c r="G94" s="14">
        <v>86</v>
      </c>
      <c r="H94" s="30">
        <f>H95-H96</f>
        <v>3761586</v>
      </c>
      <c r="I94" s="30">
        <f>I95-I96</f>
        <v>5499648</v>
      </c>
    </row>
    <row r="95" spans="1:9" ht="12.75" customHeight="1" x14ac:dyDescent="0.25">
      <c r="A95" s="224" t="s">
        <v>124</v>
      </c>
      <c r="B95" s="224"/>
      <c r="C95" s="224"/>
      <c r="D95" s="224"/>
      <c r="E95" s="224"/>
      <c r="F95" s="224"/>
      <c r="G95" s="13">
        <v>87</v>
      </c>
      <c r="H95" s="29">
        <v>3761586</v>
      </c>
      <c r="I95" s="29">
        <v>5499648</v>
      </c>
    </row>
    <row r="96" spans="1:9" ht="12.75" customHeight="1" x14ac:dyDescent="0.25">
      <c r="A96" s="224" t="s">
        <v>125</v>
      </c>
      <c r="B96" s="224"/>
      <c r="C96" s="224"/>
      <c r="D96" s="224"/>
      <c r="E96" s="224"/>
      <c r="F96" s="224"/>
      <c r="G96" s="13">
        <v>88</v>
      </c>
      <c r="H96" s="29">
        <v>0</v>
      </c>
      <c r="I96" s="29">
        <v>0</v>
      </c>
    </row>
    <row r="97" spans="1:9" ht="12.75" customHeight="1" x14ac:dyDescent="0.25">
      <c r="A97" s="224" t="s">
        <v>126</v>
      </c>
      <c r="B97" s="224"/>
      <c r="C97" s="224"/>
      <c r="D97" s="224"/>
      <c r="E97" s="224"/>
      <c r="F97" s="224"/>
      <c r="G97" s="13">
        <v>89</v>
      </c>
      <c r="H97" s="29">
        <v>29104295</v>
      </c>
      <c r="I97" s="29">
        <v>75432928</v>
      </c>
    </row>
    <row r="98" spans="1:9" ht="12.75" customHeight="1" x14ac:dyDescent="0.25">
      <c r="A98" s="226" t="s">
        <v>395</v>
      </c>
      <c r="B98" s="226"/>
      <c r="C98" s="226"/>
      <c r="D98" s="226"/>
      <c r="E98" s="226"/>
      <c r="F98" s="226"/>
      <c r="G98" s="14">
        <v>90</v>
      </c>
      <c r="H98" s="30">
        <f>SUM(H99:H104)</f>
        <v>3135095</v>
      </c>
      <c r="I98" s="30">
        <f>SUM(I99:I104)</f>
        <v>2877856</v>
      </c>
    </row>
    <row r="99" spans="1:9" ht="31.95" customHeight="1" x14ac:dyDescent="0.25">
      <c r="A99" s="224" t="s">
        <v>127</v>
      </c>
      <c r="B99" s="224"/>
      <c r="C99" s="224"/>
      <c r="D99" s="224"/>
      <c r="E99" s="224"/>
      <c r="F99" s="224"/>
      <c r="G99" s="13">
        <v>91</v>
      </c>
      <c r="H99" s="29">
        <v>2008123</v>
      </c>
      <c r="I99" s="29">
        <v>1730491</v>
      </c>
    </row>
    <row r="100" spans="1:9" ht="12.75" customHeight="1" x14ac:dyDescent="0.25">
      <c r="A100" s="224" t="s">
        <v>128</v>
      </c>
      <c r="B100" s="224"/>
      <c r="C100" s="224"/>
      <c r="D100" s="224"/>
      <c r="E100" s="224"/>
      <c r="F100" s="224"/>
      <c r="G100" s="13">
        <v>92</v>
      </c>
      <c r="H100" s="29">
        <v>708234</v>
      </c>
      <c r="I100" s="29">
        <v>432279</v>
      </c>
    </row>
    <row r="101" spans="1:9" ht="12.75" customHeight="1" x14ac:dyDescent="0.25">
      <c r="A101" s="224" t="s">
        <v>129</v>
      </c>
      <c r="B101" s="224"/>
      <c r="C101" s="224"/>
      <c r="D101" s="224"/>
      <c r="E101" s="224"/>
      <c r="F101" s="224"/>
      <c r="G101" s="13">
        <v>93</v>
      </c>
      <c r="H101" s="29">
        <v>243065</v>
      </c>
      <c r="I101" s="29">
        <v>302759</v>
      </c>
    </row>
    <row r="102" spans="1:9" ht="12.75" customHeight="1" x14ac:dyDescent="0.25">
      <c r="A102" s="224" t="s">
        <v>130</v>
      </c>
      <c r="B102" s="224"/>
      <c r="C102" s="224"/>
      <c r="D102" s="224"/>
      <c r="E102" s="224"/>
      <c r="F102" s="224"/>
      <c r="G102" s="13">
        <v>94</v>
      </c>
      <c r="H102" s="29">
        <v>0</v>
      </c>
      <c r="I102" s="29">
        <v>0</v>
      </c>
    </row>
    <row r="103" spans="1:9" ht="12.75" customHeight="1" x14ac:dyDescent="0.25">
      <c r="A103" s="224" t="s">
        <v>131</v>
      </c>
      <c r="B103" s="224"/>
      <c r="C103" s="224"/>
      <c r="D103" s="224"/>
      <c r="E103" s="224"/>
      <c r="F103" s="224"/>
      <c r="G103" s="13">
        <v>95</v>
      </c>
      <c r="H103" s="29">
        <v>0</v>
      </c>
      <c r="I103" s="29">
        <v>0</v>
      </c>
    </row>
    <row r="104" spans="1:9" ht="12.75" customHeight="1" x14ac:dyDescent="0.25">
      <c r="A104" s="224" t="s">
        <v>132</v>
      </c>
      <c r="B104" s="224"/>
      <c r="C104" s="224"/>
      <c r="D104" s="224"/>
      <c r="E104" s="224"/>
      <c r="F104" s="224"/>
      <c r="G104" s="13">
        <v>96</v>
      </c>
      <c r="H104" s="29">
        <v>175673</v>
      </c>
      <c r="I104" s="29">
        <v>412327</v>
      </c>
    </row>
    <row r="105" spans="1:9" ht="12.75" customHeight="1" x14ac:dyDescent="0.25">
      <c r="A105" s="226" t="s">
        <v>396</v>
      </c>
      <c r="B105" s="226"/>
      <c r="C105" s="226"/>
      <c r="D105" s="226"/>
      <c r="E105" s="226"/>
      <c r="F105" s="226"/>
      <c r="G105" s="14">
        <v>97</v>
      </c>
      <c r="H105" s="30">
        <f>SUM(H106:H116)</f>
        <v>94300366</v>
      </c>
      <c r="I105" s="30">
        <f>SUM(I106:I116)</f>
        <v>88586989</v>
      </c>
    </row>
    <row r="106" spans="1:9" ht="12.75" customHeight="1" x14ac:dyDescent="0.25">
      <c r="A106" s="224" t="s">
        <v>133</v>
      </c>
      <c r="B106" s="224"/>
      <c r="C106" s="224"/>
      <c r="D106" s="224"/>
      <c r="E106" s="224"/>
      <c r="F106" s="224"/>
      <c r="G106" s="13">
        <v>98</v>
      </c>
      <c r="H106" s="29">
        <v>0</v>
      </c>
      <c r="I106" s="29">
        <v>0</v>
      </c>
    </row>
    <row r="107" spans="1:9" ht="24.6" customHeight="1" x14ac:dyDescent="0.25">
      <c r="A107" s="224" t="s">
        <v>134</v>
      </c>
      <c r="B107" s="224"/>
      <c r="C107" s="224"/>
      <c r="D107" s="224"/>
      <c r="E107" s="224"/>
      <c r="F107" s="224"/>
      <c r="G107" s="13">
        <v>99</v>
      </c>
      <c r="H107" s="29">
        <v>0</v>
      </c>
      <c r="I107" s="29">
        <v>0</v>
      </c>
    </row>
    <row r="108" spans="1:9" ht="12.75" customHeight="1" x14ac:dyDescent="0.25">
      <c r="A108" s="224" t="s">
        <v>135</v>
      </c>
      <c r="B108" s="224"/>
      <c r="C108" s="224"/>
      <c r="D108" s="224"/>
      <c r="E108" s="224"/>
      <c r="F108" s="224"/>
      <c r="G108" s="13">
        <v>100</v>
      </c>
      <c r="H108" s="29">
        <v>0</v>
      </c>
      <c r="I108" s="29">
        <v>0</v>
      </c>
    </row>
    <row r="109" spans="1:9" ht="21.6" customHeight="1" x14ac:dyDescent="0.25">
      <c r="A109" s="224" t="s">
        <v>136</v>
      </c>
      <c r="B109" s="224"/>
      <c r="C109" s="224"/>
      <c r="D109" s="224"/>
      <c r="E109" s="224"/>
      <c r="F109" s="224"/>
      <c r="G109" s="13">
        <v>101</v>
      </c>
      <c r="H109" s="29">
        <v>0</v>
      </c>
      <c r="I109" s="29">
        <v>0</v>
      </c>
    </row>
    <row r="110" spans="1:9" ht="12.75" customHeight="1" x14ac:dyDescent="0.25">
      <c r="A110" s="224" t="s">
        <v>137</v>
      </c>
      <c r="B110" s="224"/>
      <c r="C110" s="224"/>
      <c r="D110" s="224"/>
      <c r="E110" s="224"/>
      <c r="F110" s="224"/>
      <c r="G110" s="13">
        <v>102</v>
      </c>
      <c r="H110" s="29">
        <v>11124177</v>
      </c>
      <c r="I110" s="29">
        <v>4540180</v>
      </c>
    </row>
    <row r="111" spans="1:9" ht="12.75" customHeight="1" x14ac:dyDescent="0.25">
      <c r="A111" s="224" t="s">
        <v>138</v>
      </c>
      <c r="B111" s="224"/>
      <c r="C111" s="224"/>
      <c r="D111" s="224"/>
      <c r="E111" s="224"/>
      <c r="F111" s="224"/>
      <c r="G111" s="13">
        <v>103</v>
      </c>
      <c r="H111" s="29">
        <v>22594211</v>
      </c>
      <c r="I111" s="29">
        <v>26739867</v>
      </c>
    </row>
    <row r="112" spans="1:9" ht="12.75" customHeight="1" x14ac:dyDescent="0.25">
      <c r="A112" s="224" t="s">
        <v>139</v>
      </c>
      <c r="B112" s="224"/>
      <c r="C112" s="224"/>
      <c r="D112" s="224"/>
      <c r="E112" s="224"/>
      <c r="F112" s="224"/>
      <c r="G112" s="13">
        <v>104</v>
      </c>
      <c r="H112" s="29">
        <v>0</v>
      </c>
      <c r="I112" s="29">
        <v>0</v>
      </c>
    </row>
    <row r="113" spans="1:9" ht="12.75" customHeight="1" x14ac:dyDescent="0.25">
      <c r="A113" s="224" t="s">
        <v>140</v>
      </c>
      <c r="B113" s="224"/>
      <c r="C113" s="224"/>
      <c r="D113" s="224"/>
      <c r="E113" s="224"/>
      <c r="F113" s="224"/>
      <c r="G113" s="13">
        <v>105</v>
      </c>
      <c r="H113" s="29">
        <v>0</v>
      </c>
      <c r="I113" s="29">
        <v>0</v>
      </c>
    </row>
    <row r="114" spans="1:9" ht="12.75" customHeight="1" x14ac:dyDescent="0.25">
      <c r="A114" s="224" t="s">
        <v>141</v>
      </c>
      <c r="B114" s="224"/>
      <c r="C114" s="224"/>
      <c r="D114" s="224"/>
      <c r="E114" s="224"/>
      <c r="F114" s="224"/>
      <c r="G114" s="13">
        <v>106</v>
      </c>
      <c r="H114" s="29">
        <v>40000000</v>
      </c>
      <c r="I114" s="29">
        <v>40000000</v>
      </c>
    </row>
    <row r="115" spans="1:9" ht="12.75" customHeight="1" x14ac:dyDescent="0.25">
      <c r="A115" s="224" t="s">
        <v>142</v>
      </c>
      <c r="B115" s="224"/>
      <c r="C115" s="224"/>
      <c r="D115" s="224"/>
      <c r="E115" s="224"/>
      <c r="F115" s="224"/>
      <c r="G115" s="13">
        <v>107</v>
      </c>
      <c r="H115" s="29">
        <v>17310248</v>
      </c>
      <c r="I115" s="29">
        <v>14191463</v>
      </c>
    </row>
    <row r="116" spans="1:9" ht="12.75" customHeight="1" x14ac:dyDescent="0.25">
      <c r="A116" s="224" t="s">
        <v>143</v>
      </c>
      <c r="B116" s="224"/>
      <c r="C116" s="224"/>
      <c r="D116" s="224"/>
      <c r="E116" s="224"/>
      <c r="F116" s="224"/>
      <c r="G116" s="13">
        <v>108</v>
      </c>
      <c r="H116" s="29">
        <v>3271730</v>
      </c>
      <c r="I116" s="29">
        <v>3115479</v>
      </c>
    </row>
    <row r="117" spans="1:9" ht="12.75" customHeight="1" x14ac:dyDescent="0.25">
      <c r="A117" s="226" t="s">
        <v>397</v>
      </c>
      <c r="B117" s="226"/>
      <c r="C117" s="226"/>
      <c r="D117" s="226"/>
      <c r="E117" s="226"/>
      <c r="F117" s="226"/>
      <c r="G117" s="14">
        <v>109</v>
      </c>
      <c r="H117" s="30">
        <f>SUM(H118:H131)</f>
        <v>75706925</v>
      </c>
      <c r="I117" s="30">
        <f>SUM(I118:I131)</f>
        <v>71091645</v>
      </c>
    </row>
    <row r="118" spans="1:9" ht="12.75" customHeight="1" x14ac:dyDescent="0.25">
      <c r="A118" s="224" t="s">
        <v>144</v>
      </c>
      <c r="B118" s="224"/>
      <c r="C118" s="224"/>
      <c r="D118" s="224"/>
      <c r="E118" s="224"/>
      <c r="F118" s="224"/>
      <c r="G118" s="13">
        <v>110</v>
      </c>
      <c r="H118" s="29">
        <v>0</v>
      </c>
      <c r="I118" s="29">
        <v>0</v>
      </c>
    </row>
    <row r="119" spans="1:9" ht="22.2" customHeight="1" x14ac:dyDescent="0.25">
      <c r="A119" s="224" t="s">
        <v>145</v>
      </c>
      <c r="B119" s="224"/>
      <c r="C119" s="224"/>
      <c r="D119" s="224"/>
      <c r="E119" s="224"/>
      <c r="F119" s="224"/>
      <c r="G119" s="13">
        <v>111</v>
      </c>
      <c r="H119" s="29">
        <v>0</v>
      </c>
      <c r="I119" s="29">
        <v>0</v>
      </c>
    </row>
    <row r="120" spans="1:9" ht="12.75" customHeight="1" x14ac:dyDescent="0.25">
      <c r="A120" s="224" t="s">
        <v>146</v>
      </c>
      <c r="B120" s="224"/>
      <c r="C120" s="224"/>
      <c r="D120" s="224"/>
      <c r="E120" s="224"/>
      <c r="F120" s="224"/>
      <c r="G120" s="13">
        <v>112</v>
      </c>
      <c r="H120" s="29">
        <v>0</v>
      </c>
      <c r="I120" s="29">
        <v>0</v>
      </c>
    </row>
    <row r="121" spans="1:9" ht="23.4" customHeight="1" x14ac:dyDescent="0.25">
      <c r="A121" s="224" t="s">
        <v>147</v>
      </c>
      <c r="B121" s="224"/>
      <c r="C121" s="224"/>
      <c r="D121" s="224"/>
      <c r="E121" s="224"/>
      <c r="F121" s="224"/>
      <c r="G121" s="13">
        <v>113</v>
      </c>
      <c r="H121" s="29">
        <v>0</v>
      </c>
      <c r="I121" s="29">
        <v>0</v>
      </c>
    </row>
    <row r="122" spans="1:9" ht="12.75" customHeight="1" x14ac:dyDescent="0.25">
      <c r="A122" s="224" t="s">
        <v>148</v>
      </c>
      <c r="B122" s="224"/>
      <c r="C122" s="224"/>
      <c r="D122" s="224"/>
      <c r="E122" s="224"/>
      <c r="F122" s="224"/>
      <c r="G122" s="13">
        <v>114</v>
      </c>
      <c r="H122" s="29">
        <v>0</v>
      </c>
      <c r="I122" s="29">
        <v>683814</v>
      </c>
    </row>
    <row r="123" spans="1:9" ht="12.75" customHeight="1" x14ac:dyDescent="0.25">
      <c r="A123" s="224" t="s">
        <v>149</v>
      </c>
      <c r="B123" s="224"/>
      <c r="C123" s="224"/>
      <c r="D123" s="224"/>
      <c r="E123" s="224"/>
      <c r="F123" s="224"/>
      <c r="G123" s="13">
        <v>115</v>
      </c>
      <c r="H123" s="29">
        <v>29022296</v>
      </c>
      <c r="I123" s="29">
        <v>20024972</v>
      </c>
    </row>
    <row r="124" spans="1:9" ht="12.75" customHeight="1" x14ac:dyDescent="0.25">
      <c r="A124" s="224" t="s">
        <v>150</v>
      </c>
      <c r="B124" s="224"/>
      <c r="C124" s="224"/>
      <c r="D124" s="224"/>
      <c r="E124" s="224"/>
      <c r="F124" s="224"/>
      <c r="G124" s="13">
        <v>116</v>
      </c>
      <c r="H124" s="29">
        <v>0</v>
      </c>
      <c r="I124" s="29">
        <v>265903</v>
      </c>
    </row>
    <row r="125" spans="1:9" ht="12.75" customHeight="1" x14ac:dyDescent="0.25">
      <c r="A125" s="224" t="s">
        <v>151</v>
      </c>
      <c r="B125" s="224"/>
      <c r="C125" s="224"/>
      <c r="D125" s="224"/>
      <c r="E125" s="224"/>
      <c r="F125" s="224"/>
      <c r="G125" s="13">
        <v>117</v>
      </c>
      <c r="H125" s="29">
        <v>12236813</v>
      </c>
      <c r="I125" s="29">
        <v>11669370</v>
      </c>
    </row>
    <row r="126" spans="1:9" x14ac:dyDescent="0.25">
      <c r="A126" s="224" t="s">
        <v>152</v>
      </c>
      <c r="B126" s="224"/>
      <c r="C126" s="224"/>
      <c r="D126" s="224"/>
      <c r="E126" s="224"/>
      <c r="F126" s="224"/>
      <c r="G126" s="13">
        <v>118</v>
      </c>
      <c r="H126" s="29">
        <v>0</v>
      </c>
      <c r="I126" s="29">
        <v>425000</v>
      </c>
    </row>
    <row r="127" spans="1:9" x14ac:dyDescent="0.25">
      <c r="A127" s="224" t="s">
        <v>153</v>
      </c>
      <c r="B127" s="224"/>
      <c r="C127" s="224"/>
      <c r="D127" s="224"/>
      <c r="E127" s="224"/>
      <c r="F127" s="224"/>
      <c r="G127" s="13">
        <v>119</v>
      </c>
      <c r="H127" s="29">
        <v>11745226</v>
      </c>
      <c r="I127" s="29">
        <v>13190609</v>
      </c>
    </row>
    <row r="128" spans="1:9" x14ac:dyDescent="0.25">
      <c r="A128" s="224" t="s">
        <v>154</v>
      </c>
      <c r="B128" s="224"/>
      <c r="C128" s="224"/>
      <c r="D128" s="224"/>
      <c r="E128" s="224"/>
      <c r="F128" s="224"/>
      <c r="G128" s="13">
        <v>120</v>
      </c>
      <c r="H128" s="29">
        <v>13584159</v>
      </c>
      <c r="I128" s="29">
        <v>18514007</v>
      </c>
    </row>
    <row r="129" spans="1:9" x14ac:dyDescent="0.25">
      <c r="A129" s="224" t="s">
        <v>155</v>
      </c>
      <c r="B129" s="224"/>
      <c r="C129" s="224"/>
      <c r="D129" s="224"/>
      <c r="E129" s="224"/>
      <c r="F129" s="224"/>
      <c r="G129" s="13">
        <v>121</v>
      </c>
      <c r="H129" s="29">
        <v>0</v>
      </c>
      <c r="I129" s="29">
        <v>0</v>
      </c>
    </row>
    <row r="130" spans="1:9" x14ac:dyDescent="0.25">
      <c r="A130" s="224" t="s">
        <v>156</v>
      </c>
      <c r="B130" s="224"/>
      <c r="C130" s="224"/>
      <c r="D130" s="224"/>
      <c r="E130" s="224"/>
      <c r="F130" s="224"/>
      <c r="G130" s="13">
        <v>122</v>
      </c>
      <c r="H130" s="29">
        <v>0</v>
      </c>
      <c r="I130" s="29">
        <v>0</v>
      </c>
    </row>
    <row r="131" spans="1:9" x14ac:dyDescent="0.25">
      <c r="A131" s="224" t="s">
        <v>157</v>
      </c>
      <c r="B131" s="224"/>
      <c r="C131" s="224"/>
      <c r="D131" s="224"/>
      <c r="E131" s="224"/>
      <c r="F131" s="224"/>
      <c r="G131" s="13">
        <v>123</v>
      </c>
      <c r="H131" s="29">
        <v>9118431</v>
      </c>
      <c r="I131" s="29">
        <v>6317970</v>
      </c>
    </row>
    <row r="132" spans="1:9" ht="22.2" customHeight="1" x14ac:dyDescent="0.25">
      <c r="A132" s="240" t="s">
        <v>158</v>
      </c>
      <c r="B132" s="240"/>
      <c r="C132" s="240"/>
      <c r="D132" s="240"/>
      <c r="E132" s="240"/>
      <c r="F132" s="240"/>
      <c r="G132" s="13">
        <v>124</v>
      </c>
      <c r="H132" s="29">
        <v>10182493</v>
      </c>
      <c r="I132" s="29">
        <v>11538624</v>
      </c>
    </row>
    <row r="133" spans="1:9" x14ac:dyDescent="0.25">
      <c r="A133" s="226" t="s">
        <v>398</v>
      </c>
      <c r="B133" s="226"/>
      <c r="C133" s="226"/>
      <c r="D133" s="226"/>
      <c r="E133" s="226"/>
      <c r="F133" s="226"/>
      <c r="G133" s="14">
        <v>125</v>
      </c>
      <c r="H133" s="30">
        <f>H75+H98+H105+H117+H132</f>
        <v>241429578</v>
      </c>
      <c r="I133" s="30">
        <f>I75+I98+I105+I117+I132</f>
        <v>264947644</v>
      </c>
    </row>
    <row r="134" spans="1:9" x14ac:dyDescent="0.25">
      <c r="A134" s="240" t="s">
        <v>159</v>
      </c>
      <c r="B134" s="240"/>
      <c r="C134" s="240"/>
      <c r="D134" s="240"/>
      <c r="E134" s="240"/>
      <c r="F134" s="240"/>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abSelected="1" view="pageBreakPreview" zoomScale="109" zoomScaleNormal="100" zoomScaleSheetLayoutView="145" workbookViewId="0">
      <selection activeCell="J66" sqref="J66"/>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65" t="s">
        <v>160</v>
      </c>
      <c r="B1" s="228"/>
      <c r="C1" s="228"/>
      <c r="D1" s="228"/>
      <c r="E1" s="228"/>
      <c r="F1" s="228"/>
      <c r="G1" s="228"/>
      <c r="H1" s="228"/>
      <c r="I1" s="228"/>
    </row>
    <row r="2" spans="1:11" x14ac:dyDescent="0.25">
      <c r="A2" s="264" t="s">
        <v>617</v>
      </c>
      <c r="B2" s="230"/>
      <c r="C2" s="230"/>
      <c r="D2" s="230"/>
      <c r="E2" s="230"/>
      <c r="F2" s="230"/>
      <c r="G2" s="230"/>
      <c r="H2" s="230"/>
      <c r="I2" s="230"/>
      <c r="J2" s="108"/>
      <c r="K2" s="108"/>
    </row>
    <row r="3" spans="1:11" x14ac:dyDescent="0.25">
      <c r="A3" s="251" t="s">
        <v>497</v>
      </c>
      <c r="B3" s="252"/>
      <c r="C3" s="252"/>
      <c r="D3" s="252"/>
      <c r="E3" s="252"/>
      <c r="F3" s="252"/>
      <c r="G3" s="252"/>
      <c r="H3" s="252"/>
      <c r="I3" s="252"/>
      <c r="J3" s="253"/>
      <c r="K3" s="253"/>
    </row>
    <row r="4" spans="1:11" x14ac:dyDescent="0.25">
      <c r="A4" s="254" t="s">
        <v>664</v>
      </c>
      <c r="B4" s="255"/>
      <c r="C4" s="255"/>
      <c r="D4" s="255"/>
      <c r="E4" s="255"/>
      <c r="F4" s="255"/>
      <c r="G4" s="255"/>
      <c r="H4" s="255"/>
      <c r="I4" s="255"/>
      <c r="J4" s="256"/>
      <c r="K4" s="256"/>
    </row>
    <row r="5" spans="1:11" ht="22.2" customHeight="1" x14ac:dyDescent="0.25">
      <c r="A5" s="248" t="s">
        <v>161</v>
      </c>
      <c r="B5" s="238"/>
      <c r="C5" s="238"/>
      <c r="D5" s="238"/>
      <c r="E5" s="238"/>
      <c r="F5" s="238"/>
      <c r="G5" s="248" t="s">
        <v>162</v>
      </c>
      <c r="H5" s="249" t="s">
        <v>163</v>
      </c>
      <c r="I5" s="250"/>
      <c r="J5" s="249" t="s">
        <v>164</v>
      </c>
      <c r="K5" s="250"/>
    </row>
    <row r="6" spans="1:11" x14ac:dyDescent="0.25">
      <c r="A6" s="238"/>
      <c r="B6" s="238"/>
      <c r="C6" s="238"/>
      <c r="D6" s="238"/>
      <c r="E6" s="238"/>
      <c r="F6" s="238"/>
      <c r="G6" s="238"/>
      <c r="H6" s="16" t="s">
        <v>165</v>
      </c>
      <c r="I6" s="16" t="s">
        <v>166</v>
      </c>
      <c r="J6" s="16" t="s">
        <v>167</v>
      </c>
      <c r="K6" s="16" t="s">
        <v>168</v>
      </c>
    </row>
    <row r="7" spans="1:11" x14ac:dyDescent="0.25">
      <c r="A7" s="259">
        <v>1</v>
      </c>
      <c r="B7" s="236"/>
      <c r="C7" s="236"/>
      <c r="D7" s="236"/>
      <c r="E7" s="236"/>
      <c r="F7" s="236"/>
      <c r="G7" s="15">
        <v>2</v>
      </c>
      <c r="H7" s="16">
        <v>3</v>
      </c>
      <c r="I7" s="16">
        <v>4</v>
      </c>
      <c r="J7" s="16">
        <v>5</v>
      </c>
      <c r="K7" s="16">
        <v>6</v>
      </c>
    </row>
    <row r="8" spans="1:11" x14ac:dyDescent="0.25">
      <c r="A8" s="260" t="s">
        <v>399</v>
      </c>
      <c r="B8" s="261"/>
      <c r="C8" s="261"/>
      <c r="D8" s="261"/>
      <c r="E8" s="261"/>
      <c r="F8" s="261"/>
      <c r="G8" s="14">
        <v>1</v>
      </c>
      <c r="H8" s="109">
        <f>SUM(H9:H13)</f>
        <v>217535730</v>
      </c>
      <c r="I8" s="109">
        <f>SUM(I9:I13)</f>
        <v>90599865</v>
      </c>
      <c r="J8" s="109">
        <f>SUM(J9:J13)</f>
        <v>264518038</v>
      </c>
      <c r="K8" s="109">
        <f>SUM(K9:K13)</f>
        <v>92949874</v>
      </c>
    </row>
    <row r="9" spans="1:11" x14ac:dyDescent="0.25">
      <c r="A9" s="224" t="s">
        <v>169</v>
      </c>
      <c r="B9" s="224"/>
      <c r="C9" s="224"/>
      <c r="D9" s="224"/>
      <c r="E9" s="224"/>
      <c r="F9" s="224"/>
      <c r="G9" s="13">
        <v>2</v>
      </c>
      <c r="H9" s="29">
        <v>0</v>
      </c>
      <c r="I9" s="29">
        <v>0</v>
      </c>
      <c r="J9" s="29">
        <v>0</v>
      </c>
      <c r="K9" s="29">
        <v>0</v>
      </c>
    </row>
    <row r="10" spans="1:11" x14ac:dyDescent="0.25">
      <c r="A10" s="224" t="s">
        <v>170</v>
      </c>
      <c r="B10" s="224"/>
      <c r="C10" s="224"/>
      <c r="D10" s="224"/>
      <c r="E10" s="224"/>
      <c r="F10" s="224"/>
      <c r="G10" s="13">
        <v>3</v>
      </c>
      <c r="H10" s="29">
        <v>214008651</v>
      </c>
      <c r="I10" s="29">
        <v>89269852</v>
      </c>
      <c r="J10" s="29">
        <v>257320366</v>
      </c>
      <c r="K10" s="29">
        <v>91159619</v>
      </c>
    </row>
    <row r="11" spans="1:11" x14ac:dyDescent="0.25">
      <c r="A11" s="224" t="s">
        <v>171</v>
      </c>
      <c r="B11" s="224"/>
      <c r="C11" s="224"/>
      <c r="D11" s="224"/>
      <c r="E11" s="224"/>
      <c r="F11" s="224"/>
      <c r="G11" s="13">
        <v>4</v>
      </c>
      <c r="H11" s="29">
        <v>0</v>
      </c>
      <c r="I11" s="29">
        <v>0</v>
      </c>
      <c r="J11" s="29">
        <v>0</v>
      </c>
      <c r="K11" s="29">
        <v>0</v>
      </c>
    </row>
    <row r="12" spans="1:11" x14ac:dyDescent="0.25">
      <c r="A12" s="224" t="s">
        <v>172</v>
      </c>
      <c r="B12" s="224"/>
      <c r="C12" s="224"/>
      <c r="D12" s="224"/>
      <c r="E12" s="224"/>
      <c r="F12" s="224"/>
      <c r="G12" s="13">
        <v>5</v>
      </c>
      <c r="H12" s="29">
        <v>0</v>
      </c>
      <c r="I12" s="29">
        <v>0</v>
      </c>
      <c r="J12" s="29">
        <v>0</v>
      </c>
      <c r="K12" s="29">
        <v>0</v>
      </c>
    </row>
    <row r="13" spans="1:11" x14ac:dyDescent="0.25">
      <c r="A13" s="224" t="s">
        <v>173</v>
      </c>
      <c r="B13" s="224"/>
      <c r="C13" s="224"/>
      <c r="D13" s="224"/>
      <c r="E13" s="224"/>
      <c r="F13" s="224"/>
      <c r="G13" s="13">
        <v>6</v>
      </c>
      <c r="H13" s="29">
        <v>3527079</v>
      </c>
      <c r="I13" s="29">
        <v>1330013</v>
      </c>
      <c r="J13" s="29">
        <v>7197672</v>
      </c>
      <c r="K13" s="29">
        <v>1790255</v>
      </c>
    </row>
    <row r="14" spans="1:11" ht="22.2" customHeight="1" x14ac:dyDescent="0.25">
      <c r="A14" s="260" t="s">
        <v>400</v>
      </c>
      <c r="B14" s="261"/>
      <c r="C14" s="261"/>
      <c r="D14" s="261"/>
      <c r="E14" s="261"/>
      <c r="F14" s="261"/>
      <c r="G14" s="14">
        <v>7</v>
      </c>
      <c r="H14" s="109">
        <f>H15+H16+H20+H24+H25+H26+H29+H36</f>
        <v>210546709</v>
      </c>
      <c r="I14" s="109">
        <f>I15+I16+I20+I24+I25+I26+I29+I36</f>
        <v>87241911</v>
      </c>
      <c r="J14" s="109">
        <f>J15+J16+J20+J24+J25+J26+J29+J36</f>
        <v>254168124</v>
      </c>
      <c r="K14" s="109">
        <f>K15+K16+K20+K24+K25+K26+K29+K36</f>
        <v>87245243</v>
      </c>
    </row>
    <row r="15" spans="1:11" x14ac:dyDescent="0.25">
      <c r="A15" s="224" t="s">
        <v>174</v>
      </c>
      <c r="B15" s="224"/>
      <c r="C15" s="224"/>
      <c r="D15" s="224"/>
      <c r="E15" s="224"/>
      <c r="F15" s="224"/>
      <c r="G15" s="13">
        <v>8</v>
      </c>
      <c r="H15" s="29">
        <v>0</v>
      </c>
      <c r="I15" s="29">
        <v>0</v>
      </c>
      <c r="J15" s="29">
        <v>0</v>
      </c>
      <c r="K15" s="29">
        <v>0</v>
      </c>
    </row>
    <row r="16" spans="1:11" x14ac:dyDescent="0.25">
      <c r="A16" s="225" t="s">
        <v>401</v>
      </c>
      <c r="B16" s="225"/>
      <c r="C16" s="225"/>
      <c r="D16" s="225"/>
      <c r="E16" s="225"/>
      <c r="F16" s="225"/>
      <c r="G16" s="14">
        <v>9</v>
      </c>
      <c r="H16" s="109">
        <f>SUM(H17:H19)</f>
        <v>22102981</v>
      </c>
      <c r="I16" s="109">
        <f>SUM(I17:I19)</f>
        <v>9555271</v>
      </c>
      <c r="J16" s="109">
        <f>SUM(J17:J19)</f>
        <v>30489000</v>
      </c>
      <c r="K16" s="109">
        <f>SUM(K17:K19)</f>
        <v>10447871</v>
      </c>
    </row>
    <row r="17" spans="1:11" x14ac:dyDescent="0.25">
      <c r="A17" s="266" t="s">
        <v>175</v>
      </c>
      <c r="B17" s="266"/>
      <c r="C17" s="266"/>
      <c r="D17" s="266"/>
      <c r="E17" s="266"/>
      <c r="F17" s="266"/>
      <c r="G17" s="13">
        <v>10</v>
      </c>
      <c r="H17" s="29">
        <v>967213</v>
      </c>
      <c r="I17" s="29">
        <v>408918</v>
      </c>
      <c r="J17" s="29">
        <v>1709426</v>
      </c>
      <c r="K17" s="29">
        <v>618896</v>
      </c>
    </row>
    <row r="18" spans="1:11" x14ac:dyDescent="0.25">
      <c r="A18" s="266" t="s">
        <v>176</v>
      </c>
      <c r="B18" s="266"/>
      <c r="C18" s="266"/>
      <c r="D18" s="266"/>
      <c r="E18" s="266"/>
      <c r="F18" s="266"/>
      <c r="G18" s="13">
        <v>11</v>
      </c>
      <c r="H18" s="29">
        <v>1560176</v>
      </c>
      <c r="I18" s="29">
        <v>1280992</v>
      </c>
      <c r="J18" s="29">
        <v>5038461</v>
      </c>
      <c r="K18" s="29">
        <v>1705956</v>
      </c>
    </row>
    <row r="19" spans="1:11" x14ac:dyDescent="0.25">
      <c r="A19" s="266" t="s">
        <v>177</v>
      </c>
      <c r="B19" s="266"/>
      <c r="C19" s="266"/>
      <c r="D19" s="266"/>
      <c r="E19" s="266"/>
      <c r="F19" s="266"/>
      <c r="G19" s="13">
        <v>12</v>
      </c>
      <c r="H19" s="29">
        <v>19575592</v>
      </c>
      <c r="I19" s="29">
        <v>7865361</v>
      </c>
      <c r="J19" s="29">
        <v>23741113</v>
      </c>
      <c r="K19" s="29">
        <v>8123019</v>
      </c>
    </row>
    <row r="20" spans="1:11" x14ac:dyDescent="0.25">
      <c r="A20" s="225" t="s">
        <v>402</v>
      </c>
      <c r="B20" s="225"/>
      <c r="C20" s="225"/>
      <c r="D20" s="225"/>
      <c r="E20" s="225"/>
      <c r="F20" s="225"/>
      <c r="G20" s="14">
        <v>13</v>
      </c>
      <c r="H20" s="109">
        <f>SUM(H21:H23)</f>
        <v>166241171</v>
      </c>
      <c r="I20" s="109">
        <f>SUM(I21:I23)</f>
        <v>68255242</v>
      </c>
      <c r="J20" s="109">
        <f>SUM(J21:J23)</f>
        <v>193011726</v>
      </c>
      <c r="K20" s="109">
        <f>SUM(K21:K23)</f>
        <v>66012041</v>
      </c>
    </row>
    <row r="21" spans="1:11" x14ac:dyDescent="0.25">
      <c r="A21" s="266" t="s">
        <v>178</v>
      </c>
      <c r="B21" s="266"/>
      <c r="C21" s="266"/>
      <c r="D21" s="266"/>
      <c r="E21" s="266"/>
      <c r="F21" s="266"/>
      <c r="G21" s="13">
        <v>14</v>
      </c>
      <c r="H21" s="29">
        <v>118830418</v>
      </c>
      <c r="I21" s="29">
        <v>50051522</v>
      </c>
      <c r="J21" s="29">
        <v>134523904</v>
      </c>
      <c r="K21" s="29">
        <v>45662681</v>
      </c>
    </row>
    <row r="22" spans="1:11" x14ac:dyDescent="0.25">
      <c r="A22" s="266" t="s">
        <v>179</v>
      </c>
      <c r="B22" s="266"/>
      <c r="C22" s="266"/>
      <c r="D22" s="266"/>
      <c r="E22" s="266"/>
      <c r="F22" s="266"/>
      <c r="G22" s="13">
        <v>15</v>
      </c>
      <c r="H22" s="29">
        <v>33876651</v>
      </c>
      <c r="I22" s="29">
        <v>13003825</v>
      </c>
      <c r="J22" s="29">
        <v>40523937</v>
      </c>
      <c r="K22" s="29">
        <v>14062761</v>
      </c>
    </row>
    <row r="23" spans="1:11" x14ac:dyDescent="0.25">
      <c r="A23" s="266" t="s">
        <v>180</v>
      </c>
      <c r="B23" s="266"/>
      <c r="C23" s="266"/>
      <c r="D23" s="266"/>
      <c r="E23" s="266"/>
      <c r="F23" s="266"/>
      <c r="G23" s="13">
        <v>16</v>
      </c>
      <c r="H23" s="29">
        <v>13534102</v>
      </c>
      <c r="I23" s="29">
        <v>5199895</v>
      </c>
      <c r="J23" s="29">
        <v>17963885</v>
      </c>
      <c r="K23" s="29">
        <v>6286599</v>
      </c>
    </row>
    <row r="24" spans="1:11" x14ac:dyDescent="0.25">
      <c r="A24" s="224" t="s">
        <v>181</v>
      </c>
      <c r="B24" s="224"/>
      <c r="C24" s="224"/>
      <c r="D24" s="224"/>
      <c r="E24" s="224"/>
      <c r="F24" s="224"/>
      <c r="G24" s="13">
        <v>17</v>
      </c>
      <c r="H24" s="29">
        <v>13850372</v>
      </c>
      <c r="I24" s="29">
        <v>5602732</v>
      </c>
      <c r="J24" s="29">
        <v>16399254</v>
      </c>
      <c r="K24" s="29">
        <v>6006517</v>
      </c>
    </row>
    <row r="25" spans="1:11" x14ac:dyDescent="0.25">
      <c r="A25" s="224" t="s">
        <v>182</v>
      </c>
      <c r="B25" s="224"/>
      <c r="C25" s="224"/>
      <c r="D25" s="224"/>
      <c r="E25" s="224"/>
      <c r="F25" s="224"/>
      <c r="G25" s="13">
        <v>18</v>
      </c>
      <c r="H25" s="29">
        <v>7632063</v>
      </c>
      <c r="I25" s="29">
        <v>3072507</v>
      </c>
      <c r="J25" s="29">
        <v>14268121</v>
      </c>
      <c r="K25" s="29">
        <v>4778814</v>
      </c>
    </row>
    <row r="26" spans="1:11" x14ac:dyDescent="0.25">
      <c r="A26" s="225" t="s">
        <v>403</v>
      </c>
      <c r="B26" s="225"/>
      <c r="C26" s="225"/>
      <c r="D26" s="225"/>
      <c r="E26" s="225"/>
      <c r="F26" s="225"/>
      <c r="G26" s="14">
        <v>19</v>
      </c>
      <c r="H26" s="109">
        <f>H27+H28</f>
        <v>44206</v>
      </c>
      <c r="I26" s="109">
        <f>I27+I28</f>
        <v>40762</v>
      </c>
      <c r="J26" s="109">
        <f>J27+J28</f>
        <v>23</v>
      </c>
      <c r="K26" s="109">
        <f>K27+K28</f>
        <v>0</v>
      </c>
    </row>
    <row r="27" spans="1:11" x14ac:dyDescent="0.25">
      <c r="A27" s="266" t="s">
        <v>183</v>
      </c>
      <c r="B27" s="266"/>
      <c r="C27" s="266"/>
      <c r="D27" s="266"/>
      <c r="E27" s="266"/>
      <c r="F27" s="266"/>
      <c r="G27" s="13">
        <v>20</v>
      </c>
      <c r="H27" s="29">
        <v>0</v>
      </c>
      <c r="I27" s="29">
        <v>0</v>
      </c>
      <c r="J27" s="29">
        <v>0</v>
      </c>
      <c r="K27" s="29">
        <v>0</v>
      </c>
    </row>
    <row r="28" spans="1:11" x14ac:dyDescent="0.25">
      <c r="A28" s="266" t="s">
        <v>184</v>
      </c>
      <c r="B28" s="266"/>
      <c r="C28" s="266"/>
      <c r="D28" s="266"/>
      <c r="E28" s="266"/>
      <c r="F28" s="266"/>
      <c r="G28" s="13">
        <v>21</v>
      </c>
      <c r="H28" s="29">
        <v>44206</v>
      </c>
      <c r="I28" s="29">
        <v>40762</v>
      </c>
      <c r="J28" s="29">
        <v>23</v>
      </c>
      <c r="K28" s="29">
        <v>0</v>
      </c>
    </row>
    <row r="29" spans="1:11" x14ac:dyDescent="0.25">
      <c r="A29" s="225" t="s">
        <v>404</v>
      </c>
      <c r="B29" s="225"/>
      <c r="C29" s="225"/>
      <c r="D29" s="225"/>
      <c r="E29" s="225"/>
      <c r="F29" s="225"/>
      <c r="G29" s="14">
        <v>22</v>
      </c>
      <c r="H29" s="109">
        <f>SUM(H30:H35)</f>
        <v>675916</v>
      </c>
      <c r="I29" s="109">
        <f>SUM(I30:I35)</f>
        <v>632596</v>
      </c>
      <c r="J29" s="109">
        <f>SUM(J30:J35)</f>
        <v>0</v>
      </c>
      <c r="K29" s="109">
        <f>SUM(K30:K35)</f>
        <v>0</v>
      </c>
    </row>
    <row r="30" spans="1:11" x14ac:dyDescent="0.25">
      <c r="A30" s="266" t="s">
        <v>185</v>
      </c>
      <c r="B30" s="266"/>
      <c r="C30" s="266"/>
      <c r="D30" s="266"/>
      <c r="E30" s="266"/>
      <c r="F30" s="266"/>
      <c r="G30" s="13">
        <v>23</v>
      </c>
      <c r="H30" s="29">
        <v>578322</v>
      </c>
      <c r="I30" s="29">
        <v>338322</v>
      </c>
      <c r="J30" s="29">
        <v>0</v>
      </c>
      <c r="K30" s="29">
        <v>0</v>
      </c>
    </row>
    <row r="31" spans="1:11" x14ac:dyDescent="0.25">
      <c r="A31" s="266" t="s">
        <v>186</v>
      </c>
      <c r="B31" s="266"/>
      <c r="C31" s="266"/>
      <c r="D31" s="266"/>
      <c r="E31" s="266"/>
      <c r="F31" s="266"/>
      <c r="G31" s="13">
        <v>24</v>
      </c>
      <c r="H31" s="29">
        <v>0</v>
      </c>
      <c r="I31" s="29">
        <v>0</v>
      </c>
      <c r="J31" s="29">
        <v>0</v>
      </c>
      <c r="K31" s="29">
        <v>0</v>
      </c>
    </row>
    <row r="32" spans="1:11" x14ac:dyDescent="0.25">
      <c r="A32" s="266" t="s">
        <v>187</v>
      </c>
      <c r="B32" s="266"/>
      <c r="C32" s="266"/>
      <c r="D32" s="266"/>
      <c r="E32" s="266"/>
      <c r="F32" s="266"/>
      <c r="G32" s="13">
        <v>25</v>
      </c>
      <c r="H32" s="29">
        <v>97594</v>
      </c>
      <c r="I32" s="29">
        <v>97594</v>
      </c>
      <c r="J32" s="29">
        <v>0</v>
      </c>
      <c r="K32" s="29">
        <v>0</v>
      </c>
    </row>
    <row r="33" spans="1:11" x14ac:dyDescent="0.25">
      <c r="A33" s="266" t="s">
        <v>188</v>
      </c>
      <c r="B33" s="266"/>
      <c r="C33" s="266"/>
      <c r="D33" s="266"/>
      <c r="E33" s="266"/>
      <c r="F33" s="266"/>
      <c r="G33" s="13">
        <v>26</v>
      </c>
      <c r="H33" s="29">
        <v>0</v>
      </c>
      <c r="I33" s="29">
        <v>0</v>
      </c>
      <c r="J33" s="29">
        <v>0</v>
      </c>
      <c r="K33" s="29">
        <v>0</v>
      </c>
    </row>
    <row r="34" spans="1:11" x14ac:dyDescent="0.25">
      <c r="A34" s="266" t="s">
        <v>189</v>
      </c>
      <c r="B34" s="266"/>
      <c r="C34" s="266"/>
      <c r="D34" s="266"/>
      <c r="E34" s="266"/>
      <c r="F34" s="266"/>
      <c r="G34" s="13">
        <v>27</v>
      </c>
      <c r="H34" s="29">
        <v>0</v>
      </c>
      <c r="I34" s="29">
        <v>0</v>
      </c>
      <c r="J34" s="29">
        <v>0</v>
      </c>
      <c r="K34" s="29">
        <v>0</v>
      </c>
    </row>
    <row r="35" spans="1:11" x14ac:dyDescent="0.25">
      <c r="A35" s="266" t="s">
        <v>190</v>
      </c>
      <c r="B35" s="266"/>
      <c r="C35" s="266"/>
      <c r="D35" s="266"/>
      <c r="E35" s="266"/>
      <c r="F35" s="266"/>
      <c r="G35" s="13">
        <v>28</v>
      </c>
      <c r="H35" s="29">
        <v>0</v>
      </c>
      <c r="I35" s="29">
        <v>196680</v>
      </c>
      <c r="J35" s="29">
        <v>0</v>
      </c>
      <c r="K35" s="29">
        <v>0</v>
      </c>
    </row>
    <row r="36" spans="1:11" x14ac:dyDescent="0.25">
      <c r="A36" s="224" t="s">
        <v>191</v>
      </c>
      <c r="B36" s="224"/>
      <c r="C36" s="224"/>
      <c r="D36" s="224"/>
      <c r="E36" s="224"/>
      <c r="F36" s="224"/>
      <c r="G36" s="13">
        <v>29</v>
      </c>
      <c r="H36" s="29">
        <v>0</v>
      </c>
      <c r="I36" s="29">
        <v>82801</v>
      </c>
      <c r="J36" s="29">
        <v>0</v>
      </c>
      <c r="K36" s="29">
        <v>0</v>
      </c>
    </row>
    <row r="37" spans="1:11" x14ac:dyDescent="0.25">
      <c r="A37" s="260" t="s">
        <v>405</v>
      </c>
      <c r="B37" s="261"/>
      <c r="C37" s="261"/>
      <c r="D37" s="261"/>
      <c r="E37" s="261"/>
      <c r="F37" s="261"/>
      <c r="G37" s="14">
        <v>30</v>
      </c>
      <c r="H37" s="109">
        <f>SUM(H38:H47)</f>
        <v>3552706</v>
      </c>
      <c r="I37" s="109">
        <f>SUM(I38:I47)</f>
        <v>2350075</v>
      </c>
      <c r="J37" s="109">
        <f>SUM(J38:J47)</f>
        <v>4671442</v>
      </c>
      <c r="K37" s="109">
        <f>SUM(K38:K47)</f>
        <v>2282633</v>
      </c>
    </row>
    <row r="38" spans="1:11" ht="23.4" customHeight="1" x14ac:dyDescent="0.25">
      <c r="A38" s="224" t="s">
        <v>192</v>
      </c>
      <c r="B38" s="224"/>
      <c r="C38" s="224"/>
      <c r="D38" s="224"/>
      <c r="E38" s="224"/>
      <c r="F38" s="224"/>
      <c r="G38" s="13">
        <v>31</v>
      </c>
      <c r="H38" s="29">
        <v>0</v>
      </c>
      <c r="I38" s="29">
        <v>0</v>
      </c>
      <c r="J38" s="29">
        <v>0</v>
      </c>
      <c r="K38" s="29">
        <v>0</v>
      </c>
    </row>
    <row r="39" spans="1:11" ht="25.2" customHeight="1" x14ac:dyDescent="0.25">
      <c r="A39" s="224" t="s">
        <v>193</v>
      </c>
      <c r="B39" s="224"/>
      <c r="C39" s="224"/>
      <c r="D39" s="224"/>
      <c r="E39" s="224"/>
      <c r="F39" s="224"/>
      <c r="G39" s="13">
        <v>32</v>
      </c>
      <c r="H39" s="29">
        <v>0</v>
      </c>
      <c r="I39" s="29">
        <v>0</v>
      </c>
      <c r="J39" s="29">
        <v>0</v>
      </c>
      <c r="K39" s="29">
        <v>0</v>
      </c>
    </row>
    <row r="40" spans="1:11" ht="25.2" customHeight="1" x14ac:dyDescent="0.25">
      <c r="A40" s="224" t="s">
        <v>194</v>
      </c>
      <c r="B40" s="224"/>
      <c r="C40" s="224"/>
      <c r="D40" s="224"/>
      <c r="E40" s="224"/>
      <c r="F40" s="224"/>
      <c r="G40" s="13">
        <v>33</v>
      </c>
      <c r="H40" s="29">
        <v>0</v>
      </c>
      <c r="I40" s="29">
        <v>0</v>
      </c>
      <c r="J40" s="29">
        <v>0</v>
      </c>
      <c r="K40" s="29">
        <v>0</v>
      </c>
    </row>
    <row r="41" spans="1:11" ht="25.2" customHeight="1" x14ac:dyDescent="0.25">
      <c r="A41" s="224" t="s">
        <v>195</v>
      </c>
      <c r="B41" s="224"/>
      <c r="C41" s="224"/>
      <c r="D41" s="224"/>
      <c r="E41" s="224"/>
      <c r="F41" s="224"/>
      <c r="G41" s="13">
        <v>34</v>
      </c>
      <c r="H41" s="29">
        <v>0</v>
      </c>
      <c r="I41" s="29">
        <v>0</v>
      </c>
      <c r="J41" s="29">
        <v>0</v>
      </c>
      <c r="K41" s="29">
        <v>0</v>
      </c>
    </row>
    <row r="42" spans="1:11" ht="25.2" customHeight="1" x14ac:dyDescent="0.25">
      <c r="A42" s="224" t="s">
        <v>196</v>
      </c>
      <c r="B42" s="224"/>
      <c r="C42" s="224"/>
      <c r="D42" s="224"/>
      <c r="E42" s="224"/>
      <c r="F42" s="224"/>
      <c r="G42" s="13">
        <v>35</v>
      </c>
      <c r="H42" s="29">
        <v>0</v>
      </c>
      <c r="I42" s="29">
        <v>0</v>
      </c>
      <c r="J42" s="29">
        <v>0</v>
      </c>
      <c r="K42" s="29">
        <v>0</v>
      </c>
    </row>
    <row r="43" spans="1:11" x14ac:dyDescent="0.25">
      <c r="A43" s="224" t="s">
        <v>197</v>
      </c>
      <c r="B43" s="224"/>
      <c r="C43" s="224"/>
      <c r="D43" s="224"/>
      <c r="E43" s="224"/>
      <c r="F43" s="224"/>
      <c r="G43" s="13">
        <v>36</v>
      </c>
      <c r="H43" s="29">
        <v>0</v>
      </c>
      <c r="I43" s="29">
        <v>-11094</v>
      </c>
      <c r="J43" s="29">
        <v>0</v>
      </c>
      <c r="K43" s="29">
        <v>0</v>
      </c>
    </row>
    <row r="44" spans="1:11" x14ac:dyDescent="0.25">
      <c r="A44" s="224" t="s">
        <v>198</v>
      </c>
      <c r="B44" s="224"/>
      <c r="C44" s="224"/>
      <c r="D44" s="224"/>
      <c r="E44" s="224"/>
      <c r="F44" s="224"/>
      <c r="G44" s="13">
        <v>37</v>
      </c>
      <c r="H44" s="29">
        <v>251778</v>
      </c>
      <c r="I44" s="29">
        <v>152283</v>
      </c>
      <c r="J44" s="29">
        <v>1574370</v>
      </c>
      <c r="K44" s="29">
        <v>725468</v>
      </c>
    </row>
    <row r="45" spans="1:11" x14ac:dyDescent="0.25">
      <c r="A45" s="224" t="s">
        <v>199</v>
      </c>
      <c r="B45" s="224"/>
      <c r="C45" s="224"/>
      <c r="D45" s="224"/>
      <c r="E45" s="224"/>
      <c r="F45" s="224"/>
      <c r="G45" s="13">
        <v>38</v>
      </c>
      <c r="H45" s="29">
        <v>1844874</v>
      </c>
      <c r="I45" s="29">
        <v>766380</v>
      </c>
      <c r="J45" s="29">
        <v>2618761</v>
      </c>
      <c r="K45" s="29">
        <v>1334756</v>
      </c>
    </row>
    <row r="46" spans="1:11" x14ac:dyDescent="0.25">
      <c r="A46" s="224" t="s">
        <v>200</v>
      </c>
      <c r="B46" s="224"/>
      <c r="C46" s="224"/>
      <c r="D46" s="224"/>
      <c r="E46" s="224"/>
      <c r="F46" s="224"/>
      <c r="G46" s="13">
        <v>39</v>
      </c>
      <c r="H46" s="29">
        <v>0</v>
      </c>
      <c r="I46" s="29">
        <v>0</v>
      </c>
      <c r="J46" s="29">
        <v>0</v>
      </c>
      <c r="K46" s="29">
        <v>0</v>
      </c>
    </row>
    <row r="47" spans="1:11" x14ac:dyDescent="0.25">
      <c r="A47" s="224" t="s">
        <v>201</v>
      </c>
      <c r="B47" s="224"/>
      <c r="C47" s="224"/>
      <c r="D47" s="224"/>
      <c r="E47" s="224"/>
      <c r="F47" s="224"/>
      <c r="G47" s="13">
        <v>40</v>
      </c>
      <c r="H47" s="29">
        <v>1456054</v>
      </c>
      <c r="I47" s="29">
        <v>1442506</v>
      </c>
      <c r="J47" s="29">
        <v>478311</v>
      </c>
      <c r="K47" s="29">
        <v>222409</v>
      </c>
    </row>
    <row r="48" spans="1:11" x14ac:dyDescent="0.25">
      <c r="A48" s="260" t="s">
        <v>406</v>
      </c>
      <c r="B48" s="261"/>
      <c r="C48" s="261"/>
      <c r="D48" s="261"/>
      <c r="E48" s="261"/>
      <c r="F48" s="261"/>
      <c r="G48" s="14">
        <v>41</v>
      </c>
      <c r="H48" s="109">
        <f>SUM(H49:H55)</f>
        <v>5928910</v>
      </c>
      <c r="I48" s="109">
        <f>SUM(I49:I55)</f>
        <v>2777008</v>
      </c>
      <c r="J48" s="109">
        <f>SUM(J49:J55)</f>
        <v>9013862</v>
      </c>
      <c r="K48" s="109">
        <f>SUM(K49:K55)</f>
        <v>3685406</v>
      </c>
    </row>
    <row r="49" spans="1:11" ht="25.2" customHeight="1" x14ac:dyDescent="0.25">
      <c r="A49" s="224" t="s">
        <v>202</v>
      </c>
      <c r="B49" s="224"/>
      <c r="C49" s="224"/>
      <c r="D49" s="224"/>
      <c r="E49" s="224"/>
      <c r="F49" s="224"/>
      <c r="G49" s="13">
        <v>42</v>
      </c>
      <c r="H49" s="29">
        <v>0</v>
      </c>
      <c r="I49" s="29">
        <v>0</v>
      </c>
      <c r="J49" s="29">
        <v>0</v>
      </c>
      <c r="K49" s="29">
        <v>0</v>
      </c>
    </row>
    <row r="50" spans="1:11" ht="24" customHeight="1" x14ac:dyDescent="0.25">
      <c r="A50" s="262" t="s">
        <v>203</v>
      </c>
      <c r="B50" s="262"/>
      <c r="C50" s="262"/>
      <c r="D50" s="262"/>
      <c r="E50" s="262"/>
      <c r="F50" s="262"/>
      <c r="G50" s="13">
        <v>43</v>
      </c>
      <c r="H50" s="29">
        <v>0</v>
      </c>
      <c r="I50" s="29">
        <v>0</v>
      </c>
      <c r="J50" s="29">
        <v>0</v>
      </c>
      <c r="K50" s="29">
        <v>0</v>
      </c>
    </row>
    <row r="51" spans="1:11" x14ac:dyDescent="0.25">
      <c r="A51" s="262" t="s">
        <v>204</v>
      </c>
      <c r="B51" s="262"/>
      <c r="C51" s="262"/>
      <c r="D51" s="262"/>
      <c r="E51" s="262"/>
      <c r="F51" s="262"/>
      <c r="G51" s="13">
        <v>44</v>
      </c>
      <c r="H51" s="29">
        <v>5058850</v>
      </c>
      <c r="I51" s="29">
        <v>2081548</v>
      </c>
      <c r="J51" s="29">
        <v>6047904</v>
      </c>
      <c r="K51" s="29">
        <v>2274325</v>
      </c>
    </row>
    <row r="52" spans="1:11" x14ac:dyDescent="0.25">
      <c r="A52" s="262" t="s">
        <v>205</v>
      </c>
      <c r="B52" s="262"/>
      <c r="C52" s="262"/>
      <c r="D52" s="262"/>
      <c r="E52" s="262"/>
      <c r="F52" s="262"/>
      <c r="G52" s="13">
        <v>45</v>
      </c>
      <c r="H52" s="29">
        <v>200943</v>
      </c>
      <c r="I52" s="29">
        <v>833280</v>
      </c>
      <c r="J52" s="29">
        <v>962294</v>
      </c>
      <c r="K52" s="29">
        <v>301393</v>
      </c>
    </row>
    <row r="53" spans="1:11" x14ac:dyDescent="0.25">
      <c r="A53" s="262" t="s">
        <v>206</v>
      </c>
      <c r="B53" s="262"/>
      <c r="C53" s="262"/>
      <c r="D53" s="262"/>
      <c r="E53" s="262"/>
      <c r="F53" s="262"/>
      <c r="G53" s="13">
        <v>46</v>
      </c>
      <c r="H53" s="29">
        <v>0</v>
      </c>
      <c r="I53" s="29">
        <v>0</v>
      </c>
      <c r="J53" s="29">
        <v>0</v>
      </c>
      <c r="K53" s="29">
        <v>0</v>
      </c>
    </row>
    <row r="54" spans="1:11" x14ac:dyDescent="0.25">
      <c r="A54" s="262" t="s">
        <v>207</v>
      </c>
      <c r="B54" s="262"/>
      <c r="C54" s="262"/>
      <c r="D54" s="262"/>
      <c r="E54" s="262"/>
      <c r="F54" s="262"/>
      <c r="G54" s="13">
        <v>47</v>
      </c>
      <c r="H54" s="29">
        <v>0</v>
      </c>
      <c r="I54" s="29">
        <v>0</v>
      </c>
      <c r="J54" s="29">
        <v>0</v>
      </c>
      <c r="K54" s="29">
        <v>0</v>
      </c>
    </row>
    <row r="55" spans="1:11" x14ac:dyDescent="0.25">
      <c r="A55" s="262" t="s">
        <v>208</v>
      </c>
      <c r="B55" s="262"/>
      <c r="C55" s="262"/>
      <c r="D55" s="262"/>
      <c r="E55" s="262"/>
      <c r="F55" s="262"/>
      <c r="G55" s="13">
        <v>48</v>
      </c>
      <c r="H55" s="29">
        <v>669117</v>
      </c>
      <c r="I55" s="29">
        <v>-137820</v>
      </c>
      <c r="J55" s="29">
        <v>2003664</v>
      </c>
      <c r="K55" s="29">
        <v>1109688</v>
      </c>
    </row>
    <row r="56" spans="1:11" ht="22.2" customHeight="1" x14ac:dyDescent="0.25">
      <c r="A56" s="263" t="s">
        <v>209</v>
      </c>
      <c r="B56" s="263"/>
      <c r="C56" s="263"/>
      <c r="D56" s="263"/>
      <c r="E56" s="263"/>
      <c r="F56" s="263"/>
      <c r="G56" s="13">
        <v>49</v>
      </c>
      <c r="H56" s="29">
        <v>0</v>
      </c>
      <c r="I56" s="29">
        <v>0</v>
      </c>
      <c r="J56" s="29">
        <v>0</v>
      </c>
      <c r="K56" s="29">
        <v>0</v>
      </c>
    </row>
    <row r="57" spans="1:11" x14ac:dyDescent="0.25">
      <c r="A57" s="263" t="s">
        <v>210</v>
      </c>
      <c r="B57" s="263"/>
      <c r="C57" s="263"/>
      <c r="D57" s="263"/>
      <c r="E57" s="263"/>
      <c r="F57" s="263"/>
      <c r="G57" s="13">
        <v>50</v>
      </c>
      <c r="H57" s="29">
        <v>0</v>
      </c>
      <c r="I57" s="29">
        <v>0</v>
      </c>
      <c r="J57" s="29">
        <v>0</v>
      </c>
      <c r="K57" s="29">
        <v>0</v>
      </c>
    </row>
    <row r="58" spans="1:11" ht="24.6" customHeight="1" x14ac:dyDescent="0.25">
      <c r="A58" s="263" t="s">
        <v>211</v>
      </c>
      <c r="B58" s="263"/>
      <c r="C58" s="263"/>
      <c r="D58" s="263"/>
      <c r="E58" s="263"/>
      <c r="F58" s="263"/>
      <c r="G58" s="13">
        <v>51</v>
      </c>
      <c r="H58" s="29">
        <v>0</v>
      </c>
      <c r="I58" s="29">
        <v>0</v>
      </c>
      <c r="J58" s="29">
        <v>0</v>
      </c>
      <c r="K58" s="29">
        <v>0</v>
      </c>
    </row>
    <row r="59" spans="1:11" x14ac:dyDescent="0.25">
      <c r="A59" s="263" t="s">
        <v>212</v>
      </c>
      <c r="B59" s="263"/>
      <c r="C59" s="263"/>
      <c r="D59" s="263"/>
      <c r="E59" s="263"/>
      <c r="F59" s="263"/>
      <c r="G59" s="13">
        <v>52</v>
      </c>
      <c r="H59" s="29">
        <v>0</v>
      </c>
      <c r="I59" s="29">
        <v>0</v>
      </c>
      <c r="J59" s="29">
        <v>0</v>
      </c>
      <c r="K59" s="29">
        <v>0</v>
      </c>
    </row>
    <row r="60" spans="1:11" x14ac:dyDescent="0.25">
      <c r="A60" s="260" t="s">
        <v>407</v>
      </c>
      <c r="B60" s="261"/>
      <c r="C60" s="261"/>
      <c r="D60" s="261"/>
      <c r="E60" s="261"/>
      <c r="F60" s="261"/>
      <c r="G60" s="14">
        <v>53</v>
      </c>
      <c r="H60" s="109">
        <f>H8+H37+H56+H57</f>
        <v>221088436</v>
      </c>
      <c r="I60" s="109">
        <f t="shared" ref="I60:K60" si="0">I8+I37+I56+I57</f>
        <v>92949940</v>
      </c>
      <c r="J60" s="109">
        <f t="shared" si="0"/>
        <v>269189480</v>
      </c>
      <c r="K60" s="109">
        <f t="shared" si="0"/>
        <v>95232507</v>
      </c>
    </row>
    <row r="61" spans="1:11" x14ac:dyDescent="0.25">
      <c r="A61" s="260" t="s">
        <v>408</v>
      </c>
      <c r="B61" s="261"/>
      <c r="C61" s="261"/>
      <c r="D61" s="261"/>
      <c r="E61" s="261"/>
      <c r="F61" s="261"/>
      <c r="G61" s="14">
        <v>54</v>
      </c>
      <c r="H61" s="109">
        <f>H14+H48+H58+H59</f>
        <v>216475619</v>
      </c>
      <c r="I61" s="109">
        <f t="shared" ref="I61:K61" si="1">I14+I48+I58+I59</f>
        <v>90018919</v>
      </c>
      <c r="J61" s="109">
        <f t="shared" si="1"/>
        <v>263181986</v>
      </c>
      <c r="K61" s="109">
        <f t="shared" si="1"/>
        <v>90930649</v>
      </c>
    </row>
    <row r="62" spans="1:11" x14ac:dyDescent="0.25">
      <c r="A62" s="260" t="s">
        <v>409</v>
      </c>
      <c r="B62" s="261"/>
      <c r="C62" s="261"/>
      <c r="D62" s="261"/>
      <c r="E62" s="261"/>
      <c r="F62" s="261"/>
      <c r="G62" s="14">
        <v>55</v>
      </c>
      <c r="H62" s="109">
        <f>H60-H61</f>
        <v>4612817</v>
      </c>
      <c r="I62" s="109">
        <f t="shared" ref="I62:K62" si="2">I60-I61</f>
        <v>2931021</v>
      </c>
      <c r="J62" s="109">
        <f t="shared" si="2"/>
        <v>6007494</v>
      </c>
      <c r="K62" s="109">
        <f t="shared" si="2"/>
        <v>4301858</v>
      </c>
    </row>
    <row r="63" spans="1:11" x14ac:dyDescent="0.25">
      <c r="A63" s="247" t="s">
        <v>411</v>
      </c>
      <c r="B63" s="247"/>
      <c r="C63" s="247"/>
      <c r="D63" s="247"/>
      <c r="E63" s="247"/>
      <c r="F63" s="247"/>
      <c r="G63" s="14">
        <v>56</v>
      </c>
      <c r="H63" s="109">
        <f>+IF((H60-H61)&gt;0,(H60-H61),0)</f>
        <v>4612817</v>
      </c>
      <c r="I63" s="109">
        <f t="shared" ref="I63:K63" si="3">+IF((I60-I61)&gt;0,(I60-I61),0)</f>
        <v>2931021</v>
      </c>
      <c r="J63" s="109">
        <f t="shared" si="3"/>
        <v>6007494</v>
      </c>
      <c r="K63" s="109">
        <f t="shared" si="3"/>
        <v>4301858</v>
      </c>
    </row>
    <row r="64" spans="1:11" x14ac:dyDescent="0.25">
      <c r="A64" s="247" t="s">
        <v>410</v>
      </c>
      <c r="B64" s="247"/>
      <c r="C64" s="247"/>
      <c r="D64" s="247"/>
      <c r="E64" s="247"/>
      <c r="F64" s="247"/>
      <c r="G64" s="14">
        <v>57</v>
      </c>
      <c r="H64" s="109">
        <f>+IF((H60-H61)&lt;0,(H60-H61),0)</f>
        <v>0</v>
      </c>
      <c r="I64" s="109">
        <f t="shared" ref="I64:K64" si="4">+IF((I60-I61)&lt;0,(I60-I61),0)</f>
        <v>0</v>
      </c>
      <c r="J64" s="109">
        <f t="shared" si="4"/>
        <v>0</v>
      </c>
      <c r="K64" s="109">
        <f t="shared" si="4"/>
        <v>0</v>
      </c>
    </row>
    <row r="65" spans="1:11" x14ac:dyDescent="0.25">
      <c r="A65" s="263" t="s">
        <v>213</v>
      </c>
      <c r="B65" s="263"/>
      <c r="C65" s="263"/>
      <c r="D65" s="263"/>
      <c r="E65" s="263"/>
      <c r="F65" s="263"/>
      <c r="G65" s="13">
        <v>58</v>
      </c>
      <c r="H65" s="29">
        <v>1791831</v>
      </c>
      <c r="I65" s="29">
        <v>1043963</v>
      </c>
      <c r="J65" s="29">
        <v>507846</v>
      </c>
      <c r="K65" s="29">
        <v>-90541</v>
      </c>
    </row>
    <row r="66" spans="1:11" x14ac:dyDescent="0.25">
      <c r="A66" s="260" t="s">
        <v>412</v>
      </c>
      <c r="B66" s="261"/>
      <c r="C66" s="261"/>
      <c r="D66" s="261"/>
      <c r="E66" s="261"/>
      <c r="F66" s="261"/>
      <c r="G66" s="14">
        <v>59</v>
      </c>
      <c r="H66" s="109">
        <f>H62-H65</f>
        <v>2820986</v>
      </c>
      <c r="I66" s="109">
        <f t="shared" ref="I66:K66" si="5">I62-I65</f>
        <v>1887058</v>
      </c>
      <c r="J66" s="109">
        <f t="shared" si="5"/>
        <v>5499648</v>
      </c>
      <c r="K66" s="109">
        <f t="shared" si="5"/>
        <v>4392399</v>
      </c>
    </row>
    <row r="67" spans="1:11" x14ac:dyDescent="0.25">
      <c r="A67" s="247" t="s">
        <v>413</v>
      </c>
      <c r="B67" s="247"/>
      <c r="C67" s="247"/>
      <c r="D67" s="247"/>
      <c r="E67" s="247"/>
      <c r="F67" s="247"/>
      <c r="G67" s="14">
        <v>60</v>
      </c>
      <c r="H67" s="109">
        <f>+IF((H62-H65)&gt;0,(H62-H65),0)</f>
        <v>2820986</v>
      </c>
      <c r="I67" s="109">
        <f t="shared" ref="I67:K67" si="6">+IF((I62-I65)&gt;0,(I62-I65),0)</f>
        <v>1887058</v>
      </c>
      <c r="J67" s="109">
        <f t="shared" si="6"/>
        <v>5499648</v>
      </c>
      <c r="K67" s="109">
        <f t="shared" si="6"/>
        <v>4392399</v>
      </c>
    </row>
    <row r="68" spans="1:11" x14ac:dyDescent="0.25">
      <c r="A68" s="247" t="s">
        <v>414</v>
      </c>
      <c r="B68" s="247"/>
      <c r="C68" s="247"/>
      <c r="D68" s="247"/>
      <c r="E68" s="247"/>
      <c r="F68" s="247"/>
      <c r="G68" s="14">
        <v>61</v>
      </c>
      <c r="H68" s="109">
        <f>+IF((H62-H65)&lt;0,(H62-H65),0)</f>
        <v>0</v>
      </c>
      <c r="I68" s="109">
        <f t="shared" ref="I68:K68" si="7">+IF((I62-I65)&lt;0,(I62-I65),0)</f>
        <v>0</v>
      </c>
      <c r="J68" s="109">
        <f t="shared" si="7"/>
        <v>0</v>
      </c>
      <c r="K68" s="109">
        <f t="shared" si="7"/>
        <v>0</v>
      </c>
    </row>
    <row r="69" spans="1:11" x14ac:dyDescent="0.25">
      <c r="A69" s="242" t="s">
        <v>214</v>
      </c>
      <c r="B69" s="242"/>
      <c r="C69" s="242"/>
      <c r="D69" s="242"/>
      <c r="E69" s="242"/>
      <c r="F69" s="242"/>
      <c r="G69" s="257"/>
      <c r="H69" s="257"/>
      <c r="I69" s="257"/>
      <c r="J69" s="258"/>
      <c r="K69" s="258"/>
    </row>
    <row r="70" spans="1:11" ht="22.2" customHeight="1" x14ac:dyDescent="0.25">
      <c r="A70" s="260" t="s">
        <v>415</v>
      </c>
      <c r="B70" s="261"/>
      <c r="C70" s="261"/>
      <c r="D70" s="261"/>
      <c r="E70" s="261"/>
      <c r="F70" s="261"/>
      <c r="G70" s="14">
        <v>62</v>
      </c>
      <c r="H70" s="109">
        <f>H71-H72</f>
        <v>-1323901</v>
      </c>
      <c r="I70" s="109">
        <f>I71-I72</f>
        <v>-1323901</v>
      </c>
      <c r="J70" s="109">
        <f>J71-J72</f>
        <v>0</v>
      </c>
      <c r="K70" s="109">
        <f>K71-K72</f>
        <v>0</v>
      </c>
    </row>
    <row r="71" spans="1:11" x14ac:dyDescent="0.25">
      <c r="A71" s="262" t="s">
        <v>215</v>
      </c>
      <c r="B71" s="262"/>
      <c r="C71" s="262"/>
      <c r="D71" s="262"/>
      <c r="E71" s="262"/>
      <c r="F71" s="262"/>
      <c r="G71" s="13">
        <v>63</v>
      </c>
      <c r="H71" s="359">
        <v>0</v>
      </c>
      <c r="I71" s="359">
        <v>0</v>
      </c>
      <c r="J71" s="359">
        <v>0</v>
      </c>
      <c r="K71" s="359">
        <v>0</v>
      </c>
    </row>
    <row r="72" spans="1:11" x14ac:dyDescent="0.25">
      <c r="A72" s="262" t="s">
        <v>216</v>
      </c>
      <c r="B72" s="262"/>
      <c r="C72" s="262"/>
      <c r="D72" s="262"/>
      <c r="E72" s="262"/>
      <c r="F72" s="262"/>
      <c r="G72" s="13">
        <v>64</v>
      </c>
      <c r="H72" s="359">
        <v>1323901</v>
      </c>
      <c r="I72" s="359">
        <v>1323901</v>
      </c>
      <c r="J72" s="359">
        <v>0</v>
      </c>
      <c r="K72" s="359">
        <v>0</v>
      </c>
    </row>
    <row r="73" spans="1:11" x14ac:dyDescent="0.25">
      <c r="A73" s="263" t="s">
        <v>217</v>
      </c>
      <c r="B73" s="263"/>
      <c r="C73" s="263"/>
      <c r="D73" s="263"/>
      <c r="E73" s="263"/>
      <c r="F73" s="263"/>
      <c r="G73" s="13">
        <v>65</v>
      </c>
      <c r="H73" s="359">
        <v>0</v>
      </c>
      <c r="I73" s="359">
        <v>0</v>
      </c>
      <c r="J73" s="359">
        <v>0</v>
      </c>
      <c r="K73" s="359">
        <v>0</v>
      </c>
    </row>
    <row r="74" spans="1:11" x14ac:dyDescent="0.25">
      <c r="A74" s="247" t="s">
        <v>416</v>
      </c>
      <c r="B74" s="247"/>
      <c r="C74" s="247"/>
      <c r="D74" s="247"/>
      <c r="E74" s="247"/>
      <c r="F74" s="247"/>
      <c r="G74" s="14">
        <v>66</v>
      </c>
      <c r="H74" s="110">
        <v>0</v>
      </c>
      <c r="I74" s="110">
        <v>0</v>
      </c>
      <c r="J74" s="110">
        <v>0</v>
      </c>
      <c r="K74" s="110">
        <v>0</v>
      </c>
    </row>
    <row r="75" spans="1:11" x14ac:dyDescent="0.25">
      <c r="A75" s="247" t="s">
        <v>417</v>
      </c>
      <c r="B75" s="247"/>
      <c r="C75" s="247"/>
      <c r="D75" s="247"/>
      <c r="E75" s="247"/>
      <c r="F75" s="247"/>
      <c r="G75" s="14">
        <v>67</v>
      </c>
      <c r="H75" s="110">
        <v>1323901</v>
      </c>
      <c r="I75" s="110">
        <v>1323901</v>
      </c>
      <c r="J75" s="110">
        <v>0</v>
      </c>
      <c r="K75" s="110">
        <v>0</v>
      </c>
    </row>
    <row r="76" spans="1:11" x14ac:dyDescent="0.25">
      <c r="A76" s="242" t="s">
        <v>218</v>
      </c>
      <c r="B76" s="242"/>
      <c r="C76" s="242"/>
      <c r="D76" s="242"/>
      <c r="E76" s="242"/>
      <c r="F76" s="242"/>
      <c r="G76" s="257"/>
      <c r="H76" s="257"/>
      <c r="I76" s="257"/>
      <c r="J76" s="258"/>
      <c r="K76" s="258"/>
    </row>
    <row r="77" spans="1:11" x14ac:dyDescent="0.25">
      <c r="A77" s="260" t="s">
        <v>418</v>
      </c>
      <c r="B77" s="261"/>
      <c r="C77" s="261"/>
      <c r="D77" s="261"/>
      <c r="E77" s="261"/>
      <c r="F77" s="261"/>
      <c r="G77" s="14">
        <v>68</v>
      </c>
      <c r="H77" s="110">
        <v>3288916</v>
      </c>
      <c r="I77" s="110">
        <v>1607120</v>
      </c>
      <c r="J77" s="110">
        <v>6007495</v>
      </c>
      <c r="K77" s="110">
        <v>4301858</v>
      </c>
    </row>
    <row r="78" spans="1:11" x14ac:dyDescent="0.25">
      <c r="A78" s="262" t="s">
        <v>419</v>
      </c>
      <c r="B78" s="262"/>
      <c r="C78" s="262"/>
      <c r="D78" s="262"/>
      <c r="E78" s="262"/>
      <c r="F78" s="262"/>
      <c r="G78" s="105">
        <v>69</v>
      </c>
      <c r="H78" s="33">
        <v>3288916</v>
      </c>
      <c r="I78" s="33">
        <v>1607120</v>
      </c>
      <c r="J78" s="33">
        <v>0</v>
      </c>
      <c r="K78" s="33">
        <v>0</v>
      </c>
    </row>
    <row r="79" spans="1:11" x14ac:dyDescent="0.25">
      <c r="A79" s="262" t="s">
        <v>420</v>
      </c>
      <c r="B79" s="262"/>
      <c r="C79" s="262"/>
      <c r="D79" s="262"/>
      <c r="E79" s="262"/>
      <c r="F79" s="262"/>
      <c r="G79" s="105">
        <v>70</v>
      </c>
      <c r="H79" s="33">
        <v>0</v>
      </c>
      <c r="I79" s="33">
        <v>0</v>
      </c>
      <c r="J79" s="33">
        <v>0</v>
      </c>
      <c r="K79" s="33">
        <v>0</v>
      </c>
    </row>
    <row r="80" spans="1:11" x14ac:dyDescent="0.25">
      <c r="A80" s="260" t="s">
        <v>421</v>
      </c>
      <c r="B80" s="261"/>
      <c r="C80" s="261"/>
      <c r="D80" s="261"/>
      <c r="E80" s="261"/>
      <c r="F80" s="261"/>
      <c r="G80" s="14">
        <v>71</v>
      </c>
      <c r="H80" s="110">
        <v>1791831</v>
      </c>
      <c r="I80" s="110">
        <v>1043963</v>
      </c>
      <c r="J80" s="110">
        <v>507846</v>
      </c>
      <c r="K80" s="110">
        <v>-90541</v>
      </c>
    </row>
    <row r="81" spans="1:11" x14ac:dyDescent="0.25">
      <c r="A81" s="260" t="s">
        <v>422</v>
      </c>
      <c r="B81" s="261"/>
      <c r="C81" s="261"/>
      <c r="D81" s="261"/>
      <c r="E81" s="261"/>
      <c r="F81" s="261"/>
      <c r="G81" s="14">
        <v>72</v>
      </c>
      <c r="H81" s="110">
        <v>1497085</v>
      </c>
      <c r="I81" s="110">
        <v>563157</v>
      </c>
      <c r="J81" s="110">
        <v>5499649</v>
      </c>
      <c r="K81" s="110">
        <v>4392399</v>
      </c>
    </row>
    <row r="82" spans="1:11" x14ac:dyDescent="0.25">
      <c r="A82" s="247" t="s">
        <v>423</v>
      </c>
      <c r="B82" s="247"/>
      <c r="C82" s="247"/>
      <c r="D82" s="247"/>
      <c r="E82" s="247"/>
      <c r="F82" s="247"/>
      <c r="G82" s="14">
        <v>73</v>
      </c>
      <c r="H82" s="110">
        <v>1497085</v>
      </c>
      <c r="I82" s="110">
        <v>563157</v>
      </c>
      <c r="J82" s="110">
        <v>5499649</v>
      </c>
      <c r="K82" s="110">
        <v>4392399</v>
      </c>
    </row>
    <row r="83" spans="1:11" x14ac:dyDescent="0.25">
      <c r="A83" s="247" t="s">
        <v>424</v>
      </c>
      <c r="B83" s="247"/>
      <c r="C83" s="247"/>
      <c r="D83" s="247"/>
      <c r="E83" s="247"/>
      <c r="F83" s="247"/>
      <c r="G83" s="14">
        <v>74</v>
      </c>
      <c r="H83" s="110">
        <v>0</v>
      </c>
      <c r="I83" s="110">
        <v>0</v>
      </c>
      <c r="J83" s="110">
        <v>0</v>
      </c>
      <c r="K83" s="110">
        <v>0</v>
      </c>
    </row>
    <row r="84" spans="1:11" x14ac:dyDescent="0.25">
      <c r="A84" s="242" t="s">
        <v>219</v>
      </c>
      <c r="B84" s="242"/>
      <c r="C84" s="242"/>
      <c r="D84" s="242"/>
      <c r="E84" s="242"/>
      <c r="F84" s="242"/>
      <c r="G84" s="257"/>
      <c r="H84" s="257"/>
      <c r="I84" s="257"/>
      <c r="J84" s="258"/>
      <c r="K84" s="258"/>
    </row>
    <row r="85" spans="1:11" x14ac:dyDescent="0.25">
      <c r="A85" s="244" t="s">
        <v>425</v>
      </c>
      <c r="B85" s="245"/>
      <c r="C85" s="245"/>
      <c r="D85" s="245"/>
      <c r="E85" s="245"/>
      <c r="F85" s="245"/>
      <c r="G85" s="14">
        <v>75</v>
      </c>
      <c r="H85" s="111">
        <f>H86+H87</f>
        <v>1497085</v>
      </c>
      <c r="I85" s="111">
        <f>I86+I87</f>
        <v>563157</v>
      </c>
      <c r="J85" s="111">
        <f>J86+J87</f>
        <v>5499648</v>
      </c>
      <c r="K85" s="111">
        <f>K86+K87</f>
        <v>4392398</v>
      </c>
    </row>
    <row r="86" spans="1:11" x14ac:dyDescent="0.25">
      <c r="A86" s="246" t="s">
        <v>220</v>
      </c>
      <c r="B86" s="246"/>
      <c r="C86" s="246"/>
      <c r="D86" s="246"/>
      <c r="E86" s="246"/>
      <c r="F86" s="246"/>
      <c r="G86" s="13">
        <v>76</v>
      </c>
      <c r="H86" s="34">
        <v>2933309</v>
      </c>
      <c r="I86" s="34">
        <v>1353088</v>
      </c>
      <c r="J86" s="34">
        <v>9410520</v>
      </c>
      <c r="K86" s="34">
        <v>5854992</v>
      </c>
    </row>
    <row r="87" spans="1:11" x14ac:dyDescent="0.25">
      <c r="A87" s="246" t="s">
        <v>221</v>
      </c>
      <c r="B87" s="246"/>
      <c r="C87" s="246"/>
      <c r="D87" s="246"/>
      <c r="E87" s="246"/>
      <c r="F87" s="246"/>
      <c r="G87" s="13">
        <v>77</v>
      </c>
      <c r="H87" s="34">
        <v>-1436224</v>
      </c>
      <c r="I87" s="34">
        <v>-789931</v>
      </c>
      <c r="J87" s="34">
        <v>-3910872</v>
      </c>
      <c r="K87" s="34">
        <v>-1462594</v>
      </c>
    </row>
    <row r="88" spans="1:11" x14ac:dyDescent="0.25">
      <c r="A88" s="267" t="s">
        <v>222</v>
      </c>
      <c r="B88" s="267"/>
      <c r="C88" s="267"/>
      <c r="D88" s="267"/>
      <c r="E88" s="267"/>
      <c r="F88" s="267"/>
      <c r="G88" s="268"/>
      <c r="H88" s="268"/>
      <c r="I88" s="268"/>
      <c r="J88" s="258"/>
      <c r="K88" s="258"/>
    </row>
    <row r="89" spans="1:11" x14ac:dyDescent="0.25">
      <c r="A89" s="240" t="s">
        <v>223</v>
      </c>
      <c r="B89" s="240"/>
      <c r="C89" s="240"/>
      <c r="D89" s="240"/>
      <c r="E89" s="240"/>
      <c r="F89" s="240"/>
      <c r="G89" s="13">
        <v>78</v>
      </c>
      <c r="H89" s="34">
        <v>1497085</v>
      </c>
      <c r="I89" s="34">
        <v>563157</v>
      </c>
      <c r="J89" s="34">
        <v>5499648</v>
      </c>
      <c r="K89" s="34">
        <v>4392398</v>
      </c>
    </row>
    <row r="90" spans="1:11" ht="24" customHeight="1" x14ac:dyDescent="0.25">
      <c r="A90" s="226" t="s">
        <v>426</v>
      </c>
      <c r="B90" s="226"/>
      <c r="C90" s="226"/>
      <c r="D90" s="226"/>
      <c r="E90" s="226"/>
      <c r="F90" s="226"/>
      <c r="G90" s="14">
        <v>79</v>
      </c>
      <c r="H90" s="111">
        <f>H91+H98</f>
        <v>-2490174</v>
      </c>
      <c r="I90" s="111">
        <f t="shared" ref="I90:K90" si="8">I91+I98</f>
        <v>-226560</v>
      </c>
      <c r="J90" s="111">
        <f t="shared" si="8"/>
        <v>-1185371</v>
      </c>
      <c r="K90" s="111">
        <f t="shared" si="8"/>
        <v>-30759</v>
      </c>
    </row>
    <row r="91" spans="1:11" ht="24" customHeight="1" x14ac:dyDescent="0.25">
      <c r="A91" s="226" t="s">
        <v>427</v>
      </c>
      <c r="B91" s="226"/>
      <c r="C91" s="226"/>
      <c r="D91" s="226"/>
      <c r="E91" s="226"/>
      <c r="F91" s="226"/>
      <c r="G91" s="14">
        <v>80</v>
      </c>
      <c r="H91" s="111">
        <f>SUM(H92:H96)</f>
        <v>0</v>
      </c>
      <c r="I91" s="111">
        <f>SUM(I92:I96)</f>
        <v>0</v>
      </c>
      <c r="J91" s="111">
        <f>SUM(J92:J96)</f>
        <v>0</v>
      </c>
      <c r="K91" s="111">
        <f>SUM(K92:K96)</f>
        <v>0</v>
      </c>
    </row>
    <row r="92" spans="1:11" ht="24.75" customHeight="1" x14ac:dyDescent="0.25">
      <c r="A92" s="269" t="s">
        <v>428</v>
      </c>
      <c r="B92" s="270"/>
      <c r="C92" s="270"/>
      <c r="D92" s="270"/>
      <c r="E92" s="270"/>
      <c r="F92" s="271"/>
      <c r="G92" s="13">
        <v>81</v>
      </c>
      <c r="H92" s="34">
        <v>0</v>
      </c>
      <c r="I92" s="34">
        <v>0</v>
      </c>
      <c r="J92" s="34">
        <v>0</v>
      </c>
      <c r="K92" s="34">
        <v>0</v>
      </c>
    </row>
    <row r="93" spans="1:11" ht="22.2" customHeight="1" x14ac:dyDescent="0.25">
      <c r="A93" s="262" t="s">
        <v>429</v>
      </c>
      <c r="B93" s="262"/>
      <c r="C93" s="262"/>
      <c r="D93" s="262"/>
      <c r="E93" s="262"/>
      <c r="F93" s="262"/>
      <c r="G93" s="13">
        <v>82</v>
      </c>
      <c r="H93" s="34">
        <v>0</v>
      </c>
      <c r="I93" s="34">
        <v>0</v>
      </c>
      <c r="J93" s="34">
        <v>0</v>
      </c>
      <c r="K93" s="34">
        <v>0</v>
      </c>
    </row>
    <row r="94" spans="1:11" ht="22.2" customHeight="1" x14ac:dyDescent="0.25">
      <c r="A94" s="262" t="s">
        <v>430</v>
      </c>
      <c r="B94" s="262"/>
      <c r="C94" s="262"/>
      <c r="D94" s="262"/>
      <c r="E94" s="262"/>
      <c r="F94" s="262"/>
      <c r="G94" s="13">
        <v>83</v>
      </c>
      <c r="H94" s="34">
        <v>0</v>
      </c>
      <c r="I94" s="34">
        <v>0</v>
      </c>
      <c r="J94" s="34">
        <v>0</v>
      </c>
      <c r="K94" s="34">
        <v>0</v>
      </c>
    </row>
    <row r="95" spans="1:11" ht="22.2" customHeight="1" x14ac:dyDescent="0.25">
      <c r="A95" s="262" t="s">
        <v>431</v>
      </c>
      <c r="B95" s="262"/>
      <c r="C95" s="262"/>
      <c r="D95" s="262"/>
      <c r="E95" s="262"/>
      <c r="F95" s="262"/>
      <c r="G95" s="13">
        <v>84</v>
      </c>
      <c r="H95" s="34">
        <v>0</v>
      </c>
      <c r="I95" s="34">
        <v>0</v>
      </c>
      <c r="J95" s="34">
        <v>0</v>
      </c>
      <c r="K95" s="34">
        <v>0</v>
      </c>
    </row>
    <row r="96" spans="1:11" ht="22.2" customHeight="1" x14ac:dyDescent="0.25">
      <c r="A96" s="262" t="s">
        <v>432</v>
      </c>
      <c r="B96" s="262"/>
      <c r="C96" s="262"/>
      <c r="D96" s="262"/>
      <c r="E96" s="262"/>
      <c r="F96" s="262"/>
      <c r="G96" s="13">
        <v>85</v>
      </c>
      <c r="H96" s="34">
        <v>0</v>
      </c>
      <c r="I96" s="34">
        <v>0</v>
      </c>
      <c r="J96" s="34">
        <v>0</v>
      </c>
      <c r="K96" s="34">
        <v>0</v>
      </c>
    </row>
    <row r="97" spans="1:11" ht="22.2" customHeight="1" x14ac:dyDescent="0.25">
      <c r="A97" s="262" t="s">
        <v>433</v>
      </c>
      <c r="B97" s="262"/>
      <c r="C97" s="262"/>
      <c r="D97" s="262"/>
      <c r="E97" s="262"/>
      <c r="F97" s="262"/>
      <c r="G97" s="13">
        <v>86</v>
      </c>
      <c r="H97" s="34">
        <v>0</v>
      </c>
      <c r="I97" s="34">
        <v>0</v>
      </c>
      <c r="J97" s="34">
        <v>0</v>
      </c>
      <c r="K97" s="34">
        <v>0</v>
      </c>
    </row>
    <row r="98" spans="1:11" ht="22.2" customHeight="1" x14ac:dyDescent="0.25">
      <c r="A98" s="247" t="s">
        <v>434</v>
      </c>
      <c r="B98" s="247"/>
      <c r="C98" s="247"/>
      <c r="D98" s="247"/>
      <c r="E98" s="247"/>
      <c r="F98" s="247"/>
      <c r="G98" s="14">
        <v>87</v>
      </c>
      <c r="H98" s="112">
        <f>SUM(H99:H106)</f>
        <v>-2490174</v>
      </c>
      <c r="I98" s="112">
        <f>SUM(I99:I106)</f>
        <v>-226560</v>
      </c>
      <c r="J98" s="112">
        <f t="shared" ref="J98:K98" si="9">SUM(J99:J106)</f>
        <v>-1185371</v>
      </c>
      <c r="K98" s="112">
        <f t="shared" si="9"/>
        <v>-30759</v>
      </c>
    </row>
    <row r="99" spans="1:11" ht="14.25" customHeight="1" x14ac:dyDescent="0.25">
      <c r="A99" s="262" t="s">
        <v>435</v>
      </c>
      <c r="B99" s="262"/>
      <c r="C99" s="262"/>
      <c r="D99" s="262"/>
      <c r="E99" s="262"/>
      <c r="F99" s="262"/>
      <c r="G99" s="13">
        <v>88</v>
      </c>
      <c r="H99" s="34">
        <v>-2490174</v>
      </c>
      <c r="I99" s="34">
        <v>-226560</v>
      </c>
      <c r="J99" s="34">
        <v>-1185371</v>
      </c>
      <c r="K99" s="34">
        <v>-30759</v>
      </c>
    </row>
    <row r="100" spans="1:11" ht="24" customHeight="1" x14ac:dyDescent="0.25">
      <c r="A100" s="262" t="s">
        <v>436</v>
      </c>
      <c r="B100" s="262"/>
      <c r="C100" s="262"/>
      <c r="D100" s="262"/>
      <c r="E100" s="262"/>
      <c r="F100" s="262"/>
      <c r="G100" s="13">
        <v>89</v>
      </c>
      <c r="H100" s="34">
        <v>0</v>
      </c>
      <c r="I100" s="34">
        <v>0</v>
      </c>
      <c r="J100" s="34">
        <v>0</v>
      </c>
      <c r="K100" s="34">
        <v>0</v>
      </c>
    </row>
    <row r="101" spans="1:11" x14ac:dyDescent="0.25">
      <c r="A101" s="262" t="s">
        <v>437</v>
      </c>
      <c r="B101" s="262"/>
      <c r="C101" s="262"/>
      <c r="D101" s="262"/>
      <c r="E101" s="262"/>
      <c r="F101" s="262"/>
      <c r="G101" s="13">
        <v>90</v>
      </c>
      <c r="H101" s="34">
        <v>0</v>
      </c>
      <c r="I101" s="34">
        <v>0</v>
      </c>
      <c r="J101" s="34">
        <v>0</v>
      </c>
      <c r="K101" s="34">
        <v>0</v>
      </c>
    </row>
    <row r="102" spans="1:11" ht="27.75" customHeight="1" x14ac:dyDescent="0.25">
      <c r="A102" s="224" t="s">
        <v>438</v>
      </c>
      <c r="B102" s="224"/>
      <c r="C102" s="224"/>
      <c r="D102" s="224"/>
      <c r="E102" s="224"/>
      <c r="F102" s="224"/>
      <c r="G102" s="13">
        <v>91</v>
      </c>
      <c r="H102" s="34">
        <v>0</v>
      </c>
      <c r="I102" s="34">
        <v>0</v>
      </c>
      <c r="J102" s="34">
        <v>0</v>
      </c>
      <c r="K102" s="34">
        <v>0</v>
      </c>
    </row>
    <row r="103" spans="1:11" ht="27.75" customHeight="1" x14ac:dyDescent="0.25">
      <c r="A103" s="224" t="s">
        <v>439</v>
      </c>
      <c r="B103" s="224"/>
      <c r="C103" s="224"/>
      <c r="D103" s="224"/>
      <c r="E103" s="224"/>
      <c r="F103" s="224"/>
      <c r="G103" s="13">
        <v>92</v>
      </c>
      <c r="H103" s="34">
        <v>0</v>
      </c>
      <c r="I103" s="34">
        <v>0</v>
      </c>
      <c r="J103" s="34">
        <v>0</v>
      </c>
      <c r="K103" s="34">
        <v>0</v>
      </c>
    </row>
    <row r="104" spans="1:11" ht="14.25" customHeight="1" x14ac:dyDescent="0.25">
      <c r="A104" s="224" t="s">
        <v>440</v>
      </c>
      <c r="B104" s="224"/>
      <c r="C104" s="224"/>
      <c r="D104" s="224"/>
      <c r="E104" s="224"/>
      <c r="F104" s="224"/>
      <c r="G104" s="13">
        <v>93</v>
      </c>
      <c r="H104" s="34">
        <v>0</v>
      </c>
      <c r="I104" s="34">
        <v>0</v>
      </c>
      <c r="J104" s="34">
        <v>0</v>
      </c>
      <c r="K104" s="34">
        <v>0</v>
      </c>
    </row>
    <row r="105" spans="1:11" ht="15.75" customHeight="1" x14ac:dyDescent="0.25">
      <c r="A105" s="224" t="s">
        <v>441</v>
      </c>
      <c r="B105" s="224"/>
      <c r="C105" s="224"/>
      <c r="D105" s="224"/>
      <c r="E105" s="224"/>
      <c r="F105" s="224"/>
      <c r="G105" s="13">
        <v>94</v>
      </c>
      <c r="H105" s="34">
        <v>0</v>
      </c>
      <c r="I105" s="34">
        <v>0</v>
      </c>
      <c r="J105" s="34">
        <v>0</v>
      </c>
      <c r="K105" s="34">
        <v>0</v>
      </c>
    </row>
    <row r="106" spans="1:11" ht="17.25" customHeight="1" x14ac:dyDescent="0.25">
      <c r="A106" s="224" t="s">
        <v>442</v>
      </c>
      <c r="B106" s="224"/>
      <c r="C106" s="224"/>
      <c r="D106" s="224"/>
      <c r="E106" s="224"/>
      <c r="F106" s="224"/>
      <c r="G106" s="13">
        <v>95</v>
      </c>
      <c r="H106" s="34">
        <v>0</v>
      </c>
      <c r="I106" s="34">
        <v>0</v>
      </c>
      <c r="J106" s="34">
        <v>0</v>
      </c>
      <c r="K106" s="34">
        <v>0</v>
      </c>
    </row>
    <row r="107" spans="1:11" ht="27.75" customHeight="1" x14ac:dyDescent="0.25">
      <c r="A107" s="224" t="s">
        <v>443</v>
      </c>
      <c r="B107" s="224"/>
      <c r="C107" s="224"/>
      <c r="D107" s="224"/>
      <c r="E107" s="224"/>
      <c r="F107" s="224"/>
      <c r="G107" s="13">
        <v>96</v>
      </c>
      <c r="H107" s="34">
        <v>0</v>
      </c>
      <c r="I107" s="34">
        <v>0</v>
      </c>
      <c r="J107" s="34">
        <v>0</v>
      </c>
      <c r="K107" s="34">
        <v>0</v>
      </c>
    </row>
    <row r="108" spans="1:11" ht="22.95" customHeight="1" x14ac:dyDescent="0.25">
      <c r="A108" s="226" t="s">
        <v>444</v>
      </c>
      <c r="B108" s="226"/>
      <c r="C108" s="226"/>
      <c r="D108" s="226"/>
      <c r="E108" s="226"/>
      <c r="F108" s="226"/>
      <c r="G108" s="14">
        <v>97</v>
      </c>
      <c r="H108" s="111">
        <f>H91+H98-H107-H97</f>
        <v>-2490174</v>
      </c>
      <c r="I108" s="111">
        <f>I91+I98-I107-I97</f>
        <v>-226560</v>
      </c>
      <c r="J108" s="111">
        <f t="shared" ref="J108:K108" si="10">J91+J98-J107-J97</f>
        <v>-1185371</v>
      </c>
      <c r="K108" s="111">
        <f t="shared" si="10"/>
        <v>-30759</v>
      </c>
    </row>
    <row r="109" spans="1:11" ht="22.95" customHeight="1" x14ac:dyDescent="0.25">
      <c r="A109" s="226" t="s">
        <v>445</v>
      </c>
      <c r="B109" s="226"/>
      <c r="C109" s="226"/>
      <c r="D109" s="226"/>
      <c r="E109" s="226"/>
      <c r="F109" s="226"/>
      <c r="G109" s="14">
        <v>98</v>
      </c>
      <c r="H109" s="111">
        <f>H89+H108</f>
        <v>-993089</v>
      </c>
      <c r="I109" s="111">
        <f>I89+I108</f>
        <v>336597</v>
      </c>
      <c r="J109" s="111">
        <f t="shared" ref="J109:K109" si="11">J89+J108</f>
        <v>4314277</v>
      </c>
      <c r="K109" s="111">
        <f t="shared" si="11"/>
        <v>4361639</v>
      </c>
    </row>
    <row r="110" spans="1:11" x14ac:dyDescent="0.25">
      <c r="A110" s="242" t="s">
        <v>224</v>
      </c>
      <c r="B110" s="242"/>
      <c r="C110" s="242"/>
      <c r="D110" s="242"/>
      <c r="E110" s="242"/>
      <c r="F110" s="242"/>
      <c r="G110" s="257"/>
      <c r="H110" s="257"/>
      <c r="I110" s="257"/>
      <c r="J110" s="258"/>
      <c r="K110" s="258"/>
    </row>
    <row r="111" spans="1:11" ht="27" customHeight="1" x14ac:dyDescent="0.25">
      <c r="A111" s="244" t="s">
        <v>446</v>
      </c>
      <c r="B111" s="245"/>
      <c r="C111" s="245"/>
      <c r="D111" s="245"/>
      <c r="E111" s="245"/>
      <c r="F111" s="245"/>
      <c r="G111" s="14">
        <v>99</v>
      </c>
      <c r="H111" s="111">
        <f>H112+H113</f>
        <v>-993089</v>
      </c>
      <c r="I111" s="111">
        <f>I112+I113</f>
        <v>336824</v>
      </c>
      <c r="J111" s="111">
        <f>J112+J113</f>
        <v>4314277</v>
      </c>
      <c r="K111" s="111">
        <f>K112+K113</f>
        <v>4361638</v>
      </c>
    </row>
    <row r="112" spans="1:11" x14ac:dyDescent="0.25">
      <c r="A112" s="246" t="s">
        <v>225</v>
      </c>
      <c r="B112" s="246"/>
      <c r="C112" s="246"/>
      <c r="D112" s="246"/>
      <c r="E112" s="246"/>
      <c r="F112" s="246"/>
      <c r="G112" s="13">
        <v>100</v>
      </c>
      <c r="H112" s="34">
        <v>443135</v>
      </c>
      <c r="I112" s="34">
        <v>1126755</v>
      </c>
      <c r="J112" s="34">
        <v>8225149</v>
      </c>
      <c r="K112" s="34">
        <v>5824232</v>
      </c>
    </row>
    <row r="113" spans="1:11" x14ac:dyDescent="0.25">
      <c r="A113" s="246" t="s">
        <v>226</v>
      </c>
      <c r="B113" s="246"/>
      <c r="C113" s="246"/>
      <c r="D113" s="246"/>
      <c r="E113" s="246"/>
      <c r="F113" s="246"/>
      <c r="G113" s="13">
        <v>101</v>
      </c>
      <c r="H113" s="34">
        <v>-1436224</v>
      </c>
      <c r="I113" s="34">
        <v>-789931</v>
      </c>
      <c r="J113" s="34">
        <v>-3910872</v>
      </c>
      <c r="K113" s="34">
        <v>-1462594</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2" zoomScaleNormal="100" workbookViewId="0">
      <selection activeCell="A58" sqref="A58:F58"/>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65" t="s">
        <v>227</v>
      </c>
      <c r="B1" s="272"/>
      <c r="C1" s="272"/>
      <c r="D1" s="272"/>
      <c r="E1" s="272"/>
      <c r="F1" s="272"/>
      <c r="G1" s="272"/>
      <c r="H1" s="272"/>
      <c r="I1" s="272"/>
    </row>
    <row r="2" spans="1:9" x14ac:dyDescent="0.25">
      <c r="A2" s="264" t="s">
        <v>618</v>
      </c>
      <c r="B2" s="230"/>
      <c r="C2" s="230"/>
      <c r="D2" s="230"/>
      <c r="E2" s="230"/>
      <c r="F2" s="230"/>
      <c r="G2" s="230"/>
      <c r="H2" s="230"/>
      <c r="I2" s="230"/>
    </row>
    <row r="3" spans="1:9" x14ac:dyDescent="0.25">
      <c r="A3" s="280" t="s">
        <v>497</v>
      </c>
      <c r="B3" s="281"/>
      <c r="C3" s="281"/>
      <c r="D3" s="281"/>
      <c r="E3" s="281"/>
      <c r="F3" s="281"/>
      <c r="G3" s="281"/>
      <c r="H3" s="281"/>
      <c r="I3" s="281"/>
    </row>
    <row r="4" spans="1:9" x14ac:dyDescent="0.25">
      <c r="A4" s="276" t="s">
        <v>664</v>
      </c>
      <c r="B4" s="233"/>
      <c r="C4" s="233"/>
      <c r="D4" s="233"/>
      <c r="E4" s="233"/>
      <c r="F4" s="233"/>
      <c r="G4" s="233"/>
      <c r="H4" s="233"/>
      <c r="I4" s="234"/>
    </row>
    <row r="5" spans="1:9" ht="22.8" thickBot="1" x14ac:dyDescent="0.3">
      <c r="A5" s="288" t="s">
        <v>228</v>
      </c>
      <c r="B5" s="289"/>
      <c r="C5" s="289"/>
      <c r="D5" s="289"/>
      <c r="E5" s="289"/>
      <c r="F5" s="290"/>
      <c r="G5" s="18" t="s">
        <v>229</v>
      </c>
      <c r="H5" s="35" t="s">
        <v>230</v>
      </c>
      <c r="I5" s="35" t="s">
        <v>231</v>
      </c>
    </row>
    <row r="6" spans="1:9" x14ac:dyDescent="0.25">
      <c r="A6" s="291">
        <v>1</v>
      </c>
      <c r="B6" s="292"/>
      <c r="C6" s="292"/>
      <c r="D6" s="292"/>
      <c r="E6" s="292"/>
      <c r="F6" s="293"/>
      <c r="G6" s="19">
        <v>2</v>
      </c>
      <c r="H6" s="36" t="s">
        <v>232</v>
      </c>
      <c r="I6" s="36" t="s">
        <v>233</v>
      </c>
    </row>
    <row r="7" spans="1:9" x14ac:dyDescent="0.25">
      <c r="A7" s="294" t="s">
        <v>234</v>
      </c>
      <c r="B7" s="295"/>
      <c r="C7" s="295"/>
      <c r="D7" s="295"/>
      <c r="E7" s="295"/>
      <c r="F7" s="295"/>
      <c r="G7" s="295"/>
      <c r="H7" s="295"/>
      <c r="I7" s="296"/>
    </row>
    <row r="8" spans="1:9" ht="12.75" customHeight="1" x14ac:dyDescent="0.25">
      <c r="A8" s="297" t="s">
        <v>235</v>
      </c>
      <c r="B8" s="298"/>
      <c r="C8" s="298"/>
      <c r="D8" s="298"/>
      <c r="E8" s="298"/>
      <c r="F8" s="299"/>
      <c r="G8" s="20">
        <v>1</v>
      </c>
      <c r="H8" s="37">
        <v>3288916</v>
      </c>
      <c r="I8" s="37">
        <v>6007495</v>
      </c>
    </row>
    <row r="9" spans="1:9" ht="12.75" customHeight="1" x14ac:dyDescent="0.25">
      <c r="A9" s="285" t="s">
        <v>236</v>
      </c>
      <c r="B9" s="286"/>
      <c r="C9" s="286"/>
      <c r="D9" s="286"/>
      <c r="E9" s="286"/>
      <c r="F9" s="287"/>
      <c r="G9" s="21">
        <v>2</v>
      </c>
      <c r="H9" s="38">
        <f>H10+H11+H12+H13+H14+H15+H16+H17</f>
        <v>14803253</v>
      </c>
      <c r="I9" s="38">
        <f>I10+I11+I12+I13+I14+I15+I16+I17</f>
        <v>17206357</v>
      </c>
    </row>
    <row r="10" spans="1:9" ht="12.75" customHeight="1" x14ac:dyDescent="0.25">
      <c r="A10" s="277" t="s">
        <v>237</v>
      </c>
      <c r="B10" s="278"/>
      <c r="C10" s="278"/>
      <c r="D10" s="278"/>
      <c r="E10" s="278"/>
      <c r="F10" s="279"/>
      <c r="G10" s="22">
        <v>3</v>
      </c>
      <c r="H10" s="39">
        <v>13850372</v>
      </c>
      <c r="I10" s="39">
        <v>16399254</v>
      </c>
    </row>
    <row r="11" spans="1:9" ht="22.2" customHeight="1" x14ac:dyDescent="0.25">
      <c r="A11" s="277" t="s">
        <v>238</v>
      </c>
      <c r="B11" s="278"/>
      <c r="C11" s="278"/>
      <c r="D11" s="278"/>
      <c r="E11" s="278"/>
      <c r="F11" s="279"/>
      <c r="G11" s="22">
        <v>4</v>
      </c>
      <c r="H11" s="39">
        <v>0</v>
      </c>
      <c r="I11" s="39">
        <v>156756</v>
      </c>
    </row>
    <row r="12" spans="1:9" ht="23.4" customHeight="1" x14ac:dyDescent="0.25">
      <c r="A12" s="277" t="s">
        <v>239</v>
      </c>
      <c r="B12" s="278"/>
      <c r="C12" s="278"/>
      <c r="D12" s="278"/>
      <c r="E12" s="278"/>
      <c r="F12" s="279"/>
      <c r="G12" s="22">
        <v>5</v>
      </c>
      <c r="H12" s="39">
        <v>0</v>
      </c>
      <c r="I12" s="39">
        <v>0</v>
      </c>
    </row>
    <row r="13" spans="1:9" ht="12.75" customHeight="1" x14ac:dyDescent="0.25">
      <c r="A13" s="277" t="s">
        <v>240</v>
      </c>
      <c r="B13" s="278"/>
      <c r="C13" s="278"/>
      <c r="D13" s="278"/>
      <c r="E13" s="278"/>
      <c r="F13" s="279"/>
      <c r="G13" s="22">
        <v>6</v>
      </c>
      <c r="H13" s="39">
        <v>-251778</v>
      </c>
      <c r="I13" s="39">
        <v>-1574370</v>
      </c>
    </row>
    <row r="14" spans="1:9" ht="12.75" customHeight="1" x14ac:dyDescent="0.25">
      <c r="A14" s="277" t="s">
        <v>241</v>
      </c>
      <c r="B14" s="278"/>
      <c r="C14" s="278"/>
      <c r="D14" s="278"/>
      <c r="E14" s="278"/>
      <c r="F14" s="279"/>
      <c r="G14" s="22">
        <v>7</v>
      </c>
      <c r="H14" s="39">
        <v>5058850</v>
      </c>
      <c r="I14" s="39">
        <v>6047904</v>
      </c>
    </row>
    <row r="15" spans="1:9" ht="12.75" customHeight="1" x14ac:dyDescent="0.25">
      <c r="A15" s="277" t="s">
        <v>242</v>
      </c>
      <c r="B15" s="278"/>
      <c r="C15" s="278"/>
      <c r="D15" s="278"/>
      <c r="E15" s="278"/>
      <c r="F15" s="279"/>
      <c r="G15" s="22">
        <v>8</v>
      </c>
      <c r="H15" s="39">
        <v>-370346</v>
      </c>
      <c r="I15" s="39">
        <v>-257239</v>
      </c>
    </row>
    <row r="16" spans="1:9" ht="12.75" customHeight="1" x14ac:dyDescent="0.25">
      <c r="A16" s="277" t="s">
        <v>243</v>
      </c>
      <c r="B16" s="278"/>
      <c r="C16" s="278"/>
      <c r="D16" s="278"/>
      <c r="E16" s="278"/>
      <c r="F16" s="279"/>
      <c r="G16" s="22">
        <v>9</v>
      </c>
      <c r="H16" s="39">
        <v>-1643931</v>
      </c>
      <c r="I16" s="39">
        <v>-1656466</v>
      </c>
    </row>
    <row r="17" spans="1:9" ht="25.2" customHeight="1" x14ac:dyDescent="0.25">
      <c r="A17" s="277" t="s">
        <v>244</v>
      </c>
      <c r="B17" s="278"/>
      <c r="C17" s="278"/>
      <c r="D17" s="278"/>
      <c r="E17" s="278"/>
      <c r="F17" s="279"/>
      <c r="G17" s="22">
        <v>10</v>
      </c>
      <c r="H17" s="39">
        <v>-1839914</v>
      </c>
      <c r="I17" s="39">
        <v>-1909482</v>
      </c>
    </row>
    <row r="18" spans="1:9" ht="28.2" customHeight="1" x14ac:dyDescent="0.25">
      <c r="A18" s="282" t="s">
        <v>245</v>
      </c>
      <c r="B18" s="283"/>
      <c r="C18" s="283"/>
      <c r="D18" s="283"/>
      <c r="E18" s="283"/>
      <c r="F18" s="284"/>
      <c r="G18" s="21">
        <v>11</v>
      </c>
      <c r="H18" s="38">
        <f>H8+H9</f>
        <v>18092169</v>
      </c>
      <c r="I18" s="38">
        <f>I8+I9</f>
        <v>23213852</v>
      </c>
    </row>
    <row r="19" spans="1:9" ht="12.75" customHeight="1" x14ac:dyDescent="0.25">
      <c r="A19" s="285" t="s">
        <v>246</v>
      </c>
      <c r="B19" s="286"/>
      <c r="C19" s="286"/>
      <c r="D19" s="286"/>
      <c r="E19" s="286"/>
      <c r="F19" s="287"/>
      <c r="G19" s="21">
        <v>12</v>
      </c>
      <c r="H19" s="38">
        <f>H20+H21+H22+H23</f>
        <v>1083686</v>
      </c>
      <c r="I19" s="38">
        <f>I20+I21+I22+I23</f>
        <v>-5855188</v>
      </c>
    </row>
    <row r="20" spans="1:9" ht="12.75" customHeight="1" x14ac:dyDescent="0.25">
      <c r="A20" s="277" t="s">
        <v>247</v>
      </c>
      <c r="B20" s="278"/>
      <c r="C20" s="278"/>
      <c r="D20" s="278"/>
      <c r="E20" s="278"/>
      <c r="F20" s="279"/>
      <c r="G20" s="22">
        <v>13</v>
      </c>
      <c r="H20" s="39">
        <v>2881595</v>
      </c>
      <c r="I20" s="39">
        <v>6233433</v>
      </c>
    </row>
    <row r="21" spans="1:9" ht="12.75" customHeight="1" x14ac:dyDescent="0.25">
      <c r="A21" s="277" t="s">
        <v>248</v>
      </c>
      <c r="B21" s="278"/>
      <c r="C21" s="278"/>
      <c r="D21" s="278"/>
      <c r="E21" s="278"/>
      <c r="F21" s="279"/>
      <c r="G21" s="22">
        <v>14</v>
      </c>
      <c r="H21" s="39">
        <v>659766</v>
      </c>
      <c r="I21" s="39">
        <v>-6454771</v>
      </c>
    </row>
    <row r="22" spans="1:9" ht="12.75" customHeight="1" x14ac:dyDescent="0.25">
      <c r="A22" s="277" t="s">
        <v>249</v>
      </c>
      <c r="B22" s="278"/>
      <c r="C22" s="278"/>
      <c r="D22" s="278"/>
      <c r="E22" s="278"/>
      <c r="F22" s="279"/>
      <c r="G22" s="22">
        <v>15</v>
      </c>
      <c r="H22" s="39">
        <v>396602</v>
      </c>
      <c r="I22" s="39">
        <v>-429480</v>
      </c>
    </row>
    <row r="23" spans="1:9" ht="12.75" customHeight="1" x14ac:dyDescent="0.25">
      <c r="A23" s="277" t="s">
        <v>250</v>
      </c>
      <c r="B23" s="278"/>
      <c r="C23" s="278"/>
      <c r="D23" s="278"/>
      <c r="E23" s="278"/>
      <c r="F23" s="279"/>
      <c r="G23" s="22">
        <v>16</v>
      </c>
      <c r="H23" s="39">
        <v>-2854277</v>
      </c>
      <c r="I23" s="39">
        <v>-5204370</v>
      </c>
    </row>
    <row r="24" spans="1:9" ht="12.75" customHeight="1" x14ac:dyDescent="0.25">
      <c r="A24" s="282" t="s">
        <v>251</v>
      </c>
      <c r="B24" s="283"/>
      <c r="C24" s="283"/>
      <c r="D24" s="283"/>
      <c r="E24" s="283"/>
      <c r="F24" s="284"/>
      <c r="G24" s="21">
        <v>17</v>
      </c>
      <c r="H24" s="38">
        <f>H18+H19</f>
        <v>19175855</v>
      </c>
      <c r="I24" s="38">
        <f>I18+I19</f>
        <v>17358664</v>
      </c>
    </row>
    <row r="25" spans="1:9" ht="12.75" customHeight="1" x14ac:dyDescent="0.25">
      <c r="A25" s="273" t="s">
        <v>252</v>
      </c>
      <c r="B25" s="274"/>
      <c r="C25" s="274"/>
      <c r="D25" s="274"/>
      <c r="E25" s="274"/>
      <c r="F25" s="275"/>
      <c r="G25" s="22">
        <v>18</v>
      </c>
      <c r="H25" s="39">
        <v>-4025357</v>
      </c>
      <c r="I25" s="39">
        <v>-6358502</v>
      </c>
    </row>
    <row r="26" spans="1:9" ht="12.75" customHeight="1" x14ac:dyDescent="0.25">
      <c r="A26" s="273" t="s">
        <v>253</v>
      </c>
      <c r="B26" s="274"/>
      <c r="C26" s="274"/>
      <c r="D26" s="274"/>
      <c r="E26" s="274"/>
      <c r="F26" s="275"/>
      <c r="G26" s="22">
        <v>19</v>
      </c>
      <c r="H26" s="39">
        <v>-1791831</v>
      </c>
      <c r="I26" s="39">
        <v>-2418259</v>
      </c>
    </row>
    <row r="27" spans="1:9" ht="25.95" customHeight="1" x14ac:dyDescent="0.25">
      <c r="A27" s="300" t="s">
        <v>254</v>
      </c>
      <c r="B27" s="301"/>
      <c r="C27" s="301"/>
      <c r="D27" s="301"/>
      <c r="E27" s="301"/>
      <c r="F27" s="302"/>
      <c r="G27" s="23">
        <v>20</v>
      </c>
      <c r="H27" s="40">
        <f>H24+H25+H26</f>
        <v>13358667</v>
      </c>
      <c r="I27" s="40">
        <f>I24+I25+I26</f>
        <v>8581903</v>
      </c>
    </row>
    <row r="28" spans="1:9" x14ac:dyDescent="0.25">
      <c r="A28" s="294" t="s">
        <v>255</v>
      </c>
      <c r="B28" s="295"/>
      <c r="C28" s="295"/>
      <c r="D28" s="295"/>
      <c r="E28" s="295"/>
      <c r="F28" s="295"/>
      <c r="G28" s="295"/>
      <c r="H28" s="295"/>
      <c r="I28" s="296"/>
    </row>
    <row r="29" spans="1:9" ht="30.6" customHeight="1" x14ac:dyDescent="0.25">
      <c r="A29" s="297" t="s">
        <v>256</v>
      </c>
      <c r="B29" s="298"/>
      <c r="C29" s="298"/>
      <c r="D29" s="298"/>
      <c r="E29" s="298"/>
      <c r="F29" s="299"/>
      <c r="G29" s="20">
        <v>21</v>
      </c>
      <c r="H29" s="41">
        <v>0</v>
      </c>
      <c r="I29" s="41">
        <v>0</v>
      </c>
    </row>
    <row r="30" spans="1:9" ht="12.75" customHeight="1" x14ac:dyDescent="0.25">
      <c r="A30" s="273" t="s">
        <v>257</v>
      </c>
      <c r="B30" s="274"/>
      <c r="C30" s="274"/>
      <c r="D30" s="274"/>
      <c r="E30" s="274"/>
      <c r="F30" s="275"/>
      <c r="G30" s="22">
        <v>22</v>
      </c>
      <c r="H30" s="42">
        <v>0</v>
      </c>
      <c r="I30" s="42">
        <v>0</v>
      </c>
    </row>
    <row r="31" spans="1:9" ht="12.75" customHeight="1" x14ac:dyDescent="0.25">
      <c r="A31" s="273" t="s">
        <v>258</v>
      </c>
      <c r="B31" s="274"/>
      <c r="C31" s="274"/>
      <c r="D31" s="274"/>
      <c r="E31" s="274"/>
      <c r="F31" s="275"/>
      <c r="G31" s="22">
        <v>23</v>
      </c>
      <c r="H31" s="42">
        <v>0</v>
      </c>
      <c r="I31" s="42">
        <v>0</v>
      </c>
    </row>
    <row r="32" spans="1:9" ht="12.75" customHeight="1" x14ac:dyDescent="0.25">
      <c r="A32" s="273" t="s">
        <v>259</v>
      </c>
      <c r="B32" s="274"/>
      <c r="C32" s="274"/>
      <c r="D32" s="274"/>
      <c r="E32" s="274"/>
      <c r="F32" s="275"/>
      <c r="G32" s="22">
        <v>24</v>
      </c>
      <c r="H32" s="42">
        <v>0</v>
      </c>
      <c r="I32" s="42">
        <v>0</v>
      </c>
    </row>
    <row r="33" spans="1:9" ht="12.75" customHeight="1" x14ac:dyDescent="0.25">
      <c r="A33" s="273" t="s">
        <v>260</v>
      </c>
      <c r="B33" s="274"/>
      <c r="C33" s="274"/>
      <c r="D33" s="274"/>
      <c r="E33" s="274"/>
      <c r="F33" s="275"/>
      <c r="G33" s="22">
        <v>25</v>
      </c>
      <c r="H33" s="42">
        <v>285658</v>
      </c>
      <c r="I33" s="42">
        <v>0</v>
      </c>
    </row>
    <row r="34" spans="1:9" ht="12.75" customHeight="1" x14ac:dyDescent="0.25">
      <c r="A34" s="273" t="s">
        <v>261</v>
      </c>
      <c r="B34" s="274"/>
      <c r="C34" s="274"/>
      <c r="D34" s="274"/>
      <c r="E34" s="274"/>
      <c r="F34" s="275"/>
      <c r="G34" s="22">
        <v>26</v>
      </c>
      <c r="H34" s="42">
        <v>0</v>
      </c>
      <c r="I34" s="42">
        <v>0</v>
      </c>
    </row>
    <row r="35" spans="1:9" ht="26.4" customHeight="1" x14ac:dyDescent="0.25">
      <c r="A35" s="282" t="s">
        <v>262</v>
      </c>
      <c r="B35" s="283"/>
      <c r="C35" s="283"/>
      <c r="D35" s="283"/>
      <c r="E35" s="283"/>
      <c r="F35" s="284"/>
      <c r="G35" s="21">
        <v>27</v>
      </c>
      <c r="H35" s="43">
        <f>H29+H30+H31+H32+H33+H34</f>
        <v>285658</v>
      </c>
      <c r="I35" s="43">
        <f>I29+I30+I31+I32+I33+I34</f>
        <v>0</v>
      </c>
    </row>
    <row r="36" spans="1:9" ht="22.95" customHeight="1" x14ac:dyDescent="0.25">
      <c r="A36" s="273" t="s">
        <v>263</v>
      </c>
      <c r="B36" s="274"/>
      <c r="C36" s="274"/>
      <c r="D36" s="274"/>
      <c r="E36" s="274"/>
      <c r="F36" s="275"/>
      <c r="G36" s="22">
        <v>28</v>
      </c>
      <c r="H36" s="42">
        <v>-14091775</v>
      </c>
      <c r="I36" s="42">
        <v>-13695712</v>
      </c>
    </row>
    <row r="37" spans="1:9" ht="12.75" customHeight="1" x14ac:dyDescent="0.25">
      <c r="A37" s="273" t="s">
        <v>264</v>
      </c>
      <c r="B37" s="274"/>
      <c r="C37" s="274"/>
      <c r="D37" s="274"/>
      <c r="E37" s="274"/>
      <c r="F37" s="275"/>
      <c r="G37" s="22">
        <v>29</v>
      </c>
      <c r="H37" s="42">
        <v>0</v>
      </c>
      <c r="I37" s="42">
        <v>0</v>
      </c>
    </row>
    <row r="38" spans="1:9" ht="12.75" customHeight="1" x14ac:dyDescent="0.25">
      <c r="A38" s="273" t="s">
        <v>265</v>
      </c>
      <c r="B38" s="274"/>
      <c r="C38" s="274"/>
      <c r="D38" s="274"/>
      <c r="E38" s="274"/>
      <c r="F38" s="275"/>
      <c r="G38" s="22">
        <v>30</v>
      </c>
      <c r="H38" s="42">
        <v>0</v>
      </c>
      <c r="I38" s="42">
        <v>-4971731</v>
      </c>
    </row>
    <row r="39" spans="1:9" ht="12.75" customHeight="1" x14ac:dyDescent="0.25">
      <c r="A39" s="273" t="s">
        <v>266</v>
      </c>
      <c r="B39" s="274"/>
      <c r="C39" s="274"/>
      <c r="D39" s="274"/>
      <c r="E39" s="274"/>
      <c r="F39" s="275"/>
      <c r="G39" s="22">
        <v>31</v>
      </c>
      <c r="H39" s="42">
        <v>0</v>
      </c>
      <c r="I39" s="42">
        <v>-2662</v>
      </c>
    </row>
    <row r="40" spans="1:9" ht="12.75" customHeight="1" x14ac:dyDescent="0.25">
      <c r="A40" s="273" t="s">
        <v>267</v>
      </c>
      <c r="B40" s="274"/>
      <c r="C40" s="274"/>
      <c r="D40" s="274"/>
      <c r="E40" s="274"/>
      <c r="F40" s="275"/>
      <c r="G40" s="22">
        <v>32</v>
      </c>
      <c r="H40" s="42">
        <v>-3233321</v>
      </c>
      <c r="I40" s="42">
        <v>0</v>
      </c>
    </row>
    <row r="41" spans="1:9" ht="24" customHeight="1" x14ac:dyDescent="0.25">
      <c r="A41" s="282" t="s">
        <v>268</v>
      </c>
      <c r="B41" s="283"/>
      <c r="C41" s="283"/>
      <c r="D41" s="283"/>
      <c r="E41" s="283"/>
      <c r="F41" s="284"/>
      <c r="G41" s="21">
        <v>33</v>
      </c>
      <c r="H41" s="43">
        <f>H36+H37+H38+H39+H40</f>
        <v>-17325096</v>
      </c>
      <c r="I41" s="43">
        <f>I36+I37+I38+I39+I40</f>
        <v>-18670105</v>
      </c>
    </row>
    <row r="42" spans="1:9" ht="29.4" customHeight="1" x14ac:dyDescent="0.25">
      <c r="A42" s="300" t="s">
        <v>269</v>
      </c>
      <c r="B42" s="301"/>
      <c r="C42" s="301"/>
      <c r="D42" s="301"/>
      <c r="E42" s="301"/>
      <c r="F42" s="302"/>
      <c r="G42" s="23">
        <v>34</v>
      </c>
      <c r="H42" s="44">
        <f>H35+H41</f>
        <v>-17039438</v>
      </c>
      <c r="I42" s="44">
        <f>I35+I41</f>
        <v>-18670105</v>
      </c>
    </row>
    <row r="43" spans="1:9" x14ac:dyDescent="0.25">
      <c r="A43" s="294" t="s">
        <v>270</v>
      </c>
      <c r="B43" s="295"/>
      <c r="C43" s="295"/>
      <c r="D43" s="295"/>
      <c r="E43" s="295"/>
      <c r="F43" s="295"/>
      <c r="G43" s="295"/>
      <c r="H43" s="295"/>
      <c r="I43" s="296"/>
    </row>
    <row r="44" spans="1:9" ht="12.75" customHeight="1" x14ac:dyDescent="0.25">
      <c r="A44" s="297" t="s">
        <v>271</v>
      </c>
      <c r="B44" s="298"/>
      <c r="C44" s="298"/>
      <c r="D44" s="298"/>
      <c r="E44" s="298"/>
      <c r="F44" s="299"/>
      <c r="G44" s="20">
        <v>35</v>
      </c>
      <c r="H44" s="41">
        <v>0</v>
      </c>
      <c r="I44" s="41">
        <v>0</v>
      </c>
    </row>
    <row r="45" spans="1:9" ht="25.2" customHeight="1" x14ac:dyDescent="0.25">
      <c r="A45" s="273" t="s">
        <v>272</v>
      </c>
      <c r="B45" s="274"/>
      <c r="C45" s="274"/>
      <c r="D45" s="274"/>
      <c r="E45" s="274"/>
      <c r="F45" s="275"/>
      <c r="G45" s="22">
        <v>36</v>
      </c>
      <c r="H45" s="42">
        <v>0</v>
      </c>
      <c r="I45" s="42">
        <v>0</v>
      </c>
    </row>
    <row r="46" spans="1:9" ht="12.75" customHeight="1" x14ac:dyDescent="0.25">
      <c r="A46" s="273" t="s">
        <v>273</v>
      </c>
      <c r="B46" s="274"/>
      <c r="C46" s="274"/>
      <c r="D46" s="274"/>
      <c r="E46" s="274"/>
      <c r="F46" s="275"/>
      <c r="G46" s="22">
        <v>37</v>
      </c>
      <c r="H46" s="42">
        <v>11030869</v>
      </c>
      <c r="I46" s="42">
        <v>67592172</v>
      </c>
    </row>
    <row r="47" spans="1:9" ht="12.75" customHeight="1" x14ac:dyDescent="0.25">
      <c r="A47" s="273" t="s">
        <v>274</v>
      </c>
      <c r="B47" s="274"/>
      <c r="C47" s="274"/>
      <c r="D47" s="274"/>
      <c r="E47" s="274"/>
      <c r="F47" s="275"/>
      <c r="G47" s="22">
        <v>38</v>
      </c>
      <c r="H47" s="42">
        <v>0</v>
      </c>
      <c r="I47" s="42">
        <v>57643098</v>
      </c>
    </row>
    <row r="48" spans="1:9" ht="22.2" customHeight="1" x14ac:dyDescent="0.25">
      <c r="A48" s="282" t="s">
        <v>275</v>
      </c>
      <c r="B48" s="283"/>
      <c r="C48" s="283"/>
      <c r="D48" s="283"/>
      <c r="E48" s="283"/>
      <c r="F48" s="284"/>
      <c r="G48" s="21">
        <v>39</v>
      </c>
      <c r="H48" s="43">
        <f>H44+H45+H46+H47</f>
        <v>11030869</v>
      </c>
      <c r="I48" s="43">
        <f>I44+I45+I46+I47</f>
        <v>125235270</v>
      </c>
    </row>
    <row r="49" spans="1:9" ht="24.6" customHeight="1" x14ac:dyDescent="0.25">
      <c r="A49" s="273" t="s">
        <v>276</v>
      </c>
      <c r="B49" s="274"/>
      <c r="C49" s="274"/>
      <c r="D49" s="274"/>
      <c r="E49" s="274"/>
      <c r="F49" s="275"/>
      <c r="G49" s="22">
        <v>40</v>
      </c>
      <c r="H49" s="42">
        <v>-6907655</v>
      </c>
      <c r="I49" s="42">
        <v>-80832820</v>
      </c>
    </row>
    <row r="50" spans="1:9" ht="12.75" customHeight="1" x14ac:dyDescent="0.25">
      <c r="A50" s="273" t="s">
        <v>277</v>
      </c>
      <c r="B50" s="274"/>
      <c r="C50" s="274"/>
      <c r="D50" s="274"/>
      <c r="E50" s="274"/>
      <c r="F50" s="275"/>
      <c r="G50" s="22">
        <v>41</v>
      </c>
      <c r="H50" s="42">
        <v>-1374845</v>
      </c>
      <c r="I50" s="42">
        <v>-2258674</v>
      </c>
    </row>
    <row r="51" spans="1:9" ht="12.75" customHeight="1" x14ac:dyDescent="0.25">
      <c r="A51" s="273" t="s">
        <v>278</v>
      </c>
      <c r="B51" s="274"/>
      <c r="C51" s="274"/>
      <c r="D51" s="274"/>
      <c r="E51" s="274"/>
      <c r="F51" s="275"/>
      <c r="G51" s="22">
        <v>42</v>
      </c>
      <c r="H51" s="42">
        <v>-3904015</v>
      </c>
      <c r="I51" s="42">
        <v>-4407868</v>
      </c>
    </row>
    <row r="52" spans="1:9" ht="22.95" customHeight="1" x14ac:dyDescent="0.25">
      <c r="A52" s="273" t="s">
        <v>279</v>
      </c>
      <c r="B52" s="274"/>
      <c r="C52" s="274"/>
      <c r="D52" s="274"/>
      <c r="E52" s="274"/>
      <c r="F52" s="275"/>
      <c r="G52" s="22">
        <v>43</v>
      </c>
      <c r="H52" s="42">
        <v>0</v>
      </c>
      <c r="I52" s="42">
        <v>0</v>
      </c>
    </row>
    <row r="53" spans="1:9" ht="12.75" customHeight="1" x14ac:dyDescent="0.25">
      <c r="A53" s="273" t="s">
        <v>280</v>
      </c>
      <c r="B53" s="274"/>
      <c r="C53" s="274"/>
      <c r="D53" s="274"/>
      <c r="E53" s="274"/>
      <c r="F53" s="275"/>
      <c r="G53" s="22">
        <v>44</v>
      </c>
      <c r="H53" s="42">
        <v>0</v>
      </c>
      <c r="I53" s="42">
        <v>-26951000</v>
      </c>
    </row>
    <row r="54" spans="1:9" ht="30.6" customHeight="1" x14ac:dyDescent="0.25">
      <c r="A54" s="282" t="s">
        <v>281</v>
      </c>
      <c r="B54" s="283"/>
      <c r="C54" s="283"/>
      <c r="D54" s="283"/>
      <c r="E54" s="283"/>
      <c r="F54" s="284"/>
      <c r="G54" s="21">
        <v>45</v>
      </c>
      <c r="H54" s="43">
        <f>H49+H50+H51+H52+H53</f>
        <v>-12186515</v>
      </c>
      <c r="I54" s="43">
        <f>I49+I50+I51+I52+I53</f>
        <v>-114450362</v>
      </c>
    </row>
    <row r="55" spans="1:9" ht="29.4" customHeight="1" x14ac:dyDescent="0.25">
      <c r="A55" s="303" t="s">
        <v>282</v>
      </c>
      <c r="B55" s="304"/>
      <c r="C55" s="304"/>
      <c r="D55" s="304"/>
      <c r="E55" s="304"/>
      <c r="F55" s="305"/>
      <c r="G55" s="21">
        <v>46</v>
      </c>
      <c r="H55" s="43">
        <f>H48+H54</f>
        <v>-1155646</v>
      </c>
      <c r="I55" s="43">
        <f>I48+I54</f>
        <v>10784908</v>
      </c>
    </row>
    <row r="56" spans="1:9" ht="32.4" customHeight="1" x14ac:dyDescent="0.25">
      <c r="A56" s="273" t="s">
        <v>283</v>
      </c>
      <c r="B56" s="274"/>
      <c r="C56" s="274"/>
      <c r="D56" s="274"/>
      <c r="E56" s="274"/>
      <c r="F56" s="275"/>
      <c r="G56" s="22">
        <v>47</v>
      </c>
      <c r="H56" s="42">
        <v>-2983808</v>
      </c>
      <c r="I56" s="42">
        <v>-1436238</v>
      </c>
    </row>
    <row r="57" spans="1:9" ht="26.4" customHeight="1" x14ac:dyDescent="0.25">
      <c r="A57" s="303" t="s">
        <v>284</v>
      </c>
      <c r="B57" s="304"/>
      <c r="C57" s="304"/>
      <c r="D57" s="304"/>
      <c r="E57" s="304"/>
      <c r="F57" s="305"/>
      <c r="G57" s="21">
        <v>48</v>
      </c>
      <c r="H57" s="43">
        <f>H27+H42+H55+H56</f>
        <v>-7820225</v>
      </c>
      <c r="I57" s="43">
        <f>I27+I42+I55+I56</f>
        <v>-739532</v>
      </c>
    </row>
    <row r="58" spans="1:9" ht="24" customHeight="1" x14ac:dyDescent="0.25">
      <c r="A58" s="306" t="s">
        <v>285</v>
      </c>
      <c r="B58" s="307"/>
      <c r="C58" s="307"/>
      <c r="D58" s="307"/>
      <c r="E58" s="307"/>
      <c r="F58" s="308"/>
      <c r="G58" s="22">
        <v>49</v>
      </c>
      <c r="H58" s="42">
        <v>57522788</v>
      </c>
      <c r="I58" s="42">
        <v>50636782</v>
      </c>
    </row>
    <row r="59" spans="1:9" ht="31.2" customHeight="1" x14ac:dyDescent="0.25">
      <c r="A59" s="300" t="s">
        <v>286</v>
      </c>
      <c r="B59" s="301"/>
      <c r="C59" s="301"/>
      <c r="D59" s="301"/>
      <c r="E59" s="301"/>
      <c r="F59" s="302"/>
      <c r="G59" s="23">
        <v>50</v>
      </c>
      <c r="H59" s="44">
        <f>H57+H58</f>
        <v>49702563</v>
      </c>
      <c r="I59" s="44">
        <f>I57+I58</f>
        <v>49897250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65" t="s">
        <v>287</v>
      </c>
      <c r="B1" s="272"/>
      <c r="C1" s="272"/>
      <c r="D1" s="272"/>
      <c r="E1" s="272"/>
      <c r="F1" s="272"/>
      <c r="G1" s="272"/>
      <c r="H1" s="272"/>
      <c r="I1" s="272"/>
    </row>
    <row r="2" spans="1:9" ht="12.75" customHeight="1" x14ac:dyDescent="0.25">
      <c r="A2" s="264" t="s">
        <v>617</v>
      </c>
      <c r="B2" s="230"/>
      <c r="C2" s="230"/>
      <c r="D2" s="230"/>
      <c r="E2" s="230"/>
      <c r="F2" s="230"/>
      <c r="G2" s="230"/>
      <c r="H2" s="230"/>
      <c r="I2" s="230"/>
    </row>
    <row r="3" spans="1:9" x14ac:dyDescent="0.25">
      <c r="A3" s="323" t="s">
        <v>497</v>
      </c>
      <c r="B3" s="324"/>
      <c r="C3" s="324"/>
      <c r="D3" s="324"/>
      <c r="E3" s="324"/>
      <c r="F3" s="324"/>
      <c r="G3" s="324"/>
      <c r="H3" s="324"/>
      <c r="I3" s="324"/>
    </row>
    <row r="4" spans="1:9" x14ac:dyDescent="0.25">
      <c r="A4" s="276" t="s">
        <v>586</v>
      </c>
      <c r="B4" s="233"/>
      <c r="C4" s="233"/>
      <c r="D4" s="233"/>
      <c r="E4" s="233"/>
      <c r="F4" s="233"/>
      <c r="G4" s="233"/>
      <c r="H4" s="233"/>
      <c r="I4" s="234"/>
    </row>
    <row r="5" spans="1:9" ht="22.8" thickBot="1" x14ac:dyDescent="0.3">
      <c r="A5" s="288" t="s">
        <v>288</v>
      </c>
      <c r="B5" s="289"/>
      <c r="C5" s="289"/>
      <c r="D5" s="289"/>
      <c r="E5" s="289"/>
      <c r="F5" s="290"/>
      <c r="G5" s="18" t="s">
        <v>289</v>
      </c>
      <c r="H5" s="35" t="s">
        <v>290</v>
      </c>
      <c r="I5" s="35" t="s">
        <v>291</v>
      </c>
    </row>
    <row r="6" spans="1:9" x14ac:dyDescent="0.25">
      <c r="A6" s="291">
        <v>1</v>
      </c>
      <c r="B6" s="292"/>
      <c r="C6" s="292"/>
      <c r="D6" s="292"/>
      <c r="E6" s="292"/>
      <c r="F6" s="293"/>
      <c r="G6" s="24">
        <v>2</v>
      </c>
      <c r="H6" s="36" t="s">
        <v>292</v>
      </c>
      <c r="I6" s="36" t="s">
        <v>293</v>
      </c>
    </row>
    <row r="7" spans="1:9" x14ac:dyDescent="0.25">
      <c r="A7" s="313" t="s">
        <v>294</v>
      </c>
      <c r="B7" s="314"/>
      <c r="C7" s="314"/>
      <c r="D7" s="314"/>
      <c r="E7" s="314"/>
      <c r="F7" s="314"/>
      <c r="G7" s="314"/>
      <c r="H7" s="314"/>
      <c r="I7" s="315"/>
    </row>
    <row r="8" spans="1:9" x14ac:dyDescent="0.25">
      <c r="A8" s="318" t="s">
        <v>295</v>
      </c>
      <c r="B8" s="318"/>
      <c r="C8" s="318"/>
      <c r="D8" s="318"/>
      <c r="E8" s="318"/>
      <c r="F8" s="318"/>
      <c r="G8" s="25">
        <v>1</v>
      </c>
      <c r="H8" s="46">
        <v>0</v>
      </c>
      <c r="I8" s="46">
        <v>0</v>
      </c>
    </row>
    <row r="9" spans="1:9" x14ac:dyDescent="0.25">
      <c r="A9" s="310" t="s">
        <v>296</v>
      </c>
      <c r="B9" s="310"/>
      <c r="C9" s="310"/>
      <c r="D9" s="310"/>
      <c r="E9" s="310"/>
      <c r="F9" s="310"/>
      <c r="G9" s="26">
        <v>2</v>
      </c>
      <c r="H9" s="47">
        <v>0</v>
      </c>
      <c r="I9" s="47">
        <v>0</v>
      </c>
    </row>
    <row r="10" spans="1:9" x14ac:dyDescent="0.25">
      <c r="A10" s="310" t="s">
        <v>297</v>
      </c>
      <c r="B10" s="310"/>
      <c r="C10" s="310"/>
      <c r="D10" s="310"/>
      <c r="E10" s="310"/>
      <c r="F10" s="310"/>
      <c r="G10" s="26">
        <v>3</v>
      </c>
      <c r="H10" s="47">
        <v>0</v>
      </c>
      <c r="I10" s="47">
        <v>0</v>
      </c>
    </row>
    <row r="11" spans="1:9" x14ac:dyDescent="0.25">
      <c r="A11" s="310" t="s">
        <v>298</v>
      </c>
      <c r="B11" s="310"/>
      <c r="C11" s="310"/>
      <c r="D11" s="310"/>
      <c r="E11" s="310"/>
      <c r="F11" s="310"/>
      <c r="G11" s="26">
        <v>4</v>
      </c>
      <c r="H11" s="47">
        <v>0</v>
      </c>
      <c r="I11" s="47">
        <v>0</v>
      </c>
    </row>
    <row r="12" spans="1:9" x14ac:dyDescent="0.25">
      <c r="A12" s="310" t="s">
        <v>447</v>
      </c>
      <c r="B12" s="310"/>
      <c r="C12" s="310"/>
      <c r="D12" s="310"/>
      <c r="E12" s="310"/>
      <c r="F12" s="310"/>
      <c r="G12" s="26">
        <v>5</v>
      </c>
      <c r="H12" s="47">
        <v>0</v>
      </c>
      <c r="I12" s="47">
        <v>0</v>
      </c>
    </row>
    <row r="13" spans="1:9" x14ac:dyDescent="0.25">
      <c r="A13" s="322" t="s">
        <v>448</v>
      </c>
      <c r="B13" s="322"/>
      <c r="C13" s="322"/>
      <c r="D13" s="322"/>
      <c r="E13" s="322"/>
      <c r="F13" s="322"/>
      <c r="G13" s="113">
        <v>6</v>
      </c>
      <c r="H13" s="114">
        <f>SUM(H8:H12)</f>
        <v>0</v>
      </c>
      <c r="I13" s="114">
        <f>SUM(I8:I12)</f>
        <v>0</v>
      </c>
    </row>
    <row r="14" spans="1:9" x14ac:dyDescent="0.25">
      <c r="A14" s="310" t="s">
        <v>449</v>
      </c>
      <c r="B14" s="310"/>
      <c r="C14" s="310"/>
      <c r="D14" s="310"/>
      <c r="E14" s="310"/>
      <c r="F14" s="310"/>
      <c r="G14" s="26">
        <v>7</v>
      </c>
      <c r="H14" s="47">
        <v>0</v>
      </c>
      <c r="I14" s="47">
        <v>0</v>
      </c>
    </row>
    <row r="15" spans="1:9" x14ac:dyDescent="0.25">
      <c r="A15" s="310" t="s">
        <v>450</v>
      </c>
      <c r="B15" s="310"/>
      <c r="C15" s="310"/>
      <c r="D15" s="310"/>
      <c r="E15" s="310"/>
      <c r="F15" s="310"/>
      <c r="G15" s="26">
        <v>8</v>
      </c>
      <c r="H15" s="47">
        <v>0</v>
      </c>
      <c r="I15" s="47">
        <v>0</v>
      </c>
    </row>
    <row r="16" spans="1:9" x14ac:dyDescent="0.25">
      <c r="A16" s="310" t="s">
        <v>451</v>
      </c>
      <c r="B16" s="310"/>
      <c r="C16" s="310"/>
      <c r="D16" s="310"/>
      <c r="E16" s="310"/>
      <c r="F16" s="310"/>
      <c r="G16" s="26">
        <v>9</v>
      </c>
      <c r="H16" s="47">
        <v>0</v>
      </c>
      <c r="I16" s="47">
        <v>0</v>
      </c>
    </row>
    <row r="17" spans="1:9" x14ac:dyDescent="0.25">
      <c r="A17" s="310" t="s">
        <v>452</v>
      </c>
      <c r="B17" s="310"/>
      <c r="C17" s="310"/>
      <c r="D17" s="310"/>
      <c r="E17" s="310"/>
      <c r="F17" s="310"/>
      <c r="G17" s="26">
        <v>10</v>
      </c>
      <c r="H17" s="47">
        <v>0</v>
      </c>
      <c r="I17" s="47">
        <v>0</v>
      </c>
    </row>
    <row r="18" spans="1:9" ht="12.75" customHeight="1" x14ac:dyDescent="0.25">
      <c r="A18" s="310" t="s">
        <v>453</v>
      </c>
      <c r="B18" s="310"/>
      <c r="C18" s="310"/>
      <c r="D18" s="310"/>
      <c r="E18" s="310"/>
      <c r="F18" s="310"/>
      <c r="G18" s="26">
        <v>11</v>
      </c>
      <c r="H18" s="47">
        <v>0</v>
      </c>
      <c r="I18" s="47">
        <v>0</v>
      </c>
    </row>
    <row r="19" spans="1:9" x14ac:dyDescent="0.25">
      <c r="A19" s="310" t="s">
        <v>454</v>
      </c>
      <c r="B19" s="310"/>
      <c r="C19" s="310"/>
      <c r="D19" s="310"/>
      <c r="E19" s="310"/>
      <c r="F19" s="310"/>
      <c r="G19" s="26">
        <v>12</v>
      </c>
      <c r="H19" s="47">
        <v>0</v>
      </c>
      <c r="I19" s="47">
        <v>0</v>
      </c>
    </row>
    <row r="20" spans="1:9" ht="12.75" customHeight="1" x14ac:dyDescent="0.25">
      <c r="A20" s="319" t="s">
        <v>455</v>
      </c>
      <c r="B20" s="320"/>
      <c r="C20" s="320"/>
      <c r="D20" s="320"/>
      <c r="E20" s="320"/>
      <c r="F20" s="321"/>
      <c r="G20" s="113">
        <v>13</v>
      </c>
      <c r="H20" s="114">
        <f>SUM(H14:H19)</f>
        <v>0</v>
      </c>
      <c r="I20" s="114">
        <f>SUM(I14:I19)</f>
        <v>0</v>
      </c>
    </row>
    <row r="21" spans="1:9" ht="27.6" customHeight="1" x14ac:dyDescent="0.25">
      <c r="A21" s="316" t="s">
        <v>456</v>
      </c>
      <c r="B21" s="317"/>
      <c r="C21" s="317"/>
      <c r="D21" s="317"/>
      <c r="E21" s="317"/>
      <c r="F21" s="317"/>
      <c r="G21" s="28">
        <v>14</v>
      </c>
      <c r="H21" s="49">
        <f>H13+H20</f>
        <v>0</v>
      </c>
      <c r="I21" s="49">
        <f>I13+I20</f>
        <v>0</v>
      </c>
    </row>
    <row r="22" spans="1:9" x14ac:dyDescent="0.25">
      <c r="A22" s="313" t="s">
        <v>299</v>
      </c>
      <c r="B22" s="314"/>
      <c r="C22" s="314"/>
      <c r="D22" s="314"/>
      <c r="E22" s="314"/>
      <c r="F22" s="314"/>
      <c r="G22" s="314"/>
      <c r="H22" s="314"/>
      <c r="I22" s="315"/>
    </row>
    <row r="23" spans="1:9" ht="26.4" customHeight="1" x14ac:dyDescent="0.25">
      <c r="A23" s="318" t="s">
        <v>300</v>
      </c>
      <c r="B23" s="318"/>
      <c r="C23" s="318"/>
      <c r="D23" s="318"/>
      <c r="E23" s="318"/>
      <c r="F23" s="318"/>
      <c r="G23" s="25">
        <v>15</v>
      </c>
      <c r="H23" s="46">
        <v>0</v>
      </c>
      <c r="I23" s="46">
        <v>0</v>
      </c>
    </row>
    <row r="24" spans="1:9" x14ac:dyDescent="0.25">
      <c r="A24" s="310" t="s">
        <v>301</v>
      </c>
      <c r="B24" s="310"/>
      <c r="C24" s="310"/>
      <c r="D24" s="310"/>
      <c r="E24" s="310"/>
      <c r="F24" s="310"/>
      <c r="G24" s="25">
        <v>16</v>
      </c>
      <c r="H24" s="47">
        <v>0</v>
      </c>
      <c r="I24" s="47">
        <v>0</v>
      </c>
    </row>
    <row r="25" spans="1:9" x14ac:dyDescent="0.25">
      <c r="A25" s="310" t="s">
        <v>302</v>
      </c>
      <c r="B25" s="310"/>
      <c r="C25" s="310"/>
      <c r="D25" s="310"/>
      <c r="E25" s="310"/>
      <c r="F25" s="310"/>
      <c r="G25" s="25">
        <v>17</v>
      </c>
      <c r="H25" s="47">
        <v>0</v>
      </c>
      <c r="I25" s="47">
        <v>0</v>
      </c>
    </row>
    <row r="26" spans="1:9" x14ac:dyDescent="0.25">
      <c r="A26" s="310" t="s">
        <v>303</v>
      </c>
      <c r="B26" s="310"/>
      <c r="C26" s="310"/>
      <c r="D26" s="310"/>
      <c r="E26" s="310"/>
      <c r="F26" s="310"/>
      <c r="G26" s="25">
        <v>18</v>
      </c>
      <c r="H26" s="47">
        <v>0</v>
      </c>
      <c r="I26" s="47">
        <v>0</v>
      </c>
    </row>
    <row r="27" spans="1:9" x14ac:dyDescent="0.25">
      <c r="A27" s="310" t="s">
        <v>304</v>
      </c>
      <c r="B27" s="310"/>
      <c r="C27" s="310"/>
      <c r="D27" s="310"/>
      <c r="E27" s="310"/>
      <c r="F27" s="310"/>
      <c r="G27" s="25">
        <v>19</v>
      </c>
      <c r="H27" s="47">
        <v>0</v>
      </c>
      <c r="I27" s="47">
        <v>0</v>
      </c>
    </row>
    <row r="28" spans="1:9" x14ac:dyDescent="0.25">
      <c r="A28" s="310" t="s">
        <v>305</v>
      </c>
      <c r="B28" s="310"/>
      <c r="C28" s="310"/>
      <c r="D28" s="310"/>
      <c r="E28" s="310"/>
      <c r="F28" s="310"/>
      <c r="G28" s="25">
        <v>20</v>
      </c>
      <c r="H28" s="47">
        <v>0</v>
      </c>
      <c r="I28" s="47">
        <v>0</v>
      </c>
    </row>
    <row r="29" spans="1:9" ht="24" customHeight="1" x14ac:dyDescent="0.25">
      <c r="A29" s="311" t="s">
        <v>458</v>
      </c>
      <c r="B29" s="311"/>
      <c r="C29" s="311"/>
      <c r="D29" s="311"/>
      <c r="E29" s="311"/>
      <c r="F29" s="311"/>
      <c r="G29" s="27">
        <v>21</v>
      </c>
      <c r="H29" s="48">
        <f>SUM(H23:H28)</f>
        <v>0</v>
      </c>
      <c r="I29" s="48">
        <f>SUM(I23:I28)</f>
        <v>0</v>
      </c>
    </row>
    <row r="30" spans="1:9" ht="27" customHeight="1" x14ac:dyDescent="0.25">
      <c r="A30" s="310" t="s">
        <v>306</v>
      </c>
      <c r="B30" s="310"/>
      <c r="C30" s="310"/>
      <c r="D30" s="310"/>
      <c r="E30" s="310"/>
      <c r="F30" s="310"/>
      <c r="G30" s="26">
        <v>22</v>
      </c>
      <c r="H30" s="47">
        <v>0</v>
      </c>
      <c r="I30" s="47">
        <v>0</v>
      </c>
    </row>
    <row r="31" spans="1:9" x14ac:dyDescent="0.25">
      <c r="A31" s="310" t="s">
        <v>307</v>
      </c>
      <c r="B31" s="310"/>
      <c r="C31" s="310"/>
      <c r="D31" s="310"/>
      <c r="E31" s="310"/>
      <c r="F31" s="310"/>
      <c r="G31" s="26">
        <v>23</v>
      </c>
      <c r="H31" s="47">
        <v>0</v>
      </c>
      <c r="I31" s="47">
        <v>0</v>
      </c>
    </row>
    <row r="32" spans="1:9" x14ac:dyDescent="0.25">
      <c r="A32" s="310" t="s">
        <v>308</v>
      </c>
      <c r="B32" s="310"/>
      <c r="C32" s="310"/>
      <c r="D32" s="310"/>
      <c r="E32" s="310"/>
      <c r="F32" s="310"/>
      <c r="G32" s="26">
        <v>24</v>
      </c>
      <c r="H32" s="47">
        <v>0</v>
      </c>
      <c r="I32" s="47">
        <v>0</v>
      </c>
    </row>
    <row r="33" spans="1:9" x14ac:dyDescent="0.25">
      <c r="A33" s="310" t="s">
        <v>309</v>
      </c>
      <c r="B33" s="310"/>
      <c r="C33" s="310"/>
      <c r="D33" s="310"/>
      <c r="E33" s="310"/>
      <c r="F33" s="310"/>
      <c r="G33" s="26">
        <v>25</v>
      </c>
      <c r="H33" s="47">
        <v>0</v>
      </c>
      <c r="I33" s="47">
        <v>0</v>
      </c>
    </row>
    <row r="34" spans="1:9" x14ac:dyDescent="0.25">
      <c r="A34" s="310" t="s">
        <v>310</v>
      </c>
      <c r="B34" s="310"/>
      <c r="C34" s="310"/>
      <c r="D34" s="310"/>
      <c r="E34" s="310"/>
      <c r="F34" s="310"/>
      <c r="G34" s="26">
        <v>26</v>
      </c>
      <c r="H34" s="47">
        <v>0</v>
      </c>
      <c r="I34" s="47">
        <v>0</v>
      </c>
    </row>
    <row r="35" spans="1:9" ht="25.95" customHeight="1" x14ac:dyDescent="0.25">
      <c r="A35" s="311" t="s">
        <v>459</v>
      </c>
      <c r="B35" s="311"/>
      <c r="C35" s="311"/>
      <c r="D35" s="311"/>
      <c r="E35" s="311"/>
      <c r="F35" s="311"/>
      <c r="G35" s="27">
        <v>27</v>
      </c>
      <c r="H35" s="48">
        <f>SUM(H30:H34)</f>
        <v>0</v>
      </c>
      <c r="I35" s="48">
        <f>SUM(I30:I34)</f>
        <v>0</v>
      </c>
    </row>
    <row r="36" spans="1:9" ht="28.2" customHeight="1" x14ac:dyDescent="0.25">
      <c r="A36" s="316" t="s">
        <v>457</v>
      </c>
      <c r="B36" s="317"/>
      <c r="C36" s="317"/>
      <c r="D36" s="317"/>
      <c r="E36" s="317"/>
      <c r="F36" s="317"/>
      <c r="G36" s="28">
        <v>28</v>
      </c>
      <c r="H36" s="49">
        <f>H29+H35</f>
        <v>0</v>
      </c>
      <c r="I36" s="49">
        <f>I29+I35</f>
        <v>0</v>
      </c>
    </row>
    <row r="37" spans="1:9" x14ac:dyDescent="0.25">
      <c r="A37" s="313" t="s">
        <v>311</v>
      </c>
      <c r="B37" s="314"/>
      <c r="C37" s="314"/>
      <c r="D37" s="314"/>
      <c r="E37" s="314"/>
      <c r="F37" s="314"/>
      <c r="G37" s="314">
        <v>0</v>
      </c>
      <c r="H37" s="314"/>
      <c r="I37" s="315"/>
    </row>
    <row r="38" spans="1:9" x14ac:dyDescent="0.25">
      <c r="A38" s="312" t="s">
        <v>312</v>
      </c>
      <c r="B38" s="312"/>
      <c r="C38" s="312"/>
      <c r="D38" s="312"/>
      <c r="E38" s="312"/>
      <c r="F38" s="312"/>
      <c r="G38" s="25">
        <v>29</v>
      </c>
      <c r="H38" s="46">
        <v>0</v>
      </c>
      <c r="I38" s="46">
        <v>0</v>
      </c>
    </row>
    <row r="39" spans="1:9" ht="25.2" customHeight="1" x14ac:dyDescent="0.25">
      <c r="A39" s="309" t="s">
        <v>313</v>
      </c>
      <c r="B39" s="309"/>
      <c r="C39" s="309"/>
      <c r="D39" s="309"/>
      <c r="E39" s="309"/>
      <c r="F39" s="309"/>
      <c r="G39" s="25">
        <v>30</v>
      </c>
      <c r="H39" s="47">
        <v>0</v>
      </c>
      <c r="I39" s="47">
        <v>0</v>
      </c>
    </row>
    <row r="40" spans="1:9" x14ac:dyDescent="0.25">
      <c r="A40" s="309" t="s">
        <v>314</v>
      </c>
      <c r="B40" s="309"/>
      <c r="C40" s="309"/>
      <c r="D40" s="309"/>
      <c r="E40" s="309"/>
      <c r="F40" s="309"/>
      <c r="G40" s="25">
        <v>31</v>
      </c>
      <c r="H40" s="47">
        <v>0</v>
      </c>
      <c r="I40" s="47">
        <v>0</v>
      </c>
    </row>
    <row r="41" spans="1:9" x14ac:dyDescent="0.25">
      <c r="A41" s="309" t="s">
        <v>315</v>
      </c>
      <c r="B41" s="309"/>
      <c r="C41" s="309"/>
      <c r="D41" s="309"/>
      <c r="E41" s="309"/>
      <c r="F41" s="309"/>
      <c r="G41" s="25">
        <v>32</v>
      </c>
      <c r="H41" s="47">
        <v>0</v>
      </c>
      <c r="I41" s="47">
        <v>0</v>
      </c>
    </row>
    <row r="42" spans="1:9" ht="25.95" customHeight="1" x14ac:dyDescent="0.25">
      <c r="A42" s="311" t="s">
        <v>460</v>
      </c>
      <c r="B42" s="311"/>
      <c r="C42" s="311"/>
      <c r="D42" s="311"/>
      <c r="E42" s="311"/>
      <c r="F42" s="311"/>
      <c r="G42" s="27">
        <v>33</v>
      </c>
      <c r="H42" s="48">
        <f>H41+H40+H39+H38</f>
        <v>0</v>
      </c>
      <c r="I42" s="48">
        <f>I41+I40+I39+I38</f>
        <v>0</v>
      </c>
    </row>
    <row r="43" spans="1:9" ht="24.6" customHeight="1" x14ac:dyDescent="0.25">
      <c r="A43" s="309" t="s">
        <v>316</v>
      </c>
      <c r="B43" s="309"/>
      <c r="C43" s="309"/>
      <c r="D43" s="309"/>
      <c r="E43" s="309"/>
      <c r="F43" s="309"/>
      <c r="G43" s="26">
        <v>34</v>
      </c>
      <c r="H43" s="47">
        <v>0</v>
      </c>
      <c r="I43" s="47">
        <v>0</v>
      </c>
    </row>
    <row r="44" spans="1:9" x14ac:dyDescent="0.25">
      <c r="A44" s="309" t="s">
        <v>317</v>
      </c>
      <c r="B44" s="309"/>
      <c r="C44" s="309"/>
      <c r="D44" s="309"/>
      <c r="E44" s="309"/>
      <c r="F44" s="309"/>
      <c r="G44" s="26">
        <v>35</v>
      </c>
      <c r="H44" s="47">
        <v>0</v>
      </c>
      <c r="I44" s="47">
        <v>0</v>
      </c>
    </row>
    <row r="45" spans="1:9" x14ac:dyDescent="0.25">
      <c r="A45" s="309" t="s">
        <v>318</v>
      </c>
      <c r="B45" s="309"/>
      <c r="C45" s="309"/>
      <c r="D45" s="309"/>
      <c r="E45" s="309"/>
      <c r="F45" s="309"/>
      <c r="G45" s="26">
        <v>36</v>
      </c>
      <c r="H45" s="47">
        <v>0</v>
      </c>
      <c r="I45" s="47">
        <v>0</v>
      </c>
    </row>
    <row r="46" spans="1:9" ht="21" customHeight="1" x14ac:dyDescent="0.25">
      <c r="A46" s="309" t="s">
        <v>319</v>
      </c>
      <c r="B46" s="309"/>
      <c r="C46" s="309"/>
      <c r="D46" s="309"/>
      <c r="E46" s="309"/>
      <c r="F46" s="309"/>
      <c r="G46" s="26">
        <v>37</v>
      </c>
      <c r="H46" s="47">
        <v>0</v>
      </c>
      <c r="I46" s="47">
        <v>0</v>
      </c>
    </row>
    <row r="47" spans="1:9" x14ac:dyDescent="0.25">
      <c r="A47" s="309" t="s">
        <v>320</v>
      </c>
      <c r="B47" s="309"/>
      <c r="C47" s="309"/>
      <c r="D47" s="309"/>
      <c r="E47" s="309"/>
      <c r="F47" s="309"/>
      <c r="G47" s="26">
        <v>38</v>
      </c>
      <c r="H47" s="47">
        <v>0</v>
      </c>
      <c r="I47" s="47">
        <v>0</v>
      </c>
    </row>
    <row r="48" spans="1:9" ht="22.95" customHeight="1" x14ac:dyDescent="0.25">
      <c r="A48" s="311" t="s">
        <v>461</v>
      </c>
      <c r="B48" s="311"/>
      <c r="C48" s="311"/>
      <c r="D48" s="311"/>
      <c r="E48" s="311"/>
      <c r="F48" s="311"/>
      <c r="G48" s="27">
        <v>39</v>
      </c>
      <c r="H48" s="48">
        <f>H47+H46+H45+H44+H43</f>
        <v>0</v>
      </c>
      <c r="I48" s="48">
        <f>I47+I46+I45+I44+I43</f>
        <v>0</v>
      </c>
    </row>
    <row r="49" spans="1:9" ht="25.95" customHeight="1" x14ac:dyDescent="0.25">
      <c r="A49" s="325" t="s">
        <v>462</v>
      </c>
      <c r="B49" s="326"/>
      <c r="C49" s="326"/>
      <c r="D49" s="326"/>
      <c r="E49" s="326"/>
      <c r="F49" s="326"/>
      <c r="G49" s="27">
        <v>40</v>
      </c>
      <c r="H49" s="48">
        <f>H48+H42</f>
        <v>0</v>
      </c>
      <c r="I49" s="48">
        <f>I48+I42</f>
        <v>0</v>
      </c>
    </row>
    <row r="50" spans="1:9" ht="22.2" customHeight="1" x14ac:dyDescent="0.25">
      <c r="A50" s="310" t="s">
        <v>321</v>
      </c>
      <c r="B50" s="310"/>
      <c r="C50" s="310"/>
      <c r="D50" s="310"/>
      <c r="E50" s="310"/>
      <c r="F50" s="310"/>
      <c r="G50" s="26">
        <v>41</v>
      </c>
      <c r="H50" s="47">
        <v>0</v>
      </c>
      <c r="I50" s="47">
        <v>0</v>
      </c>
    </row>
    <row r="51" spans="1:9" ht="25.95" customHeight="1" x14ac:dyDescent="0.25">
      <c r="A51" s="325" t="s">
        <v>463</v>
      </c>
      <c r="B51" s="326"/>
      <c r="C51" s="326"/>
      <c r="D51" s="326"/>
      <c r="E51" s="326"/>
      <c r="F51" s="326"/>
      <c r="G51" s="27">
        <v>42</v>
      </c>
      <c r="H51" s="48">
        <f>H21+H36+H49+H50</f>
        <v>0</v>
      </c>
      <c r="I51" s="48">
        <f>I21+I36+I49+I50</f>
        <v>0</v>
      </c>
    </row>
    <row r="52" spans="1:9" ht="25.2" customHeight="1" x14ac:dyDescent="0.25">
      <c r="A52" s="327" t="s">
        <v>322</v>
      </c>
      <c r="B52" s="327"/>
      <c r="C52" s="327"/>
      <c r="D52" s="327"/>
      <c r="E52" s="327"/>
      <c r="F52" s="327"/>
      <c r="G52" s="26">
        <v>43</v>
      </c>
      <c r="H52" s="47">
        <v>0</v>
      </c>
      <c r="I52" s="47">
        <v>0</v>
      </c>
    </row>
    <row r="53" spans="1:9" ht="31.95" customHeight="1" x14ac:dyDescent="0.25">
      <c r="A53" s="316" t="s">
        <v>464</v>
      </c>
      <c r="B53" s="317"/>
      <c r="C53" s="317"/>
      <c r="D53" s="317"/>
      <c r="E53" s="317"/>
      <c r="F53" s="317"/>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Q44" zoomScale="125" zoomScaleNormal="100" zoomScaleSheetLayoutView="85" workbookViewId="0">
      <selection activeCell="R54" sqref="R54"/>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28" t="s">
        <v>323</v>
      </c>
      <c r="B1" s="329"/>
      <c r="C1" s="329"/>
      <c r="D1" s="329"/>
      <c r="E1" s="329"/>
      <c r="F1" s="329"/>
      <c r="G1" s="329"/>
      <c r="H1" s="329"/>
      <c r="I1" s="329"/>
      <c r="J1" s="329"/>
      <c r="K1" s="50"/>
    </row>
    <row r="2" spans="1:25" ht="15.6" x14ac:dyDescent="0.25">
      <c r="A2" s="2"/>
      <c r="B2" s="3"/>
      <c r="C2" s="330" t="s">
        <v>324</v>
      </c>
      <c r="D2" s="330"/>
      <c r="E2" s="9">
        <v>45292</v>
      </c>
      <c r="F2" s="4" t="s">
        <v>325</v>
      </c>
      <c r="G2" s="9">
        <v>45565</v>
      </c>
      <c r="H2" s="51"/>
      <c r="I2" s="51"/>
      <c r="J2" s="51"/>
      <c r="K2" s="50"/>
      <c r="X2" s="52" t="s">
        <v>497</v>
      </c>
    </row>
    <row r="3" spans="1:25" ht="13.5" customHeight="1" thickBot="1" x14ac:dyDescent="0.3">
      <c r="A3" s="333" t="s">
        <v>326</v>
      </c>
      <c r="B3" s="334"/>
      <c r="C3" s="334"/>
      <c r="D3" s="334"/>
      <c r="E3" s="334"/>
      <c r="F3" s="334"/>
      <c r="G3" s="337" t="s">
        <v>327</v>
      </c>
      <c r="H3" s="339" t="s">
        <v>328</v>
      </c>
      <c r="I3" s="339"/>
      <c r="J3" s="339"/>
      <c r="K3" s="339"/>
      <c r="L3" s="339"/>
      <c r="M3" s="339"/>
      <c r="N3" s="339"/>
      <c r="O3" s="339"/>
      <c r="P3" s="339"/>
      <c r="Q3" s="339"/>
      <c r="R3" s="339"/>
      <c r="S3" s="339"/>
      <c r="T3" s="339"/>
      <c r="U3" s="339"/>
      <c r="V3" s="339"/>
      <c r="W3" s="339"/>
      <c r="X3" s="339" t="s">
        <v>329</v>
      </c>
      <c r="Y3" s="341" t="s">
        <v>330</v>
      </c>
    </row>
    <row r="4" spans="1:25" ht="61.8" thickBot="1" x14ac:dyDescent="0.3">
      <c r="A4" s="335"/>
      <c r="B4" s="336"/>
      <c r="C4" s="336"/>
      <c r="D4" s="336"/>
      <c r="E4" s="336"/>
      <c r="F4" s="336"/>
      <c r="G4" s="338"/>
      <c r="H4" s="53" t="s">
        <v>331</v>
      </c>
      <c r="I4" s="53" t="s">
        <v>332</v>
      </c>
      <c r="J4" s="53" t="s">
        <v>333</v>
      </c>
      <c r="K4" s="53" t="s">
        <v>334</v>
      </c>
      <c r="L4" s="53" t="s">
        <v>335</v>
      </c>
      <c r="M4" s="53" t="s">
        <v>336</v>
      </c>
      <c r="N4" s="53" t="s">
        <v>337</v>
      </c>
      <c r="O4" s="53" t="s">
        <v>338</v>
      </c>
      <c r="P4" s="115" t="s">
        <v>465</v>
      </c>
      <c r="Q4" s="53" t="s">
        <v>339</v>
      </c>
      <c r="R4" s="53" t="s">
        <v>340</v>
      </c>
      <c r="S4" s="53" t="s">
        <v>466</v>
      </c>
      <c r="T4" s="53" t="s">
        <v>467</v>
      </c>
      <c r="U4" s="53" t="s">
        <v>341</v>
      </c>
      <c r="V4" s="53" t="s">
        <v>342</v>
      </c>
      <c r="W4" s="53" t="s">
        <v>343</v>
      </c>
      <c r="X4" s="340"/>
      <c r="Y4" s="342"/>
    </row>
    <row r="5" spans="1:25" ht="20.399999999999999" x14ac:dyDescent="0.25">
      <c r="A5" s="343">
        <v>1</v>
      </c>
      <c r="B5" s="344"/>
      <c r="C5" s="344"/>
      <c r="D5" s="344"/>
      <c r="E5" s="344"/>
      <c r="F5" s="344"/>
      <c r="G5" s="5">
        <v>2</v>
      </c>
      <c r="H5" s="54" t="s">
        <v>344</v>
      </c>
      <c r="I5" s="55" t="s">
        <v>345</v>
      </c>
      <c r="J5" s="54" t="s">
        <v>346</v>
      </c>
      <c r="K5" s="55" t="s">
        <v>347</v>
      </c>
      <c r="L5" s="54" t="s">
        <v>348</v>
      </c>
      <c r="M5" s="55" t="s">
        <v>349</v>
      </c>
      <c r="N5" s="54" t="s">
        <v>350</v>
      </c>
      <c r="O5" s="55" t="s">
        <v>351</v>
      </c>
      <c r="P5" s="54" t="s">
        <v>352</v>
      </c>
      <c r="Q5" s="55" t="s">
        <v>353</v>
      </c>
      <c r="R5" s="54" t="s">
        <v>354</v>
      </c>
      <c r="S5" s="116" t="s">
        <v>468</v>
      </c>
      <c r="T5" s="116" t="s">
        <v>469</v>
      </c>
      <c r="U5" s="116" t="s">
        <v>470</v>
      </c>
      <c r="V5" s="116" t="s">
        <v>471</v>
      </c>
      <c r="W5" s="116" t="s">
        <v>472</v>
      </c>
      <c r="X5" s="116">
        <v>19</v>
      </c>
      <c r="Y5" s="117" t="s">
        <v>473</v>
      </c>
    </row>
    <row r="6" spans="1:25" x14ac:dyDescent="0.25">
      <c r="A6" s="345" t="s">
        <v>355</v>
      </c>
      <c r="B6" s="345"/>
      <c r="C6" s="345"/>
      <c r="D6" s="345"/>
      <c r="E6" s="345"/>
      <c r="F6" s="345"/>
      <c r="G6" s="345"/>
      <c r="H6" s="345"/>
      <c r="I6" s="345"/>
      <c r="J6" s="345"/>
      <c r="K6" s="345"/>
      <c r="L6" s="345"/>
      <c r="M6" s="345"/>
      <c r="N6" s="346"/>
      <c r="O6" s="346"/>
      <c r="P6" s="346"/>
      <c r="Q6" s="346"/>
      <c r="R6" s="346"/>
      <c r="S6" s="347"/>
      <c r="T6" s="347"/>
      <c r="U6" s="346"/>
      <c r="V6" s="346"/>
      <c r="W6" s="346"/>
      <c r="X6" s="346"/>
      <c r="Y6" s="348"/>
    </row>
    <row r="7" spans="1:25" x14ac:dyDescent="0.25">
      <c r="A7" s="349" t="s">
        <v>356</v>
      </c>
      <c r="B7" s="349"/>
      <c r="C7" s="349"/>
      <c r="D7" s="349"/>
      <c r="E7" s="349"/>
      <c r="F7" s="349"/>
      <c r="G7" s="6">
        <v>1</v>
      </c>
      <c r="H7" s="56">
        <v>13033805</v>
      </c>
      <c r="I7" s="56">
        <v>19783705</v>
      </c>
      <c r="J7" s="56">
        <v>1762958</v>
      </c>
      <c r="K7" s="56">
        <v>0</v>
      </c>
      <c r="L7" s="56">
        <v>0</v>
      </c>
      <c r="M7" s="56">
        <v>0</v>
      </c>
      <c r="N7" s="56">
        <v>-22286533</v>
      </c>
      <c r="O7" s="56">
        <v>0</v>
      </c>
      <c r="P7" s="56">
        <v>0</v>
      </c>
      <c r="Q7" s="56">
        <v>0</v>
      </c>
      <c r="R7" s="56">
        <v>0</v>
      </c>
      <c r="S7" s="56">
        <v>0</v>
      </c>
      <c r="T7" s="56">
        <v>2026983</v>
      </c>
      <c r="U7" s="56">
        <v>13828404</v>
      </c>
      <c r="V7" s="56">
        <v>0</v>
      </c>
      <c r="W7" s="57">
        <f>H7+I7+J7+K7-L7+M7+N7+O7+P7+Q7+R7+U7+V7+S7+T7</f>
        <v>28149322</v>
      </c>
      <c r="X7" s="56">
        <v>25961150</v>
      </c>
      <c r="Y7" s="57">
        <f>W7+X7</f>
        <v>54110472</v>
      </c>
    </row>
    <row r="8" spans="1:25" x14ac:dyDescent="0.25">
      <c r="A8" s="331" t="s">
        <v>357</v>
      </c>
      <c r="B8" s="331"/>
      <c r="C8" s="331"/>
      <c r="D8" s="331"/>
      <c r="E8" s="331"/>
      <c r="F8" s="331"/>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331" t="s">
        <v>358</v>
      </c>
      <c r="B9" s="331"/>
      <c r="C9" s="331"/>
      <c r="D9" s="331"/>
      <c r="E9" s="331"/>
      <c r="F9" s="331"/>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32" t="s">
        <v>359</v>
      </c>
      <c r="B10" s="332"/>
      <c r="C10" s="332"/>
      <c r="D10" s="332"/>
      <c r="E10" s="332"/>
      <c r="F10" s="332"/>
      <c r="G10" s="7">
        <v>4</v>
      </c>
      <c r="H10" s="57">
        <f>H7+H8+H9</f>
        <v>13033805</v>
      </c>
      <c r="I10" s="57">
        <f t="shared" ref="I10:Y10" si="2">I7+I8+I9</f>
        <v>19783705</v>
      </c>
      <c r="J10" s="57">
        <f t="shared" si="2"/>
        <v>1762958</v>
      </c>
      <c r="K10" s="57">
        <f t="shared" si="2"/>
        <v>0</v>
      </c>
      <c r="L10" s="57">
        <f t="shared" si="2"/>
        <v>0</v>
      </c>
      <c r="M10" s="57">
        <f t="shared" si="2"/>
        <v>0</v>
      </c>
      <c r="N10" s="57">
        <f t="shared" si="2"/>
        <v>-22286533</v>
      </c>
      <c r="O10" s="57">
        <f t="shared" si="2"/>
        <v>0</v>
      </c>
      <c r="P10" s="57">
        <f t="shared" si="2"/>
        <v>0</v>
      </c>
      <c r="Q10" s="57">
        <f t="shared" si="2"/>
        <v>0</v>
      </c>
      <c r="R10" s="57">
        <f t="shared" si="2"/>
        <v>0</v>
      </c>
      <c r="S10" s="57">
        <f t="shared" si="2"/>
        <v>0</v>
      </c>
      <c r="T10" s="57">
        <f t="shared" si="2"/>
        <v>2026983</v>
      </c>
      <c r="U10" s="57">
        <f t="shared" si="2"/>
        <v>13828404</v>
      </c>
      <c r="V10" s="57">
        <f t="shared" si="2"/>
        <v>0</v>
      </c>
      <c r="W10" s="57">
        <f t="shared" si="2"/>
        <v>28149322</v>
      </c>
      <c r="X10" s="57">
        <f t="shared" si="2"/>
        <v>25961150</v>
      </c>
      <c r="Y10" s="57">
        <f t="shared" si="2"/>
        <v>54110472</v>
      </c>
    </row>
    <row r="11" spans="1:25" x14ac:dyDescent="0.25">
      <c r="A11" s="331" t="s">
        <v>360</v>
      </c>
      <c r="B11" s="331"/>
      <c r="C11" s="331"/>
      <c r="D11" s="331"/>
      <c r="E11" s="331"/>
      <c r="F11" s="331"/>
      <c r="G11" s="6">
        <v>5</v>
      </c>
      <c r="H11" s="58">
        <v>0</v>
      </c>
      <c r="I11" s="58">
        <v>0</v>
      </c>
      <c r="J11" s="58">
        <v>0</v>
      </c>
      <c r="K11" s="58">
        <v>0</v>
      </c>
      <c r="L11" s="58">
        <v>0</v>
      </c>
      <c r="M11" s="58">
        <v>0</v>
      </c>
      <c r="N11" s="58">
        <v>0</v>
      </c>
      <c r="O11" s="58">
        <v>0</v>
      </c>
      <c r="P11" s="58">
        <v>0</v>
      </c>
      <c r="Q11" s="58">
        <v>0</v>
      </c>
      <c r="R11" s="58">
        <v>0</v>
      </c>
      <c r="S11" s="56">
        <v>0</v>
      </c>
      <c r="T11" s="56">
        <v>0</v>
      </c>
      <c r="U11" s="58">
        <v>0</v>
      </c>
      <c r="V11" s="56">
        <v>2933309</v>
      </c>
      <c r="W11" s="57">
        <f t="shared" ref="W11:W29" si="3">H11+I11+J11+K11-L11+M11+N11+O11+P11+Q11+R11+U11+V11+S11+T11</f>
        <v>2933309</v>
      </c>
      <c r="X11" s="56">
        <v>-1436224</v>
      </c>
      <c r="Y11" s="57">
        <f t="shared" ref="Y11:Y29" si="4">W11+X11</f>
        <v>1497085</v>
      </c>
    </row>
    <row r="12" spans="1:25" x14ac:dyDescent="0.25">
      <c r="A12" s="331" t="s">
        <v>361</v>
      </c>
      <c r="B12" s="331"/>
      <c r="C12" s="331"/>
      <c r="D12" s="331"/>
      <c r="E12" s="331"/>
      <c r="F12" s="331"/>
      <c r="G12" s="6">
        <v>6</v>
      </c>
      <c r="H12" s="58">
        <v>0</v>
      </c>
      <c r="I12" s="58">
        <v>0</v>
      </c>
      <c r="J12" s="58">
        <v>0</v>
      </c>
      <c r="K12" s="58">
        <v>0</v>
      </c>
      <c r="L12" s="58">
        <v>0</v>
      </c>
      <c r="M12" s="58">
        <v>0</v>
      </c>
      <c r="N12" s="56">
        <v>0</v>
      </c>
      <c r="O12" s="58">
        <v>0</v>
      </c>
      <c r="P12" s="58">
        <v>0</v>
      </c>
      <c r="Q12" s="58">
        <v>0</v>
      </c>
      <c r="R12" s="58">
        <v>0</v>
      </c>
      <c r="S12" s="56">
        <v>0</v>
      </c>
      <c r="T12" s="56">
        <v>-2490174</v>
      </c>
      <c r="U12" s="58">
        <v>0</v>
      </c>
      <c r="V12" s="58">
        <v>0</v>
      </c>
      <c r="W12" s="57">
        <f t="shared" si="3"/>
        <v>-2490174</v>
      </c>
      <c r="X12" s="56">
        <v>0</v>
      </c>
      <c r="Y12" s="57">
        <f t="shared" si="4"/>
        <v>-2490174</v>
      </c>
    </row>
    <row r="13" spans="1:25" ht="26.25" customHeight="1" x14ac:dyDescent="0.25">
      <c r="A13" s="331" t="s">
        <v>362</v>
      </c>
      <c r="B13" s="331"/>
      <c r="C13" s="331"/>
      <c r="D13" s="331"/>
      <c r="E13" s="331"/>
      <c r="F13" s="331"/>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331" t="s">
        <v>474</v>
      </c>
      <c r="B14" s="331"/>
      <c r="C14" s="331"/>
      <c r="D14" s="331"/>
      <c r="E14" s="331"/>
      <c r="F14" s="331"/>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331" t="s">
        <v>363</v>
      </c>
      <c r="B15" s="331"/>
      <c r="C15" s="331"/>
      <c r="D15" s="331"/>
      <c r="E15" s="331"/>
      <c r="F15" s="331"/>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331" t="s">
        <v>364</v>
      </c>
      <c r="B16" s="331"/>
      <c r="C16" s="331"/>
      <c r="D16" s="331"/>
      <c r="E16" s="331"/>
      <c r="F16" s="331"/>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331" t="s">
        <v>365</v>
      </c>
      <c r="B17" s="331"/>
      <c r="C17" s="331"/>
      <c r="D17" s="331"/>
      <c r="E17" s="331"/>
      <c r="F17" s="331"/>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331" t="s">
        <v>366</v>
      </c>
      <c r="B18" s="331"/>
      <c r="C18" s="331"/>
      <c r="D18" s="331"/>
      <c r="E18" s="331"/>
      <c r="F18" s="331"/>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331" t="s">
        <v>367</v>
      </c>
      <c r="B19" s="331"/>
      <c r="C19" s="331"/>
      <c r="D19" s="331"/>
      <c r="E19" s="331"/>
      <c r="F19" s="331"/>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-1065970</v>
      </c>
      <c r="Y19" s="57">
        <f t="shared" si="4"/>
        <v>-1065970</v>
      </c>
    </row>
    <row r="20" spans="1:25" x14ac:dyDescent="0.25">
      <c r="A20" s="331" t="s">
        <v>368</v>
      </c>
      <c r="B20" s="331"/>
      <c r="C20" s="331"/>
      <c r="D20" s="331"/>
      <c r="E20" s="331"/>
      <c r="F20" s="331"/>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331" t="s">
        <v>475</v>
      </c>
      <c r="B21" s="331"/>
      <c r="C21" s="331"/>
      <c r="D21" s="331"/>
      <c r="E21" s="331"/>
      <c r="F21" s="331"/>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331" t="s">
        <v>476</v>
      </c>
      <c r="B22" s="331"/>
      <c r="C22" s="331"/>
      <c r="D22" s="331"/>
      <c r="E22" s="331"/>
      <c r="F22" s="331"/>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331" t="s">
        <v>477</v>
      </c>
      <c r="B23" s="331"/>
      <c r="C23" s="331"/>
      <c r="D23" s="331"/>
      <c r="E23" s="331"/>
      <c r="F23" s="331"/>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331" t="s">
        <v>369</v>
      </c>
      <c r="B24" s="331"/>
      <c r="C24" s="331"/>
      <c r="D24" s="331"/>
      <c r="E24" s="331"/>
      <c r="F24" s="331"/>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331" t="s">
        <v>478</v>
      </c>
      <c r="B25" s="331"/>
      <c r="C25" s="331"/>
      <c r="D25" s="331"/>
      <c r="E25" s="331"/>
      <c r="F25" s="331"/>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331" t="s">
        <v>479</v>
      </c>
      <c r="B26" s="331"/>
      <c r="C26" s="331"/>
      <c r="D26" s="331"/>
      <c r="E26" s="331"/>
      <c r="F26" s="331"/>
      <c r="G26" s="6">
        <v>20</v>
      </c>
      <c r="H26" s="56">
        <v>0</v>
      </c>
      <c r="I26" s="56">
        <v>0</v>
      </c>
      <c r="J26" s="56">
        <v>0</v>
      </c>
      <c r="K26" s="56">
        <v>0</v>
      </c>
      <c r="L26" s="56">
        <v>0</v>
      </c>
      <c r="M26" s="56">
        <v>0</v>
      </c>
      <c r="N26" s="56">
        <v>0</v>
      </c>
      <c r="O26" s="56">
        <v>0</v>
      </c>
      <c r="P26" s="56">
        <v>0</v>
      </c>
      <c r="Q26" s="56">
        <v>0</v>
      </c>
      <c r="R26" s="56">
        <v>0</v>
      </c>
      <c r="S26" s="56">
        <v>0</v>
      </c>
      <c r="T26" s="56">
        <v>0</v>
      </c>
      <c r="U26" s="56">
        <v>-1374845</v>
      </c>
      <c r="V26" s="56">
        <v>0</v>
      </c>
      <c r="W26" s="57">
        <f t="shared" si="3"/>
        <v>-1374845</v>
      </c>
      <c r="X26" s="56">
        <v>0</v>
      </c>
      <c r="Y26" s="57">
        <f t="shared" si="4"/>
        <v>-1374845</v>
      </c>
    </row>
    <row r="27" spans="1:25" x14ac:dyDescent="0.25">
      <c r="A27" s="331" t="s">
        <v>480</v>
      </c>
      <c r="B27" s="331"/>
      <c r="C27" s="331"/>
      <c r="D27" s="331"/>
      <c r="E27" s="331"/>
      <c r="F27" s="331"/>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331" t="s">
        <v>481</v>
      </c>
      <c r="B28" s="331"/>
      <c r="C28" s="331"/>
      <c r="D28" s="331"/>
      <c r="E28" s="331"/>
      <c r="F28" s="331"/>
      <c r="G28" s="6">
        <v>22</v>
      </c>
      <c r="H28" s="56">
        <v>0</v>
      </c>
      <c r="I28" s="56">
        <v>0</v>
      </c>
      <c r="J28" s="56">
        <v>233877</v>
      </c>
      <c r="K28" s="56">
        <v>0</v>
      </c>
      <c r="L28" s="56">
        <v>0</v>
      </c>
      <c r="M28" s="56">
        <v>0</v>
      </c>
      <c r="N28" s="56">
        <v>0</v>
      </c>
      <c r="O28" s="56">
        <v>0</v>
      </c>
      <c r="P28" s="56">
        <v>0</v>
      </c>
      <c r="Q28" s="56">
        <v>0</v>
      </c>
      <c r="R28" s="56">
        <v>0</v>
      </c>
      <c r="S28" s="56">
        <v>0</v>
      </c>
      <c r="T28" s="56">
        <v>0</v>
      </c>
      <c r="U28" s="56">
        <v>-233877</v>
      </c>
      <c r="V28" s="56">
        <v>0</v>
      </c>
      <c r="W28" s="57">
        <f t="shared" si="3"/>
        <v>0</v>
      </c>
      <c r="X28" s="56">
        <v>0</v>
      </c>
      <c r="Y28" s="57">
        <f t="shared" si="4"/>
        <v>0</v>
      </c>
    </row>
    <row r="29" spans="1:25" x14ac:dyDescent="0.25">
      <c r="A29" s="331" t="s">
        <v>482</v>
      </c>
      <c r="B29" s="331"/>
      <c r="C29" s="331"/>
      <c r="D29" s="331"/>
      <c r="E29" s="331"/>
      <c r="F29" s="331"/>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50" t="s">
        <v>483</v>
      </c>
      <c r="B30" s="350"/>
      <c r="C30" s="350"/>
      <c r="D30" s="350"/>
      <c r="E30" s="350"/>
      <c r="F30" s="350"/>
      <c r="G30" s="8">
        <v>24</v>
      </c>
      <c r="H30" s="59">
        <f>SUM(H10:H29)</f>
        <v>13033805</v>
      </c>
      <c r="I30" s="59">
        <f t="shared" ref="I30:Y30" si="5">SUM(I10:I29)</f>
        <v>19783705</v>
      </c>
      <c r="J30" s="59">
        <f t="shared" si="5"/>
        <v>1996835</v>
      </c>
      <c r="K30" s="59">
        <f t="shared" si="5"/>
        <v>0</v>
      </c>
      <c r="L30" s="59">
        <f t="shared" si="5"/>
        <v>0</v>
      </c>
      <c r="M30" s="59">
        <f t="shared" si="5"/>
        <v>0</v>
      </c>
      <c r="N30" s="59">
        <f t="shared" si="5"/>
        <v>-22286533</v>
      </c>
      <c r="O30" s="59">
        <f t="shared" si="5"/>
        <v>0</v>
      </c>
      <c r="P30" s="59">
        <f t="shared" si="5"/>
        <v>0</v>
      </c>
      <c r="Q30" s="59">
        <f t="shared" si="5"/>
        <v>0</v>
      </c>
      <c r="R30" s="59">
        <f t="shared" si="5"/>
        <v>0</v>
      </c>
      <c r="S30" s="59">
        <f t="shared" si="5"/>
        <v>0</v>
      </c>
      <c r="T30" s="59">
        <f t="shared" si="5"/>
        <v>-463191</v>
      </c>
      <c r="U30" s="59">
        <f t="shared" si="5"/>
        <v>12219682</v>
      </c>
      <c r="V30" s="59">
        <f t="shared" si="5"/>
        <v>2933309</v>
      </c>
      <c r="W30" s="59">
        <f t="shared" si="5"/>
        <v>27217612</v>
      </c>
      <c r="X30" s="59">
        <f t="shared" si="5"/>
        <v>23458956</v>
      </c>
      <c r="Y30" s="59">
        <f t="shared" si="5"/>
        <v>50676568</v>
      </c>
    </row>
    <row r="31" spans="1:25" x14ac:dyDescent="0.25">
      <c r="A31" s="351" t="s">
        <v>370</v>
      </c>
      <c r="B31" s="352"/>
      <c r="C31" s="352"/>
      <c r="D31" s="352"/>
      <c r="E31" s="352"/>
      <c r="F31" s="352"/>
      <c r="G31" s="352"/>
      <c r="H31" s="352"/>
      <c r="I31" s="352"/>
      <c r="J31" s="352"/>
      <c r="K31" s="352"/>
      <c r="L31" s="352"/>
      <c r="M31" s="352"/>
      <c r="N31" s="352"/>
      <c r="O31" s="352"/>
      <c r="P31" s="352"/>
      <c r="Q31" s="352"/>
      <c r="R31" s="352"/>
      <c r="S31" s="352"/>
      <c r="T31" s="352"/>
      <c r="U31" s="352"/>
      <c r="V31" s="352"/>
      <c r="W31" s="352"/>
      <c r="X31" s="352"/>
      <c r="Y31" s="352"/>
    </row>
    <row r="32" spans="1:25" ht="36.75" customHeight="1" x14ac:dyDescent="0.25">
      <c r="A32" s="353" t="s">
        <v>371</v>
      </c>
      <c r="B32" s="354"/>
      <c r="C32" s="354"/>
      <c r="D32" s="354"/>
      <c r="E32" s="354"/>
      <c r="F32" s="354"/>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-2490174</v>
      </c>
      <c r="U32" s="57">
        <f t="shared" si="6"/>
        <v>0</v>
      </c>
      <c r="V32" s="57">
        <f t="shared" si="6"/>
        <v>0</v>
      </c>
      <c r="W32" s="57">
        <f t="shared" si="6"/>
        <v>-2490174</v>
      </c>
      <c r="X32" s="57">
        <f t="shared" si="6"/>
        <v>-1065970</v>
      </c>
      <c r="Y32" s="57">
        <f t="shared" si="6"/>
        <v>-3556144</v>
      </c>
    </row>
    <row r="33" spans="1:25" ht="31.5" customHeight="1" x14ac:dyDescent="0.25">
      <c r="A33" s="353" t="s">
        <v>484</v>
      </c>
      <c r="B33" s="354"/>
      <c r="C33" s="354"/>
      <c r="D33" s="354"/>
      <c r="E33" s="354"/>
      <c r="F33" s="354"/>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-2490174</v>
      </c>
      <c r="U33" s="57">
        <f t="shared" si="7"/>
        <v>0</v>
      </c>
      <c r="V33" s="57">
        <f t="shared" si="7"/>
        <v>2933309</v>
      </c>
      <c r="W33" s="57">
        <f t="shared" si="7"/>
        <v>443135</v>
      </c>
      <c r="X33" s="57">
        <f t="shared" si="7"/>
        <v>-2502194</v>
      </c>
      <c r="Y33" s="57">
        <f t="shared" si="7"/>
        <v>-2059059</v>
      </c>
    </row>
    <row r="34" spans="1:25" ht="30.75" customHeight="1" x14ac:dyDescent="0.25">
      <c r="A34" s="355" t="s">
        <v>485</v>
      </c>
      <c r="B34" s="356"/>
      <c r="C34" s="356"/>
      <c r="D34" s="356"/>
      <c r="E34" s="356"/>
      <c r="F34" s="356"/>
      <c r="G34" s="8">
        <v>27</v>
      </c>
      <c r="H34" s="59">
        <f>SUM(H21:H29)</f>
        <v>0</v>
      </c>
      <c r="I34" s="59">
        <f t="shared" ref="I34:Y34" si="8">SUM(I21:I29)</f>
        <v>0</v>
      </c>
      <c r="J34" s="59">
        <f t="shared" si="8"/>
        <v>233877</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-1608722</v>
      </c>
      <c r="V34" s="59">
        <f t="shared" si="8"/>
        <v>0</v>
      </c>
      <c r="W34" s="59">
        <f t="shared" si="8"/>
        <v>-1374845</v>
      </c>
      <c r="X34" s="59">
        <f t="shared" si="8"/>
        <v>0</v>
      </c>
      <c r="Y34" s="59">
        <f t="shared" si="8"/>
        <v>-1374845</v>
      </c>
    </row>
    <row r="35" spans="1:25" x14ac:dyDescent="0.25">
      <c r="A35" s="351" t="s">
        <v>372</v>
      </c>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row>
    <row r="36" spans="1:25" x14ac:dyDescent="0.25">
      <c r="A36" s="349" t="s">
        <v>373</v>
      </c>
      <c r="B36" s="349"/>
      <c r="C36" s="349"/>
      <c r="D36" s="349"/>
      <c r="E36" s="349"/>
      <c r="F36" s="349"/>
      <c r="G36" s="6">
        <v>28</v>
      </c>
      <c r="H36" s="56">
        <v>13033800</v>
      </c>
      <c r="I36" s="56">
        <v>19783710</v>
      </c>
      <c r="J36" s="56">
        <v>1996835</v>
      </c>
      <c r="K36" s="56">
        <v>0</v>
      </c>
      <c r="L36" s="56">
        <v>0</v>
      </c>
      <c r="M36" s="56">
        <v>0</v>
      </c>
      <c r="N36" s="56">
        <v>-23286001</v>
      </c>
      <c r="O36" s="56">
        <v>0</v>
      </c>
      <c r="P36" s="56">
        <v>0</v>
      </c>
      <c r="Q36" s="56">
        <v>0</v>
      </c>
      <c r="R36" s="56">
        <v>0</v>
      </c>
      <c r="S36" s="56">
        <v>0</v>
      </c>
      <c r="T36" s="56">
        <v>-1521735</v>
      </c>
      <c r="U36" s="56">
        <v>18993795</v>
      </c>
      <c r="V36" s="56">
        <v>0</v>
      </c>
      <c r="W36" s="57">
        <f>H36+I36+J36+K36-L36+M36+N36+O36+P36+Q36+R36+U36+V36+S36+T36</f>
        <v>29000404</v>
      </c>
      <c r="X36" s="56">
        <v>29104295</v>
      </c>
      <c r="Y36" s="57">
        <f t="shared" ref="Y36:Y38" si="9">W36+X36</f>
        <v>58104699</v>
      </c>
    </row>
    <row r="37" spans="1:25" x14ac:dyDescent="0.25">
      <c r="A37" s="331" t="s">
        <v>374</v>
      </c>
      <c r="B37" s="331"/>
      <c r="C37" s="331"/>
      <c r="D37" s="331"/>
      <c r="E37" s="331"/>
      <c r="F37" s="331"/>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331" t="s">
        <v>375</v>
      </c>
      <c r="B38" s="331"/>
      <c r="C38" s="331"/>
      <c r="D38" s="331"/>
      <c r="E38" s="331"/>
      <c r="F38" s="331"/>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32" t="s">
        <v>486</v>
      </c>
      <c r="B39" s="332"/>
      <c r="C39" s="332"/>
      <c r="D39" s="332"/>
      <c r="E39" s="332"/>
      <c r="F39" s="332"/>
      <c r="G39" s="7">
        <v>31</v>
      </c>
      <c r="H39" s="57">
        <f>H36+H37+H38</f>
        <v>13033800</v>
      </c>
      <c r="I39" s="57">
        <f t="shared" ref="I39:Y39" si="11">I36+I37+I38</f>
        <v>19783710</v>
      </c>
      <c r="J39" s="57">
        <f t="shared" si="11"/>
        <v>1996835</v>
      </c>
      <c r="K39" s="57">
        <f t="shared" si="11"/>
        <v>0</v>
      </c>
      <c r="L39" s="57">
        <f t="shared" si="11"/>
        <v>0</v>
      </c>
      <c r="M39" s="57">
        <f t="shared" si="11"/>
        <v>0</v>
      </c>
      <c r="N39" s="57">
        <f t="shared" si="11"/>
        <v>-23286001</v>
      </c>
      <c r="O39" s="57">
        <f t="shared" si="11"/>
        <v>0</v>
      </c>
      <c r="P39" s="57">
        <f t="shared" si="11"/>
        <v>0</v>
      </c>
      <c r="Q39" s="57">
        <f t="shared" si="11"/>
        <v>0</v>
      </c>
      <c r="R39" s="57">
        <f t="shared" si="11"/>
        <v>0</v>
      </c>
      <c r="S39" s="57">
        <f t="shared" si="11"/>
        <v>0</v>
      </c>
      <c r="T39" s="57">
        <f t="shared" si="11"/>
        <v>-1521735</v>
      </c>
      <c r="U39" s="57">
        <f t="shared" si="11"/>
        <v>18993795</v>
      </c>
      <c r="V39" s="57">
        <f t="shared" si="11"/>
        <v>0</v>
      </c>
      <c r="W39" s="57">
        <f t="shared" si="11"/>
        <v>29000404</v>
      </c>
      <c r="X39" s="57">
        <f t="shared" si="11"/>
        <v>29104295</v>
      </c>
      <c r="Y39" s="57">
        <f t="shared" si="11"/>
        <v>58104699</v>
      </c>
    </row>
    <row r="40" spans="1:25" x14ac:dyDescent="0.25">
      <c r="A40" s="331" t="s">
        <v>376</v>
      </c>
      <c r="B40" s="331"/>
      <c r="C40" s="331"/>
      <c r="D40" s="331"/>
      <c r="E40" s="331"/>
      <c r="F40" s="331"/>
      <c r="G40" s="6">
        <v>32</v>
      </c>
      <c r="H40" s="58">
        <v>0</v>
      </c>
      <c r="I40" s="58">
        <v>0</v>
      </c>
      <c r="J40" s="58">
        <v>0</v>
      </c>
      <c r="K40" s="58">
        <v>0</v>
      </c>
      <c r="L40" s="58">
        <v>0</v>
      </c>
      <c r="M40" s="58">
        <v>0</v>
      </c>
      <c r="N40" s="58">
        <v>0</v>
      </c>
      <c r="O40" s="58">
        <v>0</v>
      </c>
      <c r="P40" s="58">
        <v>0</v>
      </c>
      <c r="Q40" s="58">
        <v>0</v>
      </c>
      <c r="R40" s="58">
        <v>0</v>
      </c>
      <c r="S40" s="56"/>
      <c r="T40" s="56"/>
      <c r="U40" s="58">
        <v>0</v>
      </c>
      <c r="V40" s="56">
        <f>ROUND([2]RDG!J85,0)</f>
        <v>5499648</v>
      </c>
      <c r="W40" s="57">
        <f t="shared" ref="W40:W58" si="12">H40+I40+J40+K40-L40+M40+N40+O40+P40+Q40+R40+U40+V40+S40+T40</f>
        <v>5499648</v>
      </c>
      <c r="X40" s="56">
        <v>-3910872</v>
      </c>
      <c r="Y40" s="57">
        <f t="shared" ref="Y40:Y58" si="13">W40+X40</f>
        <v>1588776</v>
      </c>
    </row>
    <row r="41" spans="1:25" x14ac:dyDescent="0.25">
      <c r="A41" s="331" t="s">
        <v>377</v>
      </c>
      <c r="B41" s="331"/>
      <c r="C41" s="331"/>
      <c r="D41" s="331"/>
      <c r="E41" s="331"/>
      <c r="F41" s="331"/>
      <c r="G41" s="6">
        <v>33</v>
      </c>
      <c r="H41" s="58">
        <v>0</v>
      </c>
      <c r="I41" s="58">
        <v>0</v>
      </c>
      <c r="J41" s="58">
        <v>0</v>
      </c>
      <c r="K41" s="58">
        <v>0</v>
      </c>
      <c r="L41" s="58">
        <v>0</v>
      </c>
      <c r="M41" s="58">
        <v>0</v>
      </c>
      <c r="N41" s="56">
        <v>0</v>
      </c>
      <c r="O41" s="58">
        <v>0</v>
      </c>
      <c r="P41" s="58">
        <v>0</v>
      </c>
      <c r="Q41" s="58">
        <v>0</v>
      </c>
      <c r="R41" s="58">
        <v>0</v>
      </c>
      <c r="S41" s="56"/>
      <c r="T41" s="56">
        <v>-1185371</v>
      </c>
      <c r="U41" s="58">
        <v>0</v>
      </c>
      <c r="V41" s="58">
        <v>0</v>
      </c>
      <c r="W41" s="57">
        <f t="shared" si="12"/>
        <v>-1185371</v>
      </c>
      <c r="X41" s="56">
        <v>0</v>
      </c>
      <c r="Y41" s="57">
        <f t="shared" si="13"/>
        <v>-1185371</v>
      </c>
    </row>
    <row r="42" spans="1:25" ht="27" customHeight="1" x14ac:dyDescent="0.25">
      <c r="A42" s="331" t="s">
        <v>378</v>
      </c>
      <c r="B42" s="331"/>
      <c r="C42" s="331"/>
      <c r="D42" s="331"/>
      <c r="E42" s="331"/>
      <c r="F42" s="331"/>
      <c r="G42" s="6">
        <v>34</v>
      </c>
      <c r="H42" s="58">
        <v>0</v>
      </c>
      <c r="I42" s="58">
        <v>0</v>
      </c>
      <c r="J42" s="58">
        <v>0</v>
      </c>
      <c r="K42" s="58">
        <v>0</v>
      </c>
      <c r="L42" s="58">
        <v>0</v>
      </c>
      <c r="M42" s="58">
        <v>0</v>
      </c>
      <c r="N42" s="58">
        <v>0</v>
      </c>
      <c r="O42" s="56">
        <v>0</v>
      </c>
      <c r="P42" s="58">
        <v>0</v>
      </c>
      <c r="Q42" s="58">
        <v>0</v>
      </c>
      <c r="R42" s="58">
        <v>0</v>
      </c>
      <c r="S42" s="56"/>
      <c r="T42" s="56"/>
      <c r="U42" s="56">
        <v>0</v>
      </c>
      <c r="V42" s="56">
        <v>0</v>
      </c>
      <c r="W42" s="57">
        <f t="shared" si="12"/>
        <v>0</v>
      </c>
      <c r="X42" s="56">
        <v>0</v>
      </c>
      <c r="Y42" s="57">
        <f t="shared" si="13"/>
        <v>0</v>
      </c>
    </row>
    <row r="43" spans="1:25" ht="20.25" customHeight="1" x14ac:dyDescent="0.25">
      <c r="A43" s="331" t="s">
        <v>474</v>
      </c>
      <c r="B43" s="331"/>
      <c r="C43" s="331"/>
      <c r="D43" s="331"/>
      <c r="E43" s="331"/>
      <c r="F43" s="331"/>
      <c r="G43" s="6">
        <v>35</v>
      </c>
      <c r="H43" s="58">
        <v>0</v>
      </c>
      <c r="I43" s="58">
        <v>0</v>
      </c>
      <c r="J43" s="58">
        <v>0</v>
      </c>
      <c r="K43" s="58">
        <v>0</v>
      </c>
      <c r="L43" s="58">
        <v>0</v>
      </c>
      <c r="M43" s="58">
        <v>0</v>
      </c>
      <c r="N43" s="58">
        <v>0</v>
      </c>
      <c r="O43" s="58">
        <v>0</v>
      </c>
      <c r="P43" s="56">
        <v>0</v>
      </c>
      <c r="Q43" s="58">
        <v>0</v>
      </c>
      <c r="R43" s="58">
        <v>0</v>
      </c>
      <c r="S43" s="56"/>
      <c r="T43" s="56"/>
      <c r="U43" s="56">
        <v>0</v>
      </c>
      <c r="V43" s="56">
        <v>0</v>
      </c>
      <c r="W43" s="57">
        <f t="shared" si="12"/>
        <v>0</v>
      </c>
      <c r="X43" s="56">
        <v>0</v>
      </c>
      <c r="Y43" s="57">
        <f t="shared" si="13"/>
        <v>0</v>
      </c>
    </row>
    <row r="44" spans="1:25" ht="21" customHeight="1" x14ac:dyDescent="0.25">
      <c r="A44" s="331" t="s">
        <v>487</v>
      </c>
      <c r="B44" s="331"/>
      <c r="C44" s="331"/>
      <c r="D44" s="331"/>
      <c r="E44" s="331"/>
      <c r="F44" s="331"/>
      <c r="G44" s="6">
        <v>36</v>
      </c>
      <c r="H44" s="58">
        <v>0</v>
      </c>
      <c r="I44" s="58">
        <v>0</v>
      </c>
      <c r="J44" s="58">
        <v>0</v>
      </c>
      <c r="K44" s="58">
        <v>0</v>
      </c>
      <c r="L44" s="58">
        <v>0</v>
      </c>
      <c r="M44" s="58">
        <v>0</v>
      </c>
      <c r="N44" s="58">
        <v>0</v>
      </c>
      <c r="O44" s="58">
        <v>0</v>
      </c>
      <c r="P44" s="58">
        <v>0</v>
      </c>
      <c r="Q44" s="56">
        <v>0</v>
      </c>
      <c r="R44" s="58">
        <v>0</v>
      </c>
      <c r="S44" s="56"/>
      <c r="T44" s="56"/>
      <c r="U44" s="56">
        <v>0</v>
      </c>
      <c r="V44" s="56">
        <v>0</v>
      </c>
      <c r="W44" s="57">
        <f t="shared" si="12"/>
        <v>0</v>
      </c>
      <c r="X44" s="56">
        <v>0</v>
      </c>
      <c r="Y44" s="57">
        <f t="shared" si="13"/>
        <v>0</v>
      </c>
    </row>
    <row r="45" spans="1:25" ht="29.25" customHeight="1" x14ac:dyDescent="0.25">
      <c r="A45" s="331" t="s">
        <v>379</v>
      </c>
      <c r="B45" s="331"/>
      <c r="C45" s="331"/>
      <c r="D45" s="331"/>
      <c r="E45" s="331"/>
      <c r="F45" s="331"/>
      <c r="G45" s="6">
        <v>37</v>
      </c>
      <c r="H45" s="58">
        <v>0</v>
      </c>
      <c r="I45" s="58">
        <v>0</v>
      </c>
      <c r="J45" s="58">
        <v>0</v>
      </c>
      <c r="K45" s="58">
        <v>0</v>
      </c>
      <c r="L45" s="58">
        <v>0</v>
      </c>
      <c r="M45" s="58">
        <v>0</v>
      </c>
      <c r="N45" s="58">
        <v>0</v>
      </c>
      <c r="O45" s="58">
        <v>0</v>
      </c>
      <c r="P45" s="58">
        <v>0</v>
      </c>
      <c r="Q45" s="58">
        <v>0</v>
      </c>
      <c r="R45" s="56">
        <v>0</v>
      </c>
      <c r="S45" s="56"/>
      <c r="T45" s="56"/>
      <c r="U45" s="56">
        <v>0</v>
      </c>
      <c r="V45" s="56">
        <v>0</v>
      </c>
      <c r="W45" s="57">
        <f t="shared" si="12"/>
        <v>0</v>
      </c>
      <c r="X45" s="56">
        <v>0</v>
      </c>
      <c r="Y45" s="57">
        <f t="shared" si="13"/>
        <v>0</v>
      </c>
    </row>
    <row r="46" spans="1:25" ht="21" customHeight="1" x14ac:dyDescent="0.25">
      <c r="A46" s="331" t="s">
        <v>380</v>
      </c>
      <c r="B46" s="331"/>
      <c r="C46" s="331"/>
      <c r="D46" s="331"/>
      <c r="E46" s="331"/>
      <c r="F46" s="331"/>
      <c r="G46" s="6">
        <v>38</v>
      </c>
      <c r="H46" s="58">
        <v>0</v>
      </c>
      <c r="I46" s="58">
        <v>0</v>
      </c>
      <c r="J46" s="58">
        <v>0</v>
      </c>
      <c r="K46" s="58">
        <v>0</v>
      </c>
      <c r="L46" s="58">
        <v>0</v>
      </c>
      <c r="M46" s="58">
        <v>0</v>
      </c>
      <c r="N46" s="56">
        <v>0</v>
      </c>
      <c r="O46" s="56">
        <v>0</v>
      </c>
      <c r="P46" s="56">
        <v>0</v>
      </c>
      <c r="Q46" s="56">
        <f>+'[1]PK excel'!Q46</f>
        <v>0</v>
      </c>
      <c r="R46" s="56">
        <v>0</v>
      </c>
      <c r="S46" s="56"/>
      <c r="T46" s="56"/>
      <c r="U46" s="56">
        <v>0</v>
      </c>
      <c r="V46" s="56">
        <v>0</v>
      </c>
      <c r="W46" s="57">
        <f t="shared" si="12"/>
        <v>0</v>
      </c>
      <c r="X46" s="56">
        <v>0</v>
      </c>
      <c r="Y46" s="57">
        <f t="shared" si="13"/>
        <v>0</v>
      </c>
    </row>
    <row r="47" spans="1:25" x14ac:dyDescent="0.25">
      <c r="A47" s="331" t="s">
        <v>381</v>
      </c>
      <c r="B47" s="331"/>
      <c r="C47" s="331"/>
      <c r="D47" s="331"/>
      <c r="E47" s="331"/>
      <c r="F47" s="331"/>
      <c r="G47" s="6">
        <v>39</v>
      </c>
      <c r="H47" s="58">
        <v>0</v>
      </c>
      <c r="I47" s="58">
        <v>0</v>
      </c>
      <c r="J47" s="58">
        <v>0</v>
      </c>
      <c r="K47" s="58">
        <v>0</v>
      </c>
      <c r="L47" s="58">
        <v>0</v>
      </c>
      <c r="M47" s="58">
        <v>0</v>
      </c>
      <c r="N47" s="56">
        <v>0</v>
      </c>
      <c r="O47" s="56">
        <v>0</v>
      </c>
      <c r="P47" s="56">
        <v>0</v>
      </c>
      <c r="Q47" s="56">
        <f>+'[1]PK excel'!Q47</f>
        <v>0</v>
      </c>
      <c r="R47" s="56">
        <v>0</v>
      </c>
      <c r="S47" s="56"/>
      <c r="T47" s="56"/>
      <c r="U47" s="56">
        <v>0</v>
      </c>
      <c r="V47" s="56">
        <v>0</v>
      </c>
      <c r="W47" s="57">
        <f t="shared" si="12"/>
        <v>0</v>
      </c>
      <c r="X47" s="56">
        <v>0</v>
      </c>
      <c r="Y47" s="57">
        <f t="shared" si="13"/>
        <v>0</v>
      </c>
    </row>
    <row r="48" spans="1:25" x14ac:dyDescent="0.25">
      <c r="A48" s="331" t="s">
        <v>382</v>
      </c>
      <c r="B48" s="331"/>
      <c r="C48" s="331"/>
      <c r="D48" s="331"/>
      <c r="E48" s="331"/>
      <c r="F48" s="331"/>
      <c r="G48" s="6">
        <v>40</v>
      </c>
      <c r="H48" s="56">
        <v>0</v>
      </c>
      <c r="I48" s="56">
        <v>0</v>
      </c>
      <c r="J48" s="56">
        <v>0</v>
      </c>
      <c r="K48" s="56">
        <v>0</v>
      </c>
      <c r="L48" s="56">
        <v>0</v>
      </c>
      <c r="M48" s="56">
        <v>0</v>
      </c>
      <c r="N48" s="56">
        <v>-15636405</v>
      </c>
      <c r="O48" s="56">
        <v>0</v>
      </c>
      <c r="P48" s="56">
        <v>0</v>
      </c>
      <c r="Q48" s="56">
        <f>+'[1]PK excel'!Q48</f>
        <v>0</v>
      </c>
      <c r="R48" s="56">
        <v>0</v>
      </c>
      <c r="S48" s="56"/>
      <c r="T48" s="56"/>
      <c r="U48" s="56">
        <v>0</v>
      </c>
      <c r="V48" s="56">
        <v>0</v>
      </c>
      <c r="W48" s="57">
        <f t="shared" si="12"/>
        <v>-15636405</v>
      </c>
      <c r="X48" s="56">
        <v>-7403593</v>
      </c>
      <c r="Y48" s="57">
        <f t="shared" si="13"/>
        <v>-23039998</v>
      </c>
    </row>
    <row r="49" spans="1:25" x14ac:dyDescent="0.25">
      <c r="A49" s="331" t="s">
        <v>383</v>
      </c>
      <c r="B49" s="331"/>
      <c r="C49" s="331"/>
      <c r="D49" s="331"/>
      <c r="E49" s="331"/>
      <c r="F49" s="331"/>
      <c r="G49" s="6">
        <v>41</v>
      </c>
      <c r="H49" s="58">
        <v>0</v>
      </c>
      <c r="I49" s="58">
        <v>0</v>
      </c>
      <c r="J49" s="58">
        <v>0</v>
      </c>
      <c r="K49" s="58">
        <v>0</v>
      </c>
      <c r="L49" s="58">
        <v>0</v>
      </c>
      <c r="M49" s="58">
        <v>0</v>
      </c>
      <c r="N49" s="56">
        <v>0</v>
      </c>
      <c r="O49" s="56">
        <v>0</v>
      </c>
      <c r="P49" s="56">
        <v>0</v>
      </c>
      <c r="Q49" s="56">
        <f>+'[1]PK excel'!Q49</f>
        <v>0</v>
      </c>
      <c r="R49" s="56">
        <v>0</v>
      </c>
      <c r="S49" s="56"/>
      <c r="T49" s="56"/>
      <c r="U49" s="56">
        <v>0</v>
      </c>
      <c r="V49" s="56">
        <v>0</v>
      </c>
      <c r="W49" s="57">
        <f t="shared" si="12"/>
        <v>0</v>
      </c>
      <c r="X49" s="56">
        <v>0</v>
      </c>
      <c r="Y49" s="57">
        <f t="shared" si="13"/>
        <v>0</v>
      </c>
    </row>
    <row r="50" spans="1:25" ht="24" customHeight="1" x14ac:dyDescent="0.25">
      <c r="A50" s="331" t="s">
        <v>475</v>
      </c>
      <c r="B50" s="331"/>
      <c r="C50" s="331"/>
      <c r="D50" s="331"/>
      <c r="E50" s="331"/>
      <c r="F50" s="331"/>
      <c r="G50" s="6">
        <v>42</v>
      </c>
      <c r="H50" s="56">
        <v>0</v>
      </c>
      <c r="I50" s="56">
        <v>0</v>
      </c>
      <c r="J50" s="56">
        <v>0</v>
      </c>
      <c r="K50" s="56">
        <v>0</v>
      </c>
      <c r="L50" s="56">
        <v>0</v>
      </c>
      <c r="M50" s="56">
        <v>0</v>
      </c>
      <c r="N50" s="56">
        <v>0</v>
      </c>
      <c r="O50" s="56">
        <v>0</v>
      </c>
      <c r="P50" s="56">
        <v>0</v>
      </c>
      <c r="Q50" s="56">
        <f>+'[1]PK excel'!Q50</f>
        <v>0</v>
      </c>
      <c r="R50" s="56">
        <v>0</v>
      </c>
      <c r="S50" s="56"/>
      <c r="T50" s="56"/>
      <c r="U50" s="56">
        <v>0</v>
      </c>
      <c r="V50" s="56">
        <v>0</v>
      </c>
      <c r="W50" s="57">
        <f t="shared" si="12"/>
        <v>0</v>
      </c>
      <c r="X50" s="56">
        <v>0</v>
      </c>
      <c r="Y50" s="57">
        <f t="shared" si="13"/>
        <v>0</v>
      </c>
    </row>
    <row r="51" spans="1:25" ht="26.25" customHeight="1" x14ac:dyDescent="0.25">
      <c r="A51" s="331" t="s">
        <v>476</v>
      </c>
      <c r="B51" s="331"/>
      <c r="C51" s="331"/>
      <c r="D51" s="331"/>
      <c r="E51" s="331"/>
      <c r="F51" s="331"/>
      <c r="G51" s="6">
        <v>43</v>
      </c>
      <c r="H51" s="56">
        <v>0</v>
      </c>
      <c r="I51" s="56">
        <v>0</v>
      </c>
      <c r="J51" s="56">
        <v>0</v>
      </c>
      <c r="K51" s="56">
        <v>0</v>
      </c>
      <c r="L51" s="56">
        <v>0</v>
      </c>
      <c r="M51" s="56">
        <v>0</v>
      </c>
      <c r="N51" s="56">
        <v>0</v>
      </c>
      <c r="O51" s="56">
        <v>0</v>
      </c>
      <c r="P51" s="56">
        <v>0</v>
      </c>
      <c r="Q51" s="56">
        <f>+'[1]PK excel'!Q51</f>
        <v>0</v>
      </c>
      <c r="R51" s="56">
        <v>0</v>
      </c>
      <c r="S51" s="56"/>
      <c r="T51" s="56"/>
      <c r="U51" s="56">
        <v>0</v>
      </c>
      <c r="V51" s="56">
        <v>0</v>
      </c>
      <c r="W51" s="57">
        <f t="shared" si="12"/>
        <v>0</v>
      </c>
      <c r="X51" s="56">
        <v>0</v>
      </c>
      <c r="Y51" s="57">
        <f t="shared" si="13"/>
        <v>0</v>
      </c>
    </row>
    <row r="52" spans="1:25" ht="22.5" customHeight="1" x14ac:dyDescent="0.25">
      <c r="A52" s="331" t="s">
        <v>477</v>
      </c>
      <c r="B52" s="331"/>
      <c r="C52" s="331"/>
      <c r="D52" s="331"/>
      <c r="E52" s="331"/>
      <c r="F52" s="331"/>
      <c r="G52" s="6">
        <v>44</v>
      </c>
      <c r="H52" s="56">
        <v>0</v>
      </c>
      <c r="I52" s="56">
        <v>0</v>
      </c>
      <c r="J52" s="56">
        <v>0</v>
      </c>
      <c r="K52" s="56">
        <v>0</v>
      </c>
      <c r="L52" s="56">
        <v>0</v>
      </c>
      <c r="M52" s="56">
        <v>0</v>
      </c>
      <c r="N52" s="56">
        <v>0</v>
      </c>
      <c r="O52" s="56">
        <v>0</v>
      </c>
      <c r="P52" s="56">
        <v>0</v>
      </c>
      <c r="Q52" s="56">
        <f>+'[1]PK excel'!Q52</f>
        <v>0</v>
      </c>
      <c r="R52" s="56">
        <v>0</v>
      </c>
      <c r="S52" s="56"/>
      <c r="T52" s="56"/>
      <c r="U52" s="56">
        <v>0</v>
      </c>
      <c r="V52" s="56">
        <v>0</v>
      </c>
      <c r="W52" s="57">
        <f t="shared" si="12"/>
        <v>0</v>
      </c>
      <c r="X52" s="56">
        <v>0</v>
      </c>
      <c r="Y52" s="57">
        <f t="shared" si="13"/>
        <v>0</v>
      </c>
    </row>
    <row r="53" spans="1:25" x14ac:dyDescent="0.25">
      <c r="A53" s="331" t="s">
        <v>488</v>
      </c>
      <c r="B53" s="331"/>
      <c r="C53" s="331"/>
      <c r="D53" s="331"/>
      <c r="E53" s="331"/>
      <c r="F53" s="331"/>
      <c r="G53" s="6">
        <v>45</v>
      </c>
      <c r="H53" s="56">
        <v>0</v>
      </c>
      <c r="I53" s="56">
        <v>0</v>
      </c>
      <c r="J53" s="56">
        <v>0</v>
      </c>
      <c r="K53" s="56">
        <v>0</v>
      </c>
      <c r="L53" s="56">
        <v>0</v>
      </c>
      <c r="M53" s="56">
        <v>0</v>
      </c>
      <c r="N53" s="56">
        <v>0</v>
      </c>
      <c r="O53" s="56">
        <v>0</v>
      </c>
      <c r="P53" s="56">
        <v>0</v>
      </c>
      <c r="Q53" s="56">
        <f>+'[1]PK excel'!Q53</f>
        <v>0</v>
      </c>
      <c r="R53" s="56">
        <v>0</v>
      </c>
      <c r="S53" s="56"/>
      <c r="T53" s="56"/>
      <c r="U53" s="56">
        <v>0</v>
      </c>
      <c r="V53" s="56">
        <v>0</v>
      </c>
      <c r="W53" s="57">
        <f t="shared" si="12"/>
        <v>0</v>
      </c>
      <c r="X53" s="56">
        <v>0</v>
      </c>
      <c r="Y53" s="57">
        <f t="shared" si="13"/>
        <v>0</v>
      </c>
    </row>
    <row r="54" spans="1:25" x14ac:dyDescent="0.25">
      <c r="A54" s="331" t="s">
        <v>478</v>
      </c>
      <c r="B54" s="331"/>
      <c r="C54" s="331"/>
      <c r="D54" s="331"/>
      <c r="E54" s="331"/>
      <c r="F54" s="331"/>
      <c r="G54" s="6">
        <v>46</v>
      </c>
      <c r="H54" s="56">
        <v>0</v>
      </c>
      <c r="I54" s="56">
        <v>0</v>
      </c>
      <c r="J54" s="56">
        <v>0</v>
      </c>
      <c r="K54" s="56">
        <v>0</v>
      </c>
      <c r="L54" s="56">
        <v>0</v>
      </c>
      <c r="M54" s="56">
        <v>0</v>
      </c>
      <c r="N54" s="56">
        <v>0</v>
      </c>
      <c r="O54" s="56">
        <v>0</v>
      </c>
      <c r="P54" s="56">
        <v>0</v>
      </c>
      <c r="Q54" s="56">
        <f>+'[1]PK excel'!Q54</f>
        <v>0</v>
      </c>
      <c r="R54" s="56">
        <v>0</v>
      </c>
      <c r="S54" s="56"/>
      <c r="T54" s="56"/>
      <c r="U54" s="56">
        <v>0</v>
      </c>
      <c r="V54" s="56">
        <v>0</v>
      </c>
      <c r="W54" s="57">
        <f t="shared" si="12"/>
        <v>0</v>
      </c>
      <c r="X54" s="56">
        <v>57643098</v>
      </c>
      <c r="Y54" s="57">
        <f t="shared" si="13"/>
        <v>57643098</v>
      </c>
    </row>
    <row r="55" spans="1:25" x14ac:dyDescent="0.25">
      <c r="A55" s="331" t="s">
        <v>479</v>
      </c>
      <c r="B55" s="331"/>
      <c r="C55" s="331"/>
      <c r="D55" s="331"/>
      <c r="E55" s="331"/>
      <c r="F55" s="331"/>
      <c r="G55" s="6">
        <v>47</v>
      </c>
      <c r="H55" s="56">
        <v>0</v>
      </c>
      <c r="I55" s="56">
        <v>0</v>
      </c>
      <c r="J55" s="56">
        <v>0</v>
      </c>
      <c r="K55" s="56">
        <v>0</v>
      </c>
      <c r="L55" s="56">
        <v>0</v>
      </c>
      <c r="M55" s="56">
        <v>0</v>
      </c>
      <c r="N55" s="56">
        <v>0</v>
      </c>
      <c r="O55" s="56">
        <v>0</v>
      </c>
      <c r="P55" s="56">
        <v>0</v>
      </c>
      <c r="Q55" s="56">
        <f>+'[1]PK excel'!Q55</f>
        <v>0</v>
      </c>
      <c r="R55" s="56">
        <v>0</v>
      </c>
      <c r="S55" s="56"/>
      <c r="T55" s="56"/>
      <c r="U55" s="56">
        <v>-2258674</v>
      </c>
      <c r="V55" s="56">
        <v>0</v>
      </c>
      <c r="W55" s="57">
        <f t="shared" si="12"/>
        <v>-2258674</v>
      </c>
      <c r="X55" s="56">
        <v>0</v>
      </c>
      <c r="Y55" s="57">
        <f t="shared" si="13"/>
        <v>-2258674</v>
      </c>
    </row>
    <row r="56" spans="1:25" x14ac:dyDescent="0.25">
      <c r="A56" s="331" t="s">
        <v>480</v>
      </c>
      <c r="B56" s="331"/>
      <c r="C56" s="331"/>
      <c r="D56" s="331"/>
      <c r="E56" s="331"/>
      <c r="F56" s="331"/>
      <c r="G56" s="6">
        <v>48</v>
      </c>
      <c r="H56" s="56">
        <v>0</v>
      </c>
      <c r="I56" s="56">
        <v>0</v>
      </c>
      <c r="J56" s="56">
        <v>0</v>
      </c>
      <c r="K56" s="56">
        <v>0</v>
      </c>
      <c r="L56" s="56">
        <v>0</v>
      </c>
      <c r="M56" s="56">
        <v>0</v>
      </c>
      <c r="N56" s="56">
        <v>0</v>
      </c>
      <c r="O56" s="56">
        <v>0</v>
      </c>
      <c r="P56" s="56">
        <v>0</v>
      </c>
      <c r="Q56" s="56">
        <f>+'[1]PK excel'!Q56</f>
        <v>0</v>
      </c>
      <c r="R56" s="56">
        <v>0</v>
      </c>
      <c r="S56" s="56"/>
      <c r="T56" s="56"/>
      <c r="U56" s="56">
        <v>0</v>
      </c>
      <c r="V56" s="56">
        <v>0</v>
      </c>
      <c r="W56" s="57">
        <f t="shared" si="12"/>
        <v>0</v>
      </c>
      <c r="X56" s="56">
        <v>0</v>
      </c>
      <c r="Y56" s="57">
        <f t="shared" si="13"/>
        <v>0</v>
      </c>
    </row>
    <row r="57" spans="1:25" x14ac:dyDescent="0.25">
      <c r="A57" s="331" t="s">
        <v>489</v>
      </c>
      <c r="B57" s="331"/>
      <c r="C57" s="331"/>
      <c r="D57" s="331"/>
      <c r="E57" s="331"/>
      <c r="F57" s="331"/>
      <c r="G57" s="6">
        <v>49</v>
      </c>
      <c r="H57" s="56">
        <v>0</v>
      </c>
      <c r="I57" s="56">
        <v>0</v>
      </c>
      <c r="J57" s="56">
        <v>407873</v>
      </c>
      <c r="K57" s="56">
        <v>0</v>
      </c>
      <c r="L57" s="56">
        <v>0</v>
      </c>
      <c r="M57" s="56">
        <v>0</v>
      </c>
      <c r="N57" s="56">
        <v>0</v>
      </c>
      <c r="O57" s="56">
        <v>0</v>
      </c>
      <c r="P57" s="56">
        <v>0</v>
      </c>
      <c r="Q57" s="56">
        <f>+'[1]PK excel'!Q57</f>
        <v>0</v>
      </c>
      <c r="R57" s="56">
        <v>0</v>
      </c>
      <c r="S57" s="56"/>
      <c r="T57" s="56"/>
      <c r="U57" s="56">
        <v>-407873</v>
      </c>
      <c r="V57" s="56">
        <v>0</v>
      </c>
      <c r="W57" s="57">
        <f t="shared" si="12"/>
        <v>0</v>
      </c>
      <c r="X57" s="56">
        <v>0</v>
      </c>
      <c r="Y57" s="57">
        <f t="shared" si="13"/>
        <v>0</v>
      </c>
    </row>
    <row r="58" spans="1:25" x14ac:dyDescent="0.25">
      <c r="A58" s="331" t="s">
        <v>482</v>
      </c>
      <c r="B58" s="331"/>
      <c r="C58" s="331"/>
      <c r="D58" s="331"/>
      <c r="E58" s="331"/>
      <c r="F58" s="331"/>
      <c r="G58" s="6">
        <v>50</v>
      </c>
      <c r="H58" s="118">
        <v>0</v>
      </c>
      <c r="I58" s="118">
        <v>0</v>
      </c>
      <c r="J58" s="118">
        <v>0</v>
      </c>
      <c r="K58" s="118">
        <v>0</v>
      </c>
      <c r="L58" s="118">
        <v>0</v>
      </c>
      <c r="M58" s="118">
        <v>0</v>
      </c>
      <c r="N58" s="118">
        <v>0</v>
      </c>
      <c r="O58" s="118">
        <v>0</v>
      </c>
      <c r="P58" s="118">
        <v>0</v>
      </c>
      <c r="Q58" s="118">
        <f>+'[1]PK excel'!Q58</f>
        <v>0</v>
      </c>
      <c r="R58" s="118">
        <v>0</v>
      </c>
      <c r="S58" s="118"/>
      <c r="T58" s="118"/>
      <c r="U58" s="118">
        <v>0</v>
      </c>
      <c r="V58" s="118">
        <v>0</v>
      </c>
      <c r="W58" s="119">
        <f t="shared" si="12"/>
        <v>0</v>
      </c>
      <c r="X58" s="118">
        <v>0</v>
      </c>
      <c r="Y58" s="119">
        <f t="shared" si="13"/>
        <v>0</v>
      </c>
    </row>
    <row r="59" spans="1:25" ht="25.5" customHeight="1" x14ac:dyDescent="0.25">
      <c r="A59" s="350" t="s">
        <v>490</v>
      </c>
      <c r="B59" s="350"/>
      <c r="C59" s="350"/>
      <c r="D59" s="350"/>
      <c r="E59" s="350"/>
      <c r="F59" s="350"/>
      <c r="G59" s="8">
        <v>51</v>
      </c>
      <c r="H59" s="59">
        <f t="shared" ref="H59:T59" si="14">SUM(H39:H58)</f>
        <v>13033800</v>
      </c>
      <c r="I59" s="59">
        <f t="shared" si="14"/>
        <v>19783710</v>
      </c>
      <c r="J59" s="59">
        <f t="shared" si="14"/>
        <v>2404708</v>
      </c>
      <c r="K59" s="59">
        <f t="shared" si="14"/>
        <v>0</v>
      </c>
      <c r="L59" s="59">
        <f t="shared" si="14"/>
        <v>0</v>
      </c>
      <c r="M59" s="59">
        <f t="shared" si="14"/>
        <v>0</v>
      </c>
      <c r="N59" s="59">
        <f t="shared" si="14"/>
        <v>-38922406</v>
      </c>
      <c r="O59" s="59">
        <f t="shared" si="14"/>
        <v>0</v>
      </c>
      <c r="P59" s="59">
        <f t="shared" si="14"/>
        <v>0</v>
      </c>
      <c r="Q59" s="59">
        <f t="shared" si="14"/>
        <v>0</v>
      </c>
      <c r="R59" s="59">
        <f t="shared" si="14"/>
        <v>0</v>
      </c>
      <c r="S59" s="59">
        <f t="shared" si="14"/>
        <v>0</v>
      </c>
      <c r="T59" s="59">
        <f t="shared" si="14"/>
        <v>-2707106</v>
      </c>
      <c r="U59" s="59">
        <f>SUM(U39:U58)</f>
        <v>16327248</v>
      </c>
      <c r="V59" s="59">
        <f>SUM(V39:V58)</f>
        <v>5499648</v>
      </c>
      <c r="W59" s="59">
        <f>SUM(W39:W58)</f>
        <v>15419602</v>
      </c>
      <c r="X59" s="59">
        <f>SUM(X39:X58)</f>
        <v>75432928</v>
      </c>
      <c r="Y59" s="59">
        <f>SUM(Y39:Y58)</f>
        <v>90852530</v>
      </c>
    </row>
    <row r="60" spans="1:25" x14ac:dyDescent="0.25">
      <c r="A60" s="351" t="s">
        <v>384</v>
      </c>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row>
    <row r="61" spans="1:25" ht="31.5" customHeight="1" x14ac:dyDescent="0.25">
      <c r="A61" s="353" t="s">
        <v>492</v>
      </c>
      <c r="B61" s="354"/>
      <c r="C61" s="354"/>
      <c r="D61" s="354"/>
      <c r="E61" s="354"/>
      <c r="F61" s="354"/>
      <c r="G61" s="7">
        <v>52</v>
      </c>
      <c r="H61" s="57">
        <f t="shared" ref="H61:T61" si="15">SUM(H41:H49)</f>
        <v>0</v>
      </c>
      <c r="I61" s="57">
        <f t="shared" si="15"/>
        <v>0</v>
      </c>
      <c r="J61" s="57">
        <f t="shared" si="15"/>
        <v>0</v>
      </c>
      <c r="K61" s="57">
        <f t="shared" si="15"/>
        <v>0</v>
      </c>
      <c r="L61" s="57">
        <f t="shared" si="15"/>
        <v>0</v>
      </c>
      <c r="M61" s="57">
        <f t="shared" si="15"/>
        <v>0</v>
      </c>
      <c r="N61" s="57">
        <f t="shared" si="15"/>
        <v>-15636405</v>
      </c>
      <c r="O61" s="57">
        <f t="shared" si="15"/>
        <v>0</v>
      </c>
      <c r="P61" s="57">
        <f t="shared" si="15"/>
        <v>0</v>
      </c>
      <c r="Q61" s="57">
        <f t="shared" si="15"/>
        <v>0</v>
      </c>
      <c r="R61" s="57">
        <f t="shared" si="15"/>
        <v>0</v>
      </c>
      <c r="S61" s="57">
        <f t="shared" si="15"/>
        <v>0</v>
      </c>
      <c r="T61" s="57">
        <f t="shared" si="15"/>
        <v>-1185371</v>
      </c>
      <c r="U61" s="57">
        <f>SUM(U41:U49)</f>
        <v>0</v>
      </c>
      <c r="V61" s="57">
        <f>SUM(V41:V49)</f>
        <v>0</v>
      </c>
      <c r="W61" s="57">
        <f>SUM(W41:W49)</f>
        <v>-16821776</v>
      </c>
      <c r="X61" s="57">
        <f>SUM(X41:X49)</f>
        <v>-7403593</v>
      </c>
      <c r="Y61" s="57">
        <f>SUM(Y41:Y49)</f>
        <v>-24225369</v>
      </c>
    </row>
    <row r="62" spans="1:25" ht="27.75" customHeight="1" x14ac:dyDescent="0.25">
      <c r="A62" s="353" t="s">
        <v>493</v>
      </c>
      <c r="B62" s="354"/>
      <c r="C62" s="354"/>
      <c r="D62" s="354"/>
      <c r="E62" s="354"/>
      <c r="F62" s="354"/>
      <c r="G62" s="7">
        <v>53</v>
      </c>
      <c r="H62" s="57">
        <f t="shared" ref="H62:T62" si="16">H40+H61</f>
        <v>0</v>
      </c>
      <c r="I62" s="57">
        <f t="shared" si="16"/>
        <v>0</v>
      </c>
      <c r="J62" s="57">
        <f t="shared" si="16"/>
        <v>0</v>
      </c>
      <c r="K62" s="57">
        <f t="shared" si="16"/>
        <v>0</v>
      </c>
      <c r="L62" s="57">
        <f t="shared" si="16"/>
        <v>0</v>
      </c>
      <c r="M62" s="57">
        <f t="shared" si="16"/>
        <v>0</v>
      </c>
      <c r="N62" s="57">
        <f t="shared" si="16"/>
        <v>-15636405</v>
      </c>
      <c r="O62" s="57">
        <f t="shared" si="16"/>
        <v>0</v>
      </c>
      <c r="P62" s="57">
        <f t="shared" si="16"/>
        <v>0</v>
      </c>
      <c r="Q62" s="57">
        <f t="shared" si="16"/>
        <v>0</v>
      </c>
      <c r="R62" s="57">
        <f t="shared" si="16"/>
        <v>0</v>
      </c>
      <c r="S62" s="57">
        <f t="shared" si="16"/>
        <v>0</v>
      </c>
      <c r="T62" s="57">
        <f t="shared" si="16"/>
        <v>-1185371</v>
      </c>
      <c r="U62" s="57">
        <f>U40+U61</f>
        <v>0</v>
      </c>
      <c r="V62" s="57">
        <f>V40+V61</f>
        <v>5499648</v>
      </c>
      <c r="W62" s="57">
        <f>W40+W61</f>
        <v>-11322128</v>
      </c>
      <c r="X62" s="57">
        <f>X40+X61</f>
        <v>-11314465</v>
      </c>
      <c r="Y62" s="57">
        <f>Y40+Y61</f>
        <v>-22636593</v>
      </c>
    </row>
    <row r="63" spans="1:25" ht="29.25" customHeight="1" x14ac:dyDescent="0.25">
      <c r="A63" s="355" t="s">
        <v>491</v>
      </c>
      <c r="B63" s="356"/>
      <c r="C63" s="356"/>
      <c r="D63" s="356"/>
      <c r="E63" s="356"/>
      <c r="F63" s="356"/>
      <c r="G63" s="8">
        <v>54</v>
      </c>
      <c r="H63" s="59">
        <f t="shared" ref="H63:T63" si="17">SUM(H50:H58)</f>
        <v>0</v>
      </c>
      <c r="I63" s="59">
        <f t="shared" si="17"/>
        <v>0</v>
      </c>
      <c r="J63" s="59">
        <f t="shared" si="17"/>
        <v>407873</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-2666547</v>
      </c>
      <c r="V63" s="59">
        <f>SUM(V50:V58)</f>
        <v>0</v>
      </c>
      <c r="W63" s="59">
        <f>SUM(W50:W58)</f>
        <v>-2258674</v>
      </c>
      <c r="X63" s="59">
        <f>SUM(X50:X58)</f>
        <v>57643098</v>
      </c>
      <c r="Y63" s="59">
        <f>SUM(Y50:Y58)</f>
        <v>55384424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4" zoomScale="130" zoomScaleNormal="130" workbookViewId="0">
      <selection sqref="A1:I40"/>
    </sheetView>
  </sheetViews>
  <sheetFormatPr defaultRowHeight="13.2" x14ac:dyDescent="0.25"/>
  <cols>
    <col min="9" max="9" width="120.109375" customWidth="1"/>
  </cols>
  <sheetData>
    <row r="1" spans="1:9" ht="13.2" customHeight="1" x14ac:dyDescent="0.25">
      <c r="A1" s="358" t="s">
        <v>615</v>
      </c>
      <c r="B1" s="358"/>
      <c r="C1" s="358"/>
      <c r="D1" s="358"/>
      <c r="E1" s="358"/>
      <c r="F1" s="358"/>
      <c r="G1" s="358"/>
      <c r="H1" s="358"/>
      <c r="I1" s="358"/>
    </row>
    <row r="2" spans="1:9" x14ac:dyDescent="0.25">
      <c r="A2" s="358"/>
      <c r="B2" s="358"/>
      <c r="C2" s="358"/>
      <c r="D2" s="358"/>
      <c r="E2" s="358"/>
      <c r="F2" s="358"/>
      <c r="G2" s="358"/>
      <c r="H2" s="358"/>
      <c r="I2" s="358"/>
    </row>
    <row r="3" spans="1:9" x14ac:dyDescent="0.25">
      <c r="A3" s="358"/>
      <c r="B3" s="358"/>
      <c r="C3" s="358"/>
      <c r="D3" s="358"/>
      <c r="E3" s="358"/>
      <c r="F3" s="358"/>
      <c r="G3" s="358"/>
      <c r="H3" s="358"/>
      <c r="I3" s="358"/>
    </row>
    <row r="4" spans="1:9" x14ac:dyDescent="0.25">
      <c r="A4" s="358"/>
      <c r="B4" s="358"/>
      <c r="C4" s="358"/>
      <c r="D4" s="358"/>
      <c r="E4" s="358"/>
      <c r="F4" s="358"/>
      <c r="G4" s="358"/>
      <c r="H4" s="358"/>
      <c r="I4" s="358"/>
    </row>
    <row r="5" spans="1:9" x14ac:dyDescent="0.25">
      <c r="A5" s="358"/>
      <c r="B5" s="358"/>
      <c r="C5" s="358"/>
      <c r="D5" s="358"/>
      <c r="E5" s="358"/>
      <c r="F5" s="358"/>
      <c r="G5" s="358"/>
      <c r="H5" s="358"/>
      <c r="I5" s="358"/>
    </row>
    <row r="6" spans="1:9" x14ac:dyDescent="0.25">
      <c r="A6" s="358"/>
      <c r="B6" s="358"/>
      <c r="C6" s="358"/>
      <c r="D6" s="358"/>
      <c r="E6" s="358"/>
      <c r="F6" s="358"/>
      <c r="G6" s="358"/>
      <c r="H6" s="358"/>
      <c r="I6" s="358"/>
    </row>
    <row r="7" spans="1:9" x14ac:dyDescent="0.25">
      <c r="A7" s="358"/>
      <c r="B7" s="358"/>
      <c r="C7" s="358"/>
      <c r="D7" s="358"/>
      <c r="E7" s="358"/>
      <c r="F7" s="358"/>
      <c r="G7" s="358"/>
      <c r="H7" s="358"/>
      <c r="I7" s="358"/>
    </row>
    <row r="8" spans="1:9" x14ac:dyDescent="0.25">
      <c r="A8" s="358"/>
      <c r="B8" s="358"/>
      <c r="C8" s="358"/>
      <c r="D8" s="358"/>
      <c r="E8" s="358"/>
      <c r="F8" s="358"/>
      <c r="G8" s="358"/>
      <c r="H8" s="358"/>
      <c r="I8" s="358"/>
    </row>
    <row r="9" spans="1:9" x14ac:dyDescent="0.25">
      <c r="A9" s="358"/>
      <c r="B9" s="358"/>
      <c r="C9" s="358"/>
      <c r="D9" s="358"/>
      <c r="E9" s="358"/>
      <c r="F9" s="358"/>
      <c r="G9" s="358"/>
      <c r="H9" s="358"/>
      <c r="I9" s="358"/>
    </row>
    <row r="10" spans="1:9" x14ac:dyDescent="0.25">
      <c r="A10" s="358"/>
      <c r="B10" s="358"/>
      <c r="C10" s="358"/>
      <c r="D10" s="358"/>
      <c r="E10" s="358"/>
      <c r="F10" s="358"/>
      <c r="G10" s="358"/>
      <c r="H10" s="358"/>
      <c r="I10" s="358"/>
    </row>
    <row r="11" spans="1:9" x14ac:dyDescent="0.25">
      <c r="A11" s="358"/>
      <c r="B11" s="358"/>
      <c r="C11" s="358"/>
      <c r="D11" s="358"/>
      <c r="E11" s="358"/>
      <c r="F11" s="358"/>
      <c r="G11" s="358"/>
      <c r="H11" s="358"/>
      <c r="I11" s="358"/>
    </row>
    <row r="12" spans="1:9" x14ac:dyDescent="0.25">
      <c r="A12" s="358"/>
      <c r="B12" s="358"/>
      <c r="C12" s="358"/>
      <c r="D12" s="358"/>
      <c r="E12" s="358"/>
      <c r="F12" s="358"/>
      <c r="G12" s="358"/>
      <c r="H12" s="358"/>
      <c r="I12" s="358"/>
    </row>
    <row r="13" spans="1:9" x14ac:dyDescent="0.25">
      <c r="A13" s="358"/>
      <c r="B13" s="358"/>
      <c r="C13" s="358"/>
      <c r="D13" s="358"/>
      <c r="E13" s="358"/>
      <c r="F13" s="358"/>
      <c r="G13" s="358"/>
      <c r="H13" s="358"/>
      <c r="I13" s="358"/>
    </row>
    <row r="14" spans="1:9" x14ac:dyDescent="0.25">
      <c r="A14" s="358"/>
      <c r="B14" s="358"/>
      <c r="C14" s="358"/>
      <c r="D14" s="358"/>
      <c r="E14" s="358"/>
      <c r="F14" s="358"/>
      <c r="G14" s="358"/>
      <c r="H14" s="358"/>
      <c r="I14" s="358"/>
    </row>
    <row r="15" spans="1:9" x14ac:dyDescent="0.25">
      <c r="A15" s="358"/>
      <c r="B15" s="358"/>
      <c r="C15" s="358"/>
      <c r="D15" s="358"/>
      <c r="E15" s="358"/>
      <c r="F15" s="358"/>
      <c r="G15" s="358"/>
      <c r="H15" s="358"/>
      <c r="I15" s="358"/>
    </row>
    <row r="16" spans="1:9" x14ac:dyDescent="0.25">
      <c r="A16" s="358"/>
      <c r="B16" s="358"/>
      <c r="C16" s="358"/>
      <c r="D16" s="358"/>
      <c r="E16" s="358"/>
      <c r="F16" s="358"/>
      <c r="G16" s="358"/>
      <c r="H16" s="358"/>
      <c r="I16" s="358"/>
    </row>
    <row r="17" spans="1:9" x14ac:dyDescent="0.25">
      <c r="A17" s="358"/>
      <c r="B17" s="358"/>
      <c r="C17" s="358"/>
      <c r="D17" s="358"/>
      <c r="E17" s="358"/>
      <c r="F17" s="358"/>
      <c r="G17" s="358"/>
      <c r="H17" s="358"/>
      <c r="I17" s="358"/>
    </row>
    <row r="18" spans="1:9" x14ac:dyDescent="0.25">
      <c r="A18" s="358"/>
      <c r="B18" s="358"/>
      <c r="C18" s="358"/>
      <c r="D18" s="358"/>
      <c r="E18" s="358"/>
      <c r="F18" s="358"/>
      <c r="G18" s="358"/>
      <c r="H18" s="358"/>
      <c r="I18" s="358"/>
    </row>
    <row r="19" spans="1:9" x14ac:dyDescent="0.25">
      <c r="A19" s="358"/>
      <c r="B19" s="358"/>
      <c r="C19" s="358"/>
      <c r="D19" s="358"/>
      <c r="E19" s="358"/>
      <c r="F19" s="358"/>
      <c r="G19" s="358"/>
      <c r="H19" s="358"/>
      <c r="I19" s="358"/>
    </row>
    <row r="20" spans="1:9" x14ac:dyDescent="0.25">
      <c r="A20" s="358"/>
      <c r="B20" s="358"/>
      <c r="C20" s="358"/>
      <c r="D20" s="358"/>
      <c r="E20" s="358"/>
      <c r="F20" s="358"/>
      <c r="G20" s="358"/>
      <c r="H20" s="358"/>
      <c r="I20" s="358"/>
    </row>
    <row r="21" spans="1:9" x14ac:dyDescent="0.25">
      <c r="A21" s="358"/>
      <c r="B21" s="358"/>
      <c r="C21" s="358"/>
      <c r="D21" s="358"/>
      <c r="E21" s="358"/>
      <c r="F21" s="358"/>
      <c r="G21" s="358"/>
      <c r="H21" s="358"/>
      <c r="I21" s="358"/>
    </row>
    <row r="22" spans="1:9" x14ac:dyDescent="0.25">
      <c r="A22" s="358"/>
      <c r="B22" s="358"/>
      <c r="C22" s="358"/>
      <c r="D22" s="358"/>
      <c r="E22" s="358"/>
      <c r="F22" s="358"/>
      <c r="G22" s="358"/>
      <c r="H22" s="358"/>
      <c r="I22" s="358"/>
    </row>
    <row r="23" spans="1:9" x14ac:dyDescent="0.25">
      <c r="A23" s="358"/>
      <c r="B23" s="358"/>
      <c r="C23" s="358"/>
      <c r="D23" s="358"/>
      <c r="E23" s="358"/>
      <c r="F23" s="358"/>
      <c r="G23" s="358"/>
      <c r="H23" s="358"/>
      <c r="I23" s="358"/>
    </row>
    <row r="24" spans="1:9" x14ac:dyDescent="0.25">
      <c r="A24" s="358"/>
      <c r="B24" s="358"/>
      <c r="C24" s="358"/>
      <c r="D24" s="358"/>
      <c r="E24" s="358"/>
      <c r="F24" s="358"/>
      <c r="G24" s="358"/>
      <c r="H24" s="358"/>
      <c r="I24" s="358"/>
    </row>
    <row r="25" spans="1:9" x14ac:dyDescent="0.25">
      <c r="A25" s="358"/>
      <c r="B25" s="358"/>
      <c r="C25" s="358"/>
      <c r="D25" s="358"/>
      <c r="E25" s="358"/>
      <c r="F25" s="358"/>
      <c r="G25" s="358"/>
      <c r="H25" s="358"/>
      <c r="I25" s="358"/>
    </row>
    <row r="26" spans="1:9" x14ac:dyDescent="0.25">
      <c r="A26" s="358"/>
      <c r="B26" s="358"/>
      <c r="C26" s="358"/>
      <c r="D26" s="358"/>
      <c r="E26" s="358"/>
      <c r="F26" s="358"/>
      <c r="G26" s="358"/>
      <c r="H26" s="358"/>
      <c r="I26" s="358"/>
    </row>
    <row r="27" spans="1:9" x14ac:dyDescent="0.25">
      <c r="A27" s="358"/>
      <c r="B27" s="358"/>
      <c r="C27" s="358"/>
      <c r="D27" s="358"/>
      <c r="E27" s="358"/>
      <c r="F27" s="358"/>
      <c r="G27" s="358"/>
      <c r="H27" s="358"/>
      <c r="I27" s="358"/>
    </row>
    <row r="28" spans="1:9" x14ac:dyDescent="0.25">
      <c r="A28" s="358"/>
      <c r="B28" s="358"/>
      <c r="C28" s="358"/>
      <c r="D28" s="358"/>
      <c r="E28" s="358"/>
      <c r="F28" s="358"/>
      <c r="G28" s="358"/>
      <c r="H28" s="358"/>
      <c r="I28" s="358"/>
    </row>
    <row r="29" spans="1:9" x14ac:dyDescent="0.25">
      <c r="A29" s="358"/>
      <c r="B29" s="358"/>
      <c r="C29" s="358"/>
      <c r="D29" s="358"/>
      <c r="E29" s="358"/>
      <c r="F29" s="358"/>
      <c r="G29" s="358"/>
      <c r="H29" s="358"/>
      <c r="I29" s="358"/>
    </row>
    <row r="30" spans="1:9" x14ac:dyDescent="0.25">
      <c r="A30" s="358"/>
      <c r="B30" s="358"/>
      <c r="C30" s="358"/>
      <c r="D30" s="358"/>
      <c r="E30" s="358"/>
      <c r="F30" s="358"/>
      <c r="G30" s="358"/>
      <c r="H30" s="358"/>
      <c r="I30" s="358"/>
    </row>
    <row r="31" spans="1:9" x14ac:dyDescent="0.25">
      <c r="A31" s="358"/>
      <c r="B31" s="358"/>
      <c r="C31" s="358"/>
      <c r="D31" s="358"/>
      <c r="E31" s="358"/>
      <c r="F31" s="358"/>
      <c r="G31" s="358"/>
      <c r="H31" s="358"/>
      <c r="I31" s="358"/>
    </row>
    <row r="32" spans="1:9" x14ac:dyDescent="0.25">
      <c r="A32" s="358"/>
      <c r="B32" s="358"/>
      <c r="C32" s="358"/>
      <c r="D32" s="358"/>
      <c r="E32" s="358"/>
      <c r="F32" s="358"/>
      <c r="G32" s="358"/>
      <c r="H32" s="358"/>
      <c r="I32" s="358"/>
    </row>
    <row r="33" spans="1:9" x14ac:dyDescent="0.25">
      <c r="A33" s="358"/>
      <c r="B33" s="358"/>
      <c r="C33" s="358"/>
      <c r="D33" s="358"/>
      <c r="E33" s="358"/>
      <c r="F33" s="358"/>
      <c r="G33" s="358"/>
      <c r="H33" s="358"/>
      <c r="I33" s="358"/>
    </row>
    <row r="34" spans="1:9" x14ac:dyDescent="0.25">
      <c r="A34" s="358"/>
      <c r="B34" s="358"/>
      <c r="C34" s="358"/>
      <c r="D34" s="358"/>
      <c r="E34" s="358"/>
      <c r="F34" s="358"/>
      <c r="G34" s="358"/>
      <c r="H34" s="358"/>
      <c r="I34" s="358"/>
    </row>
    <row r="35" spans="1:9" x14ac:dyDescent="0.25">
      <c r="A35" s="358"/>
      <c r="B35" s="358"/>
      <c r="C35" s="358"/>
      <c r="D35" s="358"/>
      <c r="E35" s="358"/>
      <c r="F35" s="358"/>
      <c r="G35" s="358"/>
      <c r="H35" s="358"/>
      <c r="I35" s="358"/>
    </row>
    <row r="36" spans="1:9" x14ac:dyDescent="0.25">
      <c r="A36" s="358"/>
      <c r="B36" s="358"/>
      <c r="C36" s="358"/>
      <c r="D36" s="358"/>
      <c r="E36" s="358"/>
      <c r="F36" s="358"/>
      <c r="G36" s="358"/>
      <c r="H36" s="358"/>
      <c r="I36" s="358"/>
    </row>
    <row r="37" spans="1:9" x14ac:dyDescent="0.25">
      <c r="A37" s="358"/>
      <c r="B37" s="358"/>
      <c r="C37" s="358"/>
      <c r="D37" s="358"/>
      <c r="E37" s="358"/>
      <c r="F37" s="358"/>
      <c r="G37" s="358"/>
      <c r="H37" s="358"/>
      <c r="I37" s="358"/>
    </row>
    <row r="38" spans="1:9" x14ac:dyDescent="0.25">
      <c r="A38" s="358"/>
      <c r="B38" s="358"/>
      <c r="C38" s="358"/>
      <c r="D38" s="358"/>
      <c r="E38" s="358"/>
      <c r="F38" s="358"/>
      <c r="G38" s="358"/>
      <c r="H38" s="358"/>
      <c r="I38" s="358"/>
    </row>
    <row r="39" spans="1:9" ht="71.400000000000006" customHeight="1" x14ac:dyDescent="0.25">
      <c r="A39" s="358"/>
      <c r="B39" s="358"/>
      <c r="C39" s="358"/>
      <c r="D39" s="358"/>
      <c r="E39" s="358"/>
      <c r="F39" s="358"/>
      <c r="G39" s="358"/>
      <c r="H39" s="358"/>
      <c r="I39" s="358"/>
    </row>
    <row r="40" spans="1:9" ht="409.2" customHeight="1" x14ac:dyDescent="0.25">
      <c r="A40" s="358"/>
      <c r="B40" s="358"/>
      <c r="C40" s="358"/>
      <c r="D40" s="358"/>
      <c r="E40" s="358"/>
      <c r="F40" s="358"/>
      <c r="G40" s="358"/>
      <c r="H40" s="358"/>
      <c r="I40" s="358"/>
    </row>
  </sheetData>
  <mergeCells count="1">
    <mergeCell ref="A1:I40"/>
  </mergeCells>
  <pageMargins left="0.7" right="0.7" top="0.75" bottom="0.75" header="0.3" footer="0.3"/>
  <pageSetup orientation="portrait" r:id="rId1"/>
  <headerFooter>
    <oddHeader>&amp;L&amp;"Calibri"&amp;10&amp;KFF0000 This document / e-mail is CONFIDENTIAL&amp;1#_x000D_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www.w3.org/XML/1998/namespace"/>
    <ds:schemaRef ds:uri="http://schemas.microsoft.com/office/2006/documentManagement/types"/>
    <ds:schemaRef ds:uri="http://schemas.openxmlformats.org/package/2006/metadata/core-properties"/>
    <ds:schemaRef ds:uri="http://purl.org/dc/dcmitype/"/>
    <ds:schemaRef ds:uri="2090b57c-2e4d-4ed9-b313-510fc704fe75"/>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Dario Stipaničev</cp:lastModifiedBy>
  <cp:lastPrinted>2018-04-25T06:49:36Z</cp:lastPrinted>
  <dcterms:created xsi:type="dcterms:W3CDTF">2008-10-17T11:51:54Z</dcterms:created>
  <dcterms:modified xsi:type="dcterms:W3CDTF">2024-10-29T15:26:37Z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2023-04-26T17:46:50Z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272e6d26-a88e-4b14-a109-8f40c9c5a527</vt:lpwstr>
  </property>
  <property fmtid="{D5CDD505-2E9C-101B-9397-08002B2CF9AE}" pid="9" name="MSIP_Label_b991ffe9-e2c7-4770-b301-6c383312e878_ContentBits">
    <vt:lpwstr>1</vt:lpwstr>
  </property>
</Properties>
</file>