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6.2021\TFI\Pojedinačni\"/>
    </mc:Choice>
  </mc:AlternateContent>
  <xr:revisionPtr revIDLastSave="0" documentId="13_ncr:1_{0604A4E2-ED94-474C-877F-704666A2E62B}" xr6:coauthVersionLast="36"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60" i="26"/>
  <c r="J14" i="26"/>
  <c r="J61" i="26" s="1"/>
  <c r="I14" i="26"/>
  <c r="I61" i="26" s="1"/>
  <c r="I60" i="26"/>
  <c r="K60" i="26"/>
  <c r="H60" i="26"/>
  <c r="H14" i="26"/>
  <c r="H61" i="26" s="1"/>
  <c r="I21" i="21"/>
  <c r="H36" i="21"/>
  <c r="I36" i="21"/>
  <c r="H49" i="21"/>
  <c r="I49" i="21"/>
  <c r="K64" i="26" l="1"/>
  <c r="K62" i="26"/>
  <c r="K66" i="26" s="1"/>
  <c r="K63" i="26"/>
  <c r="J62" i="26"/>
  <c r="J68" i="26" s="1"/>
  <c r="J64" i="26"/>
  <c r="J63" i="26"/>
  <c r="I64" i="26"/>
  <c r="H62" i="26"/>
  <c r="H68" i="26" s="1"/>
  <c r="H63" i="26"/>
  <c r="I62" i="26"/>
  <c r="I68" i="26" s="1"/>
  <c r="I63" i="26"/>
  <c r="H64" i="26"/>
  <c r="I51" i="21"/>
  <c r="I53" i="21" s="1"/>
  <c r="H51" i="21"/>
  <c r="H53" i="21" s="1"/>
  <c r="K67" i="26"/>
  <c r="J67" i="26"/>
  <c r="K68" i="26" l="1"/>
  <c r="J66" i="26"/>
  <c r="I67" i="26"/>
  <c r="I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<sst xmlns="http://schemas.openxmlformats.org/spreadsheetml/2006/main" count="537" uniqueCount="468">
  <si>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</si>
  <si>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</si>
  <si>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</si>
  <si>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</si>
  <si>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</si>
  <si>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</si>
  <si>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</si>
  <si>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</si>
  <si>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</si>
  <si>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</si>
  <si>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</si>
  <si>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</si>
  <si>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</si>
  <si>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</si>
  <si>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</si>
  <si>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</si>
  <si>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</si>
  <si>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</si>
  <si>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</si>
  <si>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</si>
  <si>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</si>
  <si>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</si>
  <si>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</si>
  <si>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</si>
  <si>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</si>
  <si>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</si>
  <si>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</si>
  <si>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</si>
  <si>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</si>
  <si>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</si>
  <si>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</si>
  <si>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</si>
  <si>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</si>
  <si>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</si>
  <si>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</si>
  <si>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</si>
  <si>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</si>
  <si>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</si>
  <si>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</si>
  <si>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</si>
  <si>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</si>
  <si>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</si>
  <si>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</si>
  <si>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</si>
  <si>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</si>
  <si>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</si>
  <si>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</si>
  <si>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</si>
  <si>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</si>
  <si>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</si>
  <si>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</si>
  <si>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</si>
  <si>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</si>
  <si>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</si>
  <si>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</si>
  <si>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</si>
  <si>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</si>
  <si>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</si>
  <si>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</si>
  <si>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</si>
  <si>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</si>
  <si>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</si>
  <si>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</si>
  <si>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</si>
  <si>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</si>
  <si>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</si>
  <si>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</si>
  <si>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</si>
  <si>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</si>
  <si>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</si>
  <si>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</si>
  <si>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</si>
  <si>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</si>
  <si>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</si>
  <si>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</si>
  <si>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</si>
  <si>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</si>
  <si>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</si>
  <si>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</si>
  <si>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</si>
  <si>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</si>
  <si>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</si>
  <si>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</si>
  <si>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</si>
  <si>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</si>
  <si>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</si>
  <si>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</si>
  <si>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</si>
  <si>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</si>
  <si>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</si>
  <si>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</si>
  <si>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</si>
  <si>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</si>
  <si>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</si>
  <si>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</si>
  <si>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</si>
  <si>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</si>
  <si>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</si>
  <si>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</si>
  <si>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</si>
  <si>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</si>
  <si>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</si>
  <si>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</si>
  <si>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</si>
  <si>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</si>
  <si>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</si>
  <si>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</si>
  <si>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</si>
  <si>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</si>
  <si>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</si>
  <si>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</si>
  <si>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</si>
  <si>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</si>
  <si>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</si>
  <si>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</si>
  <si>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</si>
  <si>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</si>
  <si>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</si>
  <si>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</si>
  <si>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</si>
  <si>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</si>
  <si>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</si>
  <si>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</si>
  <si>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</si>
  <si>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</si>
  <si>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</si>
  <si>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</si>
  <si>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</si>
  <si>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</si>
  <si>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</si>
  <si>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</si>
  <si>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</si>
  <si>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</si>
  <si>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</si>
  <si>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</si>
  <si>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</si>
  <si>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</si>
  <si>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</si>
  <si>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</si>
  <si>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</si>
  <si>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</si>
  <si>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</si>
  <si>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</si>
  <si>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</si>
  <si>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</si>
  <si>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</si>
  <si>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</si>
  <si>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</si>
  <si>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</si>
  <si>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</si>
  <si>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</si>
  <si>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</si>
  <si>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</si>
  <si>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</si>
  <si>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</si>
  <si>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</si>
  <si>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</si>
  <si>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</si>
  <si>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</si>
  <si>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</si>
  <si>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</si>
  <si>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</si>
  <si>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</si>
  <si>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</si>
  <si>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</si>
  <si>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</si>
  <si>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</si>
  <si>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</si>
  <si>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</si>
  <si>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</si>
  <si>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</si>
  <si>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</si>
  <si>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</si>
  <si>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</si>
  <si>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</si>
  <si>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</si>
  <si>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</si>
  <si>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</si>
  <si>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</si>
  <si>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</si>
  <si>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</si>
  <si>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</si>
  <si>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</si>
  <si>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</si>
  <si>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</si>
  <si>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</si>
  <si>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</si>
  <si>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</si>
  <si>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</si>
  <si>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</si>
  <si>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</si>
  <si>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</si>
  <si>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</si>
  <si>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</si>
  <si>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</si>
  <si>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</si>
  <si>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</si>
  <si>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</si>
  <si>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</si>
  <si>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</si>
  <si>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</si>
  <si>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</si>
  <si>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</si>
  <si>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</si>
  <si>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</si>
  <si>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</si>
  <si>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</si>
  <si>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</si>
  <si>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</si>
  <si>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</si>
  <si>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</si>
  <si>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</si>
  <si>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</si>
  <si>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</si>
  <si>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</si>
  <si>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</si>
  <si>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</si>
  <si>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</si>
  <si>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</si>
  <si>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</si>
  <si>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</si>
  <si>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</si>
  <si>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</si>
  <si>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</si>
  <si>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</si>
  <si>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</si>
  <si>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</si>
  <si>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</si>
  <si>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</si>
  <si>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</si>
  <si>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</si>
  <si>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</si>
  <si>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</si>
  <si>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</si>
  <si>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</si>
  <si>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</si>
  <si>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</si>
  <si>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</si>
  <si>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</si>
  <si>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</si>
  <si>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</si>
  <si>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</si>
  <si>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</si>
  <si>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</si>
  <si>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</si>
  <si>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</si>
  <si>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</si>
  <si>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</si>
  <si>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</si>
  <si>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</si>
  <si>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</si>
  <si>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</si>
  <si>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</si>
  <si>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</si>
  <si>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</si>
  <si>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</si>
  <si>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</si>
  <si>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</si>
  <si>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</si>
  <si>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</si>
  <si>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</si>
  <si>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</si>
  <si>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</si>
  <si>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</si>
  <si>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</si>
  <si>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</si>
  <si>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</si>
  <si>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</si>
  <si>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</si>
  <si>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</si>
  <si>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</si>
  <si>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</si>
  <si>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</si>
  <si>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</si>
  <si>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</si>
  <si>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</si>
  <si>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</si>
  <si>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</si>
  <si>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</si>
  <si>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</si>
  <si>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</si>
  <si>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</si>
  <si>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</si>
  <si>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</si>
  <si>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</si>
  <si>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</si>
  <si>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</si>
  <si>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</si>
  <si>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</si>
  <si>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</si>
  <si>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</si>
  <si>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</si>
  <si>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</si>
  <si>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</si>
  <si>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</si>
  <si>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</si>
  <si>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</si>
  <si>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</si>
  <si>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</si>
  <si>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</si>
  <si>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</si>
  <si>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</si>
  <si>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</si>
  <si>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</si>
  <si>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</si>
  <si>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</si>
  <si>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</si>
  <si>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</si>
  <si>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</si>
  <si>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</si>
  <si>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</si>
  <si>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</si>
  <si>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</si>
  <si>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</si>
  <si>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</si>
  <si>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</si>
  <si>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</si>
  <si>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</si>
  <si>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</si>
  <si>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</si>
  <si>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</si>
  <si>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</si>
  <si>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</si>
  <si>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</si>
  <si>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</si>
  <si>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</si>
  <si>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</si>
  <si>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</si>
  <si>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</si>
  <si>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</si>
  <si>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</si>
  <si>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</si>
  <si>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</si>
  <si>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</si>
  <si>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</si>
  <si>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</si>
  <si>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</si>
  <si>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</si>
  <si>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</si>
  <si>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</si>
  <si>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</si>
  <si>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</si>
  <si>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</si>
  <si>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</si>
  <si>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</si>
  <si>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</si>
  <si>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</si>
  <si>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</si>
  <si>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</si>
  <si>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</si>
  <si>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</si>
  <si>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</si>
  <si>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</si>
  <si>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</si>
  <si>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</si>
  <si>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</si>
  <si>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</si>
  <si>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</si>
  <si>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</si>
  <si>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</si>
  <si>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</si>
  <si>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</si>
  <si>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</si>
  <si>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</si>
  <si>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</si>
  <si>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</si>
  <si>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</si>
  <si>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</si>
  <si>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</si>
  <si>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</si>
  <si>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</si>
  <si>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</si>
  <si>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</si>
  <si>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</si>
  <si>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</si>
  <si>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</si>
  <si>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</si>
  <si>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</si>
  <si>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</si>
  <si>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</si>
  <si>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</si>
  <si>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</si>
  <si>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</si>
  <si>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</si>
  <si>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</si>
  <si>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</si>
  <si>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</si>
  <si>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</si>
  <si>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</si>
  <si>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</si>
  <si>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</si>
  <si>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</si>
  <si>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</si>
  <si>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</si>
  <si>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</si>
  <si>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</si>
  <si>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</si>
  <si>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</si>
  <si>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</si>
  <si>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</si>
  <si>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</si>
  <si>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</si>
  <si>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</si>
  <si>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</si>
  <si>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</si>
  <si>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</si>
  <si>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</si>
  <si>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</si>
  <si>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</si>
  <si>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</si>
  <si>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</si>
  <si>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</si>
  <si>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</si>
  <si>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</si>
  <si>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</si>
  <si>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</si>
  <si>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</si>
  <si>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</si>
  <si>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</si>
  <si>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</si>
  <si>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</si>
  <si>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</si>
  <si>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</si>
  <si>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</si>
  <si>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</si>
  <si>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</si>
  <si>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</si>
  <si>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</si>
  <si>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</si>
  <si>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</si>
  <si>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</si>
  <si>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</si>
  <si>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</si>
  <si>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</si>
  <si>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</si>
  <si>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</si>
  <si>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</si>
  <si>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</si>
  <si>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</si>
  <si>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</si>
  <si>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</si>
  <si>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</si>
  <si>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</si>
  <si>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</si>
  <si>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</si>
  <si>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</si>
  <si>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</si>
  <si>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</si>
  <si>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</si>
  <si>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</si>
  <si>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</si>
  <si>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</si>
  <si>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</si>
  <si>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</si>
  <si>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</si>
  <si>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</si>
  <si>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</si>
  <si>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</si>
  <si>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</si>
  <si>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</si>
  <si>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</si>
  <si>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</si>
  <si>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</si>
  <si>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 30.06.2021.</t>
  </si>
  <si>
    <t>stanje na dan 30.06.2021. godine</t>
  </si>
  <si>
    <t>u razdoblju 01.01.2021. do 30.06.2021. godine</t>
  </si>
  <si>
    <t>62230095889</t>
  </si>
  <si>
    <r>
      <t xml:space="preserve">BILJEŠKE UZ FINANCIJSKE IZVJEŠTAJE - TFI
(koji se sastavljaju za tromjesečna razdoblja)
Naziv izdavatelja:  Meritus ulaganja d.d., Zagreb
OIB:   62230095889
Izvještajno razdoblje: 01.01.2021. - 30.6.2021.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t>
    </r>
    <r>
      <rPr>
        <b/>
        <sz val="10"/>
        <rFont val="Arial"/>
        <family val="2"/>
      </rPr>
      <t>N/A</t>
    </r>
    <r>
      <rPr>
        <sz val="10"/>
        <rFont val="Arial"/>
        <family val="2"/>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 xml:space="preserve">Meritus ulaganja d.d., Zagreb, Hrvatska, MB: 05012228, OIB: 62230095889
</t>
    </r>
    <r>
      <rPr>
        <sz val="10"/>
        <rFont val="Arial"/>
        <family val="2"/>
      </rPr>
      <t xml:space="preserve">
2. usvojene računovodstvene politike (samo naznaku je li došlo do promjene u odnosu na prethodno razdoblje)
</t>
    </r>
    <r>
      <rPr>
        <b/>
        <sz val="10"/>
        <rFont val="Arial"/>
        <family val="2"/>
      </rPr>
      <t xml:space="preserve">Nije bilo promjena u primijenjenim računovostvenim politkama u odnosu na prethodno razdoblje.
</t>
    </r>
    <r>
      <rPr>
        <sz val="10"/>
        <rFont val="Arial"/>
        <family val="2"/>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 xml:space="preserve">Nema financijskih obveza, jamstava ili nepredviđenih izdataka koji nisu uključeni u bilancu.
</t>
    </r>
    <r>
      <rPr>
        <sz val="10"/>
        <rFont val="Arial"/>
        <family val="2"/>
      </rPr>
      <t xml:space="preserve">
4. iznos i prirodu pojedinih stavki prihoda ili rashoda izuzetne veličine ili pojave
</t>
    </r>
    <r>
      <rPr>
        <b/>
        <sz val="10"/>
        <rFont val="Arial"/>
        <family val="2"/>
      </rPr>
      <t>N/A</t>
    </r>
    <r>
      <rPr>
        <sz val="10"/>
        <rFont val="Arial"/>
        <family val="2"/>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Od ukupnih dugovanja, HRK 7.116.682 dospijeva nakon više od 5 godina. Ukupna dugovanja bankama i financijskim institucijama pokrivena su zadužnicama, te manjim dijelom kolateralom.</t>
    </r>
    <r>
      <rPr>
        <sz val="10"/>
        <rFont val="Arial"/>
        <family val="2"/>
      </rPr>
      <t xml:space="preserve">
6. prosječan broj zaposlenih tijekom tekućeg razdoblja
2</t>
    </r>
    <r>
      <rPr>
        <b/>
        <sz val="10"/>
        <rFont val="Arial"/>
        <family val="2"/>
      </rPr>
      <t>.</t>
    </r>
    <r>
      <rPr>
        <sz val="10"/>
        <rFont val="Arial"/>
        <family val="2"/>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N/A</t>
    </r>
    <r>
      <rPr>
        <sz val="10"/>
        <rFont val="Arial"/>
        <family val="2"/>
      </rPr>
      <t xml:space="preserve">
8. ako su u bilanci priznata rezerviranja za odgođeni porez, stanja odgođenog poreza na kraju poslovne godine i kretanja tih stanja tijekom poslovne godine
</t>
    </r>
    <r>
      <rPr>
        <b/>
        <sz val="10"/>
        <rFont val="Arial"/>
        <family val="2"/>
      </rPr>
      <t>N/A</t>
    </r>
    <r>
      <rPr>
        <sz val="10"/>
        <rFont val="Arial"/>
        <family val="2"/>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rPr>
      <t xml:space="preserve">
12. naziv, sjedište te pravni oblik svakog poduzetnika u kojemu poduzetnik ima neograničenu odgovornost
</t>
    </r>
    <r>
      <rPr>
        <b/>
        <sz val="10"/>
        <rFont val="Arial"/>
        <family val="2"/>
      </rPr>
      <t>N/A</t>
    </r>
    <r>
      <rPr>
        <sz val="10"/>
        <rFont val="Arial"/>
        <family val="2"/>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 xml:space="preserve">N/A
</t>
    </r>
    <r>
      <rPr>
        <sz val="10"/>
        <rFont val="Arial"/>
        <family val="2"/>
      </rPr>
      <t xml:space="preserve">
15. mjesto na kojem je moguće dobiti primjerke tromjesečnih konsolidiranih financijskih izvještaja iz točaka 13. i 14., pod uvjetom da su dostupni
</t>
    </r>
    <r>
      <rPr>
        <b/>
        <sz val="10"/>
        <rFont val="Arial"/>
        <family val="2"/>
      </rPr>
      <t>N/A</t>
    </r>
    <r>
      <rPr>
        <sz val="10"/>
        <rFont val="Arial"/>
        <family val="2"/>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N/A</t>
    </r>
    <r>
      <rPr>
        <sz val="10"/>
        <rFont val="Arial"/>
        <family val="2"/>
      </rPr>
      <t xml:space="preserve">
17. prirodu i financijski učinak značajnih događaja koji su nastupili nakon datuma bilance i nisu odraženi u računu dobiti i gubitka ili bilanci
</t>
    </r>
    <r>
      <rPr>
        <b/>
        <sz val="10"/>
        <rFont val="Arial"/>
        <family val="2"/>
      </rPr>
      <t>N/A</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</si>
</sst>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000"/>
    <numFmt numFmtId="167" formatCode="00"/>
    <numFmt numFmtId="168" formatCode="_-&quot;£&quot;* #,##0.00_-;\-&quot;£&quot;* #,##0.00_-;_-&quot;£&quot;* &quot;-&quot;??_-;_-@_-"/>
    <numFmt numFmtId="169" formatCode="#,##0.0"/>
    <numFmt numFmtId="170" formatCode="_-* #,##0.0\ _F_t_-;\-* #,##0.0\ _F_t_-;_-* &quot;-&quot;\ _F_t_-;_-@_-"/>
  </numFmts>
  <fonts count="76" x14ac:knownFonts="1">
    <font>
      <sz val="10"/>
      <name val="Arial"/>
      <charset val="238"/>
    </font>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1"/>
      <color rgb="FF006100"/>
      <name val="Calibri"/>
      <family val="2"/>
      <charset val="238"/>
      <scheme val="minor"/>
    </font>
    <font>
      <sz val="11"/>
      <color rgb="FF9C57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000000"/>
      <name val="Calibri"/>
      <family val="2"/>
      <scheme val="minor"/>
    </font>
    <font>
      <sz val="10"/>
      <color indexed="8"/>
      <name val="Arial"/>
      <family val="2"/>
    </font>
    <font>
      <sz val="11"/>
      <name val="Calibri"/>
      <family val="2"/>
      <charset val="238"/>
    </font>
    <font>
      <sz val="8"/>
      <color theme="1"/>
      <name val="Arial"/>
      <family val="2"/>
      <charset val="238"/>
    </font>
    <font>
      <b/>
      <sz val="8"/>
      <color theme="1"/>
      <name val="Arial"/>
      <family val="2"/>
      <charset val="238"/>
    </font>
    <font>
      <sz val="10"/>
      <name val="Arial CE"/>
      <charset val="238"/>
    </font>
    <font>
      <sz val="12"/>
      <name val="Arial"/>
      <family val="2"/>
      <charset val="238"/>
    </font>
    <font>
      <sz val="12"/>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12"/>
      <color rgb="FF006100"/>
      <name val="Arial"/>
      <family val="2"/>
      <charset val="238"/>
    </font>
    <font>
      <sz val="12"/>
      <color rgb="FF9C0006"/>
      <name val="Arial"/>
      <family val="2"/>
      <charset val="238"/>
    </font>
    <font>
      <sz val="12"/>
      <color rgb="FF9C6500"/>
      <name val="Arial"/>
      <family val="2"/>
      <charset val="238"/>
    </font>
    <font>
      <sz val="12"/>
      <color rgb="FF3F3F76"/>
      <name val="Arial"/>
      <family val="2"/>
      <charset val="238"/>
    </font>
    <font>
      <b/>
      <sz val="12"/>
      <color rgb="FF3F3F3F"/>
      <name val="Arial"/>
      <family val="2"/>
      <charset val="238"/>
    </font>
    <font>
      <b/>
      <sz val="12"/>
      <color rgb="FFFA7D00"/>
      <name val="Arial"/>
      <family val="2"/>
      <charset val="238"/>
    </font>
    <font>
      <sz val="12"/>
      <color rgb="FFFA7D00"/>
      <name val="Arial"/>
      <family val="2"/>
      <charset val="238"/>
    </font>
    <font>
      <b/>
      <sz val="12"/>
      <color theme="0"/>
      <name val="Arial"/>
      <family val="2"/>
      <charset val="238"/>
    </font>
    <font>
      <sz val="12"/>
      <color rgb="FFFF0000"/>
      <name val="Arial"/>
      <family val="2"/>
      <charset val="238"/>
    </font>
    <font>
      <i/>
      <sz val="12"/>
      <color rgb="FF7F7F7F"/>
      <name val="Arial"/>
      <family val="2"/>
      <charset val="238"/>
    </font>
    <font>
      <sz val="12"/>
      <color theme="0"/>
      <name val="Arial"/>
      <family val="2"/>
      <charset val="238"/>
    </font>
    <font>
      <sz val="11"/>
      <color theme="1"/>
      <name val="Calibri"/>
      <family val="2"/>
      <charset val="162"/>
      <scheme val="minor"/>
    </font>
    <font>
      <sz val="11"/>
      <color indexed="8"/>
      <name val="Calibri"/>
      <family val="2"/>
      <scheme val="minor"/>
    </font>
    <font>
      <sz val="11"/>
      <name val="Calibri"/>
      <family val="2"/>
      <scheme val="minor"/>
    </font>
    <font>
      <sz val="11"/>
      <color theme="1"/>
      <name val="Calibri"/>
      <family val="2"/>
      <charset val="1"/>
      <scheme val="minor"/>
    </font>
    <font>
      <sz val="11"/>
      <color rgb="FF000000"/>
      <name val="Calibri"/>
      <family val="2"/>
      <charset val="204"/>
    </font>
    <font>
      <sz val="11"/>
      <color rgb="FF9C0006"/>
      <name val="Calibri"/>
      <family val="2"/>
      <charset val="1"/>
      <scheme val="minor"/>
    </font>
    <font>
      <sz val="11"/>
      <name val="Calibri"/>
      <family val="2"/>
    </font>
    <font>
      <sz val="10"/>
      <color indexed="81"/>
      <name val="Tahoma"/>
      <family val="2"/>
      <charset val="162"/>
    </font>
    <font>
      <sz val="10"/>
      <name val="Arial"/>
      <family val="2"/>
      <charset val="162"/>
    </font>
    <font>
      <sz val="12"/>
      <name val="Arial"/>
      <family val="2"/>
    </font>
    <font>
      <sz val="10"/>
      <color indexed="8"/>
      <name val="Garamond"/>
      <family val="2"/>
      <charset val="238"/>
    </font>
    <font>
      <b/>
      <sz val="10"/>
      <name val="Arial"/>
      <family val="2"/>
    </font>
  </fonts>
  <fills count="4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0000"/>
      </top>
      <bottom style="thin">
        <color rgb="FFFF0000"/>
      </bottom>
      <diagonal/>
    </border>
    <border>
      <left/>
      <right/>
      <top/>
      <bottom style="thin">
        <color rgb="FFFF0000"/>
      </bottom>
      <diagonal/>
    </border>
    <border>
      <left style="thin">
        <color indexed="8"/>
      </left>
      <right style="thin">
        <color indexed="8"/>
      </right>
      <top/>
      <bottom/>
      <diagonal/>
    </border>
  </borders>
  <cellStyleXfs count="144">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xf numFmtId="165" fontId="41" fillId="0" borderId="0" applyFont="0" applyFill="0" applyBorder="0" applyAlignment="0" applyProtection="0"/>
    <xf numFmtId="9" fontId="2" fillId="0" borderId="0" applyFont="0" applyFill="0" applyBorder="0" applyAlignment="0" applyProtection="0"/>
    <xf numFmtId="168" fontId="1" fillId="0" borderId="0" applyFont="0" applyFill="0" applyBorder="0" applyAlignment="0" applyProtection="0"/>
    <xf numFmtId="0" fontId="38" fillId="18" borderId="0" applyNumberFormat="0" applyBorder="0" applyAlignment="0" applyProtection="0"/>
    <xf numFmtId="168" fontId="1" fillId="0" borderId="0" applyFont="0" applyFill="0" applyBorder="0" applyAlignment="0" applyProtection="0"/>
    <xf numFmtId="0" fontId="39" fillId="17" borderId="0" applyNumberFormat="0" applyBorder="0" applyAlignment="0" applyProtection="0"/>
    <xf numFmtId="0" fontId="2" fillId="0" borderId="0"/>
    <xf numFmtId="0" fontId="37" fillId="16" borderId="0" applyNumberFormat="0" applyBorder="0" applyAlignment="0" applyProtection="0"/>
    <xf numFmtId="0" fontId="42" fillId="0" borderId="0"/>
    <xf numFmtId="0" fontId="9" fillId="0" borderId="0" applyNumberFormat="0" applyFill="0" applyBorder="0" applyAlignment="0" applyProtection="0"/>
    <xf numFmtId="169" fontId="44" fillId="0" borderId="0" applyNumberFormat="0"/>
    <xf numFmtId="169" fontId="45" fillId="0" borderId="48" applyNumberFormat="0" applyFill="0" applyProtection="0">
      <alignment horizontal="right" vertical="center" wrapText="1"/>
    </xf>
    <xf numFmtId="169" fontId="44" fillId="0" borderId="2" applyNumberFormat="0" applyFont="0" applyFill="0" applyAlignment="0" applyProtection="0"/>
    <xf numFmtId="169" fontId="44" fillId="0" borderId="49" applyNumberFormat="0" applyFill="0" applyAlignment="0" applyProtection="0"/>
    <xf numFmtId="0" fontId="8" fillId="0" borderId="0"/>
    <xf numFmtId="9" fontId="46" fillId="0" borderId="0" applyFont="0" applyFill="0" applyBorder="0" applyAlignment="0" applyProtection="0"/>
    <xf numFmtId="0" fontId="43" fillId="0" borderId="0"/>
    <xf numFmtId="0" fontId="47" fillId="0" borderId="0"/>
    <xf numFmtId="0" fontId="47" fillId="0" borderId="0"/>
    <xf numFmtId="0" fontId="47" fillId="0" borderId="0"/>
    <xf numFmtId="0" fontId="49" fillId="0" borderId="0" applyNumberFormat="0" applyFill="0" applyBorder="0" applyAlignment="0" applyProtection="0"/>
    <xf numFmtId="0" fontId="50" fillId="0" borderId="39" applyNumberFormat="0" applyFill="0" applyAlignment="0" applyProtection="0"/>
    <xf numFmtId="0" fontId="51" fillId="0" borderId="40" applyNumberFormat="0" applyFill="0" applyAlignment="0" applyProtection="0"/>
    <xf numFmtId="0" fontId="52" fillId="0" borderId="41" applyNumberFormat="0" applyFill="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6" fillId="19" borderId="42" applyNumberFormat="0" applyAlignment="0" applyProtection="0"/>
    <xf numFmtId="0" fontId="57" fillId="20" borderId="43" applyNumberFormat="0" applyAlignment="0" applyProtection="0"/>
    <xf numFmtId="0" fontId="58" fillId="20" borderId="42" applyNumberFormat="0" applyAlignment="0" applyProtection="0"/>
    <xf numFmtId="0" fontId="59" fillId="0" borderId="44" applyNumberFormat="0" applyFill="0" applyAlignment="0" applyProtection="0"/>
    <xf numFmtId="0" fontId="60" fillId="21" borderId="4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6" fillId="0" borderId="47" applyNumberFormat="0" applyFill="0" applyAlignment="0" applyProtection="0"/>
    <xf numFmtId="0" fontId="6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63" fillId="46" borderId="0" applyNumberFormat="0" applyBorder="0" applyAlignment="0" applyProtection="0"/>
    <xf numFmtId="0" fontId="48" fillId="0" borderId="0"/>
    <xf numFmtId="0" fontId="48" fillId="22" borderId="46" applyNumberFormat="0" applyFont="0" applyAlignment="0" applyProtection="0"/>
    <xf numFmtId="0" fontId="48" fillId="0" borderId="0"/>
    <xf numFmtId="0" fontId="48" fillId="22" borderId="46" applyNumberFormat="0" applyFont="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3" fillId="0" borderId="0"/>
    <xf numFmtId="0" fontId="41" fillId="0" borderId="0"/>
    <xf numFmtId="0" fontId="43" fillId="0" borderId="0"/>
    <xf numFmtId="0" fontId="41" fillId="0" borderId="0"/>
    <xf numFmtId="0" fontId="47" fillId="0" borderId="0"/>
    <xf numFmtId="0" fontId="47" fillId="0" borderId="0"/>
    <xf numFmtId="0" fontId="43" fillId="0" borderId="0"/>
    <xf numFmtId="0" fontId="9" fillId="0" borderId="0" applyNumberFormat="0" applyFill="0" applyBorder="0" applyAlignment="0" applyProtection="0"/>
    <xf numFmtId="169" fontId="44" fillId="0" borderId="0" applyNumberFormat="0"/>
    <xf numFmtId="0" fontId="47" fillId="0" borderId="0"/>
    <xf numFmtId="0" fontId="47" fillId="0" borderId="0"/>
    <xf numFmtId="0" fontId="40" fillId="20" borderId="42" applyNumberFormat="0" applyAlignment="0" applyProtection="0"/>
    <xf numFmtId="0" fontId="47" fillId="0" borderId="0"/>
    <xf numFmtId="0" fontId="36" fillId="0" borderId="0"/>
    <xf numFmtId="0" fontId="2" fillId="0" borderId="0"/>
    <xf numFmtId="0" fontId="2" fillId="0" borderId="0"/>
    <xf numFmtId="0" fontId="2" fillId="0" borderId="0"/>
    <xf numFmtId="9" fontId="2" fillId="0" borderId="0" applyFont="0" applyFill="0" applyBorder="0" applyAlignment="0" applyProtection="0"/>
    <xf numFmtId="0" fontId="64" fillId="0" borderId="0"/>
    <xf numFmtId="0" fontId="1" fillId="0" borderId="0"/>
    <xf numFmtId="0" fontId="64" fillId="0" borderId="0"/>
    <xf numFmtId="0" fontId="64" fillId="0" borderId="0"/>
    <xf numFmtId="0" fontId="66" fillId="0" borderId="0"/>
    <xf numFmtId="0" fontId="2" fillId="0" borderId="0"/>
    <xf numFmtId="0" fontId="2" fillId="0" borderId="0"/>
    <xf numFmtId="0" fontId="3"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68" fillId="0" borderId="0"/>
    <xf numFmtId="0" fontId="69" fillId="17" borderId="0" applyNumberFormat="0" applyBorder="0" applyAlignment="0" applyProtection="0"/>
    <xf numFmtId="0" fontId="67" fillId="29" borderId="0" applyNumberFormat="0" applyBorder="0" applyAlignment="0" applyProtection="0"/>
    <xf numFmtId="170"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1" fillId="0" borderId="0" applyFont="0" applyFill="0" applyBorder="0" applyAlignment="0" applyProtection="0"/>
    <xf numFmtId="164" fontId="2" fillId="0" borderId="0" applyFont="0" applyFill="0" applyBorder="0" applyAlignment="0" applyProtection="0"/>
    <xf numFmtId="0" fontId="70" fillId="0" borderId="0"/>
    <xf numFmtId="0" fontId="42" fillId="0" borderId="0"/>
    <xf numFmtId="0" fontId="42" fillId="47" borderId="50" applyNumberFormat="0" applyProtection="0">
      <alignment horizontal="left" vertical="top"/>
    </xf>
    <xf numFmtId="0" fontId="65" fillId="0" borderId="0"/>
    <xf numFmtId="9" fontId="2" fillId="0" borderId="0" applyFont="0" applyFill="0" applyBorder="0" applyAlignment="0" applyProtection="0"/>
    <xf numFmtId="0" fontId="36" fillId="0" borderId="0"/>
    <xf numFmtId="0" fontId="71" fillId="0" borderId="0"/>
    <xf numFmtId="0" fontId="72" fillId="0" borderId="0"/>
    <xf numFmtId="0" fontId="73" fillId="0" borderId="0"/>
    <xf numFmtId="0" fontId="2" fillId="0" borderId="0"/>
    <xf numFmtId="0" fontId="2" fillId="0" borderId="0"/>
    <xf numFmtId="0" fontId="2" fillId="0" borderId="0"/>
    <xf numFmtId="0" fontId="73" fillId="0" borderId="0"/>
    <xf numFmtId="0" fontId="74" fillId="0" borderId="0"/>
    <xf numFmtId="0" fontId="46" fillId="0" borderId="0"/>
    <xf numFmtId="0" fontId="2" fillId="0" borderId="0"/>
    <xf numFmtId="9" fontId="74" fillId="0" borderId="0" applyFont="0" applyFill="0" applyBorder="0" applyAlignment="0" applyProtection="0"/>
    <xf numFmtId="0" fontId="73" fillId="0" borderId="0"/>
    <xf numFmtId="0" fontId="2" fillId="0" borderId="0"/>
    <xf numFmtId="165" fontId="1" fillId="0" borderId="0" applyFont="0" applyFill="0" applyBorder="0" applyAlignment="0" applyProtection="0"/>
    <xf numFmtId="9" fontId="1" fillId="0" borderId="0" applyFont="0" applyFill="0" applyBorder="0" applyAlignment="0" applyProtection="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7" fontId="19" fillId="0" borderId="30" xfId="0" applyNumberFormat="1" applyFont="1" applyFill="1" applyBorder="1" applyAlignment="1" applyProtection="1">
      <alignment horizontal="center" vertical="center"/>
    </xf>
    <xf numFmtId="167" fontId="19" fillId="9" borderId="30" xfId="0" applyNumberFormat="1" applyFont="1" applyFill="1" applyBorder="1" applyAlignment="1" applyProtection="1">
      <alignment horizontal="center" vertical="center"/>
    </xf>
    <xf numFmtId="167"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6" fontId="5" fillId="0" borderId="33" xfId="0" applyNumberFormat="1" applyFont="1" applyFill="1" applyBorder="1" applyAlignment="1" applyProtection="1">
      <alignment horizontal="center" vertical="center"/>
    </xf>
    <xf numFmtId="166"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6" fontId="5" fillId="0" borderId="22" xfId="0" applyNumberFormat="1" applyFont="1" applyFill="1" applyBorder="1" applyAlignment="1" applyProtection="1">
      <alignment horizontal="center" vertical="center"/>
    </xf>
    <xf numFmtId="166"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6"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6" fontId="5" fillId="9" borderId="13" xfId="0" applyNumberFormat="1" applyFont="1" applyFill="1" applyBorder="1" applyAlignment="1" applyProtection="1">
      <alignment horizontal="center" vertical="center"/>
    </xf>
    <xf numFmtId="166" fontId="5" fillId="9" borderId="14" xfId="0" applyNumberFormat="1" applyFont="1" applyFill="1" applyBorder="1" applyAlignment="1" applyProtection="1">
      <alignment horizontal="center" vertical="center"/>
    </xf>
    <xf numFmtId="166"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6"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6"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0" applyFont="1" applyAlignment="1">
      <alignment horizontal="left" vertical="top" wrapText="1"/>
    </xf>
    <xf numFmtId="0" fontId="36" fillId="0" borderId="0" xfId="0" applyFont="1" applyAlignment="1">
      <alignment horizontal="left" vertical="top"/>
    </xf>
  </cellXfs>
  <cellStyles count="144">
    <cellStyle name="20% - Accent1 2" xfId="45" xr:uid="{03C8BEF2-1BF3-4D59-B189-4F26D06DDEF5}"/>
    <cellStyle name="20% - Accent2 2" xfId="49" xr:uid="{040FFF10-A14A-4AC8-880F-C4E89A68E3B8}"/>
    <cellStyle name="20% - Accent3 2" xfId="53" xr:uid="{5C0E8FF4-00A0-4123-9D84-79F97D84F3DC}"/>
    <cellStyle name="20% - Accent4 2" xfId="57" xr:uid="{11CB0376-A074-4DF0-B5F5-44B454148B65}"/>
    <cellStyle name="20% - Accent5 2" xfId="61" xr:uid="{07364971-D22A-497F-A74D-4656AE5F6FF2}"/>
    <cellStyle name="20% - Accent6 2" xfId="65" xr:uid="{398311AC-5562-428E-B01F-3243ADC98993}"/>
    <cellStyle name="20% - Isticanje1 2" xfId="72" xr:uid="{3966651A-E89B-48C0-8E85-7E12A493CCE6}"/>
    <cellStyle name="20% - Isticanje2 2" xfId="74" xr:uid="{2C253949-1BB6-4DE2-B646-D4D9969651D4}"/>
    <cellStyle name="20% - Isticanje3 2" xfId="76" xr:uid="{0067B691-31B6-43D4-9F24-902D26D4D0F1}"/>
    <cellStyle name="20% - Isticanje4 2" xfId="78" xr:uid="{E9E6BE7B-8C50-4D6C-B5BD-C67CA793F5EA}"/>
    <cellStyle name="20% - Isticanje5 2" xfId="80" xr:uid="{3C41B9A3-4E44-4269-95E5-53AF62CFA43C}"/>
    <cellStyle name="20% - Isticanje6 2" xfId="82" xr:uid="{AB45FB39-CC96-4FE6-B8CD-A619BF7B692D}"/>
    <cellStyle name="40% - Accent1 2" xfId="46" xr:uid="{7EABEF94-D272-4776-923B-4F69FBEA6234}"/>
    <cellStyle name="40% - Accent2 2" xfId="50" xr:uid="{E2A4AEF5-CF96-4E04-9B84-01C644C016EF}"/>
    <cellStyle name="40% - Accent2 2 2" xfId="115" xr:uid="{38B9BC60-FF4C-466E-A6EE-1C7E99B8DB15}"/>
    <cellStyle name="40% - Accent3 2" xfId="54" xr:uid="{85731F73-3D86-4241-8E0C-750C1ECB257A}"/>
    <cellStyle name="40% - Accent4 2" xfId="58" xr:uid="{C58540DE-F9EB-42FA-A1E2-F5077575FDE7}"/>
    <cellStyle name="40% - Accent5 2" xfId="62" xr:uid="{FD9B44A4-2CD3-43D7-9769-ECE9F51DF25E}"/>
    <cellStyle name="40% - Accent6 2" xfId="66" xr:uid="{140EF382-B954-47FA-852B-1AF5AF40372D}"/>
    <cellStyle name="40% - Isticanje2 2" xfId="75" xr:uid="{125BDEC4-7D43-404D-A63E-83CD55DE5C75}"/>
    <cellStyle name="40% - Isticanje3 2" xfId="77" xr:uid="{AEB425BA-B777-47E9-ABF4-CE62AC76E99E}"/>
    <cellStyle name="40% - Isticanje4 2" xfId="79" xr:uid="{9BE5452F-A6CE-4B48-8DDF-70C9C07E1738}"/>
    <cellStyle name="40% - Isticanje5 2" xfId="81" xr:uid="{E67B409B-0563-438E-A856-FBDC26BCCC02}"/>
    <cellStyle name="40% - Isticanje6 2" xfId="83" xr:uid="{E4FF8EDE-A3C2-4524-8B3C-0E54F041DEBE}"/>
    <cellStyle name="40% - Naglasak1 2" xfId="73" xr:uid="{DA5EE232-21E5-4AFD-A1D1-7A03AB9C627E}"/>
    <cellStyle name="60% - Accent1 2" xfId="47" xr:uid="{A2FFF30D-C59B-4140-8F85-61E4EDA47397}"/>
    <cellStyle name="60% - Accent2 2" xfId="51" xr:uid="{AD84B47C-113D-437B-A334-DB23230314AA}"/>
    <cellStyle name="60% - Accent3 2" xfId="55" xr:uid="{56D8FE28-7942-4D41-967F-9DCD6ABDAAE0}"/>
    <cellStyle name="60% - Accent4 2" xfId="59" xr:uid="{9C6AB871-03AD-42EE-9F2F-32AB6F9A6CD2}"/>
    <cellStyle name="60% - Accent5 2" xfId="63" xr:uid="{FF352DCD-3FE3-43C2-B6D1-20F6ED7CB61E}"/>
    <cellStyle name="60% - Accent6 2" xfId="67" xr:uid="{1F0509F6-EEEA-46FD-BD66-BBDCB79C93EE}"/>
    <cellStyle name="Accent1 2" xfId="44" xr:uid="{543BD5E3-C511-4D12-86A4-C1109676A8A1}"/>
    <cellStyle name="Accent2 2" xfId="48" xr:uid="{E80BA72C-E8BE-4BDD-92F6-BB5AA3366E3F}"/>
    <cellStyle name="Accent3 2" xfId="52" xr:uid="{9017EE75-B0B1-4B19-A564-A6C33A7FBE19}"/>
    <cellStyle name="Accent4 2" xfId="56" xr:uid="{1813EDC5-28C8-455B-BB51-E8B7A3AE1119}"/>
    <cellStyle name="Accent5 2" xfId="60" xr:uid="{F27D54EC-8F50-4D79-B64E-BCFAC6B2CA49}"/>
    <cellStyle name="Accent6 2" xfId="64" xr:uid="{68BCF937-6C9A-4E63-92CC-86C7AFA159B2}"/>
    <cellStyle name="Bad 2" xfId="13" xr:uid="{E828300D-F22B-42AA-A2EB-6FAABA7501B3}"/>
    <cellStyle name="Bad 2 2" xfId="34" xr:uid="{5907E614-010C-40BB-A0CE-2E8D0BD30657}"/>
    <cellStyle name="Bad 2 3" xfId="114" xr:uid="{E8D0A364-C44F-4BBA-91D2-B66ED6CE7290}"/>
    <cellStyle name="Bilješka 2" xfId="69" xr:uid="{AB57D8F6-CD43-4910-891F-0B1E28195313}"/>
    <cellStyle name="Bilješka 3" xfId="71" xr:uid="{7A24A18C-3177-469C-8B07-C6D07639E476}"/>
    <cellStyle name="Calculation 2" xfId="38" xr:uid="{BADB2441-6E74-4CA6-8BF7-E9038A7B481A}"/>
    <cellStyle name="Calculation 3" xfId="95" xr:uid="{AE3C9358-D6B5-4AFC-A39E-CDDFFC58A39B}"/>
    <cellStyle name="Check Cell 2" xfId="40" xr:uid="{268D6E00-3A40-4A33-9734-E4DB602F32E9}"/>
    <cellStyle name="Comma 2" xfId="8" xr:uid="{E6CBFD50-AF97-459D-8A96-5AA6E2B67DCE}"/>
    <cellStyle name="Comma 2 2" xfId="116" xr:uid="{293FAE77-92CC-41C9-9D0F-0DFC1FD6A93F}"/>
    <cellStyle name="Comma 3" xfId="111" xr:uid="{CBA58863-5506-4B59-A974-1983E6EC7CCB}"/>
    <cellStyle name="Comma 3 2" xfId="121" xr:uid="{6918440C-EF13-4649-8CBD-4FBB8D3A3374}"/>
    <cellStyle name="Comma 4" xfId="118" xr:uid="{E4580240-C736-4F82-87F3-873C0951F688}"/>
    <cellStyle name="Comma 4 2" xfId="125" xr:uid="{63B22143-C057-4795-9E8E-B08700BB26A8}"/>
    <cellStyle name="Comma 5" xfId="142" xr:uid="{317F0057-B3C7-4EEE-B601-78FAB65A26CE}"/>
    <cellStyle name="Currency 2" xfId="12" xr:uid="{5A191264-6602-419A-A6D9-928AAA520E8C}"/>
    <cellStyle name="Explanatory Text 2" xfId="42" xr:uid="{B9DDBEED-5F5B-4A9E-9971-7967567D64C3}"/>
    <cellStyle name="Ezres [0] 2" xfId="117" xr:uid="{679C35EB-CF6E-449D-90D2-A19C66A4C998}"/>
    <cellStyle name="Ezres [0] 2 2" xfId="122" xr:uid="{2BFE7A9F-AACC-4164-A116-4C3C9C9D1C16}"/>
    <cellStyle name="Good 2" xfId="33" xr:uid="{E5A71049-7F16-4057-BB21-96DE3FECCEBA}"/>
    <cellStyle name="Good 3" xfId="15" xr:uid="{6978AE30-8DDF-421D-8CED-32E680500F55}"/>
    <cellStyle name="Heading 1 2" xfId="17" xr:uid="{290682B1-C5B8-4B7B-9974-332CF50BFC31}"/>
    <cellStyle name="Heading 1 2 2" xfId="29" xr:uid="{58A4117D-CDA2-48BE-9048-F4946DE2A01B}"/>
    <cellStyle name="Heading 1 3" xfId="91" xr:uid="{2501CCD0-1ACB-4A4F-A70B-305C8F336703}"/>
    <cellStyle name="Heading 2 2" xfId="30" xr:uid="{661BF574-A87C-4EB4-BE28-3CFD5AAA9304}"/>
    <cellStyle name="Heading 3 2" xfId="31" xr:uid="{2BB116E1-599F-49B9-A259-8DD2B8DD1CB4}"/>
    <cellStyle name="Heading 4 2" xfId="32" xr:uid="{41826D9F-70D9-412C-877D-50E5A1050966}"/>
    <cellStyle name="Hyperlink 2" xfId="2" xr:uid="{00000000-0005-0000-0000-000000000000}"/>
    <cellStyle name="Input 2" xfId="36" xr:uid="{86A6E2CE-E780-4799-A13C-47B5BB347537}"/>
    <cellStyle name="Linked Cell 2" xfId="39" xr:uid="{711AD2A6-6845-422C-ADBC-72F46D34D191}"/>
    <cellStyle name="Navadno 2" xfId="16" xr:uid="{3D0C4290-B313-46D4-807F-E39F568546CE}"/>
    <cellStyle name="Navadno 2 2" xfId="22" xr:uid="{5DA196BC-F7F8-4980-A81A-21B5894E77C6}"/>
    <cellStyle name="Neutral 2" xfId="11" xr:uid="{6417ADFD-5D67-4140-9030-8AD33E0B1377}"/>
    <cellStyle name="Neutral 2 2" xfId="35" xr:uid="{78BA820F-0C96-4D26-99F5-979CDE0484E7}"/>
    <cellStyle name="Normal" xfId="0" builtinId="0"/>
    <cellStyle name="Normal 10" xfId="100" xr:uid="{025C75AF-C52B-4387-9330-8CD5B433F3E6}"/>
    <cellStyle name="Normal 10 2" xfId="134" xr:uid="{8B5C607C-51A6-45F3-8D0A-7EA4B45F6296}"/>
    <cellStyle name="Normal 10 3" xfId="141" xr:uid="{7D8FD419-22B7-43DB-A38F-A0718C0FA132}"/>
    <cellStyle name="Normal 11" xfId="106" xr:uid="{6CAEF29A-630A-4F60-B9D6-F747BAD35379}"/>
    <cellStyle name="Normal 12" xfId="107" xr:uid="{D071D67F-7A77-4698-88B1-FA80239AE5A4}"/>
    <cellStyle name="Normal 13" xfId="119" xr:uid="{A39A6373-BEB7-4F39-9C49-88FA0A6DE427}"/>
    <cellStyle name="Normal 14" xfId="131" xr:uid="{F59DD8E5-4E12-4787-A6CF-6259982DF276}"/>
    <cellStyle name="Normal 15" xfId="135" xr:uid="{3BDB85F9-2282-4063-B161-0B112AFC6C61}"/>
    <cellStyle name="Normal 16" xfId="136" xr:uid="{807ACD55-7242-46AF-90DD-274EB79E3E32}"/>
    <cellStyle name="Normal 17" xfId="140" xr:uid="{576ACCCD-12DC-42E5-B39D-7100B6735C3E}"/>
    <cellStyle name="Normal 18" xfId="6" xr:uid="{A34986F2-B0CB-45BE-9BBB-BB7B4FD39155}"/>
    <cellStyle name="Normal 2" xfId="3" xr:uid="{00000000-0005-0000-0000-000002000000}"/>
    <cellStyle name="Normal 2 2" xfId="5" xr:uid="{00000000-0005-0000-0000-000003000000}"/>
    <cellStyle name="Normal 2 2 2" xfId="103" xr:uid="{AB5B5CC1-1D51-4C4E-BCAF-4CAE5E7E6955}"/>
    <cellStyle name="Normal 2 2 3" xfId="109" xr:uid="{3A21F584-18DF-4D19-9670-A577292953BC}"/>
    <cellStyle name="Normal 2 2 4" xfId="128" xr:uid="{702297A0-5CAC-4E9F-9E26-2BE84706BAB2}"/>
    <cellStyle name="Normal 2 2 5" xfId="7" xr:uid="{BAEC28CF-523F-4574-BF65-F5CE9D381D23}"/>
    <cellStyle name="Normal 2 3" xfId="104" xr:uid="{D37FDD1F-5061-406D-A7A5-375ABA577BE3}"/>
    <cellStyle name="Normal 2 3 2" xfId="113" xr:uid="{F74FDA37-2FDE-446F-9A32-F88E907ACD2A}"/>
    <cellStyle name="Normal 2 3 2 2" xfId="129" xr:uid="{0ED782A5-A46E-4EF7-B7CB-0B3411968B99}"/>
    <cellStyle name="Normal 2 4" xfId="108" xr:uid="{6FD9604B-F1D5-4D1C-81B9-5E9F2EB24E22}"/>
    <cellStyle name="Normal 2 5" xfId="120" xr:uid="{2E75FEC7-2EFA-4B01-9C21-9F2A925CFD88}"/>
    <cellStyle name="Normal 2 6" xfId="138" xr:uid="{75437FFA-EABA-49A0-826B-3E9AD871AD25}"/>
    <cellStyle name="Normal 21" xfId="102" xr:uid="{D5905B0C-2183-40E7-AFA3-395E087BAA95}"/>
    <cellStyle name="Normal 21 2" xfId="105" xr:uid="{191313C4-1922-4911-B4CE-E42BF2854482}"/>
    <cellStyle name="Normal 3" xfId="4" xr:uid="{00000000-0005-0000-0000-000004000000}"/>
    <cellStyle name="Normal 3 2" xfId="25" xr:uid="{F4A8D4AA-E11D-4223-80CC-6094C6D08E08}"/>
    <cellStyle name="Normal 3 3" xfId="98" xr:uid="{877B938E-507B-4B44-B745-C9BF5EAE1361}"/>
    <cellStyle name="Normal 3 4" xfId="110" xr:uid="{AF827668-CA62-458B-B523-5F050D899A25}"/>
    <cellStyle name="Normal 3 5" xfId="132" xr:uid="{F5BE99E5-CC7F-4798-A728-EAD462A9CFCC}"/>
    <cellStyle name="Normal 3 6" xfId="18" xr:uid="{0E24BE4C-B70C-4B0A-B082-9ECFD2E77C74}"/>
    <cellStyle name="Normal 4" xfId="24" xr:uid="{8EE6BD1F-862C-43A9-AAB6-35CBF8679CAD}"/>
    <cellStyle name="Normal 4 2" xfId="87" xr:uid="{70E3CB68-BFD3-4CFB-BA89-06D8EE12840B}"/>
    <cellStyle name="Normal 4 3" xfId="123" xr:uid="{5BA3E4D0-821D-41B6-8623-A6C5EEA1F3F5}"/>
    <cellStyle name="Normal 4 3 2" xfId="130" xr:uid="{B1D602C0-6848-4B4B-9F25-47610548FD84}"/>
    <cellStyle name="Normal 5" xfId="92" xr:uid="{6F2BA4D9-3E0E-47E6-BD92-283BC5C4FA4C}"/>
    <cellStyle name="Normal 5 2" xfId="124" xr:uid="{0B249EF1-51B8-4262-8949-6A841A1E3AE7}"/>
    <cellStyle name="Normal 6" xfId="93" xr:uid="{5E8F62C6-A7FE-4739-8781-8BEACF613FC1}"/>
    <cellStyle name="Normal 6 2" xfId="126" xr:uid="{51C37CD2-AB23-4265-9911-639B0A799342}"/>
    <cellStyle name="Normal 7" xfId="94" xr:uid="{6105A5FD-9833-433B-AAAF-BC1D6326C07E}"/>
    <cellStyle name="Normal 7 2" xfId="96" xr:uid="{85FA0235-0E9E-4585-8175-19A2CB46CA23}"/>
    <cellStyle name="Normal 8" xfId="14" xr:uid="{A3AD9945-1FC8-4BEF-988E-BF67351414E6}"/>
    <cellStyle name="Normal 9" xfId="97" xr:uid="{AC812D42-2CBC-4B34-A5B6-D110A462637E}"/>
    <cellStyle name="Normál_Munka1" xfId="137" xr:uid="{F5B6E8FF-978E-4CCC-BB7E-71B1E6EE0E82}"/>
    <cellStyle name="Normalno 2" xfId="85" xr:uid="{BC3BCB37-988E-4033-A0CB-6E69780CCAC6}"/>
    <cellStyle name="Normalno 2 2" xfId="99" xr:uid="{32A3CD72-2FAA-4DEB-AB8C-F1A55081FD0B}"/>
    <cellStyle name="Normalno 2 3" xfId="133" xr:uid="{0237681E-379D-4220-8F57-9C45EFE4EE1A}"/>
    <cellStyle name="Normalno 3" xfId="84" xr:uid="{8BDD4807-D61F-45AB-954A-A19ABE97175F}"/>
    <cellStyle name="Normalno 5" xfId="86" xr:uid="{CB0D85AF-DCE7-4680-9FF9-0D0038838D39}"/>
    <cellStyle name="Normalno 5 2" xfId="90" xr:uid="{ACB8352B-190B-4773-B703-8EFF76AF272E}"/>
    <cellStyle name="Obično 2" xfId="27" xr:uid="{4FC6FC96-9DEE-4A0C-BF73-0AC98A46FC3C}"/>
    <cellStyle name="Obično 2 2" xfId="26" xr:uid="{CC9A736C-D134-4559-94F3-DE8D43E77490}"/>
    <cellStyle name="Obično 2 2 2" xfId="88" xr:uid="{08FF12C8-91CD-45C7-A743-752120C1BA4A}"/>
    <cellStyle name="Obično 2 3" xfId="89" xr:uid="{F48051BE-17BC-4876-87C7-E04DA9139872}"/>
    <cellStyle name="Obično 3" xfId="68" xr:uid="{B9BF1042-F8A9-4196-9DE8-3E0297002267}"/>
    <cellStyle name="Obično 4" xfId="70" xr:uid="{FFC7E79C-194C-4A0C-802E-E3E45BED97DA}"/>
    <cellStyle name="Output 2" xfId="37" xr:uid="{5749DD4B-3983-4783-B0FB-A0A9A1DF63EB}"/>
    <cellStyle name="Percent 2" xfId="23" xr:uid="{5A8A223F-7D2F-48F4-B68D-150167839C46}"/>
    <cellStyle name="Percent 2 2" xfId="112" xr:uid="{AD768132-F26D-48CF-A32B-DEFA5563CBCD}"/>
    <cellStyle name="Percent 3" xfId="101" xr:uid="{906F1724-0EF0-4C7F-8C6B-2266EBF9F6D8}"/>
    <cellStyle name="Percent 4" xfId="127" xr:uid="{ACB14795-FA87-43B3-B870-2C0ECBB1A8C3}"/>
    <cellStyle name="Percent 5" xfId="139" xr:uid="{C4DED183-CC15-4A06-B760-BCA6748425D6}"/>
    <cellStyle name="Percent 6" xfId="143" xr:uid="{4F181805-1709-4FFA-8CD0-834ECCDB3269}"/>
    <cellStyle name="Postotak 2" xfId="9" xr:uid="{C131E2AD-E874-42DD-8851-832518448A9F}"/>
    <cellStyle name="Style 1" xfId="1" xr:uid="{00000000-0005-0000-0000-000005000000}"/>
    <cellStyle name="Tanka linija ispod" xfId="20" xr:uid="{5A4B7079-4B42-4750-8069-074945D64341}"/>
    <cellStyle name="Title 2" xfId="28" xr:uid="{BAE37C3C-1EFF-4F4A-A0FF-CC7A1F1B46C4}"/>
    <cellStyle name="Total 2" xfId="43" xr:uid="{59EF88C2-EEE9-4B79-BC6E-ACCD14757AB5}"/>
    <cellStyle name="Valuta 2" xfId="10" xr:uid="{EDC57440-4AAD-4BC8-B50B-343223B933F8}"/>
    <cellStyle name="Warning Text 2" xfId="41" xr:uid="{E1ABF9DA-50EB-49A4-AE29-315502B1D05A}"/>
    <cellStyle name="Zadnji redak" xfId="21" xr:uid="{16F82315-D97A-494F-A2DF-26B60C50C8E6}"/>
    <cellStyle name="Zaglavlje" xfId="19" xr:uid="{9B03FFC2-DCF2-4528-BD12-15A3A2017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6" workbookViewId="0">
      <selection activeCell="N24" sqref="N24"/>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31" t="s">
        <v>308</v>
      </c>
      <c r="B1" s="132"/>
      <c r="C1" s="132"/>
      <c r="D1" s="46"/>
      <c r="E1" s="46"/>
      <c r="F1" s="46"/>
      <c r="G1" s="46"/>
      <c r="H1" s="46"/>
      <c r="I1" s="46"/>
      <c r="J1" s="47"/>
    </row>
    <row r="2" spans="1:20" ht="14.4" customHeight="1" x14ac:dyDescent="0.3">
      <c r="A2" s="133" t="s">
        <v>324</v>
      </c>
      <c r="B2" s="134"/>
      <c r="C2" s="134"/>
      <c r="D2" s="134"/>
      <c r="E2" s="134"/>
      <c r="F2" s="134"/>
      <c r="G2" s="134"/>
      <c r="H2" s="134"/>
      <c r="I2" s="134"/>
      <c r="J2" s="135"/>
      <c r="N2" s="96">
        <v>1</v>
      </c>
    </row>
    <row r="3" spans="1:20" x14ac:dyDescent="0.3">
      <c r="A3" s="49"/>
      <c r="B3" s="50"/>
      <c r="C3" s="50"/>
      <c r="D3" s="50"/>
      <c r="E3" s="50"/>
      <c r="F3" s="50"/>
      <c r="G3" s="50"/>
      <c r="H3" s="50"/>
      <c r="I3" s="50"/>
      <c r="J3" s="51"/>
      <c r="N3" s="96">
        <v>2</v>
      </c>
    </row>
    <row r="4" spans="1:20" ht="33.6" customHeight="1" x14ac:dyDescent="0.3">
      <c r="A4" s="136" t="s">
        <v>309</v>
      </c>
      <c r="B4" s="137"/>
      <c r="C4" s="137"/>
      <c r="D4" s="137"/>
      <c r="E4" s="138" t="s">
        <v>447</v>
      </c>
      <c r="F4" s="139"/>
      <c r="G4" s="52" t="s">
        <v>0</v>
      </c>
      <c r="H4" s="138" t="s">
        <v>463</v>
      </c>
      <c r="I4" s="139"/>
      <c r="J4" s="53"/>
      <c r="N4" s="96">
        <v>3</v>
      </c>
    </row>
    <row r="5" spans="1:20" s="54" customFormat="1" ht="10.199999999999999" customHeight="1" x14ac:dyDescent="0.3">
      <c r="A5" s="140"/>
      <c r="B5" s="141"/>
      <c r="C5" s="141"/>
      <c r="D5" s="141"/>
      <c r="E5" s="141"/>
      <c r="F5" s="141"/>
      <c r="G5" s="141"/>
      <c r="H5" s="141"/>
      <c r="I5" s="141"/>
      <c r="J5" s="142"/>
      <c r="N5" s="97">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2</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50" t="s">
        <v>331</v>
      </c>
      <c r="B10" s="151"/>
      <c r="C10" s="151"/>
      <c r="D10" s="151"/>
      <c r="E10" s="151"/>
      <c r="F10" s="151"/>
      <c r="G10" s="151"/>
      <c r="H10" s="151"/>
      <c r="I10" s="151"/>
      <c r="J10" s="65"/>
    </row>
    <row r="11" spans="1:20" ht="24.6" customHeight="1" x14ac:dyDescent="0.3">
      <c r="A11" s="152" t="s">
        <v>310</v>
      </c>
      <c r="B11" s="153"/>
      <c r="C11" s="145" t="s">
        <v>448</v>
      </c>
      <c r="D11" s="146"/>
      <c r="E11" s="66"/>
      <c r="F11" s="154" t="s">
        <v>332</v>
      </c>
      <c r="G11" s="144"/>
      <c r="H11" s="155" t="s">
        <v>451</v>
      </c>
      <c r="I11" s="156"/>
      <c r="J11" s="67"/>
    </row>
    <row r="12" spans="1:20" ht="14.4" customHeight="1" x14ac:dyDescent="0.3">
      <c r="A12" s="68"/>
      <c r="B12" s="69"/>
      <c r="C12" s="69"/>
      <c r="D12" s="69"/>
      <c r="E12" s="148"/>
      <c r="F12" s="148"/>
      <c r="G12" s="148"/>
      <c r="H12" s="148"/>
      <c r="I12" s="70"/>
      <c r="J12" s="67"/>
    </row>
    <row r="13" spans="1:20" ht="21" customHeight="1" x14ac:dyDescent="0.3">
      <c r="A13" s="143" t="s">
        <v>325</v>
      </c>
      <c r="B13" s="144"/>
      <c r="C13" s="145" t="s">
        <v>449</v>
      </c>
      <c r="D13" s="146"/>
      <c r="E13" s="147"/>
      <c r="F13" s="148"/>
      <c r="G13" s="148"/>
      <c r="H13" s="148"/>
      <c r="I13" s="70"/>
      <c r="J13" s="67"/>
    </row>
    <row r="14" spans="1:20" ht="10.95" customHeight="1" x14ac:dyDescent="0.3">
      <c r="A14" s="66"/>
      <c r="B14" s="70"/>
      <c r="C14" s="69"/>
      <c r="D14" s="69"/>
      <c r="E14" s="149"/>
      <c r="F14" s="149"/>
      <c r="G14" s="149"/>
      <c r="H14" s="149"/>
      <c r="I14" s="69"/>
      <c r="J14" s="71"/>
    </row>
    <row r="15" spans="1:20" ht="22.95" customHeight="1" x14ac:dyDescent="0.3">
      <c r="A15" s="143" t="s">
        <v>311</v>
      </c>
      <c r="B15" s="144"/>
      <c r="C15" s="145" t="s">
        <v>466</v>
      </c>
      <c r="D15" s="146"/>
      <c r="E15" s="163"/>
      <c r="F15" s="164"/>
      <c r="G15" s="72" t="s">
        <v>333</v>
      </c>
      <c r="H15" s="155" t="s">
        <v>452</v>
      </c>
      <c r="I15" s="156"/>
      <c r="J15" s="73"/>
    </row>
    <row r="16" spans="1:20" ht="10.95" customHeight="1" x14ac:dyDescent="0.3">
      <c r="A16" s="66"/>
      <c r="B16" s="70"/>
      <c r="C16" s="69"/>
      <c r="D16" s="69"/>
      <c r="E16" s="149"/>
      <c r="F16" s="149"/>
      <c r="G16" s="149"/>
      <c r="H16" s="149"/>
      <c r="I16" s="69"/>
      <c r="J16" s="71"/>
    </row>
    <row r="17" spans="1:10" ht="22.95" customHeight="1" x14ac:dyDescent="0.3">
      <c r="A17" s="74"/>
      <c r="B17" s="72" t="s">
        <v>334</v>
      </c>
      <c r="C17" s="145" t="s">
        <v>450</v>
      </c>
      <c r="D17" s="146"/>
      <c r="E17" s="75"/>
      <c r="F17" s="75"/>
      <c r="G17" s="75"/>
      <c r="H17" s="75"/>
      <c r="I17" s="75"/>
      <c r="J17" s="73"/>
    </row>
    <row r="18" spans="1:10" x14ac:dyDescent="0.3">
      <c r="A18" s="157"/>
      <c r="B18" s="158"/>
      <c r="C18" s="149"/>
      <c r="D18" s="149"/>
      <c r="E18" s="149"/>
      <c r="F18" s="149"/>
      <c r="G18" s="149"/>
      <c r="H18" s="149"/>
      <c r="I18" s="69"/>
      <c r="J18" s="71"/>
    </row>
    <row r="19" spans="1:10" x14ac:dyDescent="0.3">
      <c r="A19" s="152" t="s">
        <v>312</v>
      </c>
      <c r="B19" s="159"/>
      <c r="C19" s="160" t="s">
        <v>453</v>
      </c>
      <c r="D19" s="161"/>
      <c r="E19" s="161"/>
      <c r="F19" s="161"/>
      <c r="G19" s="161"/>
      <c r="H19" s="161"/>
      <c r="I19" s="161"/>
      <c r="J19" s="162"/>
    </row>
    <row r="20" spans="1:10" x14ac:dyDescent="0.3">
      <c r="A20" s="68"/>
      <c r="B20" s="69"/>
      <c r="C20" s="76"/>
      <c r="D20" s="69"/>
      <c r="E20" s="149"/>
      <c r="F20" s="149"/>
      <c r="G20" s="149"/>
      <c r="H20" s="149"/>
      <c r="I20" s="69"/>
      <c r="J20" s="71"/>
    </row>
    <row r="21" spans="1:10" x14ac:dyDescent="0.3">
      <c r="A21" s="152" t="s">
        <v>313</v>
      </c>
      <c r="B21" s="159"/>
      <c r="C21" s="155">
        <v>10000</v>
      </c>
      <c r="D21" s="156"/>
      <c r="E21" s="149"/>
      <c r="F21" s="149"/>
      <c r="G21" s="160" t="s">
        <v>454</v>
      </c>
      <c r="H21" s="161"/>
      <c r="I21" s="161"/>
      <c r="J21" s="162"/>
    </row>
    <row r="22" spans="1:10" x14ac:dyDescent="0.3">
      <c r="A22" s="68"/>
      <c r="B22" s="69"/>
      <c r="C22" s="69"/>
      <c r="D22" s="69"/>
      <c r="E22" s="149"/>
      <c r="F22" s="149"/>
      <c r="G22" s="149"/>
      <c r="H22" s="149"/>
      <c r="I22" s="69"/>
      <c r="J22" s="71"/>
    </row>
    <row r="23" spans="1:10" x14ac:dyDescent="0.3">
      <c r="A23" s="152" t="s">
        <v>314</v>
      </c>
      <c r="B23" s="159"/>
      <c r="C23" s="160" t="s">
        <v>455</v>
      </c>
      <c r="D23" s="161"/>
      <c r="E23" s="161"/>
      <c r="F23" s="161"/>
      <c r="G23" s="161"/>
      <c r="H23" s="161"/>
      <c r="I23" s="161"/>
      <c r="J23" s="162"/>
    </row>
    <row r="24" spans="1:10" x14ac:dyDescent="0.3">
      <c r="A24" s="68"/>
      <c r="B24" s="69"/>
      <c r="C24" s="69"/>
      <c r="D24" s="69"/>
      <c r="E24" s="149"/>
      <c r="F24" s="149"/>
      <c r="G24" s="149"/>
      <c r="H24" s="149"/>
      <c r="I24" s="69"/>
      <c r="J24" s="71"/>
    </row>
    <row r="25" spans="1:10" x14ac:dyDescent="0.3">
      <c r="A25" s="152" t="s">
        <v>315</v>
      </c>
      <c r="B25" s="159"/>
      <c r="C25" s="166" t="s">
        <v>456</v>
      </c>
      <c r="D25" s="167"/>
      <c r="E25" s="167"/>
      <c r="F25" s="167"/>
      <c r="G25" s="167"/>
      <c r="H25" s="167"/>
      <c r="I25" s="167"/>
      <c r="J25" s="168"/>
    </row>
    <row r="26" spans="1:10" x14ac:dyDescent="0.3">
      <c r="A26" s="68"/>
      <c r="B26" s="69"/>
      <c r="C26" s="76"/>
      <c r="D26" s="69"/>
      <c r="E26" s="149"/>
      <c r="F26" s="149"/>
      <c r="G26" s="149"/>
      <c r="H26" s="149"/>
      <c r="I26" s="69"/>
      <c r="J26" s="71"/>
    </row>
    <row r="27" spans="1:10" x14ac:dyDescent="0.3">
      <c r="A27" s="152" t="s">
        <v>316</v>
      </c>
      <c r="B27" s="159"/>
      <c r="C27" s="166" t="s">
        <v>457</v>
      </c>
      <c r="D27" s="167"/>
      <c r="E27" s="167"/>
      <c r="F27" s="167"/>
      <c r="G27" s="167"/>
      <c r="H27" s="167"/>
      <c r="I27" s="167"/>
      <c r="J27" s="168"/>
    </row>
    <row r="28" spans="1:10" ht="13.95" customHeight="1" x14ac:dyDescent="0.3">
      <c r="A28" s="68"/>
      <c r="B28" s="69"/>
      <c r="C28" s="76"/>
      <c r="D28" s="69"/>
      <c r="E28" s="149"/>
      <c r="F28" s="149"/>
      <c r="G28" s="149"/>
      <c r="H28" s="149"/>
      <c r="I28" s="69"/>
      <c r="J28" s="71"/>
    </row>
    <row r="29" spans="1:10" ht="22.95" customHeight="1" x14ac:dyDescent="0.3">
      <c r="A29" s="143" t="s">
        <v>326</v>
      </c>
      <c r="B29" s="159"/>
      <c r="C29" s="77">
        <v>2</v>
      </c>
      <c r="D29" s="78"/>
      <c r="E29" s="165"/>
      <c r="F29" s="165"/>
      <c r="G29" s="165"/>
      <c r="H29" s="165"/>
      <c r="I29" s="79"/>
      <c r="J29" s="80"/>
    </row>
    <row r="30" spans="1:10" x14ac:dyDescent="0.3">
      <c r="A30" s="68"/>
      <c r="B30" s="69"/>
      <c r="C30" s="69"/>
      <c r="D30" s="69"/>
      <c r="E30" s="149"/>
      <c r="F30" s="149"/>
      <c r="G30" s="149"/>
      <c r="H30" s="149"/>
      <c r="I30" s="79"/>
      <c r="J30" s="80"/>
    </row>
    <row r="31" spans="1:10" x14ac:dyDescent="0.3">
      <c r="A31" s="152" t="s">
        <v>317</v>
      </c>
      <c r="B31" s="159"/>
      <c r="C31" s="93" t="s">
        <v>336</v>
      </c>
      <c r="D31" s="169" t="s">
        <v>335</v>
      </c>
      <c r="E31" s="170"/>
      <c r="F31" s="170"/>
      <c r="G31" s="170"/>
      <c r="H31" s="81"/>
      <c r="I31" s="82" t="s">
        <v>336</v>
      </c>
      <c r="J31" s="83" t="s">
        <v>337</v>
      </c>
    </row>
    <row r="32" spans="1:10" x14ac:dyDescent="0.3">
      <c r="A32" s="152"/>
      <c r="B32" s="159"/>
      <c r="C32" s="84"/>
      <c r="D32" s="52"/>
      <c r="E32" s="164"/>
      <c r="F32" s="164"/>
      <c r="G32" s="164"/>
      <c r="H32" s="164"/>
      <c r="I32" s="79"/>
      <c r="J32" s="80"/>
    </row>
    <row r="33" spans="1:10" x14ac:dyDescent="0.3">
      <c r="A33" s="152" t="s">
        <v>327</v>
      </c>
      <c r="B33" s="159"/>
      <c r="C33" s="77" t="s">
        <v>339</v>
      </c>
      <c r="D33" s="169" t="s">
        <v>338</v>
      </c>
      <c r="E33" s="170"/>
      <c r="F33" s="170"/>
      <c r="G33" s="170"/>
      <c r="H33" s="75"/>
      <c r="I33" s="82" t="s">
        <v>339</v>
      </c>
      <c r="J33" s="83" t="s">
        <v>340</v>
      </c>
    </row>
    <row r="34" spans="1:10" x14ac:dyDescent="0.3">
      <c r="A34" s="68"/>
      <c r="B34" s="69"/>
      <c r="C34" s="69"/>
      <c r="D34" s="69"/>
      <c r="E34" s="149"/>
      <c r="F34" s="149"/>
      <c r="G34" s="149"/>
      <c r="H34" s="149"/>
      <c r="I34" s="69"/>
      <c r="J34" s="71"/>
    </row>
    <row r="35" spans="1:10" x14ac:dyDescent="0.3">
      <c r="A35" s="169" t="s">
        <v>328</v>
      </c>
      <c r="B35" s="170"/>
      <c r="C35" s="170"/>
      <c r="D35" s="170"/>
      <c r="E35" s="170" t="s">
        <v>318</v>
      </c>
      <c r="F35" s="170"/>
      <c r="G35" s="170"/>
      <c r="H35" s="170"/>
      <c r="I35" s="170"/>
      <c r="J35" s="85" t="s">
        <v>319</v>
      </c>
    </row>
    <row r="36" spans="1:10" x14ac:dyDescent="0.3">
      <c r="A36" s="68"/>
      <c r="B36" s="69"/>
      <c r="C36" s="69"/>
      <c r="D36" s="69"/>
      <c r="E36" s="149"/>
      <c r="F36" s="149"/>
      <c r="G36" s="149"/>
      <c r="H36" s="149"/>
      <c r="I36" s="69"/>
      <c r="J36" s="80"/>
    </row>
    <row r="37" spans="1:10" x14ac:dyDescent="0.3">
      <c r="A37" s="171"/>
      <c r="B37" s="172"/>
      <c r="C37" s="172"/>
      <c r="D37" s="172"/>
      <c r="E37" s="171"/>
      <c r="F37" s="172"/>
      <c r="G37" s="172"/>
      <c r="H37" s="172"/>
      <c r="I37" s="173"/>
      <c r="J37" s="86"/>
    </row>
    <row r="38" spans="1:10" x14ac:dyDescent="0.3">
      <c r="A38" s="68"/>
      <c r="B38" s="69"/>
      <c r="C38" s="76"/>
      <c r="D38" s="174"/>
      <c r="E38" s="174"/>
      <c r="F38" s="174"/>
      <c r="G38" s="174"/>
      <c r="H38" s="174"/>
      <c r="I38" s="174"/>
      <c r="J38" s="71"/>
    </row>
    <row r="39" spans="1:10" x14ac:dyDescent="0.3">
      <c r="A39" s="171"/>
      <c r="B39" s="172"/>
      <c r="C39" s="172"/>
      <c r="D39" s="173"/>
      <c r="E39" s="171"/>
      <c r="F39" s="172"/>
      <c r="G39" s="172"/>
      <c r="H39" s="172"/>
      <c r="I39" s="173"/>
      <c r="J39" s="77"/>
    </row>
    <row r="40" spans="1:10" x14ac:dyDescent="0.3">
      <c r="A40" s="68"/>
      <c r="B40" s="69"/>
      <c r="C40" s="76"/>
      <c r="D40" s="87"/>
      <c r="E40" s="174"/>
      <c r="F40" s="174"/>
      <c r="G40" s="174"/>
      <c r="H40" s="174"/>
      <c r="I40" s="70"/>
      <c r="J40" s="71"/>
    </row>
    <row r="41" spans="1:10" x14ac:dyDescent="0.3">
      <c r="A41" s="171"/>
      <c r="B41" s="172"/>
      <c r="C41" s="172"/>
      <c r="D41" s="173"/>
      <c r="E41" s="171"/>
      <c r="F41" s="172"/>
      <c r="G41" s="172"/>
      <c r="H41" s="172"/>
      <c r="I41" s="173"/>
      <c r="J41" s="77"/>
    </row>
    <row r="42" spans="1:10" x14ac:dyDescent="0.3">
      <c r="A42" s="68"/>
      <c r="B42" s="69"/>
      <c r="C42" s="76"/>
      <c r="D42" s="87"/>
      <c r="E42" s="174"/>
      <c r="F42" s="174"/>
      <c r="G42" s="174"/>
      <c r="H42" s="174"/>
      <c r="I42" s="70"/>
      <c r="J42" s="71"/>
    </row>
    <row r="43" spans="1:10" x14ac:dyDescent="0.3">
      <c r="A43" s="171"/>
      <c r="B43" s="172"/>
      <c r="C43" s="172"/>
      <c r="D43" s="173"/>
      <c r="E43" s="171"/>
      <c r="F43" s="172"/>
      <c r="G43" s="172"/>
      <c r="H43" s="172"/>
      <c r="I43" s="173"/>
      <c r="J43" s="77"/>
    </row>
    <row r="44" spans="1:10" x14ac:dyDescent="0.3">
      <c r="A44" s="88"/>
      <c r="B44" s="76"/>
      <c r="C44" s="175"/>
      <c r="D44" s="175"/>
      <c r="E44" s="149"/>
      <c r="F44" s="149"/>
      <c r="G44" s="175"/>
      <c r="H44" s="175"/>
      <c r="I44" s="175"/>
      <c r="J44" s="71"/>
    </row>
    <row r="45" spans="1:10" x14ac:dyDescent="0.3">
      <c r="A45" s="171"/>
      <c r="B45" s="172"/>
      <c r="C45" s="172"/>
      <c r="D45" s="173"/>
      <c r="E45" s="171"/>
      <c r="F45" s="172"/>
      <c r="G45" s="172"/>
      <c r="H45" s="172"/>
      <c r="I45" s="173"/>
      <c r="J45" s="77"/>
    </row>
    <row r="46" spans="1:10" x14ac:dyDescent="0.3">
      <c r="A46" s="88"/>
      <c r="B46" s="76"/>
      <c r="C46" s="76"/>
      <c r="D46" s="69"/>
      <c r="E46" s="176"/>
      <c r="F46" s="176"/>
      <c r="G46" s="175"/>
      <c r="H46" s="175"/>
      <c r="I46" s="69"/>
      <c r="J46" s="71"/>
    </row>
    <row r="47" spans="1:10" x14ac:dyDescent="0.3">
      <c r="A47" s="171"/>
      <c r="B47" s="172"/>
      <c r="C47" s="172"/>
      <c r="D47" s="173"/>
      <c r="E47" s="171"/>
      <c r="F47" s="172"/>
      <c r="G47" s="172"/>
      <c r="H47" s="172"/>
      <c r="I47" s="173"/>
      <c r="J47" s="77"/>
    </row>
    <row r="48" spans="1:10" x14ac:dyDescent="0.3">
      <c r="A48" s="88"/>
      <c r="B48" s="76"/>
      <c r="C48" s="76"/>
      <c r="D48" s="69"/>
      <c r="E48" s="149"/>
      <c r="F48" s="149"/>
      <c r="G48" s="175"/>
      <c r="H48" s="175"/>
      <c r="I48" s="69"/>
      <c r="J48" s="89" t="s">
        <v>341</v>
      </c>
    </row>
    <row r="49" spans="1:10" x14ac:dyDescent="0.3">
      <c r="A49" s="88"/>
      <c r="B49" s="76"/>
      <c r="C49" s="76"/>
      <c r="D49" s="69"/>
      <c r="E49" s="149"/>
      <c r="F49" s="149"/>
      <c r="G49" s="175"/>
      <c r="H49" s="175"/>
      <c r="I49" s="69"/>
      <c r="J49" s="89" t="s">
        <v>342</v>
      </c>
    </row>
    <row r="50" spans="1:10" ht="14.4" customHeight="1" x14ac:dyDescent="0.3">
      <c r="A50" s="143" t="s">
        <v>320</v>
      </c>
      <c r="B50" s="154"/>
      <c r="C50" s="155" t="s">
        <v>342</v>
      </c>
      <c r="D50" s="156"/>
      <c r="E50" s="181" t="s">
        <v>343</v>
      </c>
      <c r="F50" s="182"/>
      <c r="G50" s="160" t="s">
        <v>458</v>
      </c>
      <c r="H50" s="161"/>
      <c r="I50" s="161"/>
      <c r="J50" s="162"/>
    </row>
    <row r="51" spans="1:10" x14ac:dyDescent="0.3">
      <c r="A51" s="88"/>
      <c r="B51" s="76"/>
      <c r="C51" s="175"/>
      <c r="D51" s="175"/>
      <c r="E51" s="149"/>
      <c r="F51" s="149"/>
      <c r="G51" s="183" t="s">
        <v>344</v>
      </c>
      <c r="H51" s="183"/>
      <c r="I51" s="183"/>
      <c r="J51" s="60"/>
    </row>
    <row r="52" spans="1:10" ht="13.95" customHeight="1" x14ac:dyDescent="0.3">
      <c r="A52" s="143" t="s">
        <v>321</v>
      </c>
      <c r="B52" s="154"/>
      <c r="C52" s="160" t="s">
        <v>459</v>
      </c>
      <c r="D52" s="161"/>
      <c r="E52" s="161"/>
      <c r="F52" s="161"/>
      <c r="G52" s="161"/>
      <c r="H52" s="161"/>
      <c r="I52" s="161"/>
      <c r="J52" s="162"/>
    </row>
    <row r="53" spans="1:10" x14ac:dyDescent="0.3">
      <c r="A53" s="68"/>
      <c r="B53" s="69"/>
      <c r="C53" s="165" t="s">
        <v>322</v>
      </c>
      <c r="D53" s="165"/>
      <c r="E53" s="165"/>
      <c r="F53" s="165"/>
      <c r="G53" s="165"/>
      <c r="H53" s="165"/>
      <c r="I53" s="165"/>
      <c r="J53" s="71"/>
    </row>
    <row r="54" spans="1:10" x14ac:dyDescent="0.3">
      <c r="A54" s="143" t="s">
        <v>323</v>
      </c>
      <c r="B54" s="154"/>
      <c r="C54" s="177" t="s">
        <v>460</v>
      </c>
      <c r="D54" s="178"/>
      <c r="E54" s="179"/>
      <c r="F54" s="149"/>
      <c r="G54" s="149"/>
      <c r="H54" s="170"/>
      <c r="I54" s="170"/>
      <c r="J54" s="180"/>
    </row>
    <row r="55" spans="1:10" x14ac:dyDescent="0.3">
      <c r="A55" s="68"/>
      <c r="B55" s="69"/>
      <c r="C55" s="76"/>
      <c r="D55" s="69"/>
      <c r="E55" s="149"/>
      <c r="F55" s="149"/>
      <c r="G55" s="149"/>
      <c r="H55" s="149"/>
      <c r="I55" s="69"/>
      <c r="J55" s="71"/>
    </row>
    <row r="56" spans="1:10" ht="14.4" customHeight="1" x14ac:dyDescent="0.3">
      <c r="A56" s="143" t="s">
        <v>315</v>
      </c>
      <c r="B56" s="154"/>
      <c r="C56" s="184" t="s">
        <v>461</v>
      </c>
      <c r="D56" s="185"/>
      <c r="E56" s="185"/>
      <c r="F56" s="185"/>
      <c r="G56" s="185"/>
      <c r="H56" s="185"/>
      <c r="I56" s="185"/>
      <c r="J56" s="186"/>
    </row>
    <row r="57" spans="1:10" x14ac:dyDescent="0.3">
      <c r="A57" s="68"/>
      <c r="B57" s="69"/>
      <c r="C57" s="69"/>
      <c r="D57" s="69"/>
      <c r="E57" s="149"/>
      <c r="F57" s="149"/>
      <c r="G57" s="149"/>
      <c r="H57" s="149"/>
      <c r="I57" s="69"/>
      <c r="J57" s="71"/>
    </row>
    <row r="58" spans="1:10" x14ac:dyDescent="0.3">
      <c r="A58" s="143" t="s">
        <v>345</v>
      </c>
      <c r="B58" s="154"/>
      <c r="C58" s="184"/>
      <c r="D58" s="185"/>
      <c r="E58" s="185"/>
      <c r="F58" s="185"/>
      <c r="G58" s="185"/>
      <c r="H58" s="185"/>
      <c r="I58" s="185"/>
      <c r="J58" s="186"/>
    </row>
    <row r="59" spans="1:10" ht="14.4" customHeight="1" x14ac:dyDescent="0.3">
      <c r="A59" s="68"/>
      <c r="B59" s="69"/>
      <c r="C59" s="187" t="s">
        <v>346</v>
      </c>
      <c r="D59" s="187"/>
      <c r="E59" s="187"/>
      <c r="F59" s="187"/>
      <c r="G59" s="69"/>
      <c r="H59" s="69"/>
      <c r="I59" s="69"/>
      <c r="J59" s="71"/>
    </row>
    <row r="60" spans="1:10" x14ac:dyDescent="0.3">
      <c r="A60" s="143" t="s">
        <v>347</v>
      </c>
      <c r="B60" s="154"/>
      <c r="C60" s="184"/>
      <c r="D60" s="185"/>
      <c r="E60" s="185"/>
      <c r="F60" s="185"/>
      <c r="G60" s="185"/>
      <c r="H60" s="185"/>
      <c r="I60" s="185"/>
      <c r="J60" s="186"/>
    </row>
    <row r="61" spans="1:10" ht="14.4" customHeight="1" x14ac:dyDescent="0.3">
      <c r="A61" s="90"/>
      <c r="B61" s="91"/>
      <c r="C61" s="188" t="s">
        <v>348</v>
      </c>
      <c r="D61" s="188"/>
      <c r="E61" s="188"/>
      <c r="F61" s="188"/>
      <c r="G61" s="18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1" zoomScale="110" zoomScaleNormal="100" zoomScaleSheetLayoutView="110" workbookViewId="0">
      <selection activeCell="A135" sqref="A1:I104857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464</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462</v>
      </c>
      <c r="B4" s="199"/>
      <c r="C4" s="199"/>
      <c r="D4" s="199"/>
      <c r="E4" s="199"/>
      <c r="F4" s="199"/>
      <c r="G4" s="199"/>
      <c r="H4" s="199"/>
      <c r="I4" s="200"/>
    </row>
    <row r="5" spans="1:9" ht="30.6"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310845317</v>
      </c>
      <c r="I9" s="23">
        <f>I10+I17+I27+I38+I43</f>
        <v>310174557</v>
      </c>
    </row>
    <row r="10" spans="1:9" ht="12.75" customHeight="1" x14ac:dyDescent="0.25">
      <c r="A10" s="190" t="s">
        <v>5</v>
      </c>
      <c r="B10" s="190"/>
      <c r="C10" s="190"/>
      <c r="D10" s="190"/>
      <c r="E10" s="190"/>
      <c r="F10" s="190"/>
      <c r="G10" s="15">
        <v>3</v>
      </c>
      <c r="H10" s="23">
        <f>H11+H12+H13+H14+H15+H16</f>
        <v>730432</v>
      </c>
      <c r="I10" s="23">
        <f>I11+I12+I13+I14+I15+I16</f>
        <v>610171</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159375</v>
      </c>
      <c r="I12" s="22">
        <v>79688</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0</v>
      </c>
      <c r="I14" s="22">
        <v>0</v>
      </c>
    </row>
    <row r="15" spans="1:9" ht="12.75" customHeight="1" x14ac:dyDescent="0.25">
      <c r="A15" s="189" t="s">
        <v>10</v>
      </c>
      <c r="B15" s="189"/>
      <c r="C15" s="189"/>
      <c r="D15" s="189"/>
      <c r="E15" s="189"/>
      <c r="F15" s="189"/>
      <c r="G15" s="14">
        <v>8</v>
      </c>
      <c r="H15" s="22">
        <v>0</v>
      </c>
      <c r="I15" s="22">
        <v>0</v>
      </c>
    </row>
    <row r="16" spans="1:9" ht="12.75" customHeight="1" x14ac:dyDescent="0.25">
      <c r="A16" s="189" t="s">
        <v>11</v>
      </c>
      <c r="B16" s="189"/>
      <c r="C16" s="189"/>
      <c r="D16" s="189"/>
      <c r="E16" s="189"/>
      <c r="F16" s="189"/>
      <c r="G16" s="14">
        <v>9</v>
      </c>
      <c r="H16" s="22">
        <v>571057</v>
      </c>
      <c r="I16" s="22">
        <v>530483</v>
      </c>
    </row>
    <row r="17" spans="1:9" ht="12.75" customHeight="1" x14ac:dyDescent="0.25">
      <c r="A17" s="190" t="s">
        <v>12</v>
      </c>
      <c r="B17" s="190"/>
      <c r="C17" s="190"/>
      <c r="D17" s="190"/>
      <c r="E17" s="190"/>
      <c r="F17" s="190"/>
      <c r="G17" s="15">
        <v>10</v>
      </c>
      <c r="H17" s="23">
        <f>H18+H19+H20+H21+H22+H23+H24+H25+H26</f>
        <v>21454885</v>
      </c>
      <c r="I17" s="23">
        <f>I18+I19+I20+I21+I22+I23+I24+I25+I26</f>
        <v>20904386</v>
      </c>
    </row>
    <row r="18" spans="1:9" ht="12.75" customHeight="1" x14ac:dyDescent="0.25">
      <c r="A18" s="189" t="s">
        <v>13</v>
      </c>
      <c r="B18" s="189"/>
      <c r="C18" s="189"/>
      <c r="D18" s="189"/>
      <c r="E18" s="189"/>
      <c r="F18" s="189"/>
      <c r="G18" s="14">
        <v>11</v>
      </c>
      <c r="H18" s="22">
        <v>0</v>
      </c>
      <c r="I18" s="22">
        <v>0</v>
      </c>
    </row>
    <row r="19" spans="1:9" ht="12.75" customHeight="1" x14ac:dyDescent="0.25">
      <c r="A19" s="189" t="s">
        <v>14</v>
      </c>
      <c r="B19" s="189"/>
      <c r="C19" s="189"/>
      <c r="D19" s="189"/>
      <c r="E19" s="189"/>
      <c r="F19" s="189"/>
      <c r="G19" s="14">
        <v>12</v>
      </c>
      <c r="H19" s="22">
        <v>21454885</v>
      </c>
      <c r="I19" s="22">
        <v>20904386</v>
      </c>
    </row>
    <row r="20" spans="1:9" ht="12.75" customHeight="1" x14ac:dyDescent="0.25">
      <c r="A20" s="189" t="s">
        <v>15</v>
      </c>
      <c r="B20" s="189"/>
      <c r="C20" s="189"/>
      <c r="D20" s="189"/>
      <c r="E20" s="189"/>
      <c r="F20" s="189"/>
      <c r="G20" s="14">
        <v>13</v>
      </c>
      <c r="H20" s="22">
        <v>0</v>
      </c>
      <c r="I20" s="22">
        <v>0</v>
      </c>
    </row>
    <row r="21" spans="1:9" ht="12.75" customHeight="1" x14ac:dyDescent="0.25">
      <c r="A21" s="189" t="s">
        <v>16</v>
      </c>
      <c r="B21" s="189"/>
      <c r="C21" s="189"/>
      <c r="D21" s="189"/>
      <c r="E21" s="189"/>
      <c r="F21" s="189"/>
      <c r="G21" s="14">
        <v>14</v>
      </c>
      <c r="H21" s="22">
        <v>0</v>
      </c>
      <c r="I21" s="22">
        <v>0</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0</v>
      </c>
      <c r="I24" s="22">
        <v>0</v>
      </c>
    </row>
    <row r="25" spans="1:9" ht="12.75" customHeight="1" x14ac:dyDescent="0.25">
      <c r="A25" s="189" t="s">
        <v>20</v>
      </c>
      <c r="B25" s="189"/>
      <c r="C25" s="189"/>
      <c r="D25" s="189"/>
      <c r="E25" s="189"/>
      <c r="F25" s="189"/>
      <c r="G25" s="14">
        <v>18</v>
      </c>
      <c r="H25" s="22">
        <v>0</v>
      </c>
      <c r="I25" s="22">
        <v>0</v>
      </c>
    </row>
    <row r="26" spans="1:9" ht="12.75" customHeight="1" x14ac:dyDescent="0.25">
      <c r="A26" s="189" t="s">
        <v>21</v>
      </c>
      <c r="B26" s="189"/>
      <c r="C26" s="189"/>
      <c r="D26" s="189"/>
      <c r="E26" s="189"/>
      <c r="F26" s="189"/>
      <c r="G26" s="14">
        <v>19</v>
      </c>
      <c r="H26" s="22">
        <v>0</v>
      </c>
      <c r="I26" s="22">
        <v>0</v>
      </c>
    </row>
    <row r="27" spans="1:9" ht="12.75" customHeight="1" x14ac:dyDescent="0.25">
      <c r="A27" s="190" t="s">
        <v>22</v>
      </c>
      <c r="B27" s="190"/>
      <c r="C27" s="190"/>
      <c r="D27" s="190"/>
      <c r="E27" s="190"/>
      <c r="F27" s="190"/>
      <c r="G27" s="15">
        <v>20</v>
      </c>
      <c r="H27" s="23">
        <f>SUM(H28:H37)</f>
        <v>288660000</v>
      </c>
      <c r="I27" s="23">
        <f>SUM(I28:I37)</f>
        <v>288660000</v>
      </c>
    </row>
    <row r="28" spans="1:9" ht="12.75" customHeight="1" x14ac:dyDescent="0.25">
      <c r="A28" s="189" t="s">
        <v>23</v>
      </c>
      <c r="B28" s="189"/>
      <c r="C28" s="189"/>
      <c r="D28" s="189"/>
      <c r="E28" s="189"/>
      <c r="F28" s="189"/>
      <c r="G28" s="14">
        <v>21</v>
      </c>
      <c r="H28" s="22">
        <v>288660000</v>
      </c>
      <c r="I28" s="22">
        <v>288660000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97020350.060000002</v>
      </c>
      <c r="I44" s="23">
        <f>I45+I53+I60+I70</f>
        <v>120638444</v>
      </c>
    </row>
    <row r="45" spans="1:9" ht="12.75" customHeight="1" x14ac:dyDescent="0.25">
      <c r="A45" s="190" t="s">
        <v>39</v>
      </c>
      <c r="B45" s="190"/>
      <c r="C45" s="190"/>
      <c r="D45" s="190"/>
      <c r="E45" s="190"/>
      <c r="F45" s="190"/>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42119036.060000002</v>
      </c>
      <c r="I53" s="23">
        <f>SUM(I54:I59)</f>
        <v>42059547</v>
      </c>
    </row>
    <row r="54" spans="1:9" ht="12.75" customHeight="1" x14ac:dyDescent="0.25">
      <c r="A54" s="189" t="s">
        <v>48</v>
      </c>
      <c r="B54" s="189"/>
      <c r="C54" s="189"/>
      <c r="D54" s="189"/>
      <c r="E54" s="189"/>
      <c r="F54" s="189"/>
      <c r="G54" s="14">
        <v>47</v>
      </c>
      <c r="H54" s="22">
        <v>38005660.060000002</v>
      </c>
      <c r="I54" s="22">
        <v>37798021</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36145</v>
      </c>
      <c r="I56" s="22">
        <v>55907</v>
      </c>
    </row>
    <row r="57" spans="1:9" ht="12.75" customHeight="1" x14ac:dyDescent="0.25">
      <c r="A57" s="189" t="s">
        <v>51</v>
      </c>
      <c r="B57" s="189"/>
      <c r="C57" s="189"/>
      <c r="D57" s="189"/>
      <c r="E57" s="189"/>
      <c r="F57" s="189"/>
      <c r="G57" s="14">
        <v>50</v>
      </c>
      <c r="H57" s="22">
        <v>0</v>
      </c>
      <c r="I57" s="22">
        <v>1802</v>
      </c>
    </row>
    <row r="58" spans="1:9" ht="12.75" customHeight="1" x14ac:dyDescent="0.25">
      <c r="A58" s="189" t="s">
        <v>52</v>
      </c>
      <c r="B58" s="189"/>
      <c r="C58" s="189"/>
      <c r="D58" s="189"/>
      <c r="E58" s="189"/>
      <c r="F58" s="189"/>
      <c r="G58" s="14">
        <v>51</v>
      </c>
      <c r="H58" s="22">
        <v>4077231</v>
      </c>
      <c r="I58" s="22">
        <v>4203817</v>
      </c>
    </row>
    <row r="59" spans="1:9" ht="12.75" customHeight="1" x14ac:dyDescent="0.25">
      <c r="A59" s="189" t="s">
        <v>53</v>
      </c>
      <c r="B59" s="189"/>
      <c r="C59" s="189"/>
      <c r="D59" s="189"/>
      <c r="E59" s="189"/>
      <c r="F59" s="189"/>
      <c r="G59" s="14">
        <v>52</v>
      </c>
      <c r="H59" s="22">
        <v>0</v>
      </c>
      <c r="I59" s="22">
        <v>0</v>
      </c>
    </row>
    <row r="60" spans="1:9" ht="12.75" customHeight="1" x14ac:dyDescent="0.25">
      <c r="A60" s="190" t="s">
        <v>54</v>
      </c>
      <c r="B60" s="190"/>
      <c r="C60" s="190"/>
      <c r="D60" s="190"/>
      <c r="E60" s="190"/>
      <c r="F60" s="190"/>
      <c r="G60" s="15">
        <v>53</v>
      </c>
      <c r="H60" s="23">
        <f>SUM(H61:H69)</f>
        <v>49482697</v>
      </c>
      <c r="I60" s="23">
        <f>SUM(I61:I69)</f>
        <v>49482697</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49482697</v>
      </c>
      <c r="I63" s="22">
        <v>49482697</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5418617</v>
      </c>
      <c r="I70" s="22">
        <v>29096200</v>
      </c>
    </row>
    <row r="71" spans="1:9" ht="12.75" customHeight="1" x14ac:dyDescent="0.25">
      <c r="A71" s="206" t="s">
        <v>58</v>
      </c>
      <c r="B71" s="206"/>
      <c r="C71" s="206"/>
      <c r="D71" s="206"/>
      <c r="E71" s="206"/>
      <c r="F71" s="206"/>
      <c r="G71" s="14">
        <v>64</v>
      </c>
      <c r="H71" s="22">
        <v>2558</v>
      </c>
      <c r="I71" s="22">
        <v>2727</v>
      </c>
    </row>
    <row r="72" spans="1:9" ht="12.75" customHeight="1" x14ac:dyDescent="0.25">
      <c r="A72" s="191" t="s">
        <v>305</v>
      </c>
      <c r="B72" s="191"/>
      <c r="C72" s="191"/>
      <c r="D72" s="191"/>
      <c r="E72" s="191"/>
      <c r="F72" s="191"/>
      <c r="G72" s="15">
        <v>65</v>
      </c>
      <c r="H72" s="23">
        <f>H8+H9+H44+H71</f>
        <v>407868225.06</v>
      </c>
      <c r="I72" s="23">
        <f>I8+I9+I44+I71</f>
        <v>430815728</v>
      </c>
    </row>
    <row r="73" spans="1:9" ht="12.75" customHeight="1" x14ac:dyDescent="0.25">
      <c r="A73" s="206" t="s">
        <v>59</v>
      </c>
      <c r="B73" s="206"/>
      <c r="C73" s="206"/>
      <c r="D73" s="206"/>
      <c r="E73" s="206"/>
      <c r="F73" s="206"/>
      <c r="G73" s="14">
        <v>66</v>
      </c>
      <c r="H73" s="22">
        <v>0</v>
      </c>
      <c r="I73" s="22">
        <v>0</v>
      </c>
    </row>
    <row r="74" spans="1:9" x14ac:dyDescent="0.25">
      <c r="A74" s="208" t="s">
        <v>60</v>
      </c>
      <c r="B74" s="209"/>
      <c r="C74" s="209"/>
      <c r="D74" s="209"/>
      <c r="E74" s="209"/>
      <c r="F74" s="209"/>
      <c r="G74" s="209"/>
      <c r="H74" s="209"/>
      <c r="I74" s="209"/>
    </row>
    <row r="75" spans="1:9" ht="12.75" customHeight="1" x14ac:dyDescent="0.25">
      <c r="A75" s="191" t="s">
        <v>353</v>
      </c>
      <c r="B75" s="191"/>
      <c r="C75" s="191"/>
      <c r="D75" s="191"/>
      <c r="E75" s="191"/>
      <c r="F75" s="191"/>
      <c r="G75" s="15">
        <v>67</v>
      </c>
      <c r="H75" s="101">
        <f>H76+H77+H78+H84+H85+H91+H94+H97</f>
        <v>397254947</v>
      </c>
      <c r="I75" s="101">
        <f>I76+I77+I78+I84+I85+I91+I94+I97</f>
        <v>387721853</v>
      </c>
    </row>
    <row r="76" spans="1:9" ht="12.75" customHeight="1" x14ac:dyDescent="0.25">
      <c r="A76" s="189" t="s">
        <v>61</v>
      </c>
      <c r="B76" s="189"/>
      <c r="C76" s="189"/>
      <c r="D76" s="189"/>
      <c r="E76" s="189"/>
      <c r="F76" s="189"/>
      <c r="G76" s="14">
        <v>68</v>
      </c>
      <c r="H76" s="22">
        <v>85780500</v>
      </c>
      <c r="I76" s="22">
        <v>85780500</v>
      </c>
    </row>
    <row r="77" spans="1:9" ht="12.75" customHeight="1" x14ac:dyDescent="0.25">
      <c r="A77" s="189" t="s">
        <v>62</v>
      </c>
      <c r="B77" s="189"/>
      <c r="C77" s="189"/>
      <c r="D77" s="189"/>
      <c r="E77" s="189"/>
      <c r="F77" s="189"/>
      <c r="G77" s="14">
        <v>69</v>
      </c>
      <c r="H77" s="22">
        <v>295848800</v>
      </c>
      <c r="I77" s="22">
        <v>295848800</v>
      </c>
    </row>
    <row r="78" spans="1:9" ht="12.75" customHeight="1" x14ac:dyDescent="0.25">
      <c r="A78" s="190" t="s">
        <v>63</v>
      </c>
      <c r="B78" s="190"/>
      <c r="C78" s="190"/>
      <c r="D78" s="190"/>
      <c r="E78" s="190"/>
      <c r="F78" s="190"/>
      <c r="G78" s="15">
        <v>70</v>
      </c>
      <c r="H78" s="101">
        <f>SUM(H79:H83)</f>
        <v>0</v>
      </c>
      <c r="I78" s="101">
        <f>SUM(I79:I83)</f>
        <v>0</v>
      </c>
    </row>
    <row r="79" spans="1:9" ht="12.75" customHeight="1" x14ac:dyDescent="0.25">
      <c r="A79" s="189" t="s">
        <v>64</v>
      </c>
      <c r="B79" s="189"/>
      <c r="C79" s="189"/>
      <c r="D79" s="189"/>
      <c r="E79" s="189"/>
      <c r="F79" s="189"/>
      <c r="G79" s="14">
        <v>71</v>
      </c>
      <c r="H79" s="22">
        <v>0</v>
      </c>
      <c r="I79" s="22">
        <v>0</v>
      </c>
    </row>
    <row r="80" spans="1:9" ht="12.75" customHeight="1" x14ac:dyDescent="0.25">
      <c r="A80" s="189" t="s">
        <v>65</v>
      </c>
      <c r="B80" s="189"/>
      <c r="C80" s="189"/>
      <c r="D80" s="189"/>
      <c r="E80" s="189"/>
      <c r="F80" s="189"/>
      <c r="G80" s="14">
        <v>72</v>
      </c>
      <c r="H80" s="22">
        <v>0</v>
      </c>
      <c r="I80" s="22">
        <v>0</v>
      </c>
    </row>
    <row r="81" spans="1:9" ht="12.75" customHeight="1" x14ac:dyDescent="0.25">
      <c r="A81" s="189" t="s">
        <v>66</v>
      </c>
      <c r="B81" s="189"/>
      <c r="C81" s="189"/>
      <c r="D81" s="189"/>
      <c r="E81" s="189"/>
      <c r="F81" s="189"/>
      <c r="G81" s="14">
        <v>73</v>
      </c>
      <c r="H81" s="22">
        <v>0</v>
      </c>
      <c r="I81" s="22">
        <v>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207" t="s">
        <v>69</v>
      </c>
      <c r="B84" s="207"/>
      <c r="C84" s="207"/>
      <c r="D84" s="207"/>
      <c r="E84" s="207"/>
      <c r="F84" s="207"/>
      <c r="G84" s="94">
        <v>76</v>
      </c>
      <c r="H84" s="95">
        <v>0</v>
      </c>
      <c r="I84" s="95">
        <v>0</v>
      </c>
    </row>
    <row r="85" spans="1:9" ht="12.75" customHeight="1" x14ac:dyDescent="0.25">
      <c r="A85" s="190" t="s">
        <v>445</v>
      </c>
      <c r="B85" s="190"/>
      <c r="C85" s="190"/>
      <c r="D85" s="190"/>
      <c r="E85" s="190"/>
      <c r="F85" s="190"/>
      <c r="G85" s="15">
        <v>77</v>
      </c>
      <c r="H85" s="23">
        <f>H86+H87+H88+H89+H90</f>
        <v>0</v>
      </c>
      <c r="I85" s="23">
        <f>I86+I87+I88+I89+I90</f>
        <v>0</v>
      </c>
    </row>
    <row r="86" spans="1:9" ht="25.5" customHeight="1" x14ac:dyDescent="0.25">
      <c r="A86" s="189" t="s">
        <v>446</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0" t="s">
        <v>351</v>
      </c>
      <c r="B91" s="190"/>
      <c r="C91" s="190"/>
      <c r="D91" s="190"/>
      <c r="E91" s="190"/>
      <c r="F91" s="190"/>
      <c r="G91" s="15">
        <v>83</v>
      </c>
      <c r="H91" s="23">
        <f>H92-H93</f>
        <v>8324166</v>
      </c>
      <c r="I91" s="23">
        <f>I92-I93</f>
        <v>8969081</v>
      </c>
    </row>
    <row r="92" spans="1:9" ht="12.75" customHeight="1" x14ac:dyDescent="0.25">
      <c r="A92" s="189" t="s">
        <v>72</v>
      </c>
      <c r="B92" s="189"/>
      <c r="C92" s="189"/>
      <c r="D92" s="189"/>
      <c r="E92" s="189"/>
      <c r="F92" s="189"/>
      <c r="G92" s="14">
        <v>84</v>
      </c>
      <c r="H92" s="22">
        <v>8324166</v>
      </c>
      <c r="I92" s="22">
        <v>8969081</v>
      </c>
    </row>
    <row r="93" spans="1:9" ht="12.75" customHeight="1" x14ac:dyDescent="0.25">
      <c r="A93" s="189" t="s">
        <v>73</v>
      </c>
      <c r="B93" s="189"/>
      <c r="C93" s="189"/>
      <c r="D93" s="189"/>
      <c r="E93" s="189"/>
      <c r="F93" s="189"/>
      <c r="G93" s="14">
        <v>85</v>
      </c>
      <c r="H93" s="22">
        <v>0</v>
      </c>
      <c r="I93" s="22">
        <v>0</v>
      </c>
    </row>
    <row r="94" spans="1:9" ht="12.75" customHeight="1" x14ac:dyDescent="0.25">
      <c r="A94" s="190" t="s">
        <v>352</v>
      </c>
      <c r="B94" s="190"/>
      <c r="C94" s="190"/>
      <c r="D94" s="190"/>
      <c r="E94" s="190"/>
      <c r="F94" s="190"/>
      <c r="G94" s="15">
        <v>86</v>
      </c>
      <c r="H94" s="23">
        <f>H95-H96</f>
        <v>7301481</v>
      </c>
      <c r="I94" s="23">
        <f>I95-I96</f>
        <v>-2876528</v>
      </c>
    </row>
    <row r="95" spans="1:9" ht="12.75" customHeight="1" x14ac:dyDescent="0.25">
      <c r="A95" s="189" t="s">
        <v>74</v>
      </c>
      <c r="B95" s="189"/>
      <c r="C95" s="189"/>
      <c r="D95" s="189"/>
      <c r="E95" s="189"/>
      <c r="F95" s="189"/>
      <c r="G95" s="14">
        <v>87</v>
      </c>
      <c r="H95" s="22">
        <v>7301481</v>
      </c>
      <c r="I95" s="22">
        <v>0</v>
      </c>
    </row>
    <row r="96" spans="1:9" ht="12.75" customHeight="1" x14ac:dyDescent="0.25">
      <c r="A96" s="189" t="s">
        <v>75</v>
      </c>
      <c r="B96" s="189"/>
      <c r="C96" s="189"/>
      <c r="D96" s="189"/>
      <c r="E96" s="189"/>
      <c r="F96" s="189"/>
      <c r="G96" s="14">
        <v>88</v>
      </c>
      <c r="H96" s="22">
        <v>0</v>
      </c>
      <c r="I96" s="22">
        <v>2876528</v>
      </c>
    </row>
    <row r="97" spans="1:9" ht="12.75" customHeight="1" x14ac:dyDescent="0.25">
      <c r="A97" s="189" t="s">
        <v>76</v>
      </c>
      <c r="B97" s="189"/>
      <c r="C97" s="189"/>
      <c r="D97" s="189"/>
      <c r="E97" s="189"/>
      <c r="F97" s="189"/>
      <c r="G97" s="14">
        <v>89</v>
      </c>
      <c r="H97" s="22">
        <v>0</v>
      </c>
      <c r="I97" s="22">
        <v>0</v>
      </c>
    </row>
    <row r="98" spans="1:9" ht="12.75" customHeight="1" x14ac:dyDescent="0.25">
      <c r="A98" s="191" t="s">
        <v>354</v>
      </c>
      <c r="B98" s="191"/>
      <c r="C98" s="191"/>
      <c r="D98" s="191"/>
      <c r="E98" s="191"/>
      <c r="F98" s="191"/>
      <c r="G98" s="15">
        <v>90</v>
      </c>
      <c r="H98" s="23">
        <f>SUM(H99:H104)</f>
        <v>0</v>
      </c>
      <c r="I98" s="23">
        <f>SUM(I99:I104)</f>
        <v>0</v>
      </c>
    </row>
    <row r="99" spans="1:9" ht="12.75" customHeight="1" x14ac:dyDescent="0.25">
      <c r="A99" s="189" t="s">
        <v>77</v>
      </c>
      <c r="B99" s="189"/>
      <c r="C99" s="189"/>
      <c r="D99" s="189"/>
      <c r="E99" s="189"/>
      <c r="F99" s="189"/>
      <c r="G99" s="14">
        <v>91</v>
      </c>
      <c r="H99" s="22">
        <v>0</v>
      </c>
      <c r="I99" s="22">
        <v>0</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355</v>
      </c>
      <c r="B105" s="191"/>
      <c r="C105" s="191"/>
      <c r="D105" s="191"/>
      <c r="E105" s="191"/>
      <c r="F105" s="191"/>
      <c r="G105" s="15">
        <v>97</v>
      </c>
      <c r="H105" s="23">
        <f>SUM(H106:H116)</f>
        <v>487710</v>
      </c>
      <c r="I105" s="23">
        <f>SUM(I106:I116)</f>
        <v>28816782</v>
      </c>
    </row>
    <row r="106" spans="1:9" ht="12.75" customHeight="1" x14ac:dyDescent="0.25">
      <c r="A106" s="189" t="s">
        <v>83</v>
      </c>
      <c r="B106" s="189"/>
      <c r="C106" s="189"/>
      <c r="D106" s="189"/>
      <c r="E106" s="189"/>
      <c r="F106" s="189"/>
      <c r="G106" s="14">
        <v>98</v>
      </c>
      <c r="H106" s="22">
        <v>0</v>
      </c>
      <c r="I106" s="22">
        <v>8018</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487710</v>
      </c>
      <c r="I111" s="22">
        <v>28808764</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0</v>
      </c>
      <c r="I115" s="22">
        <v>0</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356</v>
      </c>
      <c r="B117" s="191"/>
      <c r="C117" s="191"/>
      <c r="D117" s="191"/>
      <c r="E117" s="191"/>
      <c r="F117" s="191"/>
      <c r="G117" s="15">
        <v>109</v>
      </c>
      <c r="H117" s="23">
        <f>SUM(H118:H131)</f>
        <v>10125568</v>
      </c>
      <c r="I117" s="23">
        <f>SUM(I118:I131)</f>
        <v>11763997</v>
      </c>
    </row>
    <row r="118" spans="1:9" ht="12.75" customHeight="1" x14ac:dyDescent="0.25">
      <c r="A118" s="189" t="s">
        <v>83</v>
      </c>
      <c r="B118" s="189"/>
      <c r="C118" s="189"/>
      <c r="D118" s="189"/>
      <c r="E118" s="189"/>
      <c r="F118" s="189"/>
      <c r="G118" s="14">
        <v>110</v>
      </c>
      <c r="H118" s="22">
        <v>9067604</v>
      </c>
      <c r="I118" s="22">
        <v>9183296</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0</v>
      </c>
      <c r="I123" s="22">
        <v>1639644</v>
      </c>
    </row>
    <row r="124" spans="1:9" ht="12.75" customHeight="1" x14ac:dyDescent="0.25">
      <c r="A124" s="189" t="s">
        <v>89</v>
      </c>
      <c r="B124" s="189"/>
      <c r="C124" s="189"/>
      <c r="D124" s="189"/>
      <c r="E124" s="189"/>
      <c r="F124" s="189"/>
      <c r="G124" s="14">
        <v>116</v>
      </c>
      <c r="H124" s="22">
        <v>0</v>
      </c>
      <c r="I124" s="22">
        <v>0</v>
      </c>
    </row>
    <row r="125" spans="1:9" ht="12.75" customHeight="1" x14ac:dyDescent="0.25">
      <c r="A125" s="189" t="s">
        <v>90</v>
      </c>
      <c r="B125" s="189"/>
      <c r="C125" s="189"/>
      <c r="D125" s="189"/>
      <c r="E125" s="189"/>
      <c r="F125" s="189"/>
      <c r="G125" s="14">
        <v>117</v>
      </c>
      <c r="H125" s="22">
        <v>962136</v>
      </c>
      <c r="I125" s="22">
        <v>594054</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38242</v>
      </c>
      <c r="I127" s="22">
        <v>76384</v>
      </c>
    </row>
    <row r="128" spans="1:9" x14ac:dyDescent="0.25">
      <c r="A128" s="189" t="s">
        <v>95</v>
      </c>
      <c r="B128" s="189"/>
      <c r="C128" s="189"/>
      <c r="D128" s="189"/>
      <c r="E128" s="189"/>
      <c r="F128" s="189"/>
      <c r="G128" s="14">
        <v>120</v>
      </c>
      <c r="H128" s="22">
        <v>22290</v>
      </c>
      <c r="I128" s="22">
        <v>270619</v>
      </c>
    </row>
    <row r="129" spans="1:9" x14ac:dyDescent="0.25">
      <c r="A129" s="189" t="s">
        <v>96</v>
      </c>
      <c r="B129" s="189"/>
      <c r="C129" s="189"/>
      <c r="D129" s="189"/>
      <c r="E129" s="189"/>
      <c r="F129" s="189"/>
      <c r="G129" s="14">
        <v>121</v>
      </c>
      <c r="H129" s="22">
        <v>0</v>
      </c>
      <c r="I129" s="22">
        <v>0</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35296</v>
      </c>
      <c r="I131" s="22">
        <v>0</v>
      </c>
    </row>
    <row r="132" spans="1:9" ht="22.2" customHeight="1" x14ac:dyDescent="0.25">
      <c r="A132" s="206" t="s">
        <v>99</v>
      </c>
      <c r="B132" s="206"/>
      <c r="C132" s="206"/>
      <c r="D132" s="206"/>
      <c r="E132" s="206"/>
      <c r="F132" s="206"/>
      <c r="G132" s="14">
        <v>124</v>
      </c>
      <c r="H132" s="22">
        <v>0</v>
      </c>
      <c r="I132" s="22">
        <v>2513096</v>
      </c>
    </row>
    <row r="133" spans="1:9" ht="12.75" customHeight="1" x14ac:dyDescent="0.25">
      <c r="A133" s="191" t="s">
        <v>357</v>
      </c>
      <c r="B133" s="191"/>
      <c r="C133" s="191"/>
      <c r="D133" s="191"/>
      <c r="E133" s="191"/>
      <c r="F133" s="191"/>
      <c r="G133" s="15">
        <v>125</v>
      </c>
      <c r="H133" s="23">
        <f>H75+H98+H105+H117+H132</f>
        <v>407868225</v>
      </c>
      <c r="I133" s="23">
        <f>I75+I98+I105+I117+I132</f>
        <v>430815728</v>
      </c>
    </row>
    <row r="134" spans="1:9" x14ac:dyDescent="0.25">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114" sqref="A1:K1048576"/>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0" t="s">
        <v>102</v>
      </c>
      <c r="B1" s="211"/>
      <c r="C1" s="211"/>
      <c r="D1" s="211"/>
      <c r="E1" s="211"/>
      <c r="F1" s="211"/>
      <c r="G1" s="211"/>
      <c r="H1" s="211"/>
      <c r="I1" s="211"/>
    </row>
    <row r="2" spans="1:11" x14ac:dyDescent="0.25">
      <c r="A2" s="212" t="s">
        <v>465</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462</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4" t="s">
        <v>295</v>
      </c>
      <c r="I6" s="104" t="s">
        <v>296</v>
      </c>
      <c r="J6" s="104" t="s">
        <v>295</v>
      </c>
      <c r="K6" s="104" t="s">
        <v>296</v>
      </c>
    </row>
    <row r="7" spans="1:11" x14ac:dyDescent="0.25">
      <c r="A7" s="226">
        <v>1</v>
      </c>
      <c r="B7" s="227"/>
      <c r="C7" s="227"/>
      <c r="D7" s="227"/>
      <c r="E7" s="227"/>
      <c r="F7" s="227"/>
      <c r="G7" s="105">
        <v>2</v>
      </c>
      <c r="H7" s="104">
        <v>3</v>
      </c>
      <c r="I7" s="104">
        <v>4</v>
      </c>
      <c r="J7" s="104">
        <v>5</v>
      </c>
      <c r="K7" s="104">
        <v>6</v>
      </c>
    </row>
    <row r="8" spans="1:11" ht="12.75" customHeight="1" x14ac:dyDescent="0.25">
      <c r="A8" s="224" t="s">
        <v>358</v>
      </c>
      <c r="B8" s="224"/>
      <c r="C8" s="224"/>
      <c r="D8" s="224"/>
      <c r="E8" s="224"/>
      <c r="F8" s="224"/>
      <c r="G8" s="15">
        <v>1</v>
      </c>
      <c r="H8" s="106">
        <f>SUM(H9:H13)</f>
        <v>106309</v>
      </c>
      <c r="I8" s="106">
        <f>SUM(I9:I13)</f>
        <v>102996</v>
      </c>
      <c r="J8" s="106">
        <f>SUM(J9:J13)</f>
        <v>1089336</v>
      </c>
      <c r="K8" s="106">
        <f>SUM(K9:K13)</f>
        <v>439495</v>
      </c>
    </row>
    <row r="9" spans="1:11" ht="12.75" customHeight="1" x14ac:dyDescent="0.25">
      <c r="A9" s="189" t="s">
        <v>115</v>
      </c>
      <c r="B9" s="189"/>
      <c r="C9" s="189"/>
      <c r="D9" s="189"/>
      <c r="E9" s="189"/>
      <c r="F9" s="189"/>
      <c r="G9" s="14">
        <v>2</v>
      </c>
      <c r="H9" s="107">
        <v>0</v>
      </c>
      <c r="I9" s="107">
        <v>0</v>
      </c>
      <c r="J9" s="107">
        <v>0</v>
      </c>
      <c r="K9" s="107">
        <v>0</v>
      </c>
    </row>
    <row r="10" spans="1:11" ht="12.75" customHeight="1" x14ac:dyDescent="0.25">
      <c r="A10" s="189" t="s">
        <v>116</v>
      </c>
      <c r="B10" s="189"/>
      <c r="C10" s="189"/>
      <c r="D10" s="189"/>
      <c r="E10" s="189"/>
      <c r="F10" s="189"/>
      <c r="G10" s="14">
        <v>3</v>
      </c>
      <c r="H10" s="107">
        <v>0</v>
      </c>
      <c r="I10" s="107">
        <v>0</v>
      </c>
      <c r="J10" s="107">
        <v>0</v>
      </c>
      <c r="K10" s="107">
        <v>0</v>
      </c>
    </row>
    <row r="11" spans="1:11" ht="12.75" customHeight="1" x14ac:dyDescent="0.25">
      <c r="A11" s="189" t="s">
        <v>117</v>
      </c>
      <c r="B11" s="189"/>
      <c r="C11" s="189"/>
      <c r="D11" s="189"/>
      <c r="E11" s="189"/>
      <c r="F11" s="189"/>
      <c r="G11" s="14">
        <v>4</v>
      </c>
      <c r="H11" s="107">
        <v>1390</v>
      </c>
      <c r="I11" s="107">
        <v>0</v>
      </c>
      <c r="J11" s="107">
        <v>0</v>
      </c>
      <c r="K11" s="107">
        <v>0</v>
      </c>
    </row>
    <row r="12" spans="1:11" ht="12.75" customHeight="1" x14ac:dyDescent="0.25">
      <c r="A12" s="189" t="s">
        <v>118</v>
      </c>
      <c r="B12" s="189"/>
      <c r="C12" s="189"/>
      <c r="D12" s="189"/>
      <c r="E12" s="189"/>
      <c r="F12" s="189"/>
      <c r="G12" s="14">
        <v>5</v>
      </c>
      <c r="H12" s="107">
        <v>102097</v>
      </c>
      <c r="I12" s="107">
        <v>100174</v>
      </c>
      <c r="J12" s="107">
        <v>1068243</v>
      </c>
      <c r="K12" s="107">
        <v>430110</v>
      </c>
    </row>
    <row r="13" spans="1:11" ht="12.75" customHeight="1" x14ac:dyDescent="0.25">
      <c r="A13" s="189" t="s">
        <v>119</v>
      </c>
      <c r="B13" s="189"/>
      <c r="C13" s="189"/>
      <c r="D13" s="189"/>
      <c r="E13" s="189"/>
      <c r="F13" s="189"/>
      <c r="G13" s="14">
        <v>6</v>
      </c>
      <c r="H13" s="107">
        <v>2822</v>
      </c>
      <c r="I13" s="107">
        <v>2822</v>
      </c>
      <c r="J13" s="107">
        <v>21093</v>
      </c>
      <c r="K13" s="107">
        <v>9385</v>
      </c>
    </row>
    <row r="14" spans="1:11" ht="12.75" customHeight="1" x14ac:dyDescent="0.25">
      <c r="A14" s="224" t="s">
        <v>359</v>
      </c>
      <c r="B14" s="224"/>
      <c r="C14" s="224"/>
      <c r="D14" s="224"/>
      <c r="E14" s="224"/>
      <c r="F14" s="224"/>
      <c r="G14" s="15">
        <v>7</v>
      </c>
      <c r="H14" s="106">
        <f>H15+H16+H20+H24+H25+H26+H29+H36</f>
        <v>3905808</v>
      </c>
      <c r="I14" s="106">
        <f>I15+I16+I20+I24+I25+I26+I29+I36</f>
        <v>2349047</v>
      </c>
      <c r="J14" s="106">
        <f>J15+J16+J20+J24+J25+J26+J29+J36</f>
        <v>4596091</v>
      </c>
      <c r="K14" s="106">
        <f>K15+K16+K20+K24+K25+K26+K29+K36</f>
        <v>2452760</v>
      </c>
    </row>
    <row r="15" spans="1:11" ht="12.75" customHeight="1" x14ac:dyDescent="0.25">
      <c r="A15" s="189" t="s">
        <v>104</v>
      </c>
      <c r="B15" s="189"/>
      <c r="C15" s="189"/>
      <c r="D15" s="189"/>
      <c r="E15" s="189"/>
      <c r="F15" s="189"/>
      <c r="G15" s="14">
        <v>8</v>
      </c>
      <c r="H15" s="107">
        <v>0</v>
      </c>
      <c r="I15" s="107">
        <v>0</v>
      </c>
      <c r="J15" s="107">
        <v>0</v>
      </c>
      <c r="K15" s="107">
        <v>0</v>
      </c>
    </row>
    <row r="16" spans="1:11" ht="12.75" customHeight="1" x14ac:dyDescent="0.25">
      <c r="A16" s="190" t="s">
        <v>439</v>
      </c>
      <c r="B16" s="190"/>
      <c r="C16" s="190"/>
      <c r="D16" s="190"/>
      <c r="E16" s="190"/>
      <c r="F16" s="190"/>
      <c r="G16" s="15">
        <v>9</v>
      </c>
      <c r="H16" s="106">
        <f>SUM(H17:H19)</f>
        <v>786930</v>
      </c>
      <c r="I16" s="106">
        <f>SUM(I17:I19)</f>
        <v>632405</v>
      </c>
      <c r="J16" s="106">
        <f>SUM(J17:J19)</f>
        <v>545232</v>
      </c>
      <c r="K16" s="106">
        <f>SUM(K17:K19)</f>
        <v>502277</v>
      </c>
    </row>
    <row r="17" spans="1:11" ht="12.75" customHeight="1" x14ac:dyDescent="0.25">
      <c r="A17" s="225" t="s">
        <v>120</v>
      </c>
      <c r="B17" s="225"/>
      <c r="C17" s="225"/>
      <c r="D17" s="225"/>
      <c r="E17" s="225"/>
      <c r="F17" s="225"/>
      <c r="G17" s="14">
        <v>10</v>
      </c>
      <c r="H17" s="107">
        <v>9253</v>
      </c>
      <c r="I17" s="107">
        <v>5772</v>
      </c>
      <c r="J17" s="107">
        <v>23300</v>
      </c>
      <c r="K17" s="107">
        <v>18546</v>
      </c>
    </row>
    <row r="18" spans="1:11" ht="12.75" customHeight="1" x14ac:dyDescent="0.25">
      <c r="A18" s="225" t="s">
        <v>121</v>
      </c>
      <c r="B18" s="225"/>
      <c r="C18" s="225"/>
      <c r="D18" s="225"/>
      <c r="E18" s="225"/>
      <c r="F18" s="225"/>
      <c r="G18" s="14">
        <v>11</v>
      </c>
      <c r="H18" s="107">
        <v>0</v>
      </c>
      <c r="I18" s="107">
        <v>0</v>
      </c>
      <c r="J18" s="107">
        <v>0</v>
      </c>
      <c r="K18" s="107">
        <v>0</v>
      </c>
    </row>
    <row r="19" spans="1:11" ht="12.75" customHeight="1" x14ac:dyDescent="0.25">
      <c r="A19" s="225" t="s">
        <v>122</v>
      </c>
      <c r="B19" s="225"/>
      <c r="C19" s="225"/>
      <c r="D19" s="225"/>
      <c r="E19" s="225"/>
      <c r="F19" s="225"/>
      <c r="G19" s="14">
        <v>12</v>
      </c>
      <c r="H19" s="107">
        <v>777677</v>
      </c>
      <c r="I19" s="107">
        <v>626633</v>
      </c>
      <c r="J19" s="107">
        <v>521932</v>
      </c>
      <c r="K19" s="107">
        <v>483731</v>
      </c>
    </row>
    <row r="20" spans="1:11" ht="12.75" customHeight="1" x14ac:dyDescent="0.25">
      <c r="A20" s="190" t="s">
        <v>440</v>
      </c>
      <c r="B20" s="190"/>
      <c r="C20" s="190"/>
      <c r="D20" s="190"/>
      <c r="E20" s="190"/>
      <c r="F20" s="190"/>
      <c r="G20" s="15">
        <v>13</v>
      </c>
      <c r="H20" s="106">
        <f>SUM(H21:H23)</f>
        <v>257568</v>
      </c>
      <c r="I20" s="106">
        <f>SUM(I21:I23)</f>
        <v>128913</v>
      </c>
      <c r="J20" s="106">
        <f>SUM(J21:J23)</f>
        <v>378880</v>
      </c>
      <c r="K20" s="106">
        <f>SUM(K21:K23)</f>
        <v>195799</v>
      </c>
    </row>
    <row r="21" spans="1:11" ht="12.75" customHeight="1" x14ac:dyDescent="0.25">
      <c r="A21" s="225" t="s">
        <v>105</v>
      </c>
      <c r="B21" s="225"/>
      <c r="C21" s="225"/>
      <c r="D21" s="225"/>
      <c r="E21" s="225"/>
      <c r="F21" s="225"/>
      <c r="G21" s="14">
        <v>14</v>
      </c>
      <c r="H21" s="130">
        <v>163817</v>
      </c>
      <c r="I21" s="130">
        <v>82217</v>
      </c>
      <c r="J21" s="107">
        <v>241336</v>
      </c>
      <c r="K21" s="107">
        <v>124982</v>
      </c>
    </row>
    <row r="22" spans="1:11" ht="12.75" customHeight="1" x14ac:dyDescent="0.25">
      <c r="A22" s="225" t="s">
        <v>106</v>
      </c>
      <c r="B22" s="225"/>
      <c r="C22" s="225"/>
      <c r="D22" s="225"/>
      <c r="E22" s="225"/>
      <c r="F22" s="225"/>
      <c r="G22" s="14">
        <v>15</v>
      </c>
      <c r="H22" s="130">
        <v>92239</v>
      </c>
      <c r="I22" s="130">
        <v>45985</v>
      </c>
      <c r="J22" s="107">
        <v>134743</v>
      </c>
      <c r="K22" s="107">
        <v>69422</v>
      </c>
    </row>
    <row r="23" spans="1:11" ht="12.75" customHeight="1" x14ac:dyDescent="0.25">
      <c r="A23" s="225" t="s">
        <v>107</v>
      </c>
      <c r="B23" s="225"/>
      <c r="C23" s="225"/>
      <c r="D23" s="225"/>
      <c r="E23" s="225"/>
      <c r="F23" s="225"/>
      <c r="G23" s="14">
        <v>16</v>
      </c>
      <c r="H23" s="130">
        <v>1512</v>
      </c>
      <c r="I23" s="130">
        <v>711</v>
      </c>
      <c r="J23" s="107">
        <v>2801</v>
      </c>
      <c r="K23" s="107">
        <v>1395</v>
      </c>
    </row>
    <row r="24" spans="1:11" ht="12.75" customHeight="1" x14ac:dyDescent="0.25">
      <c r="A24" s="189" t="s">
        <v>108</v>
      </c>
      <c r="B24" s="189"/>
      <c r="C24" s="189"/>
      <c r="D24" s="189"/>
      <c r="E24" s="189"/>
      <c r="F24" s="189"/>
      <c r="G24" s="14">
        <v>17</v>
      </c>
      <c r="H24" s="130">
        <v>85005</v>
      </c>
      <c r="I24" s="130">
        <v>42282</v>
      </c>
      <c r="J24" s="107">
        <v>688260</v>
      </c>
      <c r="K24" s="107">
        <v>344130</v>
      </c>
    </row>
    <row r="25" spans="1:11" ht="12.75" customHeight="1" x14ac:dyDescent="0.25">
      <c r="A25" s="189" t="s">
        <v>109</v>
      </c>
      <c r="B25" s="189"/>
      <c r="C25" s="189"/>
      <c r="D25" s="189"/>
      <c r="E25" s="189"/>
      <c r="F25" s="189"/>
      <c r="G25" s="14">
        <v>18</v>
      </c>
      <c r="H25" s="130">
        <v>2663290</v>
      </c>
      <c r="I25" s="130">
        <v>1434355</v>
      </c>
      <c r="J25" s="107">
        <v>2983719</v>
      </c>
      <c r="K25" s="107">
        <v>1410554</v>
      </c>
    </row>
    <row r="26" spans="1:11" ht="12.75" customHeight="1" x14ac:dyDescent="0.25">
      <c r="A26" s="190" t="s">
        <v>441</v>
      </c>
      <c r="B26" s="190"/>
      <c r="C26" s="190"/>
      <c r="D26" s="190"/>
      <c r="E26" s="190"/>
      <c r="F26" s="190"/>
      <c r="G26" s="15">
        <v>19</v>
      </c>
      <c r="H26" s="106">
        <f>H27+H28</f>
        <v>0</v>
      </c>
      <c r="I26" s="106">
        <f>I27+I28</f>
        <v>0</v>
      </c>
      <c r="J26" s="106">
        <f>J27+J28</f>
        <v>0</v>
      </c>
      <c r="K26" s="106">
        <f>K27+K28</f>
        <v>0</v>
      </c>
    </row>
    <row r="27" spans="1:11" ht="12.75" customHeight="1" x14ac:dyDescent="0.25">
      <c r="A27" s="225" t="s">
        <v>123</v>
      </c>
      <c r="B27" s="225"/>
      <c r="C27" s="225"/>
      <c r="D27" s="225"/>
      <c r="E27" s="225"/>
      <c r="F27" s="225"/>
      <c r="G27" s="14">
        <v>20</v>
      </c>
      <c r="H27" s="107">
        <v>0</v>
      </c>
      <c r="I27" s="107">
        <v>0</v>
      </c>
      <c r="J27" s="107">
        <v>0</v>
      </c>
      <c r="K27" s="107">
        <v>0</v>
      </c>
    </row>
    <row r="28" spans="1:11" ht="12.75" customHeight="1" x14ac:dyDescent="0.25">
      <c r="A28" s="225" t="s">
        <v>124</v>
      </c>
      <c r="B28" s="225"/>
      <c r="C28" s="225"/>
      <c r="D28" s="225"/>
      <c r="E28" s="225"/>
      <c r="F28" s="225"/>
      <c r="G28" s="14">
        <v>21</v>
      </c>
      <c r="H28" s="107">
        <v>0</v>
      </c>
      <c r="I28" s="107">
        <v>0</v>
      </c>
      <c r="J28" s="107">
        <v>0</v>
      </c>
      <c r="K28" s="107">
        <v>0</v>
      </c>
    </row>
    <row r="29" spans="1:11" ht="12.75" customHeight="1" x14ac:dyDescent="0.25">
      <c r="A29" s="190" t="s">
        <v>442</v>
      </c>
      <c r="B29" s="190"/>
      <c r="C29" s="190"/>
      <c r="D29" s="190"/>
      <c r="E29" s="190"/>
      <c r="F29" s="190"/>
      <c r="G29" s="15">
        <v>22</v>
      </c>
      <c r="H29" s="106">
        <f>SUM(H30:H35)</f>
        <v>0</v>
      </c>
      <c r="I29" s="106">
        <f>SUM(I30:I35)</f>
        <v>0</v>
      </c>
      <c r="J29" s="106">
        <f>SUM(J30:J35)</f>
        <v>0</v>
      </c>
      <c r="K29" s="106">
        <f>SUM(K30:K35)</f>
        <v>0</v>
      </c>
    </row>
    <row r="30" spans="1:11" ht="12.75" customHeight="1" x14ac:dyDescent="0.25">
      <c r="A30" s="225" t="s">
        <v>125</v>
      </c>
      <c r="B30" s="225"/>
      <c r="C30" s="225"/>
      <c r="D30" s="225"/>
      <c r="E30" s="225"/>
      <c r="F30" s="225"/>
      <c r="G30" s="14">
        <v>23</v>
      </c>
      <c r="H30" s="107">
        <v>0</v>
      </c>
      <c r="I30" s="107">
        <v>0</v>
      </c>
      <c r="J30" s="107">
        <v>0</v>
      </c>
      <c r="K30" s="107">
        <v>0</v>
      </c>
    </row>
    <row r="31" spans="1:11" ht="12.75" customHeight="1" x14ac:dyDescent="0.25">
      <c r="A31" s="225" t="s">
        <v>126</v>
      </c>
      <c r="B31" s="225"/>
      <c r="C31" s="225"/>
      <c r="D31" s="225"/>
      <c r="E31" s="225"/>
      <c r="F31" s="225"/>
      <c r="G31" s="14">
        <v>24</v>
      </c>
      <c r="H31" s="107">
        <v>0</v>
      </c>
      <c r="I31" s="107">
        <v>0</v>
      </c>
      <c r="J31" s="107">
        <v>0</v>
      </c>
      <c r="K31" s="107">
        <v>0</v>
      </c>
    </row>
    <row r="32" spans="1:11" ht="12.75" customHeight="1" x14ac:dyDescent="0.25">
      <c r="A32" s="225" t="s">
        <v>127</v>
      </c>
      <c r="B32" s="225"/>
      <c r="C32" s="225"/>
      <c r="D32" s="225"/>
      <c r="E32" s="225"/>
      <c r="F32" s="225"/>
      <c r="G32" s="14">
        <v>25</v>
      </c>
      <c r="H32" s="107">
        <v>0</v>
      </c>
      <c r="I32" s="107">
        <v>0</v>
      </c>
      <c r="J32" s="107">
        <v>0</v>
      </c>
      <c r="K32" s="107">
        <v>0</v>
      </c>
    </row>
    <row r="33" spans="1:11" ht="12.75" customHeight="1" x14ac:dyDescent="0.25">
      <c r="A33" s="225" t="s">
        <v>128</v>
      </c>
      <c r="B33" s="225"/>
      <c r="C33" s="225"/>
      <c r="D33" s="225"/>
      <c r="E33" s="225"/>
      <c r="F33" s="225"/>
      <c r="G33" s="14">
        <v>26</v>
      </c>
      <c r="H33" s="107">
        <v>0</v>
      </c>
      <c r="I33" s="107">
        <v>0</v>
      </c>
      <c r="J33" s="107">
        <v>0</v>
      </c>
      <c r="K33" s="107">
        <v>0</v>
      </c>
    </row>
    <row r="34" spans="1:11" ht="12.75" customHeight="1" x14ac:dyDescent="0.25">
      <c r="A34" s="225" t="s">
        <v>129</v>
      </c>
      <c r="B34" s="225"/>
      <c r="C34" s="225"/>
      <c r="D34" s="225"/>
      <c r="E34" s="225"/>
      <c r="F34" s="225"/>
      <c r="G34" s="14">
        <v>27</v>
      </c>
      <c r="H34" s="107">
        <v>0</v>
      </c>
      <c r="I34" s="107">
        <v>0</v>
      </c>
      <c r="J34" s="107">
        <v>0</v>
      </c>
      <c r="K34" s="107">
        <v>0</v>
      </c>
    </row>
    <row r="35" spans="1:11" ht="12.75" customHeight="1" x14ac:dyDescent="0.25">
      <c r="A35" s="225" t="s">
        <v>130</v>
      </c>
      <c r="B35" s="225"/>
      <c r="C35" s="225"/>
      <c r="D35" s="225"/>
      <c r="E35" s="225"/>
      <c r="F35" s="225"/>
      <c r="G35" s="14">
        <v>28</v>
      </c>
      <c r="H35" s="107">
        <v>0</v>
      </c>
      <c r="I35" s="107">
        <v>0</v>
      </c>
      <c r="J35" s="107">
        <v>0</v>
      </c>
      <c r="K35" s="107">
        <v>0</v>
      </c>
    </row>
    <row r="36" spans="1:11" ht="12.75" customHeight="1" x14ac:dyDescent="0.25">
      <c r="A36" s="189" t="s">
        <v>110</v>
      </c>
      <c r="B36" s="189"/>
      <c r="C36" s="189"/>
      <c r="D36" s="189"/>
      <c r="E36" s="189"/>
      <c r="F36" s="189"/>
      <c r="G36" s="14">
        <v>29</v>
      </c>
      <c r="H36" s="107">
        <v>113015</v>
      </c>
      <c r="I36" s="107">
        <v>111092</v>
      </c>
      <c r="J36" s="107">
        <v>0</v>
      </c>
      <c r="K36" s="107">
        <v>0</v>
      </c>
    </row>
    <row r="37" spans="1:11" ht="12.75" customHeight="1" x14ac:dyDescent="0.25">
      <c r="A37" s="224" t="s">
        <v>360</v>
      </c>
      <c r="B37" s="224"/>
      <c r="C37" s="224"/>
      <c r="D37" s="224"/>
      <c r="E37" s="224"/>
      <c r="F37" s="224"/>
      <c r="G37" s="15">
        <v>30</v>
      </c>
      <c r="H37" s="106">
        <f>SUM(H38:H47)</f>
        <v>7594152</v>
      </c>
      <c r="I37" s="106">
        <f>SUM(I38:I47)</f>
        <v>6983224</v>
      </c>
      <c r="J37" s="106">
        <f>SUM(J38:J47)</f>
        <v>757301</v>
      </c>
      <c r="K37" s="106">
        <f>SUM(K38:K47)</f>
        <v>391079</v>
      </c>
    </row>
    <row r="38" spans="1:11" ht="12.75" customHeight="1" x14ac:dyDescent="0.25">
      <c r="A38" s="189" t="s">
        <v>131</v>
      </c>
      <c r="B38" s="189"/>
      <c r="C38" s="189"/>
      <c r="D38" s="189"/>
      <c r="E38" s="189"/>
      <c r="F38" s="189"/>
      <c r="G38" s="14">
        <v>31</v>
      </c>
      <c r="H38" s="107">
        <v>0</v>
      </c>
      <c r="I38" s="107">
        <v>0</v>
      </c>
      <c r="J38" s="107">
        <v>0</v>
      </c>
      <c r="K38" s="107">
        <v>0</v>
      </c>
    </row>
    <row r="39" spans="1:11" ht="25.2" customHeight="1" x14ac:dyDescent="0.25">
      <c r="A39" s="189" t="s">
        <v>132</v>
      </c>
      <c r="B39" s="189"/>
      <c r="C39" s="189"/>
      <c r="D39" s="189"/>
      <c r="E39" s="189"/>
      <c r="F39" s="189"/>
      <c r="G39" s="14">
        <v>32</v>
      </c>
      <c r="H39" s="107">
        <v>0</v>
      </c>
      <c r="I39" s="107">
        <v>0</v>
      </c>
      <c r="J39" s="107">
        <v>0</v>
      </c>
      <c r="K39" s="107">
        <v>0</v>
      </c>
    </row>
    <row r="40" spans="1:11" ht="25.2" customHeight="1" x14ac:dyDescent="0.25">
      <c r="A40" s="189" t="s">
        <v>133</v>
      </c>
      <c r="B40" s="189"/>
      <c r="C40" s="189"/>
      <c r="D40" s="189"/>
      <c r="E40" s="189"/>
      <c r="F40" s="189"/>
      <c r="G40" s="14">
        <v>33</v>
      </c>
      <c r="H40" s="107">
        <v>0</v>
      </c>
      <c r="I40" s="107">
        <v>0</v>
      </c>
      <c r="J40" s="107">
        <v>0</v>
      </c>
      <c r="K40" s="107">
        <v>0</v>
      </c>
    </row>
    <row r="41" spans="1:11" ht="25.2" customHeight="1" x14ac:dyDescent="0.25">
      <c r="A41" s="189" t="s">
        <v>134</v>
      </c>
      <c r="B41" s="189"/>
      <c r="C41" s="189"/>
      <c r="D41" s="189"/>
      <c r="E41" s="189"/>
      <c r="F41" s="189"/>
      <c r="G41" s="14">
        <v>34</v>
      </c>
      <c r="H41" s="107">
        <v>1194152</v>
      </c>
      <c r="I41" s="107">
        <v>583224</v>
      </c>
      <c r="J41" s="107">
        <v>736166</v>
      </c>
      <c r="K41" s="107">
        <v>370115</v>
      </c>
    </row>
    <row r="42" spans="1:11" ht="25.2" customHeight="1" x14ac:dyDescent="0.25">
      <c r="A42" s="189" t="s">
        <v>135</v>
      </c>
      <c r="B42" s="189"/>
      <c r="C42" s="189"/>
      <c r="D42" s="189"/>
      <c r="E42" s="189"/>
      <c r="F42" s="189"/>
      <c r="G42" s="14">
        <v>35</v>
      </c>
      <c r="H42" s="107">
        <v>0</v>
      </c>
      <c r="I42" s="107">
        <v>0</v>
      </c>
      <c r="J42" s="107">
        <v>0</v>
      </c>
      <c r="K42" s="107">
        <v>0</v>
      </c>
    </row>
    <row r="43" spans="1:11" ht="12.75" customHeight="1" x14ac:dyDescent="0.25">
      <c r="A43" s="189" t="s">
        <v>136</v>
      </c>
      <c r="B43" s="189"/>
      <c r="C43" s="189"/>
      <c r="D43" s="189"/>
      <c r="E43" s="189"/>
      <c r="F43" s="189"/>
      <c r="G43" s="14">
        <v>36</v>
      </c>
      <c r="H43" s="107">
        <v>0</v>
      </c>
      <c r="I43" s="107">
        <v>0</v>
      </c>
      <c r="J43" s="107">
        <v>0</v>
      </c>
      <c r="K43" s="107">
        <v>0</v>
      </c>
    </row>
    <row r="44" spans="1:11" ht="12.75" customHeight="1" x14ac:dyDescent="0.25">
      <c r="A44" s="189" t="s">
        <v>137</v>
      </c>
      <c r="B44" s="189"/>
      <c r="C44" s="189"/>
      <c r="D44" s="189"/>
      <c r="E44" s="189"/>
      <c r="F44" s="189"/>
      <c r="G44" s="14">
        <v>37</v>
      </c>
      <c r="H44" s="107">
        <v>0</v>
      </c>
      <c r="I44" s="107">
        <v>0</v>
      </c>
      <c r="J44" s="107">
        <v>0</v>
      </c>
      <c r="K44" s="107">
        <v>0</v>
      </c>
    </row>
    <row r="45" spans="1:11" ht="12.75" customHeight="1" x14ac:dyDescent="0.25">
      <c r="A45" s="189" t="s">
        <v>138</v>
      </c>
      <c r="B45" s="189"/>
      <c r="C45" s="189"/>
      <c r="D45" s="189"/>
      <c r="E45" s="189"/>
      <c r="F45" s="189"/>
      <c r="G45" s="14">
        <v>38</v>
      </c>
      <c r="H45" s="107">
        <v>0</v>
      </c>
      <c r="I45" s="107">
        <v>0</v>
      </c>
      <c r="J45" s="107">
        <v>21135</v>
      </c>
      <c r="K45" s="107">
        <v>20964</v>
      </c>
    </row>
    <row r="46" spans="1:11" ht="12.75" customHeight="1" x14ac:dyDescent="0.25">
      <c r="A46" s="189" t="s">
        <v>139</v>
      </c>
      <c r="B46" s="189"/>
      <c r="C46" s="189"/>
      <c r="D46" s="189"/>
      <c r="E46" s="189"/>
      <c r="F46" s="189"/>
      <c r="G46" s="14">
        <v>39</v>
      </c>
      <c r="H46" s="107">
        <v>0</v>
      </c>
      <c r="I46" s="107">
        <v>0</v>
      </c>
      <c r="J46" s="107">
        <v>0</v>
      </c>
      <c r="K46" s="107">
        <v>0</v>
      </c>
    </row>
    <row r="47" spans="1:11" ht="12.75" customHeight="1" x14ac:dyDescent="0.25">
      <c r="A47" s="189" t="s">
        <v>140</v>
      </c>
      <c r="B47" s="189"/>
      <c r="C47" s="189"/>
      <c r="D47" s="189"/>
      <c r="E47" s="189"/>
      <c r="F47" s="189"/>
      <c r="G47" s="14">
        <v>40</v>
      </c>
      <c r="H47" s="107">
        <v>6400000</v>
      </c>
      <c r="I47" s="107">
        <v>6400000</v>
      </c>
      <c r="J47" s="107">
        <v>0</v>
      </c>
      <c r="K47" s="107">
        <v>0</v>
      </c>
    </row>
    <row r="48" spans="1:11" ht="12.75" customHeight="1" x14ac:dyDescent="0.25">
      <c r="A48" s="224" t="s">
        <v>361</v>
      </c>
      <c r="B48" s="224"/>
      <c r="C48" s="224"/>
      <c r="D48" s="224"/>
      <c r="E48" s="224"/>
      <c r="F48" s="224"/>
      <c r="G48" s="15">
        <v>41</v>
      </c>
      <c r="H48" s="106">
        <f>SUM(H49:H55)</f>
        <v>873</v>
      </c>
      <c r="I48" s="106">
        <f>SUM(I49:I55)</f>
        <v>405</v>
      </c>
      <c r="J48" s="106">
        <f>SUM(J49:J55)</f>
        <v>127074</v>
      </c>
      <c r="K48" s="106">
        <f>SUM(K49:K55)</f>
        <v>101223</v>
      </c>
    </row>
    <row r="49" spans="1:11" ht="25.2" customHeight="1" x14ac:dyDescent="0.25">
      <c r="A49" s="189" t="s">
        <v>141</v>
      </c>
      <c r="B49" s="189"/>
      <c r="C49" s="189"/>
      <c r="D49" s="189"/>
      <c r="E49" s="189"/>
      <c r="F49" s="189"/>
      <c r="G49" s="14">
        <v>42</v>
      </c>
      <c r="H49" s="107">
        <v>0</v>
      </c>
      <c r="I49" s="107">
        <v>0</v>
      </c>
      <c r="J49" s="107">
        <v>0</v>
      </c>
      <c r="K49" s="107">
        <v>0</v>
      </c>
    </row>
    <row r="50" spans="1:11" ht="12.75" customHeight="1" x14ac:dyDescent="0.25">
      <c r="A50" s="228" t="s">
        <v>142</v>
      </c>
      <c r="B50" s="228"/>
      <c r="C50" s="228"/>
      <c r="D50" s="228"/>
      <c r="E50" s="228"/>
      <c r="F50" s="228"/>
      <c r="G50" s="14">
        <v>43</v>
      </c>
      <c r="H50" s="107">
        <v>0</v>
      </c>
      <c r="I50" s="107">
        <v>0</v>
      </c>
      <c r="J50" s="107">
        <v>0</v>
      </c>
      <c r="K50" s="107">
        <v>0</v>
      </c>
    </row>
    <row r="51" spans="1:11" ht="12.75" customHeight="1" x14ac:dyDescent="0.25">
      <c r="A51" s="228" t="s">
        <v>143</v>
      </c>
      <c r="B51" s="228"/>
      <c r="C51" s="228"/>
      <c r="D51" s="228"/>
      <c r="E51" s="228"/>
      <c r="F51" s="228"/>
      <c r="G51" s="14">
        <v>44</v>
      </c>
      <c r="H51" s="107">
        <v>822</v>
      </c>
      <c r="I51" s="107">
        <v>354</v>
      </c>
      <c r="J51" s="107">
        <v>49317</v>
      </c>
      <c r="K51" s="107">
        <v>46411</v>
      </c>
    </row>
    <row r="52" spans="1:11" ht="12.75" customHeight="1" x14ac:dyDescent="0.25">
      <c r="A52" s="228" t="s">
        <v>144</v>
      </c>
      <c r="B52" s="228"/>
      <c r="C52" s="228"/>
      <c r="D52" s="228"/>
      <c r="E52" s="228"/>
      <c r="F52" s="228"/>
      <c r="G52" s="14">
        <v>45</v>
      </c>
      <c r="H52" s="107">
        <v>51</v>
      </c>
      <c r="I52" s="107">
        <v>51</v>
      </c>
      <c r="J52" s="107">
        <v>22727</v>
      </c>
      <c r="K52" s="107">
        <v>22557</v>
      </c>
    </row>
    <row r="53" spans="1:11" ht="12.75" customHeight="1" x14ac:dyDescent="0.25">
      <c r="A53" s="228" t="s">
        <v>145</v>
      </c>
      <c r="B53" s="228"/>
      <c r="C53" s="228"/>
      <c r="D53" s="228"/>
      <c r="E53" s="228"/>
      <c r="F53" s="228"/>
      <c r="G53" s="14">
        <v>46</v>
      </c>
      <c r="H53" s="107">
        <v>0</v>
      </c>
      <c r="I53" s="107">
        <v>0</v>
      </c>
      <c r="J53" s="107">
        <v>0</v>
      </c>
      <c r="K53" s="107">
        <v>0</v>
      </c>
    </row>
    <row r="54" spans="1:11" ht="12.75" customHeight="1" x14ac:dyDescent="0.25">
      <c r="A54" s="228" t="s">
        <v>146</v>
      </c>
      <c r="B54" s="228"/>
      <c r="C54" s="228"/>
      <c r="D54" s="228"/>
      <c r="E54" s="228"/>
      <c r="F54" s="228"/>
      <c r="G54" s="14">
        <v>47</v>
      </c>
      <c r="H54" s="107">
        <v>0</v>
      </c>
      <c r="I54" s="107">
        <v>0</v>
      </c>
      <c r="J54" s="107">
        <v>0</v>
      </c>
      <c r="K54" s="107">
        <v>0</v>
      </c>
    </row>
    <row r="55" spans="1:11" ht="12.75" customHeight="1" x14ac:dyDescent="0.25">
      <c r="A55" s="228" t="s">
        <v>147</v>
      </c>
      <c r="B55" s="228"/>
      <c r="C55" s="228"/>
      <c r="D55" s="228"/>
      <c r="E55" s="228"/>
      <c r="F55" s="228"/>
      <c r="G55" s="14">
        <v>48</v>
      </c>
      <c r="H55" s="107">
        <v>0</v>
      </c>
      <c r="I55" s="107">
        <v>0</v>
      </c>
      <c r="J55" s="107">
        <v>55030</v>
      </c>
      <c r="K55" s="107">
        <v>32255</v>
      </c>
    </row>
    <row r="56" spans="1:11" ht="22.2" customHeight="1" x14ac:dyDescent="0.25">
      <c r="A56" s="230" t="s">
        <v>148</v>
      </c>
      <c r="B56" s="230"/>
      <c r="C56" s="230"/>
      <c r="D56" s="230"/>
      <c r="E56" s="230"/>
      <c r="F56" s="230"/>
      <c r="G56" s="14">
        <v>49</v>
      </c>
      <c r="H56" s="107">
        <v>0</v>
      </c>
      <c r="I56" s="107">
        <v>0</v>
      </c>
      <c r="J56" s="107">
        <v>0</v>
      </c>
      <c r="K56" s="107">
        <v>0</v>
      </c>
    </row>
    <row r="57" spans="1:11" ht="12.75" customHeight="1" x14ac:dyDescent="0.25">
      <c r="A57" s="230" t="s">
        <v>149</v>
      </c>
      <c r="B57" s="230"/>
      <c r="C57" s="230"/>
      <c r="D57" s="230"/>
      <c r="E57" s="230"/>
      <c r="F57" s="230"/>
      <c r="G57" s="14">
        <v>50</v>
      </c>
      <c r="H57" s="107">
        <v>0</v>
      </c>
      <c r="I57" s="107">
        <v>0</v>
      </c>
      <c r="J57" s="107">
        <v>0</v>
      </c>
      <c r="K57" s="107">
        <v>0</v>
      </c>
    </row>
    <row r="58" spans="1:11" ht="24.6" customHeight="1" x14ac:dyDescent="0.25">
      <c r="A58" s="230" t="s">
        <v>150</v>
      </c>
      <c r="B58" s="230"/>
      <c r="C58" s="230"/>
      <c r="D58" s="230"/>
      <c r="E58" s="230"/>
      <c r="F58" s="230"/>
      <c r="G58" s="14">
        <v>51</v>
      </c>
      <c r="H58" s="107">
        <v>0</v>
      </c>
      <c r="I58" s="107">
        <v>0</v>
      </c>
      <c r="J58" s="107">
        <v>0</v>
      </c>
      <c r="K58" s="107">
        <v>0</v>
      </c>
    </row>
    <row r="59" spans="1:11" ht="12.75" customHeight="1" x14ac:dyDescent="0.25">
      <c r="A59" s="230" t="s">
        <v>151</v>
      </c>
      <c r="B59" s="230"/>
      <c r="C59" s="230"/>
      <c r="D59" s="230"/>
      <c r="E59" s="230"/>
      <c r="F59" s="230"/>
      <c r="G59" s="14">
        <v>52</v>
      </c>
      <c r="H59" s="107">
        <v>0</v>
      </c>
      <c r="I59" s="107">
        <v>0</v>
      </c>
      <c r="J59" s="107">
        <v>0</v>
      </c>
      <c r="K59" s="107">
        <v>0</v>
      </c>
    </row>
    <row r="60" spans="1:11" ht="12.75" customHeight="1" x14ac:dyDescent="0.25">
      <c r="A60" s="224" t="s">
        <v>362</v>
      </c>
      <c r="B60" s="224"/>
      <c r="C60" s="224"/>
      <c r="D60" s="224"/>
      <c r="E60" s="224"/>
      <c r="F60" s="224"/>
      <c r="G60" s="15">
        <v>53</v>
      </c>
      <c r="H60" s="106">
        <f>H8+H37+H56+H57</f>
        <v>7700461</v>
      </c>
      <c r="I60" s="106">
        <f t="shared" ref="I60:K60" si="0">I8+I37+I56+I57</f>
        <v>7086220</v>
      </c>
      <c r="J60" s="106">
        <f t="shared" si="0"/>
        <v>1846637</v>
      </c>
      <c r="K60" s="106">
        <f t="shared" si="0"/>
        <v>830574</v>
      </c>
    </row>
    <row r="61" spans="1:11" ht="12.75" customHeight="1" x14ac:dyDescent="0.25">
      <c r="A61" s="224" t="s">
        <v>363</v>
      </c>
      <c r="B61" s="224"/>
      <c r="C61" s="224"/>
      <c r="D61" s="224"/>
      <c r="E61" s="224"/>
      <c r="F61" s="224"/>
      <c r="G61" s="15">
        <v>54</v>
      </c>
      <c r="H61" s="106">
        <f>H14+H48+H58+H59</f>
        <v>3906681</v>
      </c>
      <c r="I61" s="106">
        <f t="shared" ref="I61:K61" si="1">I14+I48+I58+I59</f>
        <v>2349452</v>
      </c>
      <c r="J61" s="106">
        <f t="shared" si="1"/>
        <v>4723165</v>
      </c>
      <c r="K61" s="106">
        <f t="shared" si="1"/>
        <v>2553983</v>
      </c>
    </row>
    <row r="62" spans="1:11" ht="12.75" customHeight="1" x14ac:dyDescent="0.25">
      <c r="A62" s="224" t="s">
        <v>364</v>
      </c>
      <c r="B62" s="224"/>
      <c r="C62" s="224"/>
      <c r="D62" s="224"/>
      <c r="E62" s="224"/>
      <c r="F62" s="224"/>
      <c r="G62" s="15">
        <v>55</v>
      </c>
      <c r="H62" s="106">
        <f>H60-H61</f>
        <v>3793780</v>
      </c>
      <c r="I62" s="106">
        <f t="shared" ref="I62:K62" si="2">I60-I61</f>
        <v>4736768</v>
      </c>
      <c r="J62" s="106">
        <f t="shared" si="2"/>
        <v>-2876528</v>
      </c>
      <c r="K62" s="106">
        <f t="shared" si="2"/>
        <v>-1723409</v>
      </c>
    </row>
    <row r="63" spans="1:11" ht="12.75" customHeight="1" x14ac:dyDescent="0.25">
      <c r="A63" s="229" t="s">
        <v>365</v>
      </c>
      <c r="B63" s="229"/>
      <c r="C63" s="229"/>
      <c r="D63" s="229"/>
      <c r="E63" s="229"/>
      <c r="F63" s="229"/>
      <c r="G63" s="15">
        <v>56</v>
      </c>
      <c r="H63" s="106">
        <f>+IF((H60-H61)&gt;0,(H60-H61),0)</f>
        <v>3793780</v>
      </c>
      <c r="I63" s="106">
        <f t="shared" ref="I63:K63" si="3">+IF((I60-I61)&gt;0,(I60-I61),0)</f>
        <v>4736768</v>
      </c>
      <c r="J63" s="106">
        <f t="shared" si="3"/>
        <v>0</v>
      </c>
      <c r="K63" s="106">
        <f t="shared" si="3"/>
        <v>0</v>
      </c>
    </row>
    <row r="64" spans="1:11" ht="12.75" customHeight="1" x14ac:dyDescent="0.25">
      <c r="A64" s="229" t="s">
        <v>366</v>
      </c>
      <c r="B64" s="229"/>
      <c r="C64" s="229"/>
      <c r="D64" s="229"/>
      <c r="E64" s="229"/>
      <c r="F64" s="229"/>
      <c r="G64" s="15">
        <v>57</v>
      </c>
      <c r="H64" s="106">
        <f>+IF((H60-H61)&lt;0,(H60-H61),0)</f>
        <v>0</v>
      </c>
      <c r="I64" s="106">
        <f t="shared" ref="I64:K64" si="4">+IF((I60-I61)&lt;0,(I60-I61),0)</f>
        <v>0</v>
      </c>
      <c r="J64" s="106">
        <f t="shared" si="4"/>
        <v>-2876528</v>
      </c>
      <c r="K64" s="106">
        <f t="shared" si="4"/>
        <v>-1723409</v>
      </c>
    </row>
    <row r="65" spans="1:11" ht="12.75" customHeight="1" x14ac:dyDescent="0.25">
      <c r="A65" s="230" t="s">
        <v>111</v>
      </c>
      <c r="B65" s="230"/>
      <c r="C65" s="230"/>
      <c r="D65" s="230"/>
      <c r="E65" s="230"/>
      <c r="F65" s="230"/>
      <c r="G65" s="14">
        <v>58</v>
      </c>
      <c r="H65" s="107">
        <v>0</v>
      </c>
      <c r="I65" s="107">
        <v>0</v>
      </c>
      <c r="J65" s="107">
        <v>0</v>
      </c>
      <c r="K65" s="107">
        <v>0</v>
      </c>
    </row>
    <row r="66" spans="1:11" ht="12.75" customHeight="1" x14ac:dyDescent="0.25">
      <c r="A66" s="224" t="s">
        <v>367</v>
      </c>
      <c r="B66" s="224"/>
      <c r="C66" s="224"/>
      <c r="D66" s="224"/>
      <c r="E66" s="224"/>
      <c r="F66" s="224"/>
      <c r="G66" s="15">
        <v>59</v>
      </c>
      <c r="H66" s="106">
        <f>H62-H65</f>
        <v>3793780</v>
      </c>
      <c r="I66" s="106">
        <f t="shared" ref="I66:K66" si="5">I62-I65</f>
        <v>4736768</v>
      </c>
      <c r="J66" s="106">
        <f t="shared" si="5"/>
        <v>-2876528</v>
      </c>
      <c r="K66" s="106">
        <f t="shared" si="5"/>
        <v>-1723409</v>
      </c>
    </row>
    <row r="67" spans="1:11" ht="12.75" customHeight="1" x14ac:dyDescent="0.25">
      <c r="A67" s="229" t="s">
        <v>368</v>
      </c>
      <c r="B67" s="229"/>
      <c r="C67" s="229"/>
      <c r="D67" s="229"/>
      <c r="E67" s="229"/>
      <c r="F67" s="229"/>
      <c r="G67" s="15">
        <v>60</v>
      </c>
      <c r="H67" s="106">
        <f>+IF((H62-H65)&gt;0,(H62-H65),0)</f>
        <v>3793780</v>
      </c>
      <c r="I67" s="106">
        <f t="shared" ref="I67:K67" si="6">+IF((I62-I65)&gt;0,(I62-I65),0)</f>
        <v>4736768</v>
      </c>
      <c r="J67" s="106">
        <f t="shared" si="6"/>
        <v>0</v>
      </c>
      <c r="K67" s="106">
        <f t="shared" si="6"/>
        <v>0</v>
      </c>
    </row>
    <row r="68" spans="1:11" ht="12.75" customHeight="1" x14ac:dyDescent="0.25">
      <c r="A68" s="229" t="s">
        <v>369</v>
      </c>
      <c r="B68" s="229"/>
      <c r="C68" s="229"/>
      <c r="D68" s="229"/>
      <c r="E68" s="229"/>
      <c r="F68" s="229"/>
      <c r="G68" s="15">
        <v>61</v>
      </c>
      <c r="H68" s="106">
        <f>+IF((H62-H65)&lt;0,(H62-H65),0)</f>
        <v>0</v>
      </c>
      <c r="I68" s="106">
        <f t="shared" ref="I68:K68" si="7">+IF((I62-I65)&lt;0,(I62-I65),0)</f>
        <v>0</v>
      </c>
      <c r="J68" s="106">
        <f t="shared" si="7"/>
        <v>-2876528</v>
      </c>
      <c r="K68" s="106">
        <f t="shared" si="7"/>
        <v>-1723409</v>
      </c>
    </row>
    <row r="69" spans="1:11" x14ac:dyDescent="0.25">
      <c r="A69" s="231" t="s">
        <v>152</v>
      </c>
      <c r="B69" s="231"/>
      <c r="C69" s="231"/>
      <c r="D69" s="231"/>
      <c r="E69" s="231"/>
      <c r="F69" s="231"/>
      <c r="G69" s="232"/>
      <c r="H69" s="232"/>
      <c r="I69" s="232"/>
      <c r="J69" s="233"/>
      <c r="K69" s="233"/>
    </row>
    <row r="70" spans="1:11" ht="22.2" customHeight="1" x14ac:dyDescent="0.25">
      <c r="A70" s="224" t="s">
        <v>370</v>
      </c>
      <c r="B70" s="224"/>
      <c r="C70" s="224"/>
      <c r="D70" s="224"/>
      <c r="E70" s="224"/>
      <c r="F70" s="224"/>
      <c r="G70" s="15">
        <v>62</v>
      </c>
      <c r="H70" s="106">
        <f>H71-H72</f>
        <v>0</v>
      </c>
      <c r="I70" s="106">
        <f>I71-I72</f>
        <v>0</v>
      </c>
      <c r="J70" s="106">
        <f>J71-J72</f>
        <v>0</v>
      </c>
      <c r="K70" s="106">
        <f>K71-K72</f>
        <v>0</v>
      </c>
    </row>
    <row r="71" spans="1:11" ht="12.75" customHeight="1" x14ac:dyDescent="0.25">
      <c r="A71" s="228" t="s">
        <v>153</v>
      </c>
      <c r="B71" s="228"/>
      <c r="C71" s="228"/>
      <c r="D71" s="228"/>
      <c r="E71" s="228"/>
      <c r="F71" s="228"/>
      <c r="G71" s="14">
        <v>63</v>
      </c>
      <c r="H71" s="107">
        <v>0</v>
      </c>
      <c r="I71" s="107">
        <v>0</v>
      </c>
      <c r="J71" s="107">
        <v>0</v>
      </c>
      <c r="K71" s="107">
        <v>0</v>
      </c>
    </row>
    <row r="72" spans="1:11" ht="12.75" customHeight="1" x14ac:dyDescent="0.25">
      <c r="A72" s="228" t="s">
        <v>154</v>
      </c>
      <c r="B72" s="228"/>
      <c r="C72" s="228"/>
      <c r="D72" s="228"/>
      <c r="E72" s="228"/>
      <c r="F72" s="228"/>
      <c r="G72" s="14">
        <v>64</v>
      </c>
      <c r="H72" s="107">
        <v>0</v>
      </c>
      <c r="I72" s="107">
        <v>0</v>
      </c>
      <c r="J72" s="107">
        <v>0</v>
      </c>
      <c r="K72" s="107">
        <v>0</v>
      </c>
    </row>
    <row r="73" spans="1:11" ht="12.75" customHeight="1" x14ac:dyDescent="0.25">
      <c r="A73" s="230" t="s">
        <v>155</v>
      </c>
      <c r="B73" s="230"/>
      <c r="C73" s="230"/>
      <c r="D73" s="230"/>
      <c r="E73" s="230"/>
      <c r="F73" s="230"/>
      <c r="G73" s="14">
        <v>65</v>
      </c>
      <c r="H73" s="107">
        <v>0</v>
      </c>
      <c r="I73" s="107">
        <v>0</v>
      </c>
      <c r="J73" s="107">
        <v>0</v>
      </c>
      <c r="K73" s="107">
        <v>0</v>
      </c>
    </row>
    <row r="74" spans="1:11" ht="12.75" customHeight="1" x14ac:dyDescent="0.25">
      <c r="A74" s="229" t="s">
        <v>371</v>
      </c>
      <c r="B74" s="229"/>
      <c r="C74" s="229"/>
      <c r="D74" s="229"/>
      <c r="E74" s="229"/>
      <c r="F74" s="229"/>
      <c r="G74" s="15">
        <v>66</v>
      </c>
      <c r="H74" s="129">
        <v>0</v>
      </c>
      <c r="I74" s="129">
        <v>0</v>
      </c>
      <c r="J74" s="129">
        <v>0</v>
      </c>
      <c r="K74" s="129">
        <v>0</v>
      </c>
    </row>
    <row r="75" spans="1:11" ht="12.75" customHeight="1" x14ac:dyDescent="0.25">
      <c r="A75" s="229" t="s">
        <v>372</v>
      </c>
      <c r="B75" s="229"/>
      <c r="C75" s="229"/>
      <c r="D75" s="229"/>
      <c r="E75" s="229"/>
      <c r="F75" s="229"/>
      <c r="G75" s="15">
        <v>67</v>
      </c>
      <c r="H75" s="129">
        <v>0</v>
      </c>
      <c r="I75" s="129">
        <v>0</v>
      </c>
      <c r="J75" s="129">
        <v>0</v>
      </c>
      <c r="K75" s="129">
        <v>0</v>
      </c>
    </row>
    <row r="76" spans="1:11" x14ac:dyDescent="0.25">
      <c r="A76" s="231" t="s">
        <v>156</v>
      </c>
      <c r="B76" s="231"/>
      <c r="C76" s="231"/>
      <c r="D76" s="231"/>
      <c r="E76" s="231"/>
      <c r="F76" s="231"/>
      <c r="G76" s="232"/>
      <c r="H76" s="232"/>
      <c r="I76" s="232"/>
      <c r="J76" s="233"/>
      <c r="K76" s="233"/>
    </row>
    <row r="77" spans="1:11" ht="12.75" customHeight="1" x14ac:dyDescent="0.25">
      <c r="A77" s="224" t="s">
        <v>373</v>
      </c>
      <c r="B77" s="224"/>
      <c r="C77" s="224"/>
      <c r="D77" s="224"/>
      <c r="E77" s="224"/>
      <c r="F77" s="224"/>
      <c r="G77" s="15">
        <v>68</v>
      </c>
      <c r="H77" s="129">
        <v>0</v>
      </c>
      <c r="I77" s="129">
        <v>0</v>
      </c>
      <c r="J77" s="129">
        <v>0</v>
      </c>
      <c r="K77" s="129">
        <v>0</v>
      </c>
    </row>
    <row r="78" spans="1:11" ht="12.75" customHeight="1" x14ac:dyDescent="0.25">
      <c r="A78" s="234" t="s">
        <v>374</v>
      </c>
      <c r="B78" s="234"/>
      <c r="C78" s="234"/>
      <c r="D78" s="234"/>
      <c r="E78" s="234"/>
      <c r="F78" s="234"/>
      <c r="G78" s="94">
        <v>69</v>
      </c>
      <c r="H78" s="108">
        <v>0</v>
      </c>
      <c r="I78" s="108">
        <v>0</v>
      </c>
      <c r="J78" s="108">
        <v>0</v>
      </c>
      <c r="K78" s="108">
        <v>0</v>
      </c>
    </row>
    <row r="79" spans="1:11" ht="12.75" customHeight="1" x14ac:dyDescent="0.25">
      <c r="A79" s="234" t="s">
        <v>375</v>
      </c>
      <c r="B79" s="234"/>
      <c r="C79" s="234"/>
      <c r="D79" s="234"/>
      <c r="E79" s="234"/>
      <c r="F79" s="234"/>
      <c r="G79" s="94">
        <v>70</v>
      </c>
      <c r="H79" s="108">
        <v>0</v>
      </c>
      <c r="I79" s="108">
        <v>0</v>
      </c>
      <c r="J79" s="108">
        <v>0</v>
      </c>
      <c r="K79" s="108">
        <v>0</v>
      </c>
    </row>
    <row r="80" spans="1:11" ht="12.75" customHeight="1" x14ac:dyDescent="0.25">
      <c r="A80" s="224" t="s">
        <v>376</v>
      </c>
      <c r="B80" s="224"/>
      <c r="C80" s="224"/>
      <c r="D80" s="224"/>
      <c r="E80" s="224"/>
      <c r="F80" s="224"/>
      <c r="G80" s="15">
        <v>71</v>
      </c>
      <c r="H80" s="129">
        <v>0</v>
      </c>
      <c r="I80" s="129">
        <v>0</v>
      </c>
      <c r="J80" s="129">
        <v>0</v>
      </c>
      <c r="K80" s="129">
        <v>0</v>
      </c>
    </row>
    <row r="81" spans="1:11" ht="12.75" customHeight="1" x14ac:dyDescent="0.25">
      <c r="A81" s="224" t="s">
        <v>377</v>
      </c>
      <c r="B81" s="224"/>
      <c r="C81" s="224"/>
      <c r="D81" s="224"/>
      <c r="E81" s="224"/>
      <c r="F81" s="224"/>
      <c r="G81" s="15">
        <v>72</v>
      </c>
      <c r="H81" s="129">
        <v>0</v>
      </c>
      <c r="I81" s="129">
        <v>0</v>
      </c>
      <c r="J81" s="129">
        <v>0</v>
      </c>
      <c r="K81" s="129">
        <v>0</v>
      </c>
    </row>
    <row r="82" spans="1:11" ht="12.75" customHeight="1" x14ac:dyDescent="0.25">
      <c r="A82" s="229" t="s">
        <v>378</v>
      </c>
      <c r="B82" s="229"/>
      <c r="C82" s="229"/>
      <c r="D82" s="229"/>
      <c r="E82" s="229"/>
      <c r="F82" s="229"/>
      <c r="G82" s="15">
        <v>73</v>
      </c>
      <c r="H82" s="129">
        <v>0</v>
      </c>
      <c r="I82" s="129">
        <v>0</v>
      </c>
      <c r="J82" s="129">
        <v>0</v>
      </c>
      <c r="K82" s="129">
        <v>0</v>
      </c>
    </row>
    <row r="83" spans="1:11" ht="12.75" customHeight="1" x14ac:dyDescent="0.25">
      <c r="A83" s="229" t="s">
        <v>379</v>
      </c>
      <c r="B83" s="229"/>
      <c r="C83" s="229"/>
      <c r="D83" s="229"/>
      <c r="E83" s="229"/>
      <c r="F83" s="229"/>
      <c r="G83" s="15">
        <v>74</v>
      </c>
      <c r="H83" s="129">
        <v>0</v>
      </c>
      <c r="I83" s="129">
        <v>0</v>
      </c>
      <c r="J83" s="129">
        <v>0</v>
      </c>
      <c r="K83" s="129">
        <v>0</v>
      </c>
    </row>
    <row r="84" spans="1:11" x14ac:dyDescent="0.25">
      <c r="A84" s="231" t="s">
        <v>112</v>
      </c>
      <c r="B84" s="231"/>
      <c r="C84" s="231"/>
      <c r="D84" s="231"/>
      <c r="E84" s="231"/>
      <c r="F84" s="231"/>
      <c r="G84" s="232"/>
      <c r="H84" s="232"/>
      <c r="I84" s="232"/>
      <c r="J84" s="233"/>
      <c r="K84" s="233"/>
    </row>
    <row r="85" spans="1:11" ht="12.75" customHeight="1" x14ac:dyDescent="0.25">
      <c r="A85" s="235" t="s">
        <v>380</v>
      </c>
      <c r="B85" s="235"/>
      <c r="C85" s="235"/>
      <c r="D85" s="235"/>
      <c r="E85" s="235"/>
      <c r="F85" s="235"/>
      <c r="G85" s="15">
        <v>75</v>
      </c>
      <c r="H85" s="109">
        <f>H86+H87</f>
        <v>0</v>
      </c>
      <c r="I85" s="109">
        <f>I86+I87</f>
        <v>0</v>
      </c>
      <c r="J85" s="109">
        <f>J86+J87</f>
        <v>0</v>
      </c>
      <c r="K85" s="109">
        <f>K86+K87</f>
        <v>0</v>
      </c>
    </row>
    <row r="86" spans="1:11" ht="12.75" customHeight="1" x14ac:dyDescent="0.25">
      <c r="A86" s="236" t="s">
        <v>157</v>
      </c>
      <c r="B86" s="236"/>
      <c r="C86" s="236"/>
      <c r="D86" s="236"/>
      <c r="E86" s="236"/>
      <c r="F86" s="236"/>
      <c r="G86" s="14">
        <v>76</v>
      </c>
      <c r="H86" s="110">
        <v>0</v>
      </c>
      <c r="I86" s="110">
        <v>0</v>
      </c>
      <c r="J86" s="110">
        <v>0</v>
      </c>
      <c r="K86" s="110">
        <v>0</v>
      </c>
    </row>
    <row r="87" spans="1:11" ht="12.75" customHeight="1" x14ac:dyDescent="0.25">
      <c r="A87" s="236" t="s">
        <v>158</v>
      </c>
      <c r="B87" s="236"/>
      <c r="C87" s="236"/>
      <c r="D87" s="236"/>
      <c r="E87" s="236"/>
      <c r="F87" s="236"/>
      <c r="G87" s="14">
        <v>77</v>
      </c>
      <c r="H87" s="110">
        <v>0</v>
      </c>
      <c r="I87" s="110">
        <v>0</v>
      </c>
      <c r="J87" s="110">
        <v>0</v>
      </c>
      <c r="K87" s="110">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0">
        <v>3793780</v>
      </c>
      <c r="I89" s="110">
        <v>4736768</v>
      </c>
      <c r="J89" s="110">
        <v>-2876528</v>
      </c>
      <c r="K89" s="110">
        <v>-1723409</v>
      </c>
    </row>
    <row r="90" spans="1:11" ht="24" customHeight="1" x14ac:dyDescent="0.25">
      <c r="A90" s="191" t="s">
        <v>436</v>
      </c>
      <c r="B90" s="191"/>
      <c r="C90" s="191"/>
      <c r="D90" s="191"/>
      <c r="E90" s="191"/>
      <c r="F90" s="191"/>
      <c r="G90" s="15">
        <v>79</v>
      </c>
      <c r="H90" s="127">
        <f>H91+H98</f>
        <v>0</v>
      </c>
      <c r="I90" s="127">
        <f>I91+I98</f>
        <v>0</v>
      </c>
      <c r="J90" s="127">
        <f t="shared" ref="J90:K90" si="8">J91+J98</f>
        <v>0</v>
      </c>
      <c r="K90" s="127">
        <f t="shared" si="8"/>
        <v>0</v>
      </c>
    </row>
    <row r="91" spans="1:11" ht="24" customHeight="1" x14ac:dyDescent="0.25">
      <c r="A91" s="239" t="s">
        <v>443</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5">
      <c r="A92" s="228" t="s">
        <v>381</v>
      </c>
      <c r="B92" s="228"/>
      <c r="C92" s="228"/>
      <c r="D92" s="228"/>
      <c r="E92" s="228"/>
      <c r="F92" s="228"/>
      <c r="G92" s="15">
        <v>81</v>
      </c>
      <c r="H92" s="110">
        <v>0</v>
      </c>
      <c r="I92" s="110">
        <v>0</v>
      </c>
      <c r="J92" s="110">
        <v>0</v>
      </c>
      <c r="K92" s="110">
        <v>0</v>
      </c>
    </row>
    <row r="93" spans="1:11" ht="38.25" customHeight="1" x14ac:dyDescent="0.25">
      <c r="A93" s="228" t="s">
        <v>382</v>
      </c>
      <c r="B93" s="228"/>
      <c r="C93" s="228"/>
      <c r="D93" s="228"/>
      <c r="E93" s="228"/>
      <c r="F93" s="228"/>
      <c r="G93" s="15">
        <v>82</v>
      </c>
      <c r="H93" s="110">
        <v>0</v>
      </c>
      <c r="I93" s="110">
        <v>0</v>
      </c>
      <c r="J93" s="110">
        <v>0</v>
      </c>
      <c r="K93" s="110">
        <v>0</v>
      </c>
    </row>
    <row r="94" spans="1:11" ht="38.25" customHeight="1" x14ac:dyDescent="0.25">
      <c r="A94" s="228" t="s">
        <v>383</v>
      </c>
      <c r="B94" s="228"/>
      <c r="C94" s="228"/>
      <c r="D94" s="228"/>
      <c r="E94" s="228"/>
      <c r="F94" s="228"/>
      <c r="G94" s="15">
        <v>83</v>
      </c>
      <c r="H94" s="110">
        <v>0</v>
      </c>
      <c r="I94" s="110">
        <v>0</v>
      </c>
      <c r="J94" s="110">
        <v>0</v>
      </c>
      <c r="K94" s="110">
        <v>0</v>
      </c>
    </row>
    <row r="95" spans="1:11" x14ac:dyDescent="0.25">
      <c r="A95" s="228" t="s">
        <v>384</v>
      </c>
      <c r="B95" s="228"/>
      <c r="C95" s="228"/>
      <c r="D95" s="228"/>
      <c r="E95" s="228"/>
      <c r="F95" s="228"/>
      <c r="G95" s="15">
        <v>84</v>
      </c>
      <c r="H95" s="110">
        <v>0</v>
      </c>
      <c r="I95" s="110">
        <v>0</v>
      </c>
      <c r="J95" s="110">
        <v>0</v>
      </c>
      <c r="K95" s="110">
        <v>0</v>
      </c>
    </row>
    <row r="96" spans="1:11" x14ac:dyDescent="0.25">
      <c r="A96" s="228" t="s">
        <v>385</v>
      </c>
      <c r="B96" s="228"/>
      <c r="C96" s="228"/>
      <c r="D96" s="228"/>
      <c r="E96" s="228"/>
      <c r="F96" s="228"/>
      <c r="G96" s="15">
        <v>85</v>
      </c>
      <c r="H96" s="110">
        <v>0</v>
      </c>
      <c r="I96" s="110">
        <v>0</v>
      </c>
      <c r="J96" s="110">
        <v>0</v>
      </c>
      <c r="K96" s="110">
        <v>0</v>
      </c>
    </row>
    <row r="97" spans="1:11" ht="26.25" customHeight="1" x14ac:dyDescent="0.25">
      <c r="A97" s="228" t="s">
        <v>386</v>
      </c>
      <c r="B97" s="228"/>
      <c r="C97" s="228"/>
      <c r="D97" s="228"/>
      <c r="E97" s="228"/>
      <c r="F97" s="228"/>
      <c r="G97" s="15">
        <v>86</v>
      </c>
      <c r="H97" s="110">
        <v>0</v>
      </c>
      <c r="I97" s="110">
        <v>0</v>
      </c>
      <c r="J97" s="110">
        <v>0</v>
      </c>
      <c r="K97" s="110">
        <v>0</v>
      </c>
    </row>
    <row r="98" spans="1:11" ht="25.5" customHeight="1" x14ac:dyDescent="0.25">
      <c r="A98" s="239" t="s">
        <v>437</v>
      </c>
      <c r="B98" s="239"/>
      <c r="C98" s="239"/>
      <c r="D98" s="239"/>
      <c r="E98" s="239"/>
      <c r="F98" s="239"/>
      <c r="G98" s="15">
        <v>87</v>
      </c>
      <c r="H98" s="127">
        <f>SUM(H99:H106)</f>
        <v>0</v>
      </c>
      <c r="I98" s="127">
        <f>SUM(I99:I106)</f>
        <v>0</v>
      </c>
      <c r="J98" s="127">
        <f t="shared" ref="J98:K98" si="10">SUM(J99:J106)</f>
        <v>0</v>
      </c>
      <c r="K98" s="127">
        <f t="shared" si="10"/>
        <v>0</v>
      </c>
    </row>
    <row r="99" spans="1:11" x14ac:dyDescent="0.25">
      <c r="A99" s="240" t="s">
        <v>160</v>
      </c>
      <c r="B99" s="240"/>
      <c r="C99" s="240"/>
      <c r="D99" s="240"/>
      <c r="E99" s="240"/>
      <c r="F99" s="240"/>
      <c r="G99" s="14">
        <v>88</v>
      </c>
      <c r="H99" s="110">
        <v>0</v>
      </c>
      <c r="I99" s="110">
        <v>0</v>
      </c>
      <c r="J99" s="110">
        <v>0</v>
      </c>
      <c r="K99" s="110">
        <v>0</v>
      </c>
    </row>
    <row r="100" spans="1:11" ht="36" customHeight="1" x14ac:dyDescent="0.25">
      <c r="A100" s="228" t="s">
        <v>387</v>
      </c>
      <c r="B100" s="228"/>
      <c r="C100" s="228"/>
      <c r="D100" s="228"/>
      <c r="E100" s="228"/>
      <c r="F100" s="228"/>
      <c r="G100" s="14">
        <v>89</v>
      </c>
      <c r="H100" s="110">
        <v>0</v>
      </c>
      <c r="I100" s="110">
        <v>0</v>
      </c>
      <c r="J100" s="110">
        <v>0</v>
      </c>
      <c r="K100" s="110">
        <v>0</v>
      </c>
    </row>
    <row r="101" spans="1:11" ht="22.2" customHeight="1" x14ac:dyDescent="0.25">
      <c r="A101" s="240" t="s">
        <v>161</v>
      </c>
      <c r="B101" s="240"/>
      <c r="C101" s="240"/>
      <c r="D101" s="240"/>
      <c r="E101" s="240"/>
      <c r="F101" s="240"/>
      <c r="G101" s="14">
        <v>90</v>
      </c>
      <c r="H101" s="110">
        <v>0</v>
      </c>
      <c r="I101" s="110">
        <v>0</v>
      </c>
      <c r="J101" s="110">
        <v>0</v>
      </c>
      <c r="K101" s="110">
        <v>0</v>
      </c>
    </row>
    <row r="102" spans="1:11" ht="22.2" customHeight="1" x14ac:dyDescent="0.25">
      <c r="A102" s="240" t="s">
        <v>162</v>
      </c>
      <c r="B102" s="240"/>
      <c r="C102" s="240"/>
      <c r="D102" s="240"/>
      <c r="E102" s="240"/>
      <c r="F102" s="240"/>
      <c r="G102" s="14">
        <v>91</v>
      </c>
      <c r="H102" s="110">
        <v>0</v>
      </c>
      <c r="I102" s="110">
        <v>0</v>
      </c>
      <c r="J102" s="110">
        <v>0</v>
      </c>
      <c r="K102" s="110">
        <v>0</v>
      </c>
    </row>
    <row r="103" spans="1:11" ht="22.2" customHeight="1" x14ac:dyDescent="0.25">
      <c r="A103" s="240" t="s">
        <v>163</v>
      </c>
      <c r="B103" s="240"/>
      <c r="C103" s="240"/>
      <c r="D103" s="240"/>
      <c r="E103" s="240"/>
      <c r="F103" s="240"/>
      <c r="G103" s="14">
        <v>92</v>
      </c>
      <c r="H103" s="110">
        <v>0</v>
      </c>
      <c r="I103" s="110">
        <v>0</v>
      </c>
      <c r="J103" s="110">
        <v>0</v>
      </c>
      <c r="K103" s="110">
        <v>0</v>
      </c>
    </row>
    <row r="104" spans="1:11" ht="12.75" customHeight="1" x14ac:dyDescent="0.25">
      <c r="A104" s="228" t="s">
        <v>388</v>
      </c>
      <c r="B104" s="228"/>
      <c r="C104" s="228"/>
      <c r="D104" s="228"/>
      <c r="E104" s="228"/>
      <c r="F104" s="228"/>
      <c r="G104" s="14">
        <v>93</v>
      </c>
      <c r="H104" s="110">
        <v>0</v>
      </c>
      <c r="I104" s="110">
        <v>0</v>
      </c>
      <c r="J104" s="110">
        <v>0</v>
      </c>
      <c r="K104" s="110">
        <v>0</v>
      </c>
    </row>
    <row r="105" spans="1:11" ht="26.25" customHeight="1" x14ac:dyDescent="0.25">
      <c r="A105" s="228" t="s">
        <v>389</v>
      </c>
      <c r="B105" s="228"/>
      <c r="C105" s="228"/>
      <c r="D105" s="228"/>
      <c r="E105" s="228"/>
      <c r="F105" s="228"/>
      <c r="G105" s="14">
        <v>94</v>
      </c>
      <c r="H105" s="110">
        <v>0</v>
      </c>
      <c r="I105" s="110">
        <v>0</v>
      </c>
      <c r="J105" s="110">
        <v>0</v>
      </c>
      <c r="K105" s="110">
        <v>0</v>
      </c>
    </row>
    <row r="106" spans="1:11" x14ac:dyDescent="0.25">
      <c r="A106" s="228" t="s">
        <v>390</v>
      </c>
      <c r="B106" s="228"/>
      <c r="C106" s="228"/>
      <c r="D106" s="228"/>
      <c r="E106" s="228"/>
      <c r="F106" s="228"/>
      <c r="G106" s="14">
        <v>95</v>
      </c>
      <c r="H106" s="110">
        <v>0</v>
      </c>
      <c r="I106" s="110">
        <v>0</v>
      </c>
      <c r="J106" s="110">
        <v>0</v>
      </c>
      <c r="K106" s="110">
        <v>0</v>
      </c>
    </row>
    <row r="107" spans="1:11" ht="24.75" customHeight="1" x14ac:dyDescent="0.25">
      <c r="A107" s="228" t="s">
        <v>391</v>
      </c>
      <c r="B107" s="228"/>
      <c r="C107" s="228"/>
      <c r="D107" s="228"/>
      <c r="E107" s="228"/>
      <c r="F107" s="228"/>
      <c r="G107" s="14">
        <v>96</v>
      </c>
      <c r="H107" s="110">
        <v>0</v>
      </c>
      <c r="I107" s="110">
        <v>0</v>
      </c>
      <c r="J107" s="110">
        <v>0</v>
      </c>
      <c r="K107" s="110">
        <v>0</v>
      </c>
    </row>
    <row r="108" spans="1:11" ht="22.95" customHeight="1" x14ac:dyDescent="0.25">
      <c r="A108" s="191" t="s">
        <v>438</v>
      </c>
      <c r="B108" s="191"/>
      <c r="C108" s="191"/>
      <c r="D108" s="191"/>
      <c r="E108" s="191"/>
      <c r="F108" s="191"/>
      <c r="G108" s="15">
        <v>97</v>
      </c>
      <c r="H108" s="127">
        <f>H91+H98-H107-H97</f>
        <v>0</v>
      </c>
      <c r="I108" s="127">
        <f>I91+I98-I107-I97</f>
        <v>0</v>
      </c>
      <c r="J108" s="127">
        <f t="shared" ref="J108:K108" si="11">J91+J98-J107-J97</f>
        <v>0</v>
      </c>
      <c r="K108" s="127">
        <f t="shared" si="11"/>
        <v>0</v>
      </c>
    </row>
    <row r="109" spans="1:11" ht="12.75" customHeight="1" x14ac:dyDescent="0.25">
      <c r="A109" s="191" t="s">
        <v>392</v>
      </c>
      <c r="B109" s="191"/>
      <c r="C109" s="191"/>
      <c r="D109" s="191"/>
      <c r="E109" s="191"/>
      <c r="F109" s="191"/>
      <c r="G109" s="15">
        <v>98</v>
      </c>
      <c r="H109" s="109">
        <f>H89+H108</f>
        <v>3793780</v>
      </c>
      <c r="I109" s="109">
        <f>I89+I108</f>
        <v>4736768</v>
      </c>
      <c r="J109" s="109">
        <f t="shared" ref="J109:K109" si="12">J89+J108</f>
        <v>-2876528</v>
      </c>
      <c r="K109" s="109">
        <f t="shared" si="12"/>
        <v>-1723409</v>
      </c>
    </row>
    <row r="110" spans="1:11" x14ac:dyDescent="0.25">
      <c r="A110" s="231" t="s">
        <v>164</v>
      </c>
      <c r="B110" s="231"/>
      <c r="C110" s="231"/>
      <c r="D110" s="231"/>
      <c r="E110" s="231"/>
      <c r="F110" s="231"/>
      <c r="G110" s="232"/>
      <c r="H110" s="232"/>
      <c r="I110" s="232"/>
      <c r="J110" s="233"/>
      <c r="K110" s="233"/>
    </row>
    <row r="111" spans="1:11" ht="12.75" customHeight="1" x14ac:dyDescent="0.25">
      <c r="A111" s="235" t="s">
        <v>393</v>
      </c>
      <c r="B111" s="235"/>
      <c r="C111" s="235"/>
      <c r="D111" s="235"/>
      <c r="E111" s="235"/>
      <c r="F111" s="235"/>
      <c r="G111" s="15">
        <v>99</v>
      </c>
      <c r="H111" s="109">
        <f>H112+H113</f>
        <v>0</v>
      </c>
      <c r="I111" s="109">
        <f>I112+I113</f>
        <v>0</v>
      </c>
      <c r="J111" s="109">
        <f>J112+J113</f>
        <v>0</v>
      </c>
      <c r="K111" s="109">
        <f>K112+K113</f>
        <v>0</v>
      </c>
    </row>
    <row r="112" spans="1:11" ht="12.75" customHeight="1" x14ac:dyDescent="0.25">
      <c r="A112" s="236" t="s">
        <v>113</v>
      </c>
      <c r="B112" s="236"/>
      <c r="C112" s="236"/>
      <c r="D112" s="236"/>
      <c r="E112" s="236"/>
      <c r="F112" s="236"/>
      <c r="G112" s="14">
        <v>100</v>
      </c>
      <c r="H112" s="110">
        <v>0</v>
      </c>
      <c r="I112" s="110">
        <v>0</v>
      </c>
      <c r="J112" s="110">
        <v>0</v>
      </c>
      <c r="K112" s="110">
        <v>0</v>
      </c>
    </row>
    <row r="113" spans="1:11" ht="12.75" customHeight="1" x14ac:dyDescent="0.25">
      <c r="A113" s="236" t="s">
        <v>165</v>
      </c>
      <c r="B113" s="236"/>
      <c r="C113" s="236"/>
      <c r="D113" s="236"/>
      <c r="E113" s="236"/>
      <c r="F113" s="236"/>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110" zoomScaleNormal="100" workbookViewId="0">
      <selection activeCell="A60" sqref="A1:I104857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x14ac:dyDescent="0.25">
      <c r="A2" s="243" t="s">
        <v>465</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462</v>
      </c>
      <c r="B4" s="199"/>
      <c r="C4" s="199"/>
      <c r="D4" s="199"/>
      <c r="E4" s="199"/>
      <c r="F4" s="199"/>
      <c r="G4" s="199"/>
      <c r="H4" s="199"/>
      <c r="I4" s="200"/>
    </row>
    <row r="5" spans="1:9" ht="22.2" x14ac:dyDescent="0.25">
      <c r="A5" s="249" t="s">
        <v>2</v>
      </c>
      <c r="B5" s="204"/>
      <c r="C5" s="204"/>
      <c r="D5" s="204"/>
      <c r="E5" s="204"/>
      <c r="F5" s="204"/>
      <c r="G5" s="118" t="s">
        <v>103</v>
      </c>
      <c r="H5" s="119" t="s">
        <v>302</v>
      </c>
      <c r="I5" s="119" t="s">
        <v>279</v>
      </c>
    </row>
    <row r="6" spans="1:9" x14ac:dyDescent="0.25">
      <c r="A6" s="250">
        <v>1</v>
      </c>
      <c r="B6" s="204"/>
      <c r="C6" s="204"/>
      <c r="D6" s="204"/>
      <c r="E6" s="204"/>
      <c r="F6" s="204"/>
      <c r="G6" s="120">
        <v>2</v>
      </c>
      <c r="H6" s="119" t="s">
        <v>167</v>
      </c>
      <c r="I6" s="119"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1">
        <v>1</v>
      </c>
      <c r="H8" s="122">
        <v>3793780</v>
      </c>
      <c r="I8" s="122">
        <v>-2876528</v>
      </c>
    </row>
    <row r="9" spans="1:9" ht="12.75" customHeight="1" x14ac:dyDescent="0.25">
      <c r="A9" s="248" t="s">
        <v>171</v>
      </c>
      <c r="B9" s="248"/>
      <c r="C9" s="248"/>
      <c r="D9" s="248"/>
      <c r="E9" s="248"/>
      <c r="F9" s="248"/>
      <c r="G9" s="123">
        <v>2</v>
      </c>
      <c r="H9" s="124">
        <f>H10+H11+H12+H13+H14+H15+H16+H17</f>
        <v>-1108325</v>
      </c>
      <c r="I9" s="124">
        <f>I10+I11+I12+I13+I14+I15+I16+I17</f>
        <v>1411</v>
      </c>
    </row>
    <row r="10" spans="1:9" ht="12.75" customHeight="1" x14ac:dyDescent="0.25">
      <c r="A10" s="225" t="s">
        <v>172</v>
      </c>
      <c r="B10" s="225"/>
      <c r="C10" s="225"/>
      <c r="D10" s="225"/>
      <c r="E10" s="225"/>
      <c r="F10" s="225"/>
      <c r="G10" s="121">
        <v>3</v>
      </c>
      <c r="H10" s="122">
        <v>85005</v>
      </c>
      <c r="I10" s="122">
        <v>688260</v>
      </c>
    </row>
    <row r="11" spans="1:9" ht="22.2" customHeight="1" x14ac:dyDescent="0.25">
      <c r="A11" s="225" t="s">
        <v>173</v>
      </c>
      <c r="B11" s="225"/>
      <c r="C11" s="225"/>
      <c r="D11" s="225"/>
      <c r="E11" s="225"/>
      <c r="F11" s="225"/>
      <c r="G11" s="121">
        <v>4</v>
      </c>
      <c r="H11" s="122">
        <v>0</v>
      </c>
      <c r="I11" s="122">
        <v>0</v>
      </c>
    </row>
    <row r="12" spans="1:9" ht="23.4" customHeight="1" x14ac:dyDescent="0.25">
      <c r="A12" s="225" t="s">
        <v>174</v>
      </c>
      <c r="B12" s="225"/>
      <c r="C12" s="225"/>
      <c r="D12" s="225"/>
      <c r="E12" s="225"/>
      <c r="F12" s="225"/>
      <c r="G12" s="121">
        <v>5</v>
      </c>
      <c r="H12" s="122">
        <v>0</v>
      </c>
      <c r="I12" s="122">
        <v>0</v>
      </c>
    </row>
    <row r="13" spans="1:9" ht="12.75" customHeight="1" x14ac:dyDescent="0.25">
      <c r="A13" s="225" t="s">
        <v>175</v>
      </c>
      <c r="B13" s="225"/>
      <c r="C13" s="225"/>
      <c r="D13" s="225"/>
      <c r="E13" s="225"/>
      <c r="F13" s="225"/>
      <c r="G13" s="121">
        <v>6</v>
      </c>
      <c r="H13" s="122">
        <v>-1194152</v>
      </c>
      <c r="I13" s="122">
        <v>-736166</v>
      </c>
    </row>
    <row r="14" spans="1:9" ht="12.75" customHeight="1" x14ac:dyDescent="0.25">
      <c r="A14" s="225" t="s">
        <v>176</v>
      </c>
      <c r="B14" s="225"/>
      <c r="C14" s="225"/>
      <c r="D14" s="225"/>
      <c r="E14" s="225"/>
      <c r="F14" s="225"/>
      <c r="G14" s="121">
        <v>7</v>
      </c>
      <c r="H14" s="122">
        <v>822</v>
      </c>
      <c r="I14" s="122">
        <v>49317</v>
      </c>
    </row>
    <row r="15" spans="1:9" ht="12.75" customHeight="1" x14ac:dyDescent="0.25">
      <c r="A15" s="225" t="s">
        <v>177</v>
      </c>
      <c r="B15" s="225"/>
      <c r="C15" s="225"/>
      <c r="D15" s="225"/>
      <c r="E15" s="225"/>
      <c r="F15" s="225"/>
      <c r="G15" s="121">
        <v>8</v>
      </c>
      <c r="H15" s="122">
        <v>0</v>
      </c>
      <c r="I15" s="122">
        <v>0</v>
      </c>
    </row>
    <row r="16" spans="1:9" ht="12.75" customHeight="1" x14ac:dyDescent="0.25">
      <c r="A16" s="225" t="s">
        <v>178</v>
      </c>
      <c r="B16" s="225"/>
      <c r="C16" s="225"/>
      <c r="D16" s="225"/>
      <c r="E16" s="225"/>
      <c r="F16" s="225"/>
      <c r="G16" s="121">
        <v>9</v>
      </c>
      <c r="H16" s="122">
        <v>0</v>
      </c>
      <c r="I16" s="122">
        <v>0</v>
      </c>
    </row>
    <row r="17" spans="1:9" ht="25.2" customHeight="1" x14ac:dyDescent="0.25">
      <c r="A17" s="225" t="s">
        <v>179</v>
      </c>
      <c r="B17" s="225"/>
      <c r="C17" s="225"/>
      <c r="D17" s="225"/>
      <c r="E17" s="225"/>
      <c r="F17" s="225"/>
      <c r="G17" s="121">
        <v>10</v>
      </c>
      <c r="H17" s="122">
        <v>0</v>
      </c>
      <c r="I17" s="122">
        <v>0</v>
      </c>
    </row>
    <row r="18" spans="1:9" ht="28.2" customHeight="1" x14ac:dyDescent="0.25">
      <c r="A18" s="247" t="s">
        <v>307</v>
      </c>
      <c r="B18" s="247"/>
      <c r="C18" s="247"/>
      <c r="D18" s="247"/>
      <c r="E18" s="247"/>
      <c r="F18" s="247"/>
      <c r="G18" s="123">
        <v>11</v>
      </c>
      <c r="H18" s="124">
        <f>H8+H9</f>
        <v>2685455</v>
      </c>
      <c r="I18" s="124">
        <f>I8+I9</f>
        <v>-2875117</v>
      </c>
    </row>
    <row r="19" spans="1:9" ht="12.75" customHeight="1" x14ac:dyDescent="0.25">
      <c r="A19" s="248" t="s">
        <v>180</v>
      </c>
      <c r="B19" s="248"/>
      <c r="C19" s="248"/>
      <c r="D19" s="248"/>
      <c r="E19" s="248"/>
      <c r="F19" s="248"/>
      <c r="G19" s="123">
        <v>12</v>
      </c>
      <c r="H19" s="124">
        <f>H20+H21+H22+H23</f>
        <v>-79448639</v>
      </c>
      <c r="I19" s="124">
        <f>I20+I21+I22+I23</f>
        <v>2561720</v>
      </c>
    </row>
    <row r="20" spans="1:9" ht="12.75" customHeight="1" x14ac:dyDescent="0.25">
      <c r="A20" s="225" t="s">
        <v>181</v>
      </c>
      <c r="B20" s="225"/>
      <c r="C20" s="225"/>
      <c r="D20" s="225"/>
      <c r="E20" s="225"/>
      <c r="F20" s="225"/>
      <c r="G20" s="121">
        <v>13</v>
      </c>
      <c r="H20" s="122">
        <v>-74100664</v>
      </c>
      <c r="I20" s="122">
        <v>-1215</v>
      </c>
    </row>
    <row r="21" spans="1:9" ht="12.75" customHeight="1" x14ac:dyDescent="0.25">
      <c r="A21" s="225" t="s">
        <v>182</v>
      </c>
      <c r="B21" s="225"/>
      <c r="C21" s="225"/>
      <c r="D21" s="225"/>
      <c r="E21" s="225"/>
      <c r="F21" s="225"/>
      <c r="G21" s="121">
        <v>14</v>
      </c>
      <c r="H21" s="122">
        <v>-8980280</v>
      </c>
      <c r="I21" s="122">
        <v>49670</v>
      </c>
    </row>
    <row r="22" spans="1:9" ht="12.75" customHeight="1" x14ac:dyDescent="0.25">
      <c r="A22" s="225" t="s">
        <v>183</v>
      </c>
      <c r="B22" s="225"/>
      <c r="C22" s="225"/>
      <c r="D22" s="225"/>
      <c r="E22" s="225"/>
      <c r="F22" s="225"/>
      <c r="G22" s="121">
        <v>15</v>
      </c>
      <c r="H22" s="122">
        <v>0</v>
      </c>
      <c r="I22" s="122">
        <v>0</v>
      </c>
    </row>
    <row r="23" spans="1:9" ht="12.75" customHeight="1" x14ac:dyDescent="0.25">
      <c r="A23" s="225" t="s">
        <v>184</v>
      </c>
      <c r="B23" s="225"/>
      <c r="C23" s="225"/>
      <c r="D23" s="225"/>
      <c r="E23" s="225"/>
      <c r="F23" s="225"/>
      <c r="G23" s="121">
        <v>16</v>
      </c>
      <c r="H23" s="122">
        <v>3632305</v>
      </c>
      <c r="I23" s="122">
        <v>2513265</v>
      </c>
    </row>
    <row r="24" spans="1:9" ht="12.75" customHeight="1" x14ac:dyDescent="0.25">
      <c r="A24" s="247" t="s">
        <v>185</v>
      </c>
      <c r="B24" s="247"/>
      <c r="C24" s="247"/>
      <c r="D24" s="247"/>
      <c r="E24" s="247"/>
      <c r="F24" s="247"/>
      <c r="G24" s="123">
        <v>17</v>
      </c>
      <c r="H24" s="124">
        <f>H18+H19</f>
        <v>-76763184</v>
      </c>
      <c r="I24" s="124">
        <f>I18+I19</f>
        <v>-313397</v>
      </c>
    </row>
    <row r="25" spans="1:9" ht="12.75" customHeight="1" x14ac:dyDescent="0.25">
      <c r="A25" s="189" t="s">
        <v>186</v>
      </c>
      <c r="B25" s="189"/>
      <c r="C25" s="189"/>
      <c r="D25" s="189"/>
      <c r="E25" s="189"/>
      <c r="F25" s="189"/>
      <c r="G25" s="121">
        <v>18</v>
      </c>
      <c r="H25" s="122">
        <v>-822</v>
      </c>
      <c r="I25" s="122">
        <v>-49317</v>
      </c>
    </row>
    <row r="26" spans="1:9" ht="12.75" customHeight="1" x14ac:dyDescent="0.25">
      <c r="A26" s="189" t="s">
        <v>187</v>
      </c>
      <c r="B26" s="189"/>
      <c r="C26" s="189"/>
      <c r="D26" s="189"/>
      <c r="E26" s="189"/>
      <c r="F26" s="189"/>
      <c r="G26" s="121">
        <v>19</v>
      </c>
      <c r="H26" s="122">
        <v>0</v>
      </c>
      <c r="I26" s="122">
        <v>0</v>
      </c>
    </row>
    <row r="27" spans="1:9" ht="25.95" customHeight="1" x14ac:dyDescent="0.25">
      <c r="A27" s="252" t="s">
        <v>188</v>
      </c>
      <c r="B27" s="252"/>
      <c r="C27" s="252"/>
      <c r="D27" s="252"/>
      <c r="E27" s="252"/>
      <c r="F27" s="252"/>
      <c r="G27" s="123">
        <v>20</v>
      </c>
      <c r="H27" s="124">
        <f>H24+H25+H26</f>
        <v>-76764006</v>
      </c>
      <c r="I27" s="124">
        <f>I24+I25+I26</f>
        <v>-362714</v>
      </c>
    </row>
    <row r="28" spans="1:9" x14ac:dyDescent="0.25">
      <c r="A28" s="251" t="s">
        <v>189</v>
      </c>
      <c r="B28" s="251"/>
      <c r="C28" s="251"/>
      <c r="D28" s="251"/>
      <c r="E28" s="251"/>
      <c r="F28" s="251"/>
      <c r="G28" s="251"/>
      <c r="H28" s="251"/>
      <c r="I28" s="251"/>
    </row>
    <row r="29" spans="1:9" ht="30.6" customHeight="1" x14ac:dyDescent="0.25">
      <c r="A29" s="189" t="s">
        <v>190</v>
      </c>
      <c r="B29" s="189"/>
      <c r="C29" s="189"/>
      <c r="D29" s="189"/>
      <c r="E29" s="189"/>
      <c r="F29" s="189"/>
      <c r="G29" s="121">
        <v>21</v>
      </c>
      <c r="H29" s="125">
        <v>0</v>
      </c>
      <c r="I29" s="125">
        <v>0</v>
      </c>
    </row>
    <row r="30" spans="1:9" ht="12.75" customHeight="1" x14ac:dyDescent="0.25">
      <c r="A30" s="189" t="s">
        <v>191</v>
      </c>
      <c r="B30" s="189"/>
      <c r="C30" s="189"/>
      <c r="D30" s="189"/>
      <c r="E30" s="189"/>
      <c r="F30" s="189"/>
      <c r="G30" s="121">
        <v>22</v>
      </c>
      <c r="H30" s="125">
        <v>0</v>
      </c>
      <c r="I30" s="125">
        <v>0</v>
      </c>
    </row>
    <row r="31" spans="1:9" ht="12.75" customHeight="1" x14ac:dyDescent="0.25">
      <c r="A31" s="189" t="s">
        <v>192</v>
      </c>
      <c r="B31" s="189"/>
      <c r="C31" s="189"/>
      <c r="D31" s="189"/>
      <c r="E31" s="189"/>
      <c r="F31" s="189"/>
      <c r="G31" s="121">
        <v>23</v>
      </c>
      <c r="H31" s="125">
        <v>0</v>
      </c>
      <c r="I31" s="125">
        <v>736166</v>
      </c>
    </row>
    <row r="32" spans="1:9" ht="12.75" customHeight="1" x14ac:dyDescent="0.25">
      <c r="A32" s="189" t="s">
        <v>193</v>
      </c>
      <c r="B32" s="189"/>
      <c r="C32" s="189"/>
      <c r="D32" s="189"/>
      <c r="E32" s="189"/>
      <c r="F32" s="189"/>
      <c r="G32" s="121">
        <v>24</v>
      </c>
      <c r="H32" s="125">
        <v>0</v>
      </c>
      <c r="I32" s="125">
        <v>0</v>
      </c>
    </row>
    <row r="33" spans="1:9" ht="12.75" customHeight="1" x14ac:dyDescent="0.25">
      <c r="A33" s="189" t="s">
        <v>194</v>
      </c>
      <c r="B33" s="189"/>
      <c r="C33" s="189"/>
      <c r="D33" s="189"/>
      <c r="E33" s="189"/>
      <c r="F33" s="189"/>
      <c r="G33" s="121">
        <v>25</v>
      </c>
      <c r="H33" s="125">
        <v>0</v>
      </c>
      <c r="I33" s="125">
        <v>0</v>
      </c>
    </row>
    <row r="34" spans="1:9" ht="12.75" customHeight="1" x14ac:dyDescent="0.25">
      <c r="A34" s="189" t="s">
        <v>195</v>
      </c>
      <c r="B34" s="189"/>
      <c r="C34" s="189"/>
      <c r="D34" s="189"/>
      <c r="E34" s="189"/>
      <c r="F34" s="189"/>
      <c r="G34" s="121">
        <v>26</v>
      </c>
      <c r="H34" s="125">
        <v>0</v>
      </c>
      <c r="I34" s="125">
        <v>0</v>
      </c>
    </row>
    <row r="35" spans="1:9" ht="26.4" customHeight="1" x14ac:dyDescent="0.25">
      <c r="A35" s="247" t="s">
        <v>196</v>
      </c>
      <c r="B35" s="247"/>
      <c r="C35" s="247"/>
      <c r="D35" s="247"/>
      <c r="E35" s="247"/>
      <c r="F35" s="247"/>
      <c r="G35" s="123">
        <v>27</v>
      </c>
      <c r="H35" s="126">
        <f>H29+H30+H31+H32+H33+H34</f>
        <v>0</v>
      </c>
      <c r="I35" s="126">
        <f>I29+I30+I31+I32+I33+I34</f>
        <v>736166</v>
      </c>
    </row>
    <row r="36" spans="1:9" ht="22.95" customHeight="1" x14ac:dyDescent="0.25">
      <c r="A36" s="189" t="s">
        <v>197</v>
      </c>
      <c r="B36" s="189"/>
      <c r="C36" s="189"/>
      <c r="D36" s="189"/>
      <c r="E36" s="189"/>
      <c r="F36" s="189"/>
      <c r="G36" s="121">
        <v>28</v>
      </c>
      <c r="H36" s="125">
        <v>-21964640</v>
      </c>
      <c r="I36" s="125">
        <v>0</v>
      </c>
    </row>
    <row r="37" spans="1:9" ht="12.75" customHeight="1" x14ac:dyDescent="0.25">
      <c r="A37" s="189" t="s">
        <v>198</v>
      </c>
      <c r="B37" s="189"/>
      <c r="C37" s="189"/>
      <c r="D37" s="189"/>
      <c r="E37" s="189"/>
      <c r="F37" s="189"/>
      <c r="G37" s="121">
        <v>29</v>
      </c>
      <c r="H37" s="125">
        <v>0</v>
      </c>
      <c r="I37" s="125">
        <v>0</v>
      </c>
    </row>
    <row r="38" spans="1:9" ht="12.75" customHeight="1" x14ac:dyDescent="0.25">
      <c r="A38" s="189" t="s">
        <v>199</v>
      </c>
      <c r="B38" s="189"/>
      <c r="C38" s="189"/>
      <c r="D38" s="189"/>
      <c r="E38" s="189"/>
      <c r="F38" s="189"/>
      <c r="G38" s="121">
        <v>30</v>
      </c>
      <c r="H38" s="125">
        <v>0</v>
      </c>
      <c r="I38" s="125">
        <v>0</v>
      </c>
    </row>
    <row r="39" spans="1:9" ht="12.75" customHeight="1" x14ac:dyDescent="0.25">
      <c r="A39" s="189" t="s">
        <v>200</v>
      </c>
      <c r="B39" s="189"/>
      <c r="C39" s="189"/>
      <c r="D39" s="189"/>
      <c r="E39" s="189"/>
      <c r="F39" s="189"/>
      <c r="G39" s="121">
        <v>31</v>
      </c>
      <c r="H39" s="125">
        <v>0</v>
      </c>
      <c r="I39" s="125">
        <v>0</v>
      </c>
    </row>
    <row r="40" spans="1:9" ht="12.75" customHeight="1" x14ac:dyDescent="0.25">
      <c r="A40" s="189" t="s">
        <v>201</v>
      </c>
      <c r="B40" s="189"/>
      <c r="C40" s="189"/>
      <c r="D40" s="189"/>
      <c r="E40" s="189"/>
      <c r="F40" s="189"/>
      <c r="G40" s="121">
        <v>32</v>
      </c>
      <c r="H40" s="125">
        <v>0</v>
      </c>
      <c r="I40" s="125">
        <v>0</v>
      </c>
    </row>
    <row r="41" spans="1:9" ht="24" customHeight="1" x14ac:dyDescent="0.25">
      <c r="A41" s="247" t="s">
        <v>202</v>
      </c>
      <c r="B41" s="247"/>
      <c r="C41" s="247"/>
      <c r="D41" s="247"/>
      <c r="E41" s="247"/>
      <c r="F41" s="247"/>
      <c r="G41" s="123">
        <v>33</v>
      </c>
      <c r="H41" s="126">
        <f>H36+H37+H38+H39+H40</f>
        <v>-21964640</v>
      </c>
      <c r="I41" s="126">
        <f>I36+I37+I38+I39+I40</f>
        <v>0</v>
      </c>
    </row>
    <row r="42" spans="1:9" ht="29.4" customHeight="1" x14ac:dyDescent="0.25">
      <c r="A42" s="252" t="s">
        <v>203</v>
      </c>
      <c r="B42" s="252"/>
      <c r="C42" s="252"/>
      <c r="D42" s="252"/>
      <c r="E42" s="252"/>
      <c r="F42" s="252"/>
      <c r="G42" s="123">
        <v>34</v>
      </c>
      <c r="H42" s="126">
        <f>H35+H41</f>
        <v>-21964640</v>
      </c>
      <c r="I42" s="126">
        <f>I35+I41</f>
        <v>736166</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1">
        <v>35</v>
      </c>
      <c r="H44" s="125">
        <v>0</v>
      </c>
      <c r="I44" s="125">
        <v>0</v>
      </c>
    </row>
    <row r="45" spans="1:9" ht="25.2" customHeight="1" x14ac:dyDescent="0.25">
      <c r="A45" s="189" t="s">
        <v>206</v>
      </c>
      <c r="B45" s="189"/>
      <c r="C45" s="189"/>
      <c r="D45" s="189"/>
      <c r="E45" s="189"/>
      <c r="F45" s="189"/>
      <c r="G45" s="121">
        <v>36</v>
      </c>
      <c r="H45" s="125">
        <v>0</v>
      </c>
      <c r="I45" s="125">
        <v>0</v>
      </c>
    </row>
    <row r="46" spans="1:9" ht="12.75" customHeight="1" x14ac:dyDescent="0.25">
      <c r="A46" s="189" t="s">
        <v>207</v>
      </c>
      <c r="B46" s="189"/>
      <c r="C46" s="189"/>
      <c r="D46" s="189"/>
      <c r="E46" s="189"/>
      <c r="F46" s="189"/>
      <c r="G46" s="121">
        <v>37</v>
      </c>
      <c r="H46" s="125">
        <v>21998341</v>
      </c>
      <c r="I46" s="125">
        <v>29960698</v>
      </c>
    </row>
    <row r="47" spans="1:9" ht="12.75" customHeight="1" x14ac:dyDescent="0.25">
      <c r="A47" s="189" t="s">
        <v>208</v>
      </c>
      <c r="B47" s="189"/>
      <c r="C47" s="189"/>
      <c r="D47" s="189"/>
      <c r="E47" s="189"/>
      <c r="F47" s="189"/>
      <c r="G47" s="121">
        <v>38</v>
      </c>
      <c r="H47" s="125">
        <v>0</v>
      </c>
      <c r="I47" s="125">
        <v>0</v>
      </c>
    </row>
    <row r="48" spans="1:9" ht="22.2" customHeight="1" x14ac:dyDescent="0.25">
      <c r="A48" s="247" t="s">
        <v>209</v>
      </c>
      <c r="B48" s="247"/>
      <c r="C48" s="247"/>
      <c r="D48" s="247"/>
      <c r="E48" s="247"/>
      <c r="F48" s="247"/>
      <c r="G48" s="123">
        <v>39</v>
      </c>
      <c r="H48" s="126">
        <f>H44+H45+H46+H47</f>
        <v>21998341</v>
      </c>
      <c r="I48" s="126">
        <f>I44+I45+I46+I47</f>
        <v>29960698</v>
      </c>
    </row>
    <row r="49" spans="1:9" ht="24.6" customHeight="1" x14ac:dyDescent="0.25">
      <c r="A49" s="189" t="s">
        <v>306</v>
      </c>
      <c r="B49" s="189"/>
      <c r="C49" s="189"/>
      <c r="D49" s="189"/>
      <c r="E49" s="189"/>
      <c r="F49" s="189"/>
      <c r="G49" s="121">
        <v>40</v>
      </c>
      <c r="H49" s="125">
        <v>0</v>
      </c>
      <c r="I49" s="125">
        <v>0</v>
      </c>
    </row>
    <row r="50" spans="1:9" ht="12.75" customHeight="1" x14ac:dyDescent="0.25">
      <c r="A50" s="189" t="s">
        <v>210</v>
      </c>
      <c r="B50" s="189"/>
      <c r="C50" s="189"/>
      <c r="D50" s="189"/>
      <c r="E50" s="189"/>
      <c r="F50" s="189"/>
      <c r="G50" s="121">
        <v>41</v>
      </c>
      <c r="H50" s="125">
        <v>0</v>
      </c>
      <c r="I50" s="125">
        <v>-6656567</v>
      </c>
    </row>
    <row r="51" spans="1:9" ht="12.75" customHeight="1" x14ac:dyDescent="0.25">
      <c r="A51" s="189" t="s">
        <v>211</v>
      </c>
      <c r="B51" s="189"/>
      <c r="C51" s="189"/>
      <c r="D51" s="189"/>
      <c r="E51" s="189"/>
      <c r="F51" s="189"/>
      <c r="G51" s="121">
        <v>42</v>
      </c>
      <c r="H51" s="125">
        <v>0</v>
      </c>
      <c r="I51" s="125">
        <v>0</v>
      </c>
    </row>
    <row r="52" spans="1:9" ht="22.95" customHeight="1" x14ac:dyDescent="0.25">
      <c r="A52" s="189" t="s">
        <v>212</v>
      </c>
      <c r="B52" s="189"/>
      <c r="C52" s="189"/>
      <c r="D52" s="189"/>
      <c r="E52" s="189"/>
      <c r="F52" s="189"/>
      <c r="G52" s="121">
        <v>43</v>
      </c>
      <c r="H52" s="125">
        <v>0</v>
      </c>
      <c r="I52" s="125">
        <v>0</v>
      </c>
    </row>
    <row r="53" spans="1:9" ht="12.75" customHeight="1" x14ac:dyDescent="0.25">
      <c r="A53" s="189" t="s">
        <v>213</v>
      </c>
      <c r="B53" s="189"/>
      <c r="C53" s="189"/>
      <c r="D53" s="189"/>
      <c r="E53" s="189"/>
      <c r="F53" s="189"/>
      <c r="G53" s="121">
        <v>44</v>
      </c>
      <c r="H53" s="125">
        <v>0</v>
      </c>
      <c r="I53" s="125">
        <v>0</v>
      </c>
    </row>
    <row r="54" spans="1:9" ht="30.6" customHeight="1" x14ac:dyDescent="0.25">
      <c r="A54" s="247" t="s">
        <v>214</v>
      </c>
      <c r="B54" s="247"/>
      <c r="C54" s="247"/>
      <c r="D54" s="247"/>
      <c r="E54" s="247"/>
      <c r="F54" s="247"/>
      <c r="G54" s="123">
        <v>45</v>
      </c>
      <c r="H54" s="126">
        <f>H49+H50+H51+H52+H53</f>
        <v>0</v>
      </c>
      <c r="I54" s="126">
        <f>I49+I50+I51+I52+I53</f>
        <v>-6656567</v>
      </c>
    </row>
    <row r="55" spans="1:9" ht="29.4" customHeight="1" x14ac:dyDescent="0.25">
      <c r="A55" s="252" t="s">
        <v>215</v>
      </c>
      <c r="B55" s="252"/>
      <c r="C55" s="252"/>
      <c r="D55" s="252"/>
      <c r="E55" s="252"/>
      <c r="F55" s="252"/>
      <c r="G55" s="123">
        <v>46</v>
      </c>
      <c r="H55" s="126">
        <f>H48+H54</f>
        <v>21998341</v>
      </c>
      <c r="I55" s="126">
        <f>I48+I54</f>
        <v>23304131</v>
      </c>
    </row>
    <row r="56" spans="1:9" x14ac:dyDescent="0.25">
      <c r="A56" s="189" t="s">
        <v>216</v>
      </c>
      <c r="B56" s="189"/>
      <c r="C56" s="189"/>
      <c r="D56" s="189"/>
      <c r="E56" s="189"/>
      <c r="F56" s="189"/>
      <c r="G56" s="121">
        <v>47</v>
      </c>
      <c r="H56" s="125">
        <v>0</v>
      </c>
      <c r="I56" s="125">
        <v>0</v>
      </c>
    </row>
    <row r="57" spans="1:9" ht="26.4" customHeight="1" x14ac:dyDescent="0.25">
      <c r="A57" s="252" t="s">
        <v>217</v>
      </c>
      <c r="B57" s="252"/>
      <c r="C57" s="252"/>
      <c r="D57" s="252"/>
      <c r="E57" s="252"/>
      <c r="F57" s="252"/>
      <c r="G57" s="123">
        <v>48</v>
      </c>
      <c r="H57" s="126">
        <f>H27+H42+H55+H56</f>
        <v>-76730305</v>
      </c>
      <c r="I57" s="126">
        <f>I27+I42+I55+I56</f>
        <v>23677583</v>
      </c>
    </row>
    <row r="58" spans="1:9" x14ac:dyDescent="0.25">
      <c r="A58" s="253" t="s">
        <v>218</v>
      </c>
      <c r="B58" s="253"/>
      <c r="C58" s="253"/>
      <c r="D58" s="253"/>
      <c r="E58" s="253"/>
      <c r="F58" s="253"/>
      <c r="G58" s="121">
        <v>49</v>
      </c>
      <c r="H58" s="125">
        <v>83320627</v>
      </c>
      <c r="I58" s="125">
        <v>5418617</v>
      </c>
    </row>
    <row r="59" spans="1:9" ht="31.2" customHeight="1" x14ac:dyDescent="0.25">
      <c r="A59" s="252" t="s">
        <v>219</v>
      </c>
      <c r="B59" s="252"/>
      <c r="C59" s="252"/>
      <c r="D59" s="252"/>
      <c r="E59" s="252"/>
      <c r="F59" s="252"/>
      <c r="G59" s="123">
        <v>50</v>
      </c>
      <c r="H59" s="126">
        <f>H57+H58</f>
        <v>6590322</v>
      </c>
      <c r="I59" s="126">
        <f>I57+I58</f>
        <v>29096200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110" zoomScaleNormal="100" workbookViewId="0">
      <selection activeCell="A37" sqref="A37:I3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220</v>
      </c>
      <c r="B1" s="242"/>
      <c r="C1" s="242"/>
      <c r="D1" s="242"/>
      <c r="E1" s="242"/>
      <c r="F1" s="242"/>
      <c r="G1" s="242"/>
      <c r="H1" s="242"/>
      <c r="I1" s="242"/>
    </row>
    <row r="2" spans="1:9" ht="12.75" customHeight="1" x14ac:dyDescent="0.25">
      <c r="A2" s="243" t="s">
        <v>465</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462</v>
      </c>
      <c r="B4" s="199"/>
      <c r="C4" s="199"/>
      <c r="D4" s="199"/>
      <c r="E4" s="199"/>
      <c r="F4" s="199"/>
      <c r="G4" s="199"/>
      <c r="H4" s="199"/>
      <c r="I4" s="200"/>
    </row>
    <row r="5" spans="1:9" ht="22.8"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29">
        <v>0</v>
      </c>
      <c r="I9" s="29">
        <v>0</v>
      </c>
    </row>
    <row r="10" spans="1:9" x14ac:dyDescent="0.25">
      <c r="A10" s="258" t="s">
        <v>223</v>
      </c>
      <c r="B10" s="258"/>
      <c r="C10" s="258"/>
      <c r="D10" s="258"/>
      <c r="E10" s="258"/>
      <c r="F10" s="258"/>
      <c r="G10" s="21">
        <v>3</v>
      </c>
      <c r="H10" s="29">
        <v>0</v>
      </c>
      <c r="I10" s="29">
        <v>0</v>
      </c>
    </row>
    <row r="11" spans="1:9" x14ac:dyDescent="0.25">
      <c r="A11" s="258" t="s">
        <v>224</v>
      </c>
      <c r="B11" s="258"/>
      <c r="C11" s="258"/>
      <c r="D11" s="258"/>
      <c r="E11" s="258"/>
      <c r="F11" s="258"/>
      <c r="G11" s="21">
        <v>4</v>
      </c>
      <c r="H11" s="29">
        <v>0</v>
      </c>
      <c r="I11" s="29">
        <v>0</v>
      </c>
    </row>
    <row r="12" spans="1:9" x14ac:dyDescent="0.25">
      <c r="A12" s="258" t="s">
        <v>394</v>
      </c>
      <c r="B12" s="258"/>
      <c r="C12" s="258"/>
      <c r="D12" s="258"/>
      <c r="E12" s="258"/>
      <c r="F12" s="258"/>
      <c r="G12" s="21">
        <v>5</v>
      </c>
      <c r="H12" s="29">
        <v>0</v>
      </c>
      <c r="I12" s="29">
        <v>0</v>
      </c>
    </row>
    <row r="13" spans="1:9" x14ac:dyDescent="0.25">
      <c r="A13" s="266" t="s">
        <v>395</v>
      </c>
      <c r="B13" s="266"/>
      <c r="C13" s="266"/>
      <c r="D13" s="266"/>
      <c r="E13" s="266"/>
      <c r="F13" s="266"/>
      <c r="G13" s="111">
        <v>6</v>
      </c>
      <c r="H13" s="114">
        <f>SUM(H8:H12)</f>
        <v>0</v>
      </c>
      <c r="I13" s="114">
        <f>SUM(I8:I12)</f>
        <v>0</v>
      </c>
    </row>
    <row r="14" spans="1:9" ht="12.75" customHeight="1" x14ac:dyDescent="0.25">
      <c r="A14" s="258" t="s">
        <v>396</v>
      </c>
      <c r="B14" s="258"/>
      <c r="C14" s="258"/>
      <c r="D14" s="258"/>
      <c r="E14" s="258"/>
      <c r="F14" s="258"/>
      <c r="G14" s="21">
        <v>7</v>
      </c>
      <c r="H14" s="29">
        <v>0</v>
      </c>
      <c r="I14" s="29">
        <v>0</v>
      </c>
    </row>
    <row r="15" spans="1:9" ht="12.75" customHeight="1" x14ac:dyDescent="0.25">
      <c r="A15" s="258" t="s">
        <v>397</v>
      </c>
      <c r="B15" s="258"/>
      <c r="C15" s="258"/>
      <c r="D15" s="258"/>
      <c r="E15" s="258"/>
      <c r="F15" s="258"/>
      <c r="G15" s="21">
        <v>8</v>
      </c>
      <c r="H15" s="29">
        <v>0</v>
      </c>
      <c r="I15" s="29">
        <v>0</v>
      </c>
    </row>
    <row r="16" spans="1:9" ht="12.75" customHeight="1" x14ac:dyDescent="0.25">
      <c r="A16" s="258" t="s">
        <v>398</v>
      </c>
      <c r="B16" s="258"/>
      <c r="C16" s="258"/>
      <c r="D16" s="258"/>
      <c r="E16" s="258"/>
      <c r="F16" s="258"/>
      <c r="G16" s="21">
        <v>9</v>
      </c>
      <c r="H16" s="29">
        <v>0</v>
      </c>
      <c r="I16" s="29">
        <v>0</v>
      </c>
    </row>
    <row r="17" spans="1:9" ht="12.75" customHeight="1" x14ac:dyDescent="0.25">
      <c r="A17" s="258" t="s">
        <v>399</v>
      </c>
      <c r="B17" s="258"/>
      <c r="C17" s="258"/>
      <c r="D17" s="258"/>
      <c r="E17" s="258"/>
      <c r="F17" s="258"/>
      <c r="G17" s="21">
        <v>10</v>
      </c>
      <c r="H17" s="29">
        <v>0</v>
      </c>
      <c r="I17" s="29">
        <v>0</v>
      </c>
    </row>
    <row r="18" spans="1:9" ht="12.75" customHeight="1" x14ac:dyDescent="0.25">
      <c r="A18" s="258" t="s">
        <v>400</v>
      </c>
      <c r="B18" s="258"/>
      <c r="C18" s="258"/>
      <c r="D18" s="258"/>
      <c r="E18" s="258"/>
      <c r="F18" s="258"/>
      <c r="G18" s="21">
        <v>11</v>
      </c>
      <c r="H18" s="29">
        <v>0</v>
      </c>
      <c r="I18" s="29">
        <v>0</v>
      </c>
    </row>
    <row r="19" spans="1:9" ht="12.75" customHeight="1" x14ac:dyDescent="0.25">
      <c r="A19" s="258" t="s">
        <v>401</v>
      </c>
      <c r="B19" s="258"/>
      <c r="C19" s="258"/>
      <c r="D19" s="258"/>
      <c r="E19" s="258"/>
      <c r="F19" s="258"/>
      <c r="G19" s="21">
        <v>12</v>
      </c>
      <c r="H19" s="29">
        <v>0</v>
      </c>
      <c r="I19" s="29">
        <v>0</v>
      </c>
    </row>
    <row r="20" spans="1:9" ht="26.25" customHeight="1" x14ac:dyDescent="0.25">
      <c r="A20" s="266" t="s">
        <v>402</v>
      </c>
      <c r="B20" s="266"/>
      <c r="C20" s="266"/>
      <c r="D20" s="266"/>
      <c r="E20" s="266"/>
      <c r="F20" s="266"/>
      <c r="G20" s="111">
        <v>13</v>
      </c>
      <c r="H20" s="114">
        <f>SUM(H14:H19)</f>
        <v>0</v>
      </c>
      <c r="I20" s="114">
        <f>SUM(I14:I19)</f>
        <v>0</v>
      </c>
    </row>
    <row r="21" spans="1:9" ht="27.6" customHeight="1" x14ac:dyDescent="0.25">
      <c r="A21" s="264" t="s">
        <v>403</v>
      </c>
      <c r="B21" s="264"/>
      <c r="C21" s="264"/>
      <c r="D21" s="264"/>
      <c r="E21" s="264"/>
      <c r="F21" s="264"/>
      <c r="G21" s="112">
        <v>14</v>
      </c>
      <c r="H21" s="30">
        <f>H13+H20</f>
        <v>0</v>
      </c>
      <c r="I21" s="30">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29">
        <v>0</v>
      </c>
      <c r="I24" s="29">
        <v>0</v>
      </c>
    </row>
    <row r="25" spans="1:9" ht="12.75" customHeight="1" x14ac:dyDescent="0.25">
      <c r="A25" s="258" t="s">
        <v>227</v>
      </c>
      <c r="B25" s="258"/>
      <c r="C25" s="258"/>
      <c r="D25" s="258"/>
      <c r="E25" s="258"/>
      <c r="F25" s="258"/>
      <c r="G25" s="20">
        <v>17</v>
      </c>
      <c r="H25" s="29">
        <v>0</v>
      </c>
      <c r="I25" s="29">
        <v>0</v>
      </c>
    </row>
    <row r="26" spans="1:9" ht="12.75" customHeight="1" x14ac:dyDescent="0.25">
      <c r="A26" s="258" t="s">
        <v>228</v>
      </c>
      <c r="B26" s="258"/>
      <c r="C26" s="258"/>
      <c r="D26" s="258"/>
      <c r="E26" s="258"/>
      <c r="F26" s="258"/>
      <c r="G26" s="20">
        <v>18</v>
      </c>
      <c r="H26" s="29">
        <v>0</v>
      </c>
      <c r="I26" s="29">
        <v>0</v>
      </c>
    </row>
    <row r="27" spans="1:9" ht="12.75" customHeight="1" x14ac:dyDescent="0.25">
      <c r="A27" s="258" t="s">
        <v>229</v>
      </c>
      <c r="B27" s="258"/>
      <c r="C27" s="258"/>
      <c r="D27" s="258"/>
      <c r="E27" s="258"/>
      <c r="F27" s="258"/>
      <c r="G27" s="20">
        <v>19</v>
      </c>
      <c r="H27" s="29">
        <v>0</v>
      </c>
      <c r="I27" s="29">
        <v>0</v>
      </c>
    </row>
    <row r="28" spans="1:9" ht="12.75" customHeight="1" x14ac:dyDescent="0.25">
      <c r="A28" s="258" t="s">
        <v>230</v>
      </c>
      <c r="B28" s="258"/>
      <c r="C28" s="258"/>
      <c r="D28" s="258"/>
      <c r="E28" s="258"/>
      <c r="F28" s="258"/>
      <c r="G28" s="20">
        <v>20</v>
      </c>
      <c r="H28" s="29">
        <v>0</v>
      </c>
      <c r="I28" s="29">
        <v>0</v>
      </c>
    </row>
    <row r="29" spans="1:9" ht="24" customHeight="1" x14ac:dyDescent="0.25">
      <c r="A29" s="259" t="s">
        <v>404</v>
      </c>
      <c r="B29" s="259"/>
      <c r="C29" s="259"/>
      <c r="D29" s="259"/>
      <c r="E29" s="259"/>
      <c r="F29" s="259"/>
      <c r="G29" s="111">
        <v>21</v>
      </c>
      <c r="H29" s="115">
        <f>SUM(H23:H28)</f>
        <v>0</v>
      </c>
      <c r="I29" s="115">
        <f>SUM(I23:I28)</f>
        <v>0</v>
      </c>
    </row>
    <row r="30" spans="1:9" ht="27" customHeight="1" x14ac:dyDescent="0.25">
      <c r="A30" s="258" t="s">
        <v>231</v>
      </c>
      <c r="B30" s="258"/>
      <c r="C30" s="258"/>
      <c r="D30" s="258"/>
      <c r="E30" s="258"/>
      <c r="F30" s="258"/>
      <c r="G30" s="21">
        <v>22</v>
      </c>
      <c r="H30" s="29">
        <v>0</v>
      </c>
      <c r="I30" s="29">
        <v>0</v>
      </c>
    </row>
    <row r="31" spans="1:9" ht="12.75" customHeight="1" x14ac:dyDescent="0.25">
      <c r="A31" s="258" t="s">
        <v>232</v>
      </c>
      <c r="B31" s="258"/>
      <c r="C31" s="258"/>
      <c r="D31" s="258"/>
      <c r="E31" s="258"/>
      <c r="F31" s="258"/>
      <c r="G31" s="21">
        <v>23</v>
      </c>
      <c r="H31" s="29">
        <v>0</v>
      </c>
      <c r="I31" s="29">
        <v>0</v>
      </c>
    </row>
    <row r="32" spans="1:9" ht="12.75" customHeight="1" x14ac:dyDescent="0.25">
      <c r="A32" s="258" t="s">
        <v>405</v>
      </c>
      <c r="B32" s="258"/>
      <c r="C32" s="258"/>
      <c r="D32" s="258"/>
      <c r="E32" s="258"/>
      <c r="F32" s="258"/>
      <c r="G32" s="21">
        <v>24</v>
      </c>
      <c r="H32" s="29">
        <v>0</v>
      </c>
      <c r="I32" s="29">
        <v>0</v>
      </c>
    </row>
    <row r="33" spans="1:9" ht="12.75" customHeight="1" x14ac:dyDescent="0.25">
      <c r="A33" s="258" t="s">
        <v>233</v>
      </c>
      <c r="B33" s="258"/>
      <c r="C33" s="258"/>
      <c r="D33" s="258"/>
      <c r="E33" s="258"/>
      <c r="F33" s="258"/>
      <c r="G33" s="21">
        <v>25</v>
      </c>
      <c r="H33" s="29">
        <v>0</v>
      </c>
      <c r="I33" s="29">
        <v>0</v>
      </c>
    </row>
    <row r="34" spans="1:9" ht="12.75" customHeight="1" x14ac:dyDescent="0.25">
      <c r="A34" s="258" t="s">
        <v>234</v>
      </c>
      <c r="B34" s="258"/>
      <c r="C34" s="258"/>
      <c r="D34" s="258"/>
      <c r="E34" s="258"/>
      <c r="F34" s="258"/>
      <c r="G34" s="21">
        <v>26</v>
      </c>
      <c r="H34" s="29">
        <v>0</v>
      </c>
      <c r="I34" s="29">
        <v>0</v>
      </c>
    </row>
    <row r="35" spans="1:9" ht="25.95" customHeight="1" x14ac:dyDescent="0.25">
      <c r="A35" s="259" t="s">
        <v>406</v>
      </c>
      <c r="B35" s="259"/>
      <c r="C35" s="259"/>
      <c r="D35" s="259"/>
      <c r="E35" s="259"/>
      <c r="F35" s="259"/>
      <c r="G35" s="111">
        <v>27</v>
      </c>
      <c r="H35" s="115">
        <f>SUM(H30:H34)</f>
        <v>0</v>
      </c>
      <c r="I35" s="115">
        <f>SUM(I30:I34)</f>
        <v>0</v>
      </c>
    </row>
    <row r="36" spans="1:9" ht="28.2" customHeight="1" x14ac:dyDescent="0.25">
      <c r="A36" s="264" t="s">
        <v>407</v>
      </c>
      <c r="B36" s="264"/>
      <c r="C36" s="264"/>
      <c r="D36" s="264"/>
      <c r="E36" s="264"/>
      <c r="F36" s="264"/>
      <c r="G36" s="112">
        <v>28</v>
      </c>
      <c r="H36" s="116">
        <f>H29+H35</f>
        <v>0</v>
      </c>
      <c r="I36" s="116">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 customHeight="1" x14ac:dyDescent="0.25">
      <c r="A39" s="257" t="s">
        <v>236</v>
      </c>
      <c r="B39" s="257"/>
      <c r="C39" s="257"/>
      <c r="D39" s="257"/>
      <c r="E39" s="257"/>
      <c r="F39" s="257"/>
      <c r="G39" s="21">
        <v>30</v>
      </c>
      <c r="H39" s="29">
        <v>0</v>
      </c>
      <c r="I39" s="29">
        <v>0</v>
      </c>
    </row>
    <row r="40" spans="1:9" ht="12.75" customHeight="1" x14ac:dyDescent="0.25">
      <c r="A40" s="257" t="s">
        <v>237</v>
      </c>
      <c r="B40" s="257"/>
      <c r="C40" s="257"/>
      <c r="D40" s="257"/>
      <c r="E40" s="257"/>
      <c r="F40" s="257"/>
      <c r="G40" s="21">
        <v>31</v>
      </c>
      <c r="H40" s="29">
        <v>0</v>
      </c>
      <c r="I40" s="29">
        <v>0</v>
      </c>
    </row>
    <row r="41" spans="1:9" ht="12.75" customHeight="1" x14ac:dyDescent="0.25">
      <c r="A41" s="257" t="s">
        <v>238</v>
      </c>
      <c r="B41" s="257"/>
      <c r="C41" s="257"/>
      <c r="D41" s="257"/>
      <c r="E41" s="257"/>
      <c r="F41" s="257"/>
      <c r="G41" s="21">
        <v>32</v>
      </c>
      <c r="H41" s="29">
        <v>0</v>
      </c>
      <c r="I41" s="29">
        <v>0</v>
      </c>
    </row>
    <row r="42" spans="1:9" ht="25.95" customHeight="1" x14ac:dyDescent="0.25">
      <c r="A42" s="259" t="s">
        <v>408</v>
      </c>
      <c r="B42" s="259"/>
      <c r="C42" s="259"/>
      <c r="D42" s="259"/>
      <c r="E42" s="259"/>
      <c r="F42" s="259"/>
      <c r="G42" s="111">
        <v>33</v>
      </c>
      <c r="H42" s="115">
        <f>H41+H40+H39+H38</f>
        <v>0</v>
      </c>
      <c r="I42" s="115">
        <f>I41+I40+I39+I38</f>
        <v>0</v>
      </c>
    </row>
    <row r="43" spans="1:9" ht="24.6" customHeight="1" x14ac:dyDescent="0.25">
      <c r="A43" s="257" t="s">
        <v>239</v>
      </c>
      <c r="B43" s="257"/>
      <c r="C43" s="257"/>
      <c r="D43" s="257"/>
      <c r="E43" s="257"/>
      <c r="F43" s="257"/>
      <c r="G43" s="21">
        <v>34</v>
      </c>
      <c r="H43" s="29">
        <v>0</v>
      </c>
      <c r="I43" s="29">
        <v>0</v>
      </c>
    </row>
    <row r="44" spans="1:9" ht="12.75" customHeight="1" x14ac:dyDescent="0.25">
      <c r="A44" s="257" t="s">
        <v>240</v>
      </c>
      <c r="B44" s="257"/>
      <c r="C44" s="257"/>
      <c r="D44" s="257"/>
      <c r="E44" s="257"/>
      <c r="F44" s="257"/>
      <c r="G44" s="21">
        <v>35</v>
      </c>
      <c r="H44" s="29">
        <v>0</v>
      </c>
      <c r="I44" s="29">
        <v>0</v>
      </c>
    </row>
    <row r="45" spans="1:9" ht="12.75" customHeight="1" x14ac:dyDescent="0.25">
      <c r="A45" s="257" t="s">
        <v>241</v>
      </c>
      <c r="B45" s="257"/>
      <c r="C45" s="257"/>
      <c r="D45" s="257"/>
      <c r="E45" s="257"/>
      <c r="F45" s="257"/>
      <c r="G45" s="21">
        <v>36</v>
      </c>
      <c r="H45" s="29">
        <v>0</v>
      </c>
      <c r="I45" s="29">
        <v>0</v>
      </c>
    </row>
    <row r="46" spans="1:9" ht="21" customHeight="1" x14ac:dyDescent="0.25">
      <c r="A46" s="257" t="s">
        <v>242</v>
      </c>
      <c r="B46" s="257"/>
      <c r="C46" s="257"/>
      <c r="D46" s="257"/>
      <c r="E46" s="257"/>
      <c r="F46" s="257"/>
      <c r="G46" s="21">
        <v>37</v>
      </c>
      <c r="H46" s="29">
        <v>0</v>
      </c>
      <c r="I46" s="29">
        <v>0</v>
      </c>
    </row>
    <row r="47" spans="1:9" ht="12.75" customHeight="1" x14ac:dyDescent="0.25">
      <c r="A47" s="257" t="s">
        <v>243</v>
      </c>
      <c r="B47" s="257"/>
      <c r="C47" s="257"/>
      <c r="D47" s="257"/>
      <c r="E47" s="257"/>
      <c r="F47" s="257"/>
      <c r="G47" s="21">
        <v>38</v>
      </c>
      <c r="H47" s="29">
        <v>0</v>
      </c>
      <c r="I47" s="29">
        <v>0</v>
      </c>
    </row>
    <row r="48" spans="1:9" ht="22.95" customHeight="1" x14ac:dyDescent="0.25">
      <c r="A48" s="259" t="s">
        <v>409</v>
      </c>
      <c r="B48" s="259"/>
      <c r="C48" s="259"/>
      <c r="D48" s="259"/>
      <c r="E48" s="259"/>
      <c r="F48" s="259"/>
      <c r="G48" s="111">
        <v>39</v>
      </c>
      <c r="H48" s="115">
        <f>H47+H46+H45+H44+H43</f>
        <v>0</v>
      </c>
      <c r="I48" s="115">
        <f>I47+I46+I45+I44+I43</f>
        <v>0</v>
      </c>
    </row>
    <row r="49" spans="1:9" ht="25.95" customHeight="1" x14ac:dyDescent="0.25">
      <c r="A49" s="270" t="s">
        <v>444</v>
      </c>
      <c r="B49" s="270"/>
      <c r="C49" s="270"/>
      <c r="D49" s="270"/>
      <c r="E49" s="270"/>
      <c r="F49" s="270"/>
      <c r="G49" s="111">
        <v>40</v>
      </c>
      <c r="H49" s="115">
        <f>H48+H42</f>
        <v>0</v>
      </c>
      <c r="I49" s="115">
        <f>I48+I42</f>
        <v>0</v>
      </c>
    </row>
    <row r="50" spans="1:9" ht="12.75" customHeight="1" x14ac:dyDescent="0.25">
      <c r="A50" s="258" t="s">
        <v>244</v>
      </c>
      <c r="B50" s="258"/>
      <c r="C50" s="258"/>
      <c r="D50" s="258"/>
      <c r="E50" s="258"/>
      <c r="F50" s="258"/>
      <c r="G50" s="21">
        <v>41</v>
      </c>
      <c r="H50" s="29">
        <v>0</v>
      </c>
      <c r="I50" s="29">
        <v>0</v>
      </c>
    </row>
    <row r="51" spans="1:9" ht="25.95" customHeight="1" x14ac:dyDescent="0.25">
      <c r="A51" s="270" t="s">
        <v>410</v>
      </c>
      <c r="B51" s="270"/>
      <c r="C51" s="270"/>
      <c r="D51" s="270"/>
      <c r="E51" s="270"/>
      <c r="F51" s="270"/>
      <c r="G51" s="111">
        <v>42</v>
      </c>
      <c r="H51" s="115">
        <f>H21+H36+H49+H50</f>
        <v>0</v>
      </c>
      <c r="I51" s="115">
        <f>I21+I36+I49+I50</f>
        <v>0</v>
      </c>
    </row>
    <row r="52" spans="1:9" ht="12.75" customHeight="1" x14ac:dyDescent="0.25">
      <c r="A52" s="274" t="s">
        <v>218</v>
      </c>
      <c r="B52" s="274"/>
      <c r="C52" s="274"/>
      <c r="D52" s="274"/>
      <c r="E52" s="274"/>
      <c r="F52" s="274"/>
      <c r="G52" s="21">
        <v>43</v>
      </c>
      <c r="H52" s="29">
        <v>0</v>
      </c>
      <c r="I52" s="29">
        <v>0</v>
      </c>
    </row>
    <row r="53" spans="1:9" ht="31.95" customHeight="1" x14ac:dyDescent="0.25">
      <c r="A53" s="269" t="s">
        <v>411</v>
      </c>
      <c r="B53" s="269"/>
      <c r="C53" s="269"/>
      <c r="D53" s="269"/>
      <c r="E53" s="269"/>
      <c r="F53" s="26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4" zoomScale="80" zoomScaleNormal="100" zoomScaleSheetLayoutView="80" workbookViewId="0">
      <selection activeCell="T71" sqref="T71"/>
    </sheetView>
  </sheetViews>
  <sheetFormatPr defaultRowHeight="13.2" x14ac:dyDescent="0.25"/>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31"/>
    </row>
    <row r="2" spans="1:25" ht="15.6" x14ac:dyDescent="0.25">
      <c r="A2" s="2"/>
      <c r="B2" s="3"/>
      <c r="C2" s="277" t="s">
        <v>246</v>
      </c>
      <c r="D2" s="277"/>
      <c r="E2" s="9">
        <v>44197</v>
      </c>
      <c r="F2" s="4" t="s">
        <v>0</v>
      </c>
      <c r="G2" s="9">
        <v>44377</v>
      </c>
      <c r="H2" s="33"/>
      <c r="I2" s="33"/>
      <c r="J2" s="33"/>
      <c r="K2" s="34"/>
      <c r="X2" s="35"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287"/>
      <c r="Y4" s="289"/>
    </row>
    <row r="5" spans="1:25" ht="20.399999999999999" x14ac:dyDescent="0.25">
      <c r="A5" s="290">
        <v>1</v>
      </c>
      <c r="B5" s="291"/>
      <c r="C5" s="291"/>
      <c r="D5" s="291"/>
      <c r="E5" s="291"/>
      <c r="F5" s="29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0">
        <v>85780500</v>
      </c>
      <c r="I7" s="40">
        <v>295848800</v>
      </c>
      <c r="J7" s="40">
        <v>0</v>
      </c>
      <c r="K7" s="40">
        <v>0</v>
      </c>
      <c r="L7" s="40">
        <v>0</v>
      </c>
      <c r="M7" s="40">
        <v>0</v>
      </c>
      <c r="N7" s="40">
        <v>0</v>
      </c>
      <c r="O7" s="40">
        <v>0</v>
      </c>
      <c r="P7" s="40">
        <v>0</v>
      </c>
      <c r="Q7" s="40">
        <v>0</v>
      </c>
      <c r="R7" s="40">
        <v>0</v>
      </c>
      <c r="S7" s="40">
        <v>0</v>
      </c>
      <c r="T7" s="40">
        <v>0</v>
      </c>
      <c r="U7" s="40">
        <v>8324166</v>
      </c>
      <c r="V7" s="40">
        <v>0</v>
      </c>
      <c r="W7" s="41">
        <f>H7+I7+J7+K7-L7+M7+N7+O7+P7+Q7+R7+U7+V7+S7+T7</f>
        <v>389953466</v>
      </c>
      <c r="X7" s="40">
        <v>0</v>
      </c>
      <c r="Y7" s="41">
        <f>W7+X7</f>
        <v>389953466</v>
      </c>
    </row>
    <row r="8" spans="1:25" x14ac:dyDescent="0.25">
      <c r="A8" s="278" t="s">
        <v>265</v>
      </c>
      <c r="B8" s="278"/>
      <c r="C8" s="278"/>
      <c r="D8" s="278"/>
      <c r="E8" s="278"/>
      <c r="F8" s="27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78" t="s">
        <v>266</v>
      </c>
      <c r="B9" s="278"/>
      <c r="C9" s="278"/>
      <c r="D9" s="278"/>
      <c r="E9" s="278"/>
      <c r="F9" s="27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79" t="s">
        <v>300</v>
      </c>
      <c r="B10" s="279"/>
      <c r="C10" s="279"/>
      <c r="D10" s="279"/>
      <c r="E10" s="279"/>
      <c r="F10" s="279"/>
      <c r="G10" s="7">
        <v>4</v>
      </c>
      <c r="H10" s="41">
        <f>H7+H8+H9</f>
        <v>85780500</v>
      </c>
      <c r="I10" s="41">
        <f t="shared" ref="I10:Y10" si="2">I7+I8+I9</f>
        <v>295848800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8324166</v>
      </c>
      <c r="V10" s="41">
        <f t="shared" si="2"/>
        <v>0</v>
      </c>
      <c r="W10" s="41">
        <f t="shared" si="2"/>
        <v>389953466</v>
      </c>
      <c r="X10" s="41">
        <f t="shared" si="2"/>
        <v>0</v>
      </c>
      <c r="Y10" s="41">
        <f t="shared" si="2"/>
        <v>389953466</v>
      </c>
    </row>
    <row r="11" spans="1:25" x14ac:dyDescent="0.25">
      <c r="A11" s="278" t="s">
        <v>267</v>
      </c>
      <c r="B11" s="278"/>
      <c r="C11" s="278"/>
      <c r="D11" s="278"/>
      <c r="E11" s="278"/>
      <c r="F11" s="278"/>
      <c r="G11" s="6">
        <v>5</v>
      </c>
      <c r="H11" s="42">
        <v>0</v>
      </c>
      <c r="I11" s="42">
        <v>0</v>
      </c>
      <c r="J11" s="42">
        <v>0</v>
      </c>
      <c r="K11" s="42">
        <v>0</v>
      </c>
      <c r="L11" s="42">
        <v>0</v>
      </c>
      <c r="M11" s="42">
        <v>0</v>
      </c>
      <c r="N11" s="42">
        <v>0</v>
      </c>
      <c r="O11" s="42">
        <v>0</v>
      </c>
      <c r="P11" s="42">
        <v>0</v>
      </c>
      <c r="Q11" s="42">
        <v>0</v>
      </c>
      <c r="R11" s="42">
        <v>0</v>
      </c>
      <c r="S11" s="40">
        <v>0</v>
      </c>
      <c r="T11" s="40">
        <v>0</v>
      </c>
      <c r="U11" s="42">
        <v>0</v>
      </c>
      <c r="V11" s="40">
        <v>3793780</v>
      </c>
      <c r="W11" s="41">
        <f t="shared" ref="W11:W29" si="3">H11+I11+J11+K11-L11+M11+N11+O11+P11+Q11+R11+U11+V11+S11+T11</f>
        <v>3793780</v>
      </c>
      <c r="X11" s="40">
        <v>0</v>
      </c>
      <c r="Y11" s="41">
        <f t="shared" ref="Y11:Y29" si="4">W11+X11</f>
        <v>3793780</v>
      </c>
    </row>
    <row r="12" spans="1:25" x14ac:dyDescent="0.25">
      <c r="A12" s="278" t="s">
        <v>268</v>
      </c>
      <c r="B12" s="278"/>
      <c r="C12" s="278"/>
      <c r="D12" s="278"/>
      <c r="E12" s="278"/>
      <c r="F12" s="27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78" t="s">
        <v>269</v>
      </c>
      <c r="B13" s="278"/>
      <c r="C13" s="278"/>
      <c r="D13" s="278"/>
      <c r="E13" s="278"/>
      <c r="F13" s="27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78" t="s">
        <v>418</v>
      </c>
      <c r="B14" s="278"/>
      <c r="C14" s="278"/>
      <c r="D14" s="278"/>
      <c r="E14" s="278"/>
      <c r="F14" s="27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78" t="s">
        <v>270</v>
      </c>
      <c r="B15" s="278"/>
      <c r="C15" s="278"/>
      <c r="D15" s="278"/>
      <c r="E15" s="278"/>
      <c r="F15" s="27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78" t="s">
        <v>271</v>
      </c>
      <c r="B16" s="278"/>
      <c r="C16" s="278"/>
      <c r="D16" s="278"/>
      <c r="E16" s="278"/>
      <c r="F16" s="27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78" t="s">
        <v>272</v>
      </c>
      <c r="B17" s="278"/>
      <c r="C17" s="278"/>
      <c r="D17" s="278"/>
      <c r="E17" s="278"/>
      <c r="F17" s="27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78" t="s">
        <v>273</v>
      </c>
      <c r="B18" s="278"/>
      <c r="C18" s="278"/>
      <c r="D18" s="278"/>
      <c r="E18" s="278"/>
      <c r="F18" s="27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78" t="s">
        <v>274</v>
      </c>
      <c r="B19" s="278"/>
      <c r="C19" s="278"/>
      <c r="D19" s="278"/>
      <c r="E19" s="278"/>
      <c r="F19" s="27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78" t="s">
        <v>275</v>
      </c>
      <c r="B20" s="278"/>
      <c r="C20" s="278"/>
      <c r="D20" s="278"/>
      <c r="E20" s="278"/>
      <c r="F20" s="27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78" t="s">
        <v>419</v>
      </c>
      <c r="B21" s="278"/>
      <c r="C21" s="278"/>
      <c r="D21" s="278"/>
      <c r="E21" s="278"/>
      <c r="F21" s="27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78" t="s">
        <v>420</v>
      </c>
      <c r="B22" s="278"/>
      <c r="C22" s="278"/>
      <c r="D22" s="278"/>
      <c r="E22" s="278"/>
      <c r="F22" s="27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78" t="s">
        <v>421</v>
      </c>
      <c r="B23" s="278"/>
      <c r="C23" s="278"/>
      <c r="D23" s="278"/>
      <c r="E23" s="278"/>
      <c r="F23" s="27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78" t="s">
        <v>276</v>
      </c>
      <c r="B24" s="278"/>
      <c r="C24" s="278"/>
      <c r="D24" s="278"/>
      <c r="E24" s="278"/>
      <c r="F24" s="27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78" t="s">
        <v>422</v>
      </c>
      <c r="B25" s="278"/>
      <c r="C25" s="278"/>
      <c r="D25" s="278"/>
      <c r="E25" s="278"/>
      <c r="F25" s="27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78" t="s">
        <v>430</v>
      </c>
      <c r="B26" s="278"/>
      <c r="C26" s="278"/>
      <c r="D26" s="278"/>
      <c r="E26" s="278"/>
      <c r="F26" s="27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78" t="s">
        <v>423</v>
      </c>
      <c r="B27" s="278"/>
      <c r="C27" s="278"/>
      <c r="D27" s="278"/>
      <c r="E27" s="278"/>
      <c r="F27" s="278"/>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78" t="s">
        <v>424</v>
      </c>
      <c r="B28" s="278"/>
      <c r="C28" s="278"/>
      <c r="D28" s="278"/>
      <c r="E28" s="278"/>
      <c r="F28" s="278"/>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78" t="s">
        <v>425</v>
      </c>
      <c r="B29" s="278"/>
      <c r="C29" s="278"/>
      <c r="D29" s="278"/>
      <c r="E29" s="278"/>
      <c r="F29" s="27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96" t="s">
        <v>426</v>
      </c>
      <c r="B30" s="296"/>
      <c r="C30" s="296"/>
      <c r="D30" s="296"/>
      <c r="E30" s="296"/>
      <c r="F30" s="296"/>
      <c r="G30" s="8">
        <v>24</v>
      </c>
      <c r="H30" s="43">
        <f>SUM(H10:H29)</f>
        <v>85780500</v>
      </c>
      <c r="I30" s="43">
        <f t="shared" ref="I30:Y30" si="5">SUM(I10:I29)</f>
        <v>295848800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8324166</v>
      </c>
      <c r="V30" s="43">
        <f t="shared" si="5"/>
        <v>3793780</v>
      </c>
      <c r="W30" s="43">
        <f t="shared" si="5"/>
        <v>393747246</v>
      </c>
      <c r="X30" s="43">
        <f t="shared" si="5"/>
        <v>0</v>
      </c>
      <c r="Y30" s="43">
        <f t="shared" si="5"/>
        <v>393747246</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299" t="s">
        <v>427</v>
      </c>
      <c r="B33" s="299"/>
      <c r="C33" s="299"/>
      <c r="D33" s="299"/>
      <c r="E33" s="299"/>
      <c r="F33" s="29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3793780</v>
      </c>
      <c r="W33" s="41">
        <f t="shared" si="8"/>
        <v>3793780</v>
      </c>
      <c r="X33" s="41">
        <f t="shared" si="8"/>
        <v>0</v>
      </c>
      <c r="Y33" s="41">
        <f t="shared" si="8"/>
        <v>3793780</v>
      </c>
    </row>
    <row r="34" spans="1:25" ht="30.75" customHeight="1" x14ac:dyDescent="0.25">
      <c r="A34" s="300" t="s">
        <v>428</v>
      </c>
      <c r="B34" s="300"/>
      <c r="C34" s="300"/>
      <c r="D34" s="300"/>
      <c r="E34" s="300"/>
      <c r="F34" s="30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0">
        <v>85780500</v>
      </c>
      <c r="I36" s="40">
        <v>295848800</v>
      </c>
      <c r="J36" s="40">
        <v>0</v>
      </c>
      <c r="K36" s="40">
        <v>0</v>
      </c>
      <c r="L36" s="40">
        <v>0</v>
      </c>
      <c r="M36" s="40">
        <v>0</v>
      </c>
      <c r="N36" s="40">
        <v>0</v>
      </c>
      <c r="O36" s="40">
        <v>0</v>
      </c>
      <c r="P36" s="40">
        <v>0</v>
      </c>
      <c r="Q36" s="40">
        <v>0</v>
      </c>
      <c r="R36" s="40">
        <v>0</v>
      </c>
      <c r="S36" s="40">
        <v>0</v>
      </c>
      <c r="T36" s="40">
        <v>0</v>
      </c>
      <c r="U36" s="40">
        <v>15625647</v>
      </c>
      <c r="V36" s="40">
        <v>0</v>
      </c>
      <c r="W36" s="44">
        <f>H36+I36+J36+K36-L36+M36+N36+O36+P36+Q36+R36+U36+V36+S36+T36</f>
        <v>397254947</v>
      </c>
      <c r="X36" s="40">
        <v>0</v>
      </c>
      <c r="Y36" s="44">
        <f t="shared" ref="Y36:Y38" si="12">W36+X36</f>
        <v>397254947</v>
      </c>
    </row>
    <row r="37" spans="1:25" ht="12.75" customHeight="1" x14ac:dyDescent="0.25">
      <c r="A37" s="278" t="s">
        <v>265</v>
      </c>
      <c r="B37" s="278"/>
      <c r="C37" s="278"/>
      <c r="D37" s="278"/>
      <c r="E37" s="278"/>
      <c r="F37" s="27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78" t="s">
        <v>266</v>
      </c>
      <c r="B38" s="278"/>
      <c r="C38" s="278"/>
      <c r="D38" s="278"/>
      <c r="E38" s="278"/>
      <c r="F38" s="27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79" t="s">
        <v>429</v>
      </c>
      <c r="B39" s="279"/>
      <c r="C39" s="279"/>
      <c r="D39" s="279"/>
      <c r="E39" s="279"/>
      <c r="F39" s="279"/>
      <c r="G39" s="7">
        <v>31</v>
      </c>
      <c r="H39" s="41">
        <f>H36+H37+H38</f>
        <v>85780500</v>
      </c>
      <c r="I39" s="41">
        <f t="shared" ref="I39:Y39" si="14">I36+I37+I38</f>
        <v>295848800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15625647</v>
      </c>
      <c r="V39" s="41">
        <f t="shared" si="14"/>
        <v>0</v>
      </c>
      <c r="W39" s="41">
        <f t="shared" si="14"/>
        <v>397254947</v>
      </c>
      <c r="X39" s="41">
        <f t="shared" si="14"/>
        <v>0</v>
      </c>
      <c r="Y39" s="41">
        <f t="shared" si="14"/>
        <v>397254947</v>
      </c>
    </row>
    <row r="40" spans="1:25" ht="12.75" customHeight="1" x14ac:dyDescent="0.25">
      <c r="A40" s="278" t="s">
        <v>267</v>
      </c>
      <c r="B40" s="278"/>
      <c r="C40" s="278"/>
      <c r="D40" s="278"/>
      <c r="E40" s="278"/>
      <c r="F40" s="278"/>
      <c r="G40" s="6">
        <v>32</v>
      </c>
      <c r="H40" s="42">
        <v>0</v>
      </c>
      <c r="I40" s="42">
        <v>0</v>
      </c>
      <c r="J40" s="42">
        <v>0</v>
      </c>
      <c r="K40" s="42">
        <v>0</v>
      </c>
      <c r="L40" s="42">
        <v>0</v>
      </c>
      <c r="M40" s="42">
        <v>0</v>
      </c>
      <c r="N40" s="42">
        <v>0</v>
      </c>
      <c r="O40" s="42">
        <v>0</v>
      </c>
      <c r="P40" s="42">
        <v>0</v>
      </c>
      <c r="Q40" s="42">
        <v>0</v>
      </c>
      <c r="R40" s="42">
        <v>0</v>
      </c>
      <c r="S40" s="40">
        <v>0</v>
      </c>
      <c r="T40" s="40">
        <v>0</v>
      </c>
      <c r="U40" s="42">
        <v>0</v>
      </c>
      <c r="V40" s="40">
        <v>-2876528</v>
      </c>
      <c r="W40" s="44">
        <f t="shared" ref="W40:W58" si="15">H40+I40+J40+K40-L40+M40+N40+O40+P40+Q40+R40+U40+V40+S40+T40</f>
        <v>-2876528</v>
      </c>
      <c r="X40" s="40">
        <v>0</v>
      </c>
      <c r="Y40" s="44">
        <f t="shared" ref="Y40:Y58" si="16">W40+X40</f>
        <v>-2876528</v>
      </c>
    </row>
    <row r="41" spans="1:25" ht="12.75" customHeight="1" x14ac:dyDescent="0.25">
      <c r="A41" s="278" t="s">
        <v>268</v>
      </c>
      <c r="B41" s="278"/>
      <c r="C41" s="278"/>
      <c r="D41" s="278"/>
      <c r="E41" s="278"/>
      <c r="F41" s="27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78" t="s">
        <v>280</v>
      </c>
      <c r="B42" s="278"/>
      <c r="C42" s="278"/>
      <c r="D42" s="278"/>
      <c r="E42" s="278"/>
      <c r="F42" s="27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78" t="s">
        <v>418</v>
      </c>
      <c r="B43" s="278"/>
      <c r="C43" s="278"/>
      <c r="D43" s="278"/>
      <c r="E43" s="278"/>
      <c r="F43" s="27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78" t="s">
        <v>270</v>
      </c>
      <c r="B44" s="278"/>
      <c r="C44" s="278"/>
      <c r="D44" s="278"/>
      <c r="E44" s="278"/>
      <c r="F44" s="27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78" t="s">
        <v>271</v>
      </c>
      <c r="B45" s="278"/>
      <c r="C45" s="278"/>
      <c r="D45" s="278"/>
      <c r="E45" s="278"/>
      <c r="F45" s="27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78" t="s">
        <v>281</v>
      </c>
      <c r="B46" s="278"/>
      <c r="C46" s="278"/>
      <c r="D46" s="278"/>
      <c r="E46" s="278"/>
      <c r="F46" s="27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78" t="s">
        <v>273</v>
      </c>
      <c r="B47" s="278"/>
      <c r="C47" s="278"/>
      <c r="D47" s="278"/>
      <c r="E47" s="278"/>
      <c r="F47" s="27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78" t="s">
        <v>274</v>
      </c>
      <c r="B48" s="278"/>
      <c r="C48" s="278"/>
      <c r="D48" s="278"/>
      <c r="E48" s="278"/>
      <c r="F48" s="27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78" t="s">
        <v>275</v>
      </c>
      <c r="B49" s="278"/>
      <c r="C49" s="278"/>
      <c r="D49" s="278"/>
      <c r="E49" s="278"/>
      <c r="F49" s="27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78" t="s">
        <v>419</v>
      </c>
      <c r="B50" s="278"/>
      <c r="C50" s="278"/>
      <c r="D50" s="278"/>
      <c r="E50" s="278"/>
      <c r="F50" s="27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78" t="s">
        <v>420</v>
      </c>
      <c r="B51" s="278"/>
      <c r="C51" s="278"/>
      <c r="D51" s="278"/>
      <c r="E51" s="278"/>
      <c r="F51" s="27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78" t="s">
        <v>421</v>
      </c>
      <c r="B52" s="278"/>
      <c r="C52" s="278"/>
      <c r="D52" s="278"/>
      <c r="E52" s="278"/>
      <c r="F52" s="27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78" t="s">
        <v>276</v>
      </c>
      <c r="B53" s="278"/>
      <c r="C53" s="278"/>
      <c r="D53" s="278"/>
      <c r="E53" s="278"/>
      <c r="F53" s="27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78" t="s">
        <v>422</v>
      </c>
      <c r="B54" s="278"/>
      <c r="C54" s="278"/>
      <c r="D54" s="278"/>
      <c r="E54" s="278"/>
      <c r="F54" s="27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78" t="s">
        <v>430</v>
      </c>
      <c r="B55" s="278"/>
      <c r="C55" s="278"/>
      <c r="D55" s="278"/>
      <c r="E55" s="278"/>
      <c r="F55" s="278"/>
      <c r="G55" s="6">
        <v>47</v>
      </c>
      <c r="H55" s="40">
        <v>0</v>
      </c>
      <c r="I55" s="40">
        <v>0</v>
      </c>
      <c r="J55" s="40">
        <v>0</v>
      </c>
      <c r="K55" s="40">
        <v>0</v>
      </c>
      <c r="L55" s="40">
        <v>0</v>
      </c>
      <c r="M55" s="40">
        <v>0</v>
      </c>
      <c r="N55" s="40">
        <v>0</v>
      </c>
      <c r="O55" s="40">
        <v>0</v>
      </c>
      <c r="P55" s="40">
        <v>0</v>
      </c>
      <c r="Q55" s="40">
        <v>0</v>
      </c>
      <c r="R55" s="40">
        <v>0</v>
      </c>
      <c r="S55" s="40">
        <v>0</v>
      </c>
      <c r="T55" s="40">
        <v>0</v>
      </c>
      <c r="U55" s="40">
        <v>-6656567</v>
      </c>
      <c r="V55" s="40">
        <v>0</v>
      </c>
      <c r="W55" s="44">
        <f t="shared" si="15"/>
        <v>-6656567</v>
      </c>
      <c r="X55" s="40">
        <v>0</v>
      </c>
      <c r="Y55" s="44">
        <f t="shared" si="16"/>
        <v>-6656567</v>
      </c>
    </row>
    <row r="56" spans="1:25" ht="12.75" customHeight="1" x14ac:dyDescent="0.25">
      <c r="A56" s="278" t="s">
        <v>423</v>
      </c>
      <c r="B56" s="278"/>
      <c r="C56" s="278"/>
      <c r="D56" s="278"/>
      <c r="E56" s="278"/>
      <c r="F56" s="27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78" t="s">
        <v>431</v>
      </c>
      <c r="B57" s="278"/>
      <c r="C57" s="278"/>
      <c r="D57" s="278"/>
      <c r="E57" s="278"/>
      <c r="F57" s="278"/>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278" t="s">
        <v>425</v>
      </c>
      <c r="B58" s="278"/>
      <c r="C58" s="278"/>
      <c r="D58" s="278"/>
      <c r="E58" s="278"/>
      <c r="F58" s="27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96" t="s">
        <v>432</v>
      </c>
      <c r="B59" s="296"/>
      <c r="C59" s="296"/>
      <c r="D59" s="296"/>
      <c r="E59" s="296"/>
      <c r="F59" s="296"/>
      <c r="G59" s="8">
        <v>51</v>
      </c>
      <c r="H59" s="43">
        <f>SUM(H39:H58)</f>
        <v>85780500</v>
      </c>
      <c r="I59" s="43">
        <f t="shared" ref="I59:Y59" si="17">SUM(I39:I58)</f>
        <v>295848800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8969080</v>
      </c>
      <c r="V59" s="43">
        <f t="shared" si="17"/>
        <v>-2876528</v>
      </c>
      <c r="W59" s="43">
        <f t="shared" si="17"/>
        <v>387721852</v>
      </c>
      <c r="X59" s="43">
        <f t="shared" si="17"/>
        <v>0</v>
      </c>
      <c r="Y59" s="43">
        <f t="shared" si="17"/>
        <v>387721852</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433</v>
      </c>
      <c r="B61" s="299"/>
      <c r="C61" s="299"/>
      <c r="D61" s="299"/>
      <c r="E61" s="299"/>
      <c r="F61" s="29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299" t="s">
        <v>434</v>
      </c>
      <c r="B62" s="299"/>
      <c r="C62" s="299"/>
      <c r="D62" s="299"/>
      <c r="E62" s="299"/>
      <c r="F62" s="29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-2876528</v>
      </c>
      <c r="W62" s="44">
        <f t="shared" si="20"/>
        <v>-2876528</v>
      </c>
      <c r="X62" s="44">
        <f t="shared" si="20"/>
        <v>0</v>
      </c>
      <c r="Y62" s="44">
        <f t="shared" si="20"/>
        <v>-2876528</v>
      </c>
    </row>
    <row r="63" spans="1:25" ht="29.25" customHeight="1" x14ac:dyDescent="0.25">
      <c r="A63" s="300" t="s">
        <v>435</v>
      </c>
      <c r="B63" s="300"/>
      <c r="C63" s="300"/>
      <c r="D63" s="300"/>
      <c r="E63" s="300"/>
      <c r="F63" s="30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-6656567</v>
      </c>
      <c r="V63" s="45">
        <f t="shared" si="22"/>
        <v>0</v>
      </c>
      <c r="W63" s="45">
        <f t="shared" si="22"/>
        <v>-6656567</v>
      </c>
      <c r="X63" s="45">
        <f t="shared" si="22"/>
        <v>0</v>
      </c>
      <c r="Y63" s="45">
        <f t="shared" si="22"/>
        <v>-6656567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activeCell="N32" sqref="N32"/>
    </sheetView>
  </sheetViews>
  <sheetFormatPr defaultRowHeight="13.2" x14ac:dyDescent="0.25"/>
  <cols>
    <col min="9" max="9" width="95" customWidth="1"/>
  </cols>
  <sheetData>
    <row r="1" spans="1:9" ht="12.75" customHeight="1" x14ac:dyDescent="0.25">
      <c r="A1" s="302" t="s">
        <v>467</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ht="152.25" customHeight="1" x14ac:dyDescent="0.25">
      <c r="A37" s="303"/>
      <c r="B37" s="303"/>
      <c r="C37" s="303"/>
      <c r="D37" s="303"/>
      <c r="E37" s="303"/>
      <c r="F37" s="303"/>
      <c r="G37" s="303"/>
      <c r="H37" s="303"/>
      <c r="I37" s="303"/>
    </row>
    <row r="38" spans="1:9" ht="143.25" customHeight="1"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2021-07-29T15:20:33Z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2021-07-29T07:44:24Z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7955ee7f-d834-42f9-bde4-59b994d39e90</vt:lpwstr>
  </property>
  <property fmtid="{D5CDD505-2E9C-101B-9397-08002B2CF9AE}" pid="9" name="MSIP_Label_70681671-85d8-42d9-99e7-2803a2ad8e5b_ContentBits">
    <vt:lpwstr>6</vt:lpwstr>
  </property>
</Properties>
</file>