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skeljo\Desktop\Izvještavanje\31.12.2021\TFI\final\"/>
    </mc:Choice>
  </mc:AlternateContent>
  <xr:revisionPtr revIDLastSave="0" documentId="13_ncr:1_{BB9A491B-87A5-4433-9153-1E40A437AF9B}" xr6:coauthVersionLast="47" xr6:coauthVersionMax="47" xr10:uidLastSave="{00000000-0000-0000-0000-000000000000}"/>
  <bookViews>
    <workbookView xWindow="28680" yWindow="-120" windowWidth="29040" windowHeight="1599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7" i="24" l="1"/>
  <c r="C46" i="24"/>
  <c r="C45" i="24"/>
  <c r="C44" i="24"/>
  <c r="N28" i="22" l="1"/>
  <c r="X40" i="22"/>
  <c r="V40" i="22"/>
  <c r="J113" i="26" l="1"/>
  <c r="W8" i="22" l="1"/>
  <c r="W9" i="22"/>
  <c r="W7" i="22"/>
  <c r="J98" i="26" l="1"/>
  <c r="K98" i="26"/>
  <c r="I98" i="26"/>
  <c r="H98" i="26"/>
  <c r="J91" i="26"/>
  <c r="K91" i="26"/>
  <c r="I91" i="26"/>
  <c r="H91" i="26"/>
  <c r="K90" i="26" l="1"/>
  <c r="J108" i="26"/>
  <c r="H108" i="26"/>
  <c r="H109" i="26" s="1"/>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H21" i="21"/>
  <c r="K60" i="26"/>
  <c r="I60" i="26"/>
  <c r="I14" i="26"/>
  <c r="I61" i="26" s="1"/>
  <c r="K14" i="26"/>
  <c r="K61" i="26" s="1"/>
  <c r="J14" i="26"/>
  <c r="J61" i="26" s="1"/>
  <c r="J60" i="26"/>
  <c r="H60" i="26"/>
  <c r="H14" i="26"/>
  <c r="H61" i="26" s="1"/>
  <c r="I21" i="21"/>
  <c r="H36" i="21"/>
  <c r="I36" i="21"/>
  <c r="H49" i="21"/>
  <c r="I49" i="21"/>
  <c r="K62" i="26" l="1"/>
  <c r="K68" i="26" s="1"/>
  <c r="I63" i="26"/>
  <c r="K64" i="26"/>
  <c r="K63" i="26"/>
  <c r="I64" i="26"/>
  <c r="I62" i="26"/>
  <c r="I67" i="26" s="1"/>
  <c r="I109" i="26" s="1"/>
  <c r="H62" i="26"/>
  <c r="H67" i="26" s="1"/>
  <c r="H63" i="26"/>
  <c r="J63" i="26"/>
  <c r="J62" i="26"/>
  <c r="J68" i="26" s="1"/>
  <c r="J64" i="26"/>
  <c r="H64" i="26"/>
  <c r="I51" i="21"/>
  <c r="I53" i="21" s="1"/>
  <c r="H51" i="21"/>
  <c r="H53" i="21" s="1"/>
  <c r="K66" i="26" l="1"/>
  <c r="K67" i="26"/>
  <c r="I68" i="26"/>
  <c r="I66" i="26"/>
  <c r="H66" i="26"/>
  <c r="H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<sst xmlns="http://schemas.openxmlformats.org/spreadsheetml/2006/main" count="619" uniqueCount="535">
  <si>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</si>
  <si>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</si>
  <si>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</si>
  <si>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</si>
  <si>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</si>
  <si>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</si>
  <si>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</si>
  <si>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</si>
  <si>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</si>
  <si>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</si>
  <si>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</si>
  <si>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</si>
  <si>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</si>
  <si>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</si>
  <si>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</si>
  <si>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</si>
  <si>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</si>
  <si>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</si>
  <si>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</si>
  <si>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</si>
  <si>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</si>
  <si>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</si>
  <si>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</si>
  <si>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</si>
  <si>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</si>
  <si>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</si>
  <si>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</si>
  <si>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</si>
  <si>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</si>
  <si>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</si>
  <si>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</si>
  <si>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</si>
  <si>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</si>
  <si>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</si>
  <si>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</si>
  <si>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</si>
  <si>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</si>
  <si>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</si>
  <si>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</si>
  <si>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</si>
  <si>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</si>
  <si>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</si>
  <si>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</si>
  <si>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</si>
  <si>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</si>
  <si>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</si>
  <si>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</si>
  <si>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</si>
  <si>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</si>
  <si>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</si>
  <si>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</si>
  <si>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</si>
  <si>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</si>
  <si>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</si>
  <si>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</si>
  <si>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</si>
  <si>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</si>
  <si>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</si>
  <si>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</si>
  <si>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</si>
  <si>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</si>
  <si>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</si>
  <si>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</si>
  <si>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</si>
  <si>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</si>
  <si>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</si>
  <si>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</si>
  <si>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</si>
  <si>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</si>
  <si>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</si>
  <si>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</si>
  <si>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</si>
  <si>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</si>
  <si>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</si>
  <si>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</si>
  <si>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</si>
  <si>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</si>
  <si>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</si>
  <si>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</si>
  <si>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</si>
  <si>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</si>
  <si>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</si>
  <si>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</si>
  <si>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</si>
  <si>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</si>
  <si>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</si>
  <si>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</si>
  <si>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</si>
  <si>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</si>
  <si>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</si>
  <si>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</si>
  <si>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</si>
  <si>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</si>
  <si>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</si>
  <si>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</si>
  <si>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</si>
  <si>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</si>
  <si>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</si>
  <si>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</si>
  <si>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</si>
  <si>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</si>
  <si>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</si>
  <si>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</si>
  <si>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</si>
  <si>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</si>
  <si>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</si>
  <si>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</si>
  <si>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</si>
  <si>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</si>
  <si>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</si>
  <si>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</si>
  <si>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</si>
  <si>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</si>
  <si>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</si>
  <si>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</si>
  <si>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</si>
  <si>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</si>
  <si>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</si>
  <si>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</si>
  <si>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</si>
  <si>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</si>
  <si>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</si>
  <si>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</si>
  <si>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</si>
  <si>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</si>
  <si>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</si>
  <si>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</si>
  <si>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</si>
  <si>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</si>
  <si>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</si>
  <si>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</si>
  <si>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</si>
  <si>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</si>
  <si>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</si>
  <si>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</si>
  <si>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</si>
  <si>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</si>
  <si>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</si>
  <si>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</si>
  <si>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</si>
  <si>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</si>
  <si>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</si>
  <si>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</si>
  <si>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</si>
  <si>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</si>
  <si>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</si>
  <si>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</si>
  <si>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</si>
  <si>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</si>
  <si>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</si>
  <si>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</si>
  <si>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</si>
  <si>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</si>
  <si>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</si>
  <si>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</si>
  <si>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</si>
  <si>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</si>
  <si>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</si>
  <si>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</si>
  <si>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</si>
  <si>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</si>
  <si>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</si>
  <si>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</si>
  <si>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</si>
  <si>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</si>
  <si>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</si>
  <si>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</si>
  <si>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</si>
  <si>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</si>
  <si>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</si>
  <si>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</si>
  <si>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</si>
  <si>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</si>
  <si>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</si>
  <si>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</si>
  <si>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</si>
  <si>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</si>
  <si>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</si>
  <si>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</si>
  <si>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</si>
  <si>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</si>
  <si>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</si>
  <si>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</si>
  <si>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</si>
  <si>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</si>
  <si>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</si>
  <si>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</si>
  <si>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</si>
  <si>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</si>
  <si>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</si>
  <si>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</si>
  <si>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</si>
  <si>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</si>
  <si>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</si>
  <si>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</si>
  <si>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</si>
  <si>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</si>
  <si>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</si>
  <si>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</si>
  <si>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</si>
  <si>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</si>
  <si>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</si>
  <si>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</si>
  <si>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</si>
  <si>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</si>
  <si>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</si>
  <si>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</si>
  <si>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</si>
  <si>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</si>
  <si>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</si>
  <si>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</si>
  <si>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</si>
  <si>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</si>
  <si>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</si>
  <si>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</si>
  <si>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</si>
  <si>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</si>
  <si>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</si>
  <si>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</si>
  <si>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</si>
  <si>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</si>
  <si>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</si>
  <si>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</si>
  <si>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</si>
  <si>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</si>
  <si>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</si>
  <si>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</si>
  <si>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</si>
  <si>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</si>
  <si>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</si>
  <si>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</si>
  <si>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</si>
  <si>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</si>
  <si>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</si>
  <si>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</si>
  <si>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</si>
  <si>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</si>
  <si>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</si>
  <si>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</si>
  <si>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</si>
  <si>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</si>
  <si>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</si>
  <si>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</si>
  <si>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</si>
  <si>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</si>
  <si>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</si>
  <si>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</si>
  <si>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</si>
  <si>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</si>
  <si>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</si>
  <si>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</si>
  <si>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</si>
  <si>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</si>
  <si>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</si>
  <si>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</si>
  <si>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</si>
  <si>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</si>
  <si>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</si>
  <si>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</si>
  <si>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</si>
  <si>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</si>
  <si>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</si>
  <si>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</si>
  <si>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</si>
  <si>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</si>
  <si>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</si>
  <si>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</si>
  <si>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</si>
  <si>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</si>
  <si>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</si>
  <si>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</si>
  <si>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</si>
  <si>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</si>
  <si>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</si>
  <si>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</si>
  <si>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</si>
  <si>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</si>
  <si>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</si>
  <si>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</si>
  <si>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</si>
  <si>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</si>
  <si>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</si>
  <si>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</si>
  <si>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</si>
  <si>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</si>
  <si>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</si>
  <si>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</si>
  <si>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</si>
  <si>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</si>
  <si>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</si>
  <si>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</si>
  <si>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</si>
  <si>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</si>
  <si>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</si>
  <si>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</si>
  <si>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</si>
  <si>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</si>
  <si>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</si>
  <si>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</si>
  <si>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</si>
  <si>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</si>
  <si>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</si>
  <si>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</si>
  <si>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</si>
  <si>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</si>
  <si>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</si>
  <si>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</si>
  <si>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</si>
  <si>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</si>
  <si>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</si>
  <si>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</si>
  <si>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</si>
  <si>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</si>
  <si>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</si>
  <si>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</si>
  <si>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</si>
  <si>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</si>
  <si>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</si>
  <si>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</si>
  <si>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</si>
  <si>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</si>
  <si>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</si>
  <si>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</si>
  <si>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</si>
  <si>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</si>
  <si>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</si>
  <si>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</si>
  <si>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</si>
  <si>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</si>
  <si>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</si>
  <si>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</si>
  <si>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</si>
  <si>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</si>
  <si>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</si>
  <si>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</si>
  <si>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</si>
  <si>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</si>
  <si>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</si>
  <si>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</si>
  <si>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</si>
  <si>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</si>
  <si>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</si>
  <si>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</si>
  <si>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</si>
  <si>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</si>
  <si>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</si>
  <si>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</si>
  <si>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</si>
  <si>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</si>
  <si>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</si>
  <si>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</si>
  <si>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</si>
  <si>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</si>
  <si>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</si>
  <si>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</si>
  <si>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</si>
  <si>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</si>
  <si>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</si>
  <si>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</si>
  <si>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</si>
  <si>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</si>
  <si>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</si>
  <si>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</si>
  <si>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</si>
  <si>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</si>
  <si>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</si>
  <si>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</si>
  <si>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</si>
  <si>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</si>
  <si>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</si>
  <si>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</si>
  <si>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</si>
  <si>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</si>
  <si>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</si>
  <si>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</si>
  <si>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</si>
  <si>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</si>
  <si>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</si>
  <si>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</si>
  <si>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</si>
  <si>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</si>
  <si>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</si>
  <si>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</si>
  <si>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</si>
  <si>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</si>
  <si>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</si>
  <si>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</si>
  <si>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</si>
  <si>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</si>
  <si>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</si>
  <si>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</si>
  <si>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</si>
  <si>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</si>
  <si>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</si>
  <si>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</si>
  <si>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</si>
  <si>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</si>
  <si>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</si>
  <si>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</si>
  <si>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</si>
  <si>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</si>
  <si>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</si>
  <si>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</si>
  <si>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</si>
  <si>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</si>
  <si>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</si>
  <si>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</si>
  <si>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</si>
  <si>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</si>
  <si>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</si>
  <si>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</si>
  <si>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</si>
  <si>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</si>
  <si>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</si>
  <si>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</si>
  <si>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</si>
  <si>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</si>
  <si>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</si>
  <si>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</si>
  <si>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</si>
  <si>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</si>
  <si>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</si>
  <si>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</si>
  <si>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</si>
  <si>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</si>
  <si>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</si>
  <si>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</si>
  <si>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</si>
  <si>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</si>
  <si>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</si>
  <si>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</si>
  <si>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</si>
  <si>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</si>
  <si>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</si>
  <si>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</si>
  <si>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</si>
  <si>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</si>
  <si>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</si>
  <si>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</si>
  <si>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</si>
  <si>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</si>
  <si>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</si>
  <si>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</si>
  <si>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</si>
  <si>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</si>
  <si>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</si>
  <si>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</si>
  <si>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31.12.2021</t>
  </si>
  <si>
    <t>Obveznik: Meritus ulaganja d.d.</t>
  </si>
  <si>
    <t>u razdoblju 01.01.2021 do 31.12.2021</t>
  </si>
  <si>
    <t>u razdoblju 01.01.2021. do 31.12.2021.</t>
  </si>
  <si>
    <t>01.01.2021.</t>
  </si>
  <si>
    <t>31.12.2021.</t>
  </si>
  <si>
    <t>05012228</t>
  </si>
  <si>
    <t>081210030</t>
  </si>
  <si>
    <t>62230095889</t>
  </si>
  <si>
    <t>97643</t>
  </si>
  <si>
    <t>74780080JD6L45P7YG07</t>
  </si>
  <si>
    <t>HR</t>
  </si>
  <si>
    <t>Meritus ulaganja d.d.</t>
  </si>
  <si>
    <t>Zagreb</t>
  </si>
  <si>
    <t>Heinzelova ulica 62/a</t>
  </si>
  <si>
    <t>investitori@mpluscc.com</t>
  </si>
  <si>
    <t>www.mplusgrupa.com</t>
  </si>
  <si>
    <t>n/a</t>
  </si>
  <si>
    <t xml:space="preserve">00385 (1) 6447 899 </t>
  </si>
  <si>
    <t>Ivana Škeljo</t>
  </si>
  <si>
    <t>ivana.skeljo@mpluscc.com</t>
  </si>
  <si>
    <t xml:space="preserve">BILJEŠKE UZ FINANCIJSKE IZVJEŠTAJE - TFI
(koji se sastavljaju za tromjesečna razdoblja)
Naziv izdavatelja:   Meritus ulaganja d.d., Zagreb
OIB:   62230095889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Meritus ulaganja d.d., Zagreb, Hrvatska, MB: 05012228, OIB: 62230095889
2. usvojene računovodstvene politike (samo naznaku je li došlo do promjene u odnosu na prethodno razdoblje)
Nije bilo promjena u primijenjenim računovostvenim politkama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HRK 19.586.949,73 dospijeva nakon više od 5 godina. Ukupna dugovanja bankama i financijskim institucijama pokrivena su zadužnicama, te manjim dijelom kolateralom.
6. prosječan broj zaposlenih tijekom tekućeg razdoblja
9.528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Vrijednost priznate odgođene porezne imovine je HRK 3.377.381, a odgođenih poreznih obveza HRK 8.926.764.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
</t>
  </si>
  <si>
    <t>Reklasifikacije u usporednom razdoblju u izvještaju o financijskom položaju:</t>
  </si>
  <si>
    <t>Poslije reklasifikacije</t>
  </si>
  <si>
    <t>Prije reklasifikacije</t>
  </si>
  <si>
    <t>Goodwill</t>
  </si>
  <si>
    <t>Reklasifikacija između pozicija Goodwill i Ostale rezerve u iznosu od 268,9m HRK odnosi se na knjigovodstveni prikaz akvizicije društva CMC, prema konačnoj alokaciji kupovne cijene u skladu sa MSFI 3.</t>
  </si>
  <si>
    <t>Meritus upravljanje d.o.o.</t>
  </si>
  <si>
    <t>Brza  produkcija  d.o.o.</t>
  </si>
  <si>
    <t>Sitra management d.o.o.</t>
  </si>
  <si>
    <t>M+ Agent d.o.o.</t>
  </si>
  <si>
    <t>Smartflex d.o.o.</t>
  </si>
  <si>
    <t>Smartflex sourcing d.o.o.</t>
  </si>
  <si>
    <t>Linea Directa</t>
  </si>
  <si>
    <t>CDE nove tehnologije d.o.o.</t>
  </si>
  <si>
    <t>Trizma d.o.o.</t>
  </si>
  <si>
    <t>Technologies Services Holding B.V.</t>
  </si>
  <si>
    <t>Naritaweg 165, Telestone 8, Amsterdam, Nizozemska</t>
  </si>
  <si>
    <t>Meritus plus d.o.o.</t>
  </si>
  <si>
    <t>Trizma GS d.o.o. Banja Luka</t>
  </si>
  <si>
    <t>117 Mladena Stojanovica Street, 78000 Banja Luka, BiH</t>
  </si>
  <si>
    <t>MPLUS BH d.o.o. Sarajevo</t>
  </si>
  <si>
    <t>65-01-0742-16</t>
  </si>
  <si>
    <t>Calyx d.o.o.</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</si>
  <si>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</si>
  <si>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</si>
  <si>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</si>
  <si>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</si>
  <si>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</si>
  <si>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</si>
  <si>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</si>
  <si>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</si>
  <si>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</si>
  <si>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Geomant Global d.o.o.</t>
  </si>
  <si>
    <t>Geomant SRL</t>
  </si>
  <si>
    <t>J12/1990/2010</t>
  </si>
  <si>
    <t>Geomant UK limited</t>
  </si>
  <si>
    <t>Inova Solutions Inc</t>
  </si>
  <si>
    <t>N/A</t>
  </si>
  <si>
    <t>Geomant Algotech Zrt.</t>
  </si>
  <si>
    <t>01-10-048136</t>
  </si>
  <si>
    <t>Meritus Global Real Estate Management d.o.o.</t>
  </si>
  <si>
    <t>Meritus Global Technology d.o.o.</t>
  </si>
  <si>
    <t>Meritus Global Strategics d.o.o.</t>
  </si>
  <si>
    <t>BULB d.o.o.</t>
  </si>
  <si>
    <t>Bulb Upravljanje d.o.o.</t>
  </si>
  <si>
    <t>MERITUS GEORGIA LLC</t>
  </si>
  <si>
    <t>M+ Deutschland BPTO Gmbh</t>
  </si>
  <si>
    <t>HRB 235298 B</t>
  </si>
  <si>
    <t>CDE IT d.o.o</t>
  </si>
  <si>
    <t>Trizma plus d.o.o.</t>
  </si>
  <si>
    <t>Heinzelova ulica 62/a, 10000 Zagreb, Hrvatska</t>
  </si>
  <si>
    <t>Podvine 36, 1410 Zagorje ob Savi, Slovenija</t>
  </si>
  <si>
    <t>Tehnološki park 24, 1000 Ljubljana, Slovenija</t>
  </si>
  <si>
    <t>272 Tosin Bunar Street, Novi Beograd, Srbija</t>
  </si>
  <si>
    <t>Međunarodnog prijateljstva br. 25, Sarajevo, BiH</t>
  </si>
  <si>
    <t>Ulica Vjekoslava Heinzela 62/A, Zagreb, Hrvatska</t>
  </si>
  <si>
    <t>Yahya Kemal Mah. Okul Cad. No: 8 Kağıthane, İstanbul, Turska</t>
  </si>
  <si>
    <t>Cluj-Nacopa city, G-Real Eremia Grigorescu street NO. 104A, Apt. 1, Cluj county, Rumunjska</t>
  </si>
  <si>
    <t>Budapest 1123, Alkotas u. 50., Mađarska</t>
  </si>
  <si>
    <t>Ulica Damira Tomljanovića-Gavrana 11, 11000 Zagreb, Hrvatska</t>
  </si>
  <si>
    <t>Gruzija, Tbilisi, Vake district, Ilia Chavchavadze Ave. N60b, Floor 16, apt.N65</t>
  </si>
  <si>
    <t>c/o Cormoran GmbH, Am Zirkus 2, 10117 Berlin, Njemačka</t>
  </si>
  <si>
    <t>Šmartinska cesta 52, Ljubljana, 1000 Ljubljana, Slovenija</t>
  </si>
  <si>
    <t>Tošin bunar 272, Novi Beograd, Beograd, Srbija</t>
  </si>
  <si>
    <t>Radnička cesta 39/5, 10000 Zagreb, Hrvatska</t>
  </si>
  <si>
    <t>971 Second street, Charlotteswille, VA 22902., USA</t>
  </si>
  <si>
    <t>Turnpike Gate House, Alcester Heath, Warwickshire, B49 5JG.,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</si>
</sst>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 #,##0_-;_-* &quot;-&quot;_-;_-@_-"/>
    <numFmt numFmtId="43" formatCode="_-* #,##0.00_-;\-* #,##0.00_-;_-* &quot;-&quot;??_-;_-@_-"/>
    <numFmt numFmtId="164" formatCode="000"/>
    <numFmt numFmtId="165" formatCode="00"/>
    <numFmt numFmtId="166" formatCode="_-&quot;£&quot;* #,##0.00_-;\-&quot;£&quot;* #,##0.00_-;_-&quot;£&quot;* &quot;-&quot;??_-;_-@_-"/>
    <numFmt numFmtId="167" formatCode="#,##0.0"/>
    <numFmt numFmtId="168" formatCode="_-* #,##0.0\ _F_t_-;\-* #,##0.0\ _F_t_-;_-* &quot;-&quot;\ _F_t_-;_-@_-"/>
  </numFmts>
  <fonts count="7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b/>
      <sz val="11"/>
      <color rgb="FFFA7D00"/>
      <name val="Calibri"/>
      <family val="2"/>
      <charset val="238"/>
      <scheme val="minor"/>
    </font>
    <font>
      <sz val="11"/>
      <color theme="1"/>
      <name val="Calibri"/>
      <family val="2"/>
      <scheme val="minor"/>
    </font>
    <font>
      <sz val="10"/>
      <name val="Arial"/>
      <family val="2"/>
    </font>
    <font>
      <sz val="11"/>
      <color rgb="FF000000"/>
      <name val="Calibri"/>
      <family val="2"/>
      <scheme val="minor"/>
    </font>
    <font>
      <sz val="10"/>
      <color indexed="8"/>
      <name val="Arial"/>
      <family val="2"/>
    </font>
    <font>
      <sz val="11"/>
      <name val="Calibri"/>
      <family val="2"/>
      <charset val="238"/>
    </font>
    <font>
      <sz val="8"/>
      <color theme="1"/>
      <name val="Arial"/>
      <family val="2"/>
      <charset val="238"/>
    </font>
    <font>
      <b/>
      <sz val="8"/>
      <color theme="1"/>
      <name val="Arial"/>
      <family val="2"/>
      <charset val="238"/>
    </font>
    <font>
      <sz val="10"/>
      <name val="Arial CE"/>
      <charset val="238"/>
    </font>
    <font>
      <sz val="12"/>
      <name val="Arial"/>
      <family val="2"/>
      <charset val="238"/>
    </font>
    <font>
      <sz val="12"/>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12"/>
      <color rgb="FF006100"/>
      <name val="Arial"/>
      <family val="2"/>
      <charset val="238"/>
    </font>
    <font>
      <sz val="12"/>
      <color rgb="FF9C0006"/>
      <name val="Arial"/>
      <family val="2"/>
      <charset val="238"/>
    </font>
    <font>
      <sz val="12"/>
      <color rgb="FF9C6500"/>
      <name val="Arial"/>
      <family val="2"/>
      <charset val="238"/>
    </font>
    <font>
      <sz val="12"/>
      <color rgb="FF3F3F76"/>
      <name val="Arial"/>
      <family val="2"/>
      <charset val="238"/>
    </font>
    <font>
      <b/>
      <sz val="12"/>
      <color rgb="FF3F3F3F"/>
      <name val="Arial"/>
      <family val="2"/>
      <charset val="238"/>
    </font>
    <font>
      <b/>
      <sz val="12"/>
      <color rgb="FFFA7D00"/>
      <name val="Arial"/>
      <family val="2"/>
      <charset val="238"/>
    </font>
    <font>
      <sz val="12"/>
      <color rgb="FFFA7D00"/>
      <name val="Arial"/>
      <family val="2"/>
      <charset val="238"/>
    </font>
    <font>
      <b/>
      <sz val="12"/>
      <color theme="0"/>
      <name val="Arial"/>
      <family val="2"/>
      <charset val="238"/>
    </font>
    <font>
      <sz val="12"/>
      <color rgb="FFFF0000"/>
      <name val="Arial"/>
      <family val="2"/>
      <charset val="238"/>
    </font>
    <font>
      <i/>
      <sz val="12"/>
      <color rgb="FF7F7F7F"/>
      <name val="Arial"/>
      <family val="2"/>
      <charset val="238"/>
    </font>
    <font>
      <sz val="12"/>
      <color theme="0"/>
      <name val="Arial"/>
      <family val="2"/>
      <charset val="238"/>
    </font>
    <font>
      <sz val="11"/>
      <color theme="1"/>
      <name val="Calibri"/>
      <family val="2"/>
      <charset val="162"/>
      <scheme val="minor"/>
    </font>
    <font>
      <sz val="11"/>
      <color indexed="8"/>
      <name val="Calibri"/>
      <family val="2"/>
      <scheme val="minor"/>
    </font>
    <font>
      <sz val="11"/>
      <name val="Calibri"/>
      <family val="2"/>
      <scheme val="minor"/>
    </font>
    <font>
      <sz val="11"/>
      <color theme="1"/>
      <name val="Calibri"/>
      <family val="2"/>
      <charset val="1"/>
      <scheme val="minor"/>
    </font>
    <font>
      <sz val="11"/>
      <color rgb="FF000000"/>
      <name val="Calibri"/>
      <family val="2"/>
      <charset val="204"/>
    </font>
    <font>
      <sz val="11"/>
      <color rgb="FF9C0006"/>
      <name val="Calibri"/>
      <family val="2"/>
      <charset val="1"/>
      <scheme val="minor"/>
    </font>
    <font>
      <sz val="11"/>
      <name val="Calibri"/>
      <family val="2"/>
    </font>
    <font>
      <sz val="10"/>
      <color indexed="81"/>
      <name val="Tahoma"/>
      <family val="2"/>
      <charset val="162"/>
    </font>
    <font>
      <sz val="10"/>
      <name val="Arial"/>
      <family val="2"/>
      <charset val="162"/>
    </font>
    <font>
      <sz val="12"/>
      <name val="Arial"/>
      <family val="2"/>
    </font>
    <font>
      <sz val="10"/>
      <color indexed="8"/>
      <name val="Garamond"/>
      <family val="2"/>
      <charset val="238"/>
    </font>
    <font>
      <sz val="8"/>
      <color rgb="FFFF0000"/>
      <name val="Arial"/>
      <family val="2"/>
      <charset val="238"/>
    </font>
  </fonts>
  <fills count="4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0000"/>
      </top>
      <bottom style="thin">
        <color rgb="FFFF0000"/>
      </bottom>
      <diagonal/>
    </border>
    <border>
      <left/>
      <right/>
      <top/>
      <bottom style="thin">
        <color rgb="FFFF0000"/>
      </bottom>
      <diagonal/>
    </border>
    <border>
      <left style="thin">
        <color indexed="8"/>
      </left>
      <right style="thin">
        <color indexed="8"/>
      </right>
      <top/>
      <bottom/>
      <diagonal/>
    </border>
  </borders>
  <cellStyleXfs count="176">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2" fillId="0" borderId="0"/>
    <xf numFmtId="0" fontId="42" fillId="0" borderId="0"/>
    <xf numFmtId="0" fontId="44" fillId="0" borderId="0"/>
    <xf numFmtId="43" fontId="44" fillId="0" borderId="0" applyFont="0" applyFill="0" applyBorder="0" applyAlignment="0" applyProtection="0"/>
    <xf numFmtId="9" fontId="2" fillId="0" borderId="0" applyFont="0" applyFill="0" applyBorder="0" applyAlignment="0" applyProtection="0"/>
    <xf numFmtId="166" fontId="42" fillId="0" borderId="0" applyFont="0" applyFill="0" applyBorder="0" applyAlignment="0" applyProtection="0"/>
    <xf numFmtId="0" fontId="40" fillId="18" borderId="0" applyNumberFormat="0" applyBorder="0" applyAlignment="0" applyProtection="0"/>
    <xf numFmtId="166" fontId="42" fillId="0" borderId="0" applyFont="0" applyFill="0" applyBorder="0" applyAlignment="0" applyProtection="0"/>
    <xf numFmtId="0" fontId="39" fillId="17" borderId="0" applyNumberFormat="0" applyBorder="0" applyAlignment="0" applyProtection="0"/>
    <xf numFmtId="0" fontId="2" fillId="0" borderId="0"/>
    <xf numFmtId="0" fontId="38" fillId="16" borderId="0" applyNumberFormat="0" applyBorder="0" applyAlignment="0" applyProtection="0"/>
    <xf numFmtId="0" fontId="45" fillId="0" borderId="0"/>
    <xf numFmtId="0" fontId="11" fillId="0" borderId="0" applyNumberFormat="0" applyFill="0" applyBorder="0" applyAlignment="0" applyProtection="0"/>
    <xf numFmtId="167" fontId="47" fillId="0" borderId="0" applyNumberFormat="0"/>
    <xf numFmtId="167" fontId="48" fillId="0" borderId="57" applyNumberFormat="0" applyFill="0" applyProtection="0">
      <alignment horizontal="right" vertical="center" wrapText="1"/>
    </xf>
    <xf numFmtId="167" fontId="47" fillId="0" borderId="46" applyNumberFormat="0" applyFont="0" applyFill="0" applyAlignment="0" applyProtection="0"/>
    <xf numFmtId="167" fontId="47" fillId="0" borderId="58" applyNumberFormat="0" applyFill="0" applyAlignment="0" applyProtection="0"/>
    <xf numFmtId="0" fontId="10" fillId="0" borderId="0"/>
    <xf numFmtId="9" fontId="49" fillId="0" borderId="0" applyFont="0" applyFill="0" applyBorder="0" applyAlignment="0" applyProtection="0"/>
    <xf numFmtId="0" fontId="46" fillId="0" borderId="0"/>
    <xf numFmtId="0" fontId="50" fillId="0" borderId="0"/>
    <xf numFmtId="0" fontId="50" fillId="0" borderId="0"/>
    <xf numFmtId="0" fontId="50" fillId="0" borderId="0"/>
    <xf numFmtId="0" fontId="52" fillId="0" borderId="0" applyNumberFormat="0" applyFill="0" applyBorder="0" applyAlignment="0" applyProtection="0"/>
    <xf numFmtId="0" fontId="53" fillId="0" borderId="48" applyNumberFormat="0" applyFill="0" applyAlignment="0" applyProtection="0"/>
    <xf numFmtId="0" fontId="54" fillId="0" borderId="49" applyNumberFormat="0" applyFill="0" applyAlignment="0" applyProtection="0"/>
    <xf numFmtId="0" fontId="55" fillId="0" borderId="50" applyNumberFormat="0" applyFill="0" applyAlignment="0" applyProtection="0"/>
    <xf numFmtId="0" fontId="55" fillId="0" borderId="0" applyNumberFormat="0" applyFill="0" applyBorder="0" applyAlignment="0" applyProtection="0"/>
    <xf numFmtId="0" fontId="56"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51" applyNumberFormat="0" applyAlignment="0" applyProtection="0"/>
    <xf numFmtId="0" fontId="60" fillId="20" borderId="52" applyNumberFormat="0" applyAlignment="0" applyProtection="0"/>
    <xf numFmtId="0" fontId="61" fillId="20" borderId="51" applyNumberFormat="0" applyAlignment="0" applyProtection="0"/>
    <xf numFmtId="0" fontId="62" fillId="0" borderId="53" applyNumberFormat="0" applyFill="0" applyAlignment="0" applyProtection="0"/>
    <xf numFmtId="0" fontId="63" fillId="21" borderId="5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8" fillId="0" borderId="56" applyNumberFormat="0" applyFill="0" applyAlignment="0" applyProtection="0"/>
    <xf numFmtId="0" fontId="6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66" fillId="46" borderId="0" applyNumberFormat="0" applyBorder="0" applyAlignment="0" applyProtection="0"/>
    <xf numFmtId="0" fontId="51" fillId="0" borderId="0"/>
    <xf numFmtId="0" fontId="51" fillId="22" borderId="55" applyNumberFormat="0" applyFont="0" applyAlignment="0" applyProtection="0"/>
    <xf numFmtId="0" fontId="51" fillId="0" borderId="0"/>
    <xf numFmtId="0" fontId="51" fillId="22" borderId="55" applyNumberFormat="0" applyFont="0" applyAlignment="0" applyProtection="0"/>
    <xf numFmtId="0" fontId="51" fillId="24"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 fillId="0" borderId="0"/>
    <xf numFmtId="0" fontId="44" fillId="0" borderId="0"/>
    <xf numFmtId="0" fontId="46" fillId="0" borderId="0"/>
    <xf numFmtId="0" fontId="44" fillId="0" borderId="0"/>
    <xf numFmtId="0" fontId="50" fillId="0" borderId="0"/>
    <xf numFmtId="0" fontId="50" fillId="0" borderId="0"/>
    <xf numFmtId="0" fontId="46" fillId="0" borderId="0"/>
    <xf numFmtId="0" fontId="11" fillId="0" borderId="0" applyNumberFormat="0" applyFill="0" applyBorder="0" applyAlignment="0" applyProtection="0"/>
    <xf numFmtId="167" fontId="47" fillId="0" borderId="0" applyNumberFormat="0"/>
    <xf numFmtId="0" fontId="50" fillId="0" borderId="0"/>
    <xf numFmtId="0" fontId="50" fillId="0" borderId="0"/>
    <xf numFmtId="0" fontId="41" fillId="20" borderId="51" applyNumberFormat="0" applyAlignment="0" applyProtection="0"/>
    <xf numFmtId="0" fontId="50" fillId="0" borderId="0"/>
    <xf numFmtId="0" fontId="43" fillId="0" borderId="0"/>
    <xf numFmtId="0" fontId="2" fillId="0" borderId="0"/>
    <xf numFmtId="0" fontId="2" fillId="0" borderId="0"/>
    <xf numFmtId="0" fontId="2" fillId="0" borderId="0"/>
    <xf numFmtId="9" fontId="2" fillId="0" borderId="0" applyFont="0" applyFill="0" applyBorder="0" applyAlignment="0" applyProtection="0"/>
    <xf numFmtId="0" fontId="67" fillId="0" borderId="0"/>
    <xf numFmtId="0" fontId="42" fillId="0" borderId="0"/>
    <xf numFmtId="0" fontId="67" fillId="0" borderId="0"/>
    <xf numFmtId="0" fontId="67" fillId="0" borderId="0"/>
    <xf numFmtId="0" fontId="69" fillId="0" borderId="0"/>
    <xf numFmtId="0" fontId="2" fillId="0" borderId="0"/>
    <xf numFmtId="0" fontId="2" fillId="0" borderId="0"/>
    <xf numFmtId="0" fontId="5"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0" fontId="71" fillId="0" borderId="0"/>
    <xf numFmtId="0" fontId="72" fillId="17" borderId="0" applyNumberFormat="0" applyBorder="0" applyAlignment="0" applyProtection="0"/>
    <xf numFmtId="0" fontId="70" fillId="29" borderId="0" applyNumberFormat="0" applyBorder="0" applyAlignment="0" applyProtection="0"/>
    <xf numFmtId="168" fontId="4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42" fillId="0" borderId="0" applyFont="0" applyFill="0" applyBorder="0" applyAlignment="0" applyProtection="0"/>
    <xf numFmtId="41" fontId="2" fillId="0" borderId="0" applyFont="0" applyFill="0" applyBorder="0" applyAlignment="0" applyProtection="0"/>
    <xf numFmtId="0" fontId="73" fillId="0" borderId="0"/>
    <xf numFmtId="0" fontId="45" fillId="0" borderId="0"/>
    <xf numFmtId="0" fontId="45" fillId="47" borderId="59" applyNumberFormat="0" applyProtection="0">
      <alignment horizontal="left" vertical="top"/>
    </xf>
    <xf numFmtId="0" fontId="68" fillId="0" borderId="0"/>
    <xf numFmtId="9" fontId="2" fillId="0" borderId="0" applyFont="0" applyFill="0" applyBorder="0" applyAlignment="0" applyProtection="0"/>
    <xf numFmtId="0" fontId="43" fillId="0" borderId="0"/>
    <xf numFmtId="0" fontId="74" fillId="0" borderId="0"/>
    <xf numFmtId="0" fontId="75" fillId="0" borderId="0"/>
    <xf numFmtId="0" fontId="76" fillId="0" borderId="0"/>
    <xf numFmtId="0" fontId="2" fillId="0" borderId="0"/>
    <xf numFmtId="0" fontId="2" fillId="0" borderId="0"/>
    <xf numFmtId="0" fontId="2" fillId="0" borderId="0"/>
    <xf numFmtId="0" fontId="76" fillId="0" borderId="0"/>
    <xf numFmtId="0" fontId="77" fillId="0" borderId="0"/>
    <xf numFmtId="0" fontId="49" fillId="0" borderId="0"/>
    <xf numFmtId="0" fontId="2" fillId="0" borderId="0"/>
    <xf numFmtId="9" fontId="77" fillId="0" borderId="0" applyFont="0" applyFill="0" applyBorder="0" applyAlignment="0" applyProtection="0"/>
    <xf numFmtId="0" fontId="76" fillId="0" borderId="0"/>
    <xf numFmtId="0" fontId="2" fillId="0" borderId="0"/>
    <xf numFmtId="43" fontId="42" fillId="0" borderId="0" applyFont="0" applyFill="0" applyBorder="0" applyAlignment="0" applyProtection="0"/>
    <xf numFmtId="9" fontId="42" fillId="0" borderId="0" applyFont="0" applyFill="0" applyBorder="0" applyAlignment="0" applyProtection="0"/>
    <xf numFmtId="0" fontId="38" fillId="16" borderId="0" applyNumberFormat="0" applyBorder="0" applyAlignment="0" applyProtection="0"/>
    <xf numFmtId="0" fontId="47" fillId="0" borderId="0"/>
    <xf numFmtId="9" fontId="47" fillId="0" borderId="0" applyFont="0" applyFill="0" applyBorder="0" applyAlignment="0" applyProtection="0"/>
    <xf numFmtId="0" fontId="43" fillId="0" borderId="0"/>
    <xf numFmtId="0" fontId="44" fillId="0" borderId="0"/>
    <xf numFmtId="167" fontId="47" fillId="0" borderId="46" applyNumberFormat="0" applyFont="0" applyFill="0" applyAlignment="0" applyProtection="0"/>
    <xf numFmtId="0" fontId="1" fillId="0" borderId="0"/>
    <xf numFmtId="43" fontId="4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4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cellStyleXfs>
  <cellXfs count="336">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0" xfId="0" applyNumberFormat="1" applyFont="1" applyFill="1" applyBorder="1" applyAlignment="1" applyProtection="1">
      <alignment horizontal="center" vertical="center"/>
    </xf>
    <xf numFmtId="165" fontId="21" fillId="9" borderId="30" xfId="0" applyNumberFormat="1" applyFont="1" applyFill="1" applyBorder="1" applyAlignment="1" applyProtection="1">
      <alignment horizontal="center" vertical="center"/>
    </xf>
    <xf numFmtId="165" fontId="21" fillId="9" borderId="31"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33"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3" fontId="21" fillId="3" borderId="33" xfId="0" applyNumberFormat="1"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xf>
    <xf numFmtId="164" fontId="7" fillId="9" borderId="33"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2"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3" fontId="8" fillId="0" borderId="33" xfId="0" applyNumberFormat="1" applyFont="1" applyFill="1" applyBorder="1" applyAlignment="1" applyProtection="1">
      <alignment horizontal="right" vertical="center" shrinkToFit="1"/>
      <protection locked="0"/>
    </xf>
    <xf numFmtId="3" fontId="27" fillId="9" borderId="33"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14" fillId="0" borderId="0" xfId="3" applyNumberFormat="1" applyAlignment="1" applyProtection="1">
      <alignment wrapText="1"/>
    </xf>
    <xf numFmtId="3" fontId="8" fillId="0" borderId="22" xfId="0" applyNumberFormat="1" applyFont="1" applyFill="1" applyBorder="1" applyAlignment="1" applyProtection="1">
      <alignment vertical="center"/>
      <protection locked="0"/>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27"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vertical="center" shrinkToFit="1"/>
      <protection locked="0"/>
    </xf>
    <xf numFmtId="3" fontId="26" fillId="9" borderId="30" xfId="0" applyNumberFormat="1" applyFont="1" applyFill="1" applyBorder="1" applyAlignment="1" applyProtection="1">
      <alignment vertical="center" shrinkToFit="1"/>
    </xf>
    <xf numFmtId="3" fontId="6" fillId="8" borderId="30" xfId="0" applyNumberFormat="1" applyFont="1" applyFill="1" applyBorder="1" applyAlignment="1" applyProtection="1">
      <alignment vertical="center" shrinkToFit="1"/>
    </xf>
    <xf numFmtId="3" fontId="26" fillId="9" borderId="31" xfId="0" applyNumberFormat="1" applyFont="1" applyFill="1" applyBorder="1" applyAlignment="1" applyProtection="1">
      <alignment vertical="center" shrinkToFit="1"/>
    </xf>
    <xf numFmtId="3" fontId="26" fillId="0" borderId="30" xfId="0" applyNumberFormat="1" applyFont="1" applyFill="1" applyBorder="1" applyAlignment="1" applyProtection="1">
      <alignment vertical="center" shrinkToFit="1"/>
    </xf>
    <xf numFmtId="3" fontId="26" fillId="0" borderId="31" xfId="0" applyNumberFormat="1" applyFont="1" applyFill="1" applyBorder="1" applyAlignment="1" applyProtection="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37" xfId="4" applyFont="1" applyFill="1" applyBorder="1" applyAlignment="1">
      <alignment vertical="center"/>
    </xf>
    <xf numFmtId="0" fontId="34" fillId="0" borderId="0" xfId="4" applyFont="1" applyFill="1"/>
    <xf numFmtId="0" fontId="7" fillId="11" borderId="34"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35" xfId="4" applyFont="1" applyFill="1" applyBorder="1"/>
    <xf numFmtId="0" fontId="8" fillId="11" borderId="0" xfId="4" applyFont="1" applyFill="1" applyBorder="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35"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35" xfId="4" applyFont="1" applyFill="1" applyBorder="1" applyAlignment="1">
      <alignment vertical="center"/>
    </xf>
    <xf numFmtId="0" fontId="7"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32" fillId="11" borderId="0" xfId="4" applyFont="1" applyFill="1" applyBorder="1" applyAlignment="1">
      <alignment vertical="top" wrapText="1"/>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4" fontId="7"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pplyProtection="1">
      <alignment horizontal="right" vertical="center" shrinkToFit="1"/>
    </xf>
    <xf numFmtId="3" fontId="5" fillId="0" borderId="0" xfId="5" applyNumberFormat="1" applyProtection="1"/>
    <xf numFmtId="0" fontId="5" fillId="0" borderId="0" xfId="5" applyProtection="1"/>
    <xf numFmtId="3" fontId="21" fillId="3" borderId="33" xfId="5" applyNumberFormat="1" applyFont="1" applyFill="1" applyBorder="1" applyAlignment="1" applyProtection="1">
      <alignment horizontal="center" vertical="center" wrapText="1"/>
    </xf>
    <xf numFmtId="0" fontId="21" fillId="3" borderId="33" xfId="5" applyFont="1" applyFill="1" applyBorder="1" applyAlignment="1" applyProtection="1">
      <alignment horizontal="center" vertical="center"/>
    </xf>
    <xf numFmtId="3" fontId="20" fillId="10" borderId="33" xfId="5" applyNumberFormat="1" applyFont="1" applyFill="1" applyBorder="1" applyAlignment="1" applyProtection="1">
      <alignment horizontal="right" vertical="center" shrinkToFit="1"/>
    </xf>
    <xf numFmtId="3" fontId="8" fillId="0" borderId="33" xfId="5" applyNumberFormat="1" applyFont="1" applyFill="1" applyBorder="1" applyAlignment="1" applyProtection="1">
      <alignment horizontal="right" vertical="center" shrinkToFit="1"/>
      <protection locked="0"/>
    </xf>
    <xf numFmtId="3" fontId="20" fillId="0" borderId="33" xfId="5" applyNumberFormat="1" applyFont="1" applyFill="1" applyBorder="1" applyAlignment="1" applyProtection="1">
      <alignment horizontal="right" vertical="center" shrinkToFit="1"/>
      <protection locked="0"/>
    </xf>
    <xf numFmtId="3" fontId="20" fillId="10" borderId="33" xfId="5" applyNumberFormat="1" applyFont="1" applyFill="1" applyBorder="1" applyAlignment="1" applyProtection="1">
      <alignment vertical="center"/>
    </xf>
    <xf numFmtId="3" fontId="8" fillId="0" borderId="33" xfId="5" applyNumberFormat="1" applyFont="1" applyFill="1" applyBorder="1" applyAlignment="1" applyProtection="1">
      <alignment vertical="center"/>
      <protection locked="0"/>
    </xf>
    <xf numFmtId="164" fontId="7" fillId="9" borderId="13" xfId="0" applyNumberFormat="1" applyFont="1" applyFill="1" applyBorder="1" applyAlignment="1" applyProtection="1">
      <alignment horizontal="center" vertical="center"/>
    </xf>
    <xf numFmtId="164" fontId="7" fillId="9" borderId="14" xfId="0" applyNumberFormat="1"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pplyProtection="1">
      <alignment vertical="center"/>
    </xf>
    <xf numFmtId="3" fontId="20" fillId="9" borderId="14"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0" fontId="7" fillId="3" borderId="33" xfId="3" applyFont="1" applyFill="1" applyBorder="1" applyAlignment="1" applyProtection="1">
      <alignment horizontal="center" vertical="center" wrapText="1"/>
    </xf>
    <xf numFmtId="3" fontId="21" fillId="3" borderId="33" xfId="3" applyNumberFormat="1"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wrapText="1"/>
    </xf>
    <xf numFmtId="3" fontId="8" fillId="0" borderId="33" xfId="0" applyNumberFormat="1" applyFont="1" applyFill="1" applyBorder="1" applyAlignment="1" applyProtection="1">
      <alignment horizontal="right" vertical="center" wrapText="1"/>
      <protection locked="0"/>
    </xf>
    <xf numFmtId="164" fontId="7" fillId="10" borderId="33" xfId="0" applyNumberFormat="1" applyFont="1" applyFill="1" applyBorder="1" applyAlignment="1" applyProtection="1">
      <alignment horizontal="center" vertical="center" wrapText="1"/>
    </xf>
    <xf numFmtId="3" fontId="20" fillId="10" borderId="33"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vertical="center" wrapText="1"/>
      <protection locked="0"/>
    </xf>
    <xf numFmtId="3" fontId="20" fillId="10" borderId="33" xfId="0" applyNumberFormat="1" applyFont="1" applyFill="1" applyBorder="1" applyAlignment="1" applyProtection="1">
      <alignment vertical="center" wrapText="1"/>
    </xf>
    <xf numFmtId="3" fontId="8" fillId="9" borderId="33" xfId="0" applyNumberFormat="1" applyFont="1" applyFill="1" applyBorder="1" applyAlignment="1" applyProtection="1">
      <alignment vertical="center"/>
    </xf>
    <xf numFmtId="3" fontId="37" fillId="3" borderId="27" xfId="0" applyNumberFormat="1" applyFont="1" applyFill="1" applyBorder="1" applyAlignment="1" applyProtection="1">
      <alignment horizontal="center" vertical="center" wrapText="1"/>
    </xf>
    <xf numFmtId="3" fontId="20" fillId="10" borderId="33" xfId="5" applyNumberFormat="1" applyFont="1" applyFill="1" applyBorder="1" applyAlignment="1" applyProtection="1">
      <alignment horizontal="right" vertical="center" shrinkToFit="1"/>
      <protection locked="0"/>
    </xf>
    <xf numFmtId="3" fontId="6" fillId="0" borderId="30" xfId="5" applyNumberFormat="1" applyFont="1" applyFill="1" applyBorder="1" applyAlignment="1" applyProtection="1">
      <alignment vertical="center" shrinkToFit="1"/>
      <protection locked="0"/>
    </xf>
    <xf numFmtId="3" fontId="6" fillId="0" borderId="30" xfId="5" applyNumberFormat="1" applyFont="1" applyFill="1" applyBorder="1" applyAlignment="1" applyProtection="1">
      <alignment vertical="center" shrinkToFit="1"/>
      <protection locked="0"/>
    </xf>
    <xf numFmtId="0" fontId="7" fillId="12" borderId="34" xfId="4" applyFont="1" applyFill="1" applyBorder="1" applyAlignment="1" applyProtection="1">
      <alignment horizontal="right" vertical="center"/>
      <protection locked="0"/>
    </xf>
    <xf numFmtId="0" fontId="7" fillId="12" borderId="0" xfId="4" applyFont="1" applyFill="1" applyBorder="1" applyAlignment="1" applyProtection="1">
      <alignment horizontal="right" vertical="center"/>
      <protection locked="0"/>
    </xf>
    <xf numFmtId="0" fontId="7" fillId="12" borderId="35" xfId="4" applyFont="1" applyFill="1" applyBorder="1" applyAlignment="1" applyProtection="1">
      <alignment horizontal="center" vertical="center"/>
      <protection locked="0"/>
    </xf>
    <xf numFmtId="0" fontId="7" fillId="12" borderId="45" xfId="4" applyFont="1" applyFill="1" applyBorder="1" applyAlignment="1" applyProtection="1">
      <alignment horizontal="left" vertical="center"/>
      <protection locked="0"/>
    </xf>
    <xf numFmtId="0" fontId="7" fillId="12" borderId="38" xfId="4" applyFont="1" applyFill="1" applyBorder="1" applyAlignment="1" applyProtection="1">
      <alignment horizontal="left" vertical="center"/>
      <protection locked="0"/>
    </xf>
    <xf numFmtId="0" fontId="32" fillId="11" borderId="34" xfId="4" applyFont="1" applyFill="1" applyBorder="1" applyAlignment="1" applyProtection="1">
      <alignment horizontal="left" vertical="top"/>
      <protection locked="0"/>
    </xf>
    <xf numFmtId="0" fontId="32" fillId="11" borderId="0" xfId="4" applyFont="1" applyFill="1" applyAlignment="1" applyProtection="1">
      <alignment horizontal="left" vertical="top"/>
      <protection locked="0"/>
    </xf>
    <xf numFmtId="0" fontId="32" fillId="11" borderId="0" xfId="4" applyFont="1" applyFill="1" applyAlignment="1" applyProtection="1">
      <alignment horizontal="left"/>
      <protection locked="0"/>
    </xf>
    <xf numFmtId="0" fontId="32" fillId="11" borderId="35" xfId="4" applyFont="1" applyFill="1" applyBorder="1" applyAlignment="1" applyProtection="1">
      <alignment horizontal="left"/>
      <protection locked="0"/>
    </xf>
    <xf numFmtId="0" fontId="6" fillId="11" borderId="0" xfId="0" applyFont="1" applyFill="1"/>
    <xf numFmtId="0" fontId="6" fillId="11" borderId="0" xfId="0" applyFont="1" applyFill="1" applyAlignment="1">
      <alignment wrapText="1"/>
    </xf>
    <xf numFmtId="3" fontId="6" fillId="11" borderId="0" xfId="0" applyNumberFormat="1" applyFont="1" applyFill="1"/>
    <xf numFmtId="3" fontId="78" fillId="11" borderId="0" xfId="0" applyNumberFormat="1" applyFont="1" applyFill="1"/>
    <xf numFmtId="0" fontId="6" fillId="11" borderId="0" xfId="0" applyFont="1" applyFill="1" applyBorder="1" applyAlignment="1">
      <alignment wrapText="1"/>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8" fillId="11" borderId="34" xfId="4" applyFont="1" applyFill="1" applyBorder="1" applyAlignment="1">
      <alignment horizontal="right" vertical="center" wrapText="1"/>
    </xf>
    <xf numFmtId="0" fontId="8" fillId="11" borderId="35" xfId="4" applyFont="1" applyFill="1" applyBorder="1" applyAlignment="1">
      <alignment horizontal="right" vertical="center" wrapText="1"/>
    </xf>
    <xf numFmtId="0" fontId="32" fillId="11" borderId="34" xfId="4" applyFont="1" applyFill="1" applyBorder="1" applyAlignment="1">
      <alignment wrapText="1"/>
    </xf>
    <xf numFmtId="0" fontId="32" fillId="11" borderId="0" xfId="4" applyFont="1" applyFill="1" applyBorder="1" applyAlignment="1">
      <alignment wrapText="1"/>
    </xf>
    <xf numFmtId="14" fontId="7" fillId="12" borderId="3" xfId="6" applyNumberFormat="1" applyFont="1" applyFill="1" applyBorder="1" applyAlignment="1" applyProtection="1">
      <alignment horizontal="center" vertical="center"/>
      <protection locked="0"/>
    </xf>
    <xf numFmtId="14" fontId="7" fillId="12" borderId="36" xfId="6" applyNumberFormat="1" applyFont="1" applyFill="1" applyBorder="1" applyAlignment="1" applyProtection="1">
      <alignment horizontal="center" vertical="center"/>
      <protection locked="0"/>
    </xf>
    <xf numFmtId="49" fontId="7" fillId="12" borderId="3" xfId="6" applyNumberFormat="1" applyFont="1" applyFill="1" applyBorder="1" applyAlignment="1" applyProtection="1">
      <alignment horizontal="center" vertical="center"/>
      <protection locked="0"/>
    </xf>
    <xf numFmtId="49" fontId="7" fillId="12" borderId="39" xfId="6" applyNumberFormat="1" applyFont="1" applyFill="1" applyBorder="1" applyAlignment="1" applyProtection="1">
      <alignment horizontal="center" vertical="center"/>
      <protection locked="0"/>
    </xf>
    <xf numFmtId="49" fontId="7" fillId="12" borderId="41" xfId="6" applyNumberFormat="1" applyFont="1" applyFill="1" applyBorder="1" applyAlignment="1" applyProtection="1">
      <alignment horizontal="center" vertical="center"/>
      <protection locked="0"/>
    </xf>
    <xf numFmtId="0" fontId="7" fillId="12" borderId="41" xfId="6" applyFont="1" applyFill="1" applyBorder="1" applyAlignment="1" applyProtection="1">
      <alignment horizontal="center" vertical="center"/>
      <protection locked="0"/>
    </xf>
    <xf numFmtId="0" fontId="7" fillId="12" borderId="39" xfId="6" applyFont="1" applyFill="1" applyBorder="1" applyAlignment="1" applyProtection="1">
      <alignment horizontal="center" vertical="center"/>
      <protection locked="0"/>
    </xf>
    <xf numFmtId="0" fontId="32" fillId="11" borderId="0" xfId="4" applyFont="1" applyFill="1" applyBorder="1"/>
    <xf numFmtId="0" fontId="30" fillId="11" borderId="34"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34" xfId="4" applyFont="1" applyFill="1" applyBorder="1" applyAlignment="1">
      <alignment horizontal="right" vertical="center"/>
    </xf>
    <xf numFmtId="0" fontId="8" fillId="11" borderId="35" xfId="4" applyFont="1" applyFill="1" applyBorder="1" applyAlignment="1">
      <alignment horizontal="right" vertical="center"/>
    </xf>
    <xf numFmtId="0" fontId="8" fillId="11" borderId="0" xfId="4" applyFont="1" applyFill="1" applyBorder="1" applyAlignment="1">
      <alignment horizontal="right" vertical="center" wrapText="1"/>
    </xf>
    <xf numFmtId="0" fontId="32" fillId="11" borderId="34" xfId="4" applyFont="1" applyFill="1" applyBorder="1" applyAlignment="1">
      <alignment vertical="center" wrapText="1"/>
    </xf>
    <xf numFmtId="0" fontId="32" fillId="11" borderId="0" xfId="4" applyFont="1" applyFill="1" applyBorder="1" applyAlignment="1">
      <alignment vertical="center" wrapText="1"/>
    </xf>
    <xf numFmtId="0" fontId="8" fillId="11" borderId="0" xfId="4" applyFont="1" applyFill="1" applyBorder="1" applyAlignment="1">
      <alignment horizontal="right" vertical="center"/>
    </xf>
    <xf numFmtId="0" fontId="33" fillId="11" borderId="34" xfId="4" applyFont="1" applyFill="1" applyBorder="1" applyAlignment="1">
      <alignment vertical="center"/>
    </xf>
    <xf numFmtId="0" fontId="33" fillId="11" borderId="0" xfId="4" applyFont="1" applyFill="1" applyBorder="1" applyAlignment="1">
      <alignment vertical="center"/>
    </xf>
    <xf numFmtId="0" fontId="7" fillId="12" borderId="41" xfId="6" applyFont="1" applyFill="1" applyBorder="1" applyAlignment="1" applyProtection="1">
      <alignment vertical="center"/>
      <protection locked="0"/>
    </xf>
    <xf numFmtId="0" fontId="7" fillId="12" borderId="40" xfId="6" applyFont="1" applyFill="1" applyBorder="1" applyAlignment="1" applyProtection="1">
      <alignment vertical="center"/>
      <protection locked="0"/>
    </xf>
    <xf numFmtId="0" fontId="7" fillId="12" borderId="39" xfId="6" applyFont="1" applyFill="1" applyBorder="1" applyAlignment="1" applyProtection="1">
      <alignment vertical="center"/>
      <protection locked="0"/>
    </xf>
    <xf numFmtId="0" fontId="7" fillId="12" borderId="42" xfId="6" applyFont="1" applyFill="1" applyBorder="1" applyAlignment="1" applyProtection="1">
      <alignment horizontal="center" vertical="center"/>
      <protection locked="0"/>
    </xf>
    <xf numFmtId="0" fontId="7" fillId="12" borderId="44" xfId="6" applyFont="1" applyFill="1" applyBorder="1" applyAlignment="1" applyProtection="1">
      <alignment vertical="center"/>
      <protection locked="0"/>
    </xf>
    <xf numFmtId="0" fontId="7" fillId="12" borderId="43" xfId="6" applyFont="1" applyFill="1" applyBorder="1" applyAlignment="1" applyProtection="1">
      <alignment vertical="center"/>
      <protection locked="0"/>
    </xf>
    <xf numFmtId="0" fontId="7" fillId="12" borderId="45" xfId="6" applyFont="1" applyFill="1" applyBorder="1" applyAlignment="1" applyProtection="1">
      <alignment vertical="center"/>
      <protection locked="0"/>
    </xf>
    <xf numFmtId="0" fontId="7" fillId="12" borderId="47" xfId="6" applyFont="1" applyFill="1" applyBorder="1" applyAlignment="1" applyProtection="1">
      <alignment vertical="center"/>
      <protection locked="0"/>
    </xf>
    <xf numFmtId="0" fontId="7" fillId="12" borderId="46" xfId="6" applyFont="1" applyFill="1" applyBorder="1" applyAlignment="1" applyProtection="1">
      <alignment vertical="center"/>
      <protection locked="0"/>
    </xf>
    <xf numFmtId="0" fontId="8" fillId="11" borderId="0" xfId="4" applyFont="1" applyFill="1" applyBorder="1" applyAlignment="1">
      <alignment vertical="center"/>
    </xf>
    <xf numFmtId="0" fontId="32" fillId="12" borderId="47" xfId="6" applyFont="1" applyFill="1" applyBorder="1" applyProtection="1">
      <protection locked="0"/>
    </xf>
    <xf numFmtId="0" fontId="32" fillId="12" borderId="46" xfId="6" applyFont="1" applyFill="1" applyBorder="1" applyProtection="1">
      <protection locked="0"/>
    </xf>
    <xf numFmtId="0" fontId="32" fillId="12" borderId="45" xfId="6" applyFont="1" applyFill="1" applyBorder="1" applyProtection="1">
      <protection locked="0"/>
    </xf>
    <xf numFmtId="0" fontId="8" fillId="11" borderId="34"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47" xfId="4" applyFont="1" applyFill="1" applyBorder="1" applyAlignment="1" applyProtection="1">
      <alignment horizontal="left" vertical="center"/>
      <protection locked="0"/>
    </xf>
    <xf numFmtId="0" fontId="7" fillId="12" borderId="46" xfId="4" applyFont="1" applyFill="1" applyBorder="1" applyAlignment="1" applyProtection="1">
      <alignment horizontal="left" vertical="center"/>
      <protection locked="0"/>
    </xf>
    <xf numFmtId="0" fontId="7" fillId="12" borderId="45" xfId="4" applyFont="1" applyFill="1" applyBorder="1" applyAlignment="1" applyProtection="1">
      <alignment horizontal="left" vertical="center"/>
      <protection locked="0"/>
    </xf>
    <xf numFmtId="0" fontId="32" fillId="11" borderId="0" xfId="4" applyFont="1" applyFill="1" applyBorder="1" applyAlignment="1">
      <alignment vertical="top" wrapText="1"/>
    </xf>
    <xf numFmtId="0" fontId="32" fillId="11" borderId="0" xfId="4" applyFont="1" applyFill="1" applyBorder="1" applyAlignment="1">
      <alignment vertical="top"/>
    </xf>
    <xf numFmtId="0" fontId="32" fillId="11" borderId="0" xfId="4" applyFont="1" applyFill="1" applyBorder="1" applyProtection="1">
      <protection locked="0"/>
    </xf>
    <xf numFmtId="0" fontId="32" fillId="11" borderId="0" xfId="4" applyFont="1" applyFill="1" applyAlignment="1" applyProtection="1">
      <alignment horizontal="left"/>
      <protection locked="0"/>
    </xf>
    <xf numFmtId="0" fontId="32" fillId="11" borderId="0" xfId="4" applyFont="1" applyFill="1" applyAlignment="1" applyProtection="1">
      <alignment horizontal="left" vertical="top"/>
      <protection locked="0"/>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8" fillId="11" borderId="35"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8" fillId="11" borderId="34" xfId="4" applyFont="1" applyFill="1" applyBorder="1" applyAlignment="1">
      <alignment horizontal="left" vertical="center"/>
    </xf>
    <xf numFmtId="0" fontId="8" fillId="11" borderId="0" xfId="4" applyFont="1" applyFill="1" applyBorder="1" applyAlignment="1">
      <alignment horizontal="left" vertical="center"/>
    </xf>
    <xf numFmtId="0" fontId="8" fillId="11" borderId="0" xfId="4" applyFont="1" applyFill="1" applyBorder="1" applyAlignment="1">
      <alignment vertical="top"/>
    </xf>
    <xf numFmtId="49" fontId="7" fillId="12" borderId="47" xfId="6" applyNumberFormat="1" applyFont="1" applyFill="1" applyBorder="1" applyAlignment="1" applyProtection="1">
      <alignment vertical="center"/>
      <protection locked="0"/>
    </xf>
    <xf numFmtId="49" fontId="7" fillId="12" borderId="46" xfId="6" applyNumberFormat="1" applyFont="1" applyFill="1" applyBorder="1" applyAlignment="1" applyProtection="1">
      <alignment vertical="center"/>
      <protection locked="0"/>
    </xf>
    <xf numFmtId="49" fontId="7" fillId="12" borderId="45" xfId="6" applyNumberFormat="1" applyFont="1" applyFill="1" applyBorder="1" applyAlignment="1" applyProtection="1">
      <alignment vertical="center"/>
      <protection locked="0"/>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7" fillId="12" borderId="47" xfId="4"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7"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4" fillId="4"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8" fillId="11" borderId="33"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8" fillId="4" borderId="33" xfId="0" applyFont="1" applyFill="1" applyBorder="1" applyAlignment="1" applyProtection="1">
      <alignment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Border="1" applyAlignment="1" applyProtection="1">
      <alignment horizontal="right" wrapText="1"/>
    </xf>
    <xf numFmtId="0" fontId="5" fillId="0" borderId="0" xfId="5" applyAlignment="1" applyProtection="1"/>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Alignment="1" applyProtection="1">
      <protection locked="0"/>
    </xf>
    <xf numFmtId="0" fontId="7" fillId="3" borderId="33" xfId="5" applyFont="1" applyFill="1" applyBorder="1" applyAlignment="1" applyProtection="1">
      <alignment horizontal="center" vertical="center" wrapText="1"/>
    </xf>
    <xf numFmtId="0" fontId="5" fillId="0" borderId="33" xfId="5" applyBorder="1" applyAlignment="1" applyProtection="1">
      <alignment horizontal="center" vertical="center" wrapText="1"/>
    </xf>
    <xf numFmtId="3" fontId="21" fillId="3" borderId="33" xfId="5" applyNumberFormat="1" applyFont="1" applyFill="1" applyBorder="1" applyAlignment="1" applyProtection="1">
      <alignment horizontal="center" vertical="center" wrapText="1"/>
    </xf>
    <xf numFmtId="3" fontId="5" fillId="0" borderId="33" xfId="5" applyNumberFormat="1" applyBorder="1" applyAlignment="1" applyProtection="1">
      <alignment horizontal="center" vertical="center" wrapText="1"/>
    </xf>
    <xf numFmtId="0" fontId="18" fillId="9" borderId="3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1" fillId="3" borderId="33" xfId="5" applyFont="1" applyFill="1" applyBorder="1" applyAlignment="1" applyProtection="1">
      <alignment horizontal="center" vertical="center"/>
    </xf>
    <xf numFmtId="0" fontId="5" fillId="0" borderId="33" xfId="5" applyBorder="1" applyAlignment="1" applyProtection="1">
      <alignment horizontal="center" vertical="center"/>
    </xf>
    <xf numFmtId="0" fontId="8" fillId="0" borderId="33" xfId="0" applyFont="1" applyFill="1" applyBorder="1" applyAlignment="1" applyProtection="1">
      <alignment horizontal="left" vertical="center" wrapText="1" indent="1"/>
    </xf>
    <xf numFmtId="0" fontId="8" fillId="9" borderId="33" xfId="0" applyFont="1" applyFill="1" applyBorder="1" applyAlignment="1" applyProtection="1">
      <alignment horizontal="left" vertical="center" wrapText="1" indent="1"/>
    </xf>
    <xf numFmtId="0" fontId="18" fillId="0" borderId="33" xfId="0" applyFont="1" applyFill="1" applyBorder="1" applyAlignment="1" applyProtection="1">
      <alignment horizontal="left" vertical="center" wrapText="1"/>
    </xf>
    <xf numFmtId="0" fontId="15" fillId="4" borderId="33" xfId="5" applyFont="1" applyFill="1" applyBorder="1" applyAlignment="1" applyProtection="1">
      <alignment horizontal="left" vertical="center" wrapText="1"/>
    </xf>
    <xf numFmtId="0" fontId="15" fillId="4" borderId="33" xfId="5" applyFont="1" applyFill="1" applyBorder="1" applyAlignment="1" applyProtection="1">
      <alignment vertical="center" wrapText="1"/>
    </xf>
    <xf numFmtId="0" fontId="5" fillId="0" borderId="33" xfId="5" applyBorder="1" applyAlignment="1" applyProtection="1"/>
    <xf numFmtId="0" fontId="8"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indent="1"/>
    </xf>
    <xf numFmtId="0" fontId="7" fillId="4" borderId="33" xfId="5" applyFont="1" applyFill="1" applyBorder="1" applyAlignment="1" applyProtection="1">
      <alignment horizontal="left" vertical="center" wrapText="1"/>
    </xf>
    <xf numFmtId="0" fontId="7" fillId="4" borderId="33" xfId="5" applyFont="1" applyFill="1" applyBorder="1" applyAlignment="1" applyProtection="1">
      <alignment vertical="center" wrapText="1"/>
    </xf>
    <xf numFmtId="0" fontId="7" fillId="9" borderId="33" xfId="0" applyFont="1" applyFill="1" applyBorder="1" applyAlignment="1" applyProtection="1">
      <alignment horizontal="left" vertical="center" wrapText="1" indent="1"/>
    </xf>
    <xf numFmtId="0" fontId="8" fillId="0" borderId="33" xfId="5" applyFont="1" applyFill="1" applyBorder="1" applyAlignment="1" applyProtection="1">
      <alignment horizontal="left" vertical="center" wrapText="1" inden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33" xfId="0" applyFont="1" applyFill="1" applyBorder="1" applyAlignment="1" applyProtection="1">
      <alignment horizontal="left" vertical="center" wrapText="1"/>
    </xf>
    <xf numFmtId="0" fontId="8" fillId="10" borderId="33" xfId="0" applyFont="1" applyFill="1" applyBorder="1" applyAlignment="1" applyProtection="1">
      <alignment horizontal="left" vertical="center" wrapText="1"/>
    </xf>
    <xf numFmtId="0" fontId="7" fillId="3" borderId="33"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15" fillId="7" borderId="33" xfId="0" applyFont="1" applyFill="1" applyBorder="1" applyAlignment="1" applyProtection="1">
      <alignment horizontal="left" vertical="center" wrapText="1" shrinkToFit="1"/>
    </xf>
    <xf numFmtId="0" fontId="15" fillId="10"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1" xfId="0" applyFont="1" applyFill="1" applyBorder="1" applyAlignment="1" applyProtection="1">
      <alignment horizontal="left" vertical="center" shrinkToFit="1"/>
    </xf>
    <xf numFmtId="0" fontId="15" fillId="9" borderId="14"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Fill="1" applyBorder="1" applyAlignment="1" applyProtection="1">
      <alignment horizontal="left" vertical="center" wrapText="1"/>
    </xf>
    <xf numFmtId="0" fontId="15" fillId="9" borderId="13" xfId="0" applyFont="1" applyFill="1" applyBorder="1" applyAlignment="1" applyProtection="1">
      <alignment horizontal="left" vertical="center" wrapText="1"/>
    </xf>
    <xf numFmtId="0" fontId="21"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0" xfId="0" applyFont="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27" xfId="0" applyFont="1" applyBorder="1" applyProtection="1"/>
    <xf numFmtId="3" fontId="12" fillId="3" borderId="8" xfId="0" applyNumberFormat="1" applyFont="1" applyFill="1" applyBorder="1" applyAlignment="1" applyProtection="1">
      <alignment horizontal="center" vertical="center" wrapText="1"/>
    </xf>
    <xf numFmtId="3" fontId="6" fillId="0" borderId="27"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28"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29" xfId="0" applyFont="1" applyFill="1" applyBorder="1" applyAlignment="1" applyProtection="1">
      <alignment horizontal="left" vertical="center"/>
    </xf>
    <xf numFmtId="0" fontId="25" fillId="6" borderId="29" xfId="0" applyFont="1" applyFill="1" applyBorder="1" applyAlignment="1" applyProtection="1">
      <alignment vertical="center"/>
    </xf>
    <xf numFmtId="0" fontId="6" fillId="0" borderId="29" xfId="0" applyFont="1" applyBorder="1" applyAlignment="1" applyProtection="1">
      <alignment vertical="center"/>
    </xf>
    <xf numFmtId="0" fontId="21" fillId="0" borderId="30" xfId="0" applyFont="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xf>
    <xf numFmtId="0" fontId="6" fillId="0" borderId="32" xfId="0" applyFont="1" applyBorder="1" applyAlignment="1" applyProtection="1">
      <alignment vertical="center"/>
    </xf>
    <xf numFmtId="0" fontId="23" fillId="9" borderId="30" xfId="0" applyFont="1" applyFill="1" applyBorder="1" applyAlignment="1" applyProtection="1">
      <alignment horizontal="left" vertical="center" wrapText="1"/>
    </xf>
    <xf numFmtId="0" fontId="23" fillId="9" borderId="31" xfId="0" applyFont="1" applyFill="1" applyBorder="1" applyAlignment="1" applyProtection="1">
      <alignment horizontal="left" vertical="center" wrapText="1"/>
    </xf>
    <xf numFmtId="0" fontId="6" fillId="0" borderId="32" xfId="0" applyFont="1" applyBorder="1" applyProtection="1"/>
    <xf numFmtId="0" fontId="6" fillId="11" borderId="0" xfId="0" applyFont="1" applyFill="1" applyAlignment="1">
      <alignment horizontal="left" vertical="top" wrapText="1"/>
    </xf>
    <xf numFmtId="0" fontId="6" fillId="11" borderId="0" xfId="0" applyFont="1" applyFill="1" applyAlignment="1">
      <alignment horizontal="left" vertical="top"/>
    </xf>
    <xf numFmtId="0" fontId="6" fillId="11" borderId="0" xfId="0" applyFont="1" applyFill="1" applyBorder="1" applyAlignment="1">
      <alignment horizontal="left" vertical="top" wrapText="1"/>
    </xf>
  </cellXfs>
  <cellStyles count="176">
    <cellStyle name="20% - Accent1 2" xfId="47" xr:uid="{9E5A7A8E-C29C-47F2-862F-7EF4E4613E7F}"/>
    <cellStyle name="20% - Accent2 2" xfId="51" xr:uid="{961BE97A-70A6-4651-AB57-D2481B7463A7}"/>
    <cellStyle name="20% - Accent3 2" xfId="55" xr:uid="{65AB961C-DD4D-4026-AADD-366ECEAC4CF1}"/>
    <cellStyle name="20% - Accent4 2" xfId="59" xr:uid="{E19BED5B-4FD6-45B7-9F58-2A33B39CA0EC}"/>
    <cellStyle name="20% - Accent5 2" xfId="63" xr:uid="{069EEEF4-BA7B-4B5F-995B-A6C27B44A27B}"/>
    <cellStyle name="20% - Accent6 2" xfId="67" xr:uid="{A3D92416-B5F1-43B1-AD73-93ADB3F09C39}"/>
    <cellStyle name="20% - Isticanje1 2" xfId="74" xr:uid="{CC477328-0182-4906-8ED1-4C51A8B0EC33}"/>
    <cellStyle name="20% - Isticanje2 2" xfId="76" xr:uid="{18CD5F30-20A3-4487-9CD2-6C25DB9FE802}"/>
    <cellStyle name="20% - Isticanje3 2" xfId="78" xr:uid="{107F47A9-4F39-46F3-8925-B04389F11201}"/>
    <cellStyle name="20% - Isticanje4 2" xfId="80" xr:uid="{E1198587-D7AE-4D61-997C-58AE2D4BE853}"/>
    <cellStyle name="20% - Isticanje5 2" xfId="82" xr:uid="{54D43CB3-2100-465A-888D-E4109C7044C8}"/>
    <cellStyle name="20% - Isticanje6 2" xfId="84" xr:uid="{6D4186D9-6AE3-4C86-8309-BA6077303908}"/>
    <cellStyle name="40% - Accent1 2" xfId="48" xr:uid="{36E2DB22-E0F0-4165-8783-3A83005722F2}"/>
    <cellStyle name="40% - Accent2 2" xfId="52" xr:uid="{F256E7D5-FAF4-4C37-97A2-882E56FE0603}"/>
    <cellStyle name="40% - Accent2 2 2" xfId="117" xr:uid="{BF2380B3-62C2-450A-ADC1-FE1D8E950CC1}"/>
    <cellStyle name="40% - Accent3 2" xfId="56" xr:uid="{96C77380-8B86-4B23-A5D2-485817B17F43}"/>
    <cellStyle name="40% - Accent4 2" xfId="60" xr:uid="{D40D3B33-44B0-403D-91D5-837E69206C04}"/>
    <cellStyle name="40% - Accent5 2" xfId="64" xr:uid="{058FA654-B644-45FE-B6C0-BFD248203CA1}"/>
    <cellStyle name="40% - Accent6 2" xfId="68" xr:uid="{86D6A50F-516C-497C-B329-6F640838A342}"/>
    <cellStyle name="40% - Isticanje2 2" xfId="77" xr:uid="{36367531-0186-4676-910E-ED3E0700A413}"/>
    <cellStyle name="40% - Isticanje3 2" xfId="79" xr:uid="{C493EE3D-0A4A-4009-A947-EDF3C46A1EAF}"/>
    <cellStyle name="40% - Isticanje4 2" xfId="81" xr:uid="{9C7774EA-4FB1-4130-B3D7-7698D045F845}"/>
    <cellStyle name="40% - Isticanje5 2" xfId="83" xr:uid="{C82E8BFE-3C9E-4369-86C4-02AAC662FFF9}"/>
    <cellStyle name="40% - Isticanje6 2" xfId="85" xr:uid="{55BDD9A4-1848-45B4-BF2C-7512E3F0B4A0}"/>
    <cellStyle name="40% - Naglasak1 2" xfId="75" xr:uid="{38777D5F-2403-4975-880F-E5C185E7FB1D}"/>
    <cellStyle name="60% - Accent1 2" xfId="49" xr:uid="{1F466F90-E201-4DA4-A570-CD6E4B5B22FC}"/>
    <cellStyle name="60% - Accent2 2" xfId="53" xr:uid="{A4F09EDF-91B9-4527-83AB-5AD63F44E83B}"/>
    <cellStyle name="60% - Accent3 2" xfId="57" xr:uid="{68CDC3F3-6DDF-4AE2-9C1A-88CB507CF7D5}"/>
    <cellStyle name="60% - Accent4 2" xfId="61" xr:uid="{1D1C9748-4ED6-4D16-BA86-BD91243115A2}"/>
    <cellStyle name="60% - Accent5 2" xfId="65" xr:uid="{BC6DC3AC-FE06-4047-A976-ABD5E58617AA}"/>
    <cellStyle name="60% - Accent6 2" xfId="69" xr:uid="{E6639742-789E-4A87-BC7E-83A77AA38B0F}"/>
    <cellStyle name="Accent1 2" xfId="46" xr:uid="{8D89D02B-721E-435B-A7F9-CAE9388ECBD0}"/>
    <cellStyle name="Accent2 2" xfId="50" xr:uid="{19FAA2FC-DCEF-4A5B-8E9E-28AE0934C48D}"/>
    <cellStyle name="Accent3 2" xfId="54" xr:uid="{40C20ADB-E565-4202-AA58-07D0C8F96B90}"/>
    <cellStyle name="Accent4 2" xfId="58" xr:uid="{5ACCDEED-AB75-4046-B00E-F6EF0D1DC1AB}"/>
    <cellStyle name="Accent5 2" xfId="62" xr:uid="{7EA6DA34-B450-47F7-83AF-0F90C54AC6E1}"/>
    <cellStyle name="Accent6 2" xfId="66" xr:uid="{B3BB2AAB-D2B9-4B35-A55C-4C8F84A68DC1}"/>
    <cellStyle name="Bad 2" xfId="15" xr:uid="{0E4CED00-56E2-4DAD-A82D-A9CD65D7C0C7}"/>
    <cellStyle name="Bad 2 2" xfId="36" xr:uid="{4A02F3E8-F6FE-4EBB-9A52-B5F40850FDB7}"/>
    <cellStyle name="Bad 2 3" xfId="116" xr:uid="{6420D777-DC78-47BF-A06A-8FA9DFB1DEC2}"/>
    <cellStyle name="Bilješka 2" xfId="71" xr:uid="{FDB24118-651E-467A-A073-224ACE4751F3}"/>
    <cellStyle name="Bilješka 3" xfId="73" xr:uid="{331FC9C7-50F2-40B8-8AB1-FCB80BB236E5}"/>
    <cellStyle name="Calculation 2" xfId="40" xr:uid="{2EF30E43-84CE-4D36-8627-FF244740FAD6}"/>
    <cellStyle name="Calculation 3" xfId="97" xr:uid="{0572E371-ADD9-4941-8A2F-01ED3CC96401}"/>
    <cellStyle name="Check Cell 2" xfId="42" xr:uid="{203274EB-18F1-4A78-8330-B19F34FED6ED}"/>
    <cellStyle name="Comma 2" xfId="10" xr:uid="{4B19348A-160A-4EC9-A2AD-B783F0C5EAAC}"/>
    <cellStyle name="Comma 2 2" xfId="118" xr:uid="{C1C7F043-471E-473A-9589-5D6152BF1382}"/>
    <cellStyle name="Comma 2 3" xfId="153" xr:uid="{B4F80139-D613-4D94-A789-7A249BC46602}"/>
    <cellStyle name="Comma 3" xfId="113" xr:uid="{01B655B2-20CB-411E-998B-73BACDF98AD5}"/>
    <cellStyle name="Comma 3 2" xfId="123" xr:uid="{AE845611-99EB-430E-928A-262CA515A1DD}"/>
    <cellStyle name="Comma 3 2 2" xfId="167" xr:uid="{CFC8DF79-1304-47BD-B5D1-F152C3A429AA}"/>
    <cellStyle name="Comma 3 3" xfId="162" xr:uid="{AB572257-8E81-4C31-B6E6-20E99D9C607C}"/>
    <cellStyle name="Comma 4" xfId="120" xr:uid="{D39CE6D4-F582-4886-BE07-B802655DAFAB}"/>
    <cellStyle name="Comma 4 2" xfId="127" xr:uid="{6762D57F-4F0B-495C-8840-B8D1D634DB1C}"/>
    <cellStyle name="Comma 4 3" xfId="164" xr:uid="{ECC53223-3CF1-4DC3-BD93-FF7D12B27352}"/>
    <cellStyle name="Comma 5" xfId="144" xr:uid="{F88181E4-10B0-4F14-887B-EE08A6636A73}"/>
    <cellStyle name="Comma 5 2" xfId="175" xr:uid="{4D5D5D4A-BBCF-4770-9BAB-F6D9B483B475}"/>
    <cellStyle name="Currency 2" xfId="14" xr:uid="{10CA6A9C-6F55-4507-958C-A36281AA1A44}"/>
    <cellStyle name="Explanatory Text 2" xfId="44" xr:uid="{650EF887-3090-44AE-9204-2D976BCB4C1B}"/>
    <cellStyle name="Ezres [0] 2" xfId="119" xr:uid="{C6439F15-56C2-43F6-9ACE-CB8F642A8E48}"/>
    <cellStyle name="Ezres [0] 2 2" xfId="124" xr:uid="{78C863AC-DA71-4430-9F99-C51BC8561347}"/>
    <cellStyle name="Ezres [0] 2 2 2" xfId="168" xr:uid="{55BE54B6-2394-458A-B43B-D75B72C7DAB1}"/>
    <cellStyle name="Ezres [0] 2 3" xfId="163" xr:uid="{EE1C16B4-9A60-4B66-BE76-52DBF378A486}"/>
    <cellStyle name="Good 2" xfId="35" xr:uid="{271F0228-4E4B-40EE-B0DF-CD6CA3D9A090}"/>
    <cellStyle name="Good 2 2" xfId="146" xr:uid="{67F63721-B710-4BD4-A419-E168F1985785}"/>
    <cellStyle name="Good 3" xfId="17" xr:uid="{4BA9BC94-BB67-46AE-B113-E82A66CD606B}"/>
    <cellStyle name="Heading 1 2" xfId="19" xr:uid="{D0C80829-0986-4195-B37E-FADA08988EDC}"/>
    <cellStyle name="Heading 1 2 2" xfId="31" xr:uid="{3C0E194F-D9FB-43B2-BED8-3FEC698C80A8}"/>
    <cellStyle name="Heading 1 3" xfId="93" xr:uid="{F25CE648-1F63-4BAC-A348-DFBA9B1CD089}"/>
    <cellStyle name="Heading 2 2" xfId="32" xr:uid="{C52853D7-71A6-4DC6-A065-14035E40DB5F}"/>
    <cellStyle name="Heading 3 2" xfId="33" xr:uid="{A743A377-0561-4DAE-8279-8CFC06198457}"/>
    <cellStyle name="Heading 4 2" xfId="34" xr:uid="{773F709E-451B-418C-A019-513B0BF18480}"/>
    <cellStyle name="Hyperlink 2" xfId="2" xr:uid="{00000000-0005-0000-0000-000000000000}"/>
    <cellStyle name="Input 2" xfId="38" xr:uid="{72B829EE-1758-42F6-AF2C-323C8DCAB1FA}"/>
    <cellStyle name="Linked Cell 2" xfId="41" xr:uid="{CD80E034-420E-4BBF-928D-2F70BA0DF111}"/>
    <cellStyle name="Navadno 2" xfId="18" xr:uid="{F40F60D0-5DCB-4CA5-8B54-803FBC3C4C77}"/>
    <cellStyle name="Navadno 2 2" xfId="24" xr:uid="{14F8BEB0-0E32-45B2-8A2E-8A98810DDF81}"/>
    <cellStyle name="Neutral 2" xfId="13" xr:uid="{3E0A27E5-8B5C-4F88-A377-7088E13F1189}"/>
    <cellStyle name="Neutral 2 2" xfId="37" xr:uid="{912F70DD-E7E7-476B-8BAE-870015466BCB}"/>
    <cellStyle name="Normal" xfId="0" builtinId="0"/>
    <cellStyle name="Normal 10" xfId="102" xr:uid="{F9AA08FD-F748-4826-97F8-0D15D12459BF}"/>
    <cellStyle name="Normal 10 2" xfId="136" xr:uid="{BEF10922-79D0-4CCD-81CD-5C6D60C9C280}"/>
    <cellStyle name="Normal 10 2 2" xfId="172" xr:uid="{0F4846CA-C6DD-4733-97F2-C5FD098ADA33}"/>
    <cellStyle name="Normal 10 3" xfId="143" xr:uid="{2050E908-80C2-44F0-811A-6C8AEE2A54B1}"/>
    <cellStyle name="Normal 10 3 2" xfId="174" xr:uid="{EFF697A0-9F68-4360-9F28-EDADEAFAC4C2}"/>
    <cellStyle name="Normal 10 4" xfId="158" xr:uid="{5A0A7BF7-0296-4FB6-A48D-0E81A162F38D}"/>
    <cellStyle name="Normal 11" xfId="108" xr:uid="{118FE037-E854-4C1E-8ECB-BFFB986F140B}"/>
    <cellStyle name="Normal 12" xfId="109" xr:uid="{A34470BE-85A7-4D5C-AD4C-9A9C6ABE1ECD}"/>
    <cellStyle name="Normal 12 2" xfId="160" xr:uid="{0E18B4F6-C1FC-4719-9D96-991AB2E9CAC7}"/>
    <cellStyle name="Normal 13" xfId="121" xr:uid="{B5D30DC0-B424-4594-B012-14C8BEDF9ADC}"/>
    <cellStyle name="Normal 13 2" xfId="165" xr:uid="{A3D6494F-1D4A-4024-8034-ED48BDCA23DB}"/>
    <cellStyle name="Normal 14" xfId="133" xr:uid="{8F46B09B-E928-4743-B300-A619FC209BFE}"/>
    <cellStyle name="Normal 15" xfId="137" xr:uid="{EC0998A8-24EB-43C0-953F-701ADA76AA83}"/>
    <cellStyle name="Normal 16" xfId="138" xr:uid="{47773654-7DC0-4AA2-A55D-6DA59846B0C6}"/>
    <cellStyle name="Normal 17" xfId="142" xr:uid="{E7BE982C-A670-4BB0-8450-C6B8AC6E877F}"/>
    <cellStyle name="Normal 18" xfId="8" xr:uid="{91AFF55E-DAF6-46E1-B6B5-B7CD17CB6827}"/>
    <cellStyle name="Normal 19" xfId="149" xr:uid="{C39F4195-04EA-436A-85F5-7A49F0310996}"/>
    <cellStyle name="Normal 2" xfId="3" xr:uid="{00000000-0005-0000-0000-000002000000}"/>
    <cellStyle name="Normal 2 2" xfId="5" xr:uid="{00000000-0005-0000-0000-000003000000}"/>
    <cellStyle name="Normal 2 2 2" xfId="105" xr:uid="{04F267E9-988B-4EE4-9275-7D0B3555706E}"/>
    <cellStyle name="Normal 2 2 3" xfId="111" xr:uid="{A289AFAA-DE68-447D-B887-CB72CC2EB1F5}"/>
    <cellStyle name="Normal 2 2 4" xfId="130" xr:uid="{95A28F91-4654-4420-9B3F-FED981BA0965}"/>
    <cellStyle name="Normal 2 2 5" xfId="9" xr:uid="{93548A51-62C8-4CF1-AA15-16B5F74D3869}"/>
    <cellStyle name="Normal 2 3" xfId="106" xr:uid="{1693D709-9012-438B-B56D-AAA1B899CECF}"/>
    <cellStyle name="Normal 2 3 2" xfId="115" xr:uid="{010A31E0-F640-42B6-AAD2-EB22702AF0E7}"/>
    <cellStyle name="Normal 2 3 2 2" xfId="131" xr:uid="{A7F83166-A510-41CE-BE72-147F08F5E4C1}"/>
    <cellStyle name="Normal 2 4" xfId="110" xr:uid="{54104BF9-8885-44B6-BF3D-2C4B9FB8C408}"/>
    <cellStyle name="Normal 2 4 2" xfId="161" xr:uid="{90295F81-43BD-45FB-94FE-A64498F6C2E0}"/>
    <cellStyle name="Normal 2 5" xfId="122" xr:uid="{3229A270-9BF9-4A35-B019-0D3D79B0D23E}"/>
    <cellStyle name="Normal 2 5 2" xfId="166" xr:uid="{00FB1D68-D7AB-48BD-A14E-86EC018035AF}"/>
    <cellStyle name="Normal 2 6" xfId="140" xr:uid="{AAB59362-231A-4A42-AF07-C53975B82947}"/>
    <cellStyle name="Normal 2 6 2" xfId="173" xr:uid="{01D67338-3F9D-4172-A40D-7223E56FF9B9}"/>
    <cellStyle name="Normal 20" xfId="147" xr:uid="{61D03FE7-43FD-451B-8B9F-79D65F37820B}"/>
    <cellStyle name="Normal 21" xfId="104" xr:uid="{0D7E2354-B803-4F83-8E52-B25E2D258DE7}"/>
    <cellStyle name="Normal 21 2" xfId="107" xr:uid="{B8D83D92-D5FC-46D6-8762-1C24DF9FC7DE}"/>
    <cellStyle name="Normal 3" xfId="4" xr:uid="{00000000-0005-0000-0000-000004000000}"/>
    <cellStyle name="Normal 3 2" xfId="6" xr:uid="{B00D9C36-33CA-4303-A3A1-C49EEE244777}"/>
    <cellStyle name="Normal 3 2 2" xfId="27" xr:uid="{A8F78E55-E3AD-4234-8382-0A4C6887BC7E}"/>
    <cellStyle name="Normal 3 3" xfId="100" xr:uid="{2C99B722-E095-4DB7-8012-C8EA11363D5E}"/>
    <cellStyle name="Normal 3 3 2" xfId="156" xr:uid="{DA0929F0-C690-48BD-B17F-635A58FA4A6D}"/>
    <cellStyle name="Normal 3 4" xfId="112" xr:uid="{43DCB7CC-854C-486A-ADCB-358C38068D24}"/>
    <cellStyle name="Normal 3 5" xfId="134" xr:uid="{D319B415-77B6-4D06-B878-D2B3382AB3BE}"/>
    <cellStyle name="Normal 3 5 2" xfId="170" xr:uid="{9C8F519C-4F6B-415B-8046-F36AF796E573}"/>
    <cellStyle name="Normal 3 6" xfId="20" xr:uid="{FD82CDED-BD71-4E77-9AD6-4D8FB79699FC}"/>
    <cellStyle name="Normal 3 7" xfId="7" xr:uid="{E8060651-0471-4CA2-A70C-480370A35029}"/>
    <cellStyle name="Normal 3 8" xfId="152" xr:uid="{3C4BB0AB-80C3-4340-BEF8-CE7070AD878B}"/>
    <cellStyle name="Normal 4" xfId="26" xr:uid="{AB208578-B148-411C-800B-C2B6C5A91C6D}"/>
    <cellStyle name="Normal 4 2" xfId="89" xr:uid="{FBEE21F6-10F8-4032-B0D5-BCDD9EDACC9D}"/>
    <cellStyle name="Normal 4 3" xfId="125" xr:uid="{2B547329-B8DF-4A60-B780-44CCA39E5C2C}"/>
    <cellStyle name="Normal 4 3 2" xfId="132" xr:uid="{4A36692C-D030-4A06-9A1B-C65FECFD4CB4}"/>
    <cellStyle name="Normal 5" xfId="94" xr:uid="{AD3899BE-296C-48EE-8DBD-AEBCFB397052}"/>
    <cellStyle name="Normal 5 2" xfId="126" xr:uid="{0A55F616-599F-4E71-9D4D-C1273115E76F}"/>
    <cellStyle name="Normal 6" xfId="95" xr:uid="{A7D6B892-AA7D-44DD-AED2-1946DA09B99D}"/>
    <cellStyle name="Normal 6 2" xfId="128" xr:uid="{357EB20E-4F22-4549-9E0C-E96AAB89C60D}"/>
    <cellStyle name="Normal 7" xfId="96" xr:uid="{97B2A352-1FF5-4FAC-B63C-384DB4F4D9F4}"/>
    <cellStyle name="Normal 7 2" xfId="98" xr:uid="{E98E0AFF-6F1D-4678-87AE-8041C4649592}"/>
    <cellStyle name="Normal 8" xfId="16" xr:uid="{FD40C175-7731-4317-9ACE-F184EF46DCE6}"/>
    <cellStyle name="Normal 8 2" xfId="155" xr:uid="{64B88810-9B50-4EB9-8C88-87B25DD04310}"/>
    <cellStyle name="Normal 9" xfId="99" xr:uid="{694A7B22-CE41-4A35-ACE1-4D69DDCC2722}"/>
    <cellStyle name="Normál_Munka1" xfId="139" xr:uid="{1A0F3415-700A-4488-A3D0-767FAB06829C}"/>
    <cellStyle name="Normalno 2" xfId="87" xr:uid="{E613239F-7025-464A-9D4A-CBB4B241F455}"/>
    <cellStyle name="Normalno 2 2" xfId="101" xr:uid="{9E88DBDB-246D-457A-A837-32F47106AE2B}"/>
    <cellStyle name="Normalno 2 2 2" xfId="157" xr:uid="{67C587BE-2056-4424-B45D-B6749F46847C}"/>
    <cellStyle name="Normalno 2 3" xfId="135" xr:uid="{4D2058E2-B0FB-4974-B707-B79F2CB4806D}"/>
    <cellStyle name="Normalno 2 3 2" xfId="171" xr:uid="{324C9071-8119-4738-A886-035F3280C0CD}"/>
    <cellStyle name="Normalno 2 4" xfId="150" xr:uid="{35D03FD4-2A15-43D2-B4AC-5B6CE1D3E81C}"/>
    <cellStyle name="Normalno 3" xfId="86" xr:uid="{13EAF36B-E8C7-45F9-B4BF-BDEFFAAE3BE5}"/>
    <cellStyle name="Normalno 5" xfId="88" xr:uid="{58981134-0A03-4F44-880D-6724A2B7C8AC}"/>
    <cellStyle name="Normalno 5 2" xfId="92" xr:uid="{A879EF1A-FDAB-49D5-9D32-04F00B5B9F32}"/>
    <cellStyle name="Obično 2" xfId="29" xr:uid="{7613E55B-26B1-4779-B415-152F1BB54A0A}"/>
    <cellStyle name="Obično 2 2" xfId="28" xr:uid="{8AEDF849-FEF6-45CB-AD7C-8F8AA64F09D4}"/>
    <cellStyle name="Obično 2 2 2" xfId="90" xr:uid="{60A550DC-0A27-4C5E-A72C-0C95F8D80870}"/>
    <cellStyle name="Obično 2 3" xfId="91" xr:uid="{F583024A-B537-40D5-8FEA-AC3202468123}"/>
    <cellStyle name="Obično 3" xfId="70" xr:uid="{C709C2BB-81C5-4D2E-937F-1E41E98461C6}"/>
    <cellStyle name="Obično 4" xfId="72" xr:uid="{1623A4C4-3D2F-4C12-9BF0-3E9D0CC3FB55}"/>
    <cellStyle name="Output 2" xfId="39" xr:uid="{399B78E5-D8C7-48EF-9F4F-5F4AE092C4DA}"/>
    <cellStyle name="Percent 2" xfId="25" xr:uid="{15AD4F3F-2E7F-45BE-8913-36166425D1B7}"/>
    <cellStyle name="Percent 2 2" xfId="114" xr:uid="{A89ECF15-DFFE-4AD9-9BEC-E80ACB20D298}"/>
    <cellStyle name="Percent 3" xfId="103" xr:uid="{1B30C953-E105-45B2-B12D-EF5B17FA4151}"/>
    <cellStyle name="Percent 3 2" xfId="159" xr:uid="{9F8E8634-3070-49B2-A781-7A6B43328AFD}"/>
    <cellStyle name="Percent 4" xfId="129" xr:uid="{E623AB8A-8130-44CC-A01F-2811270A3A35}"/>
    <cellStyle name="Percent 4 2" xfId="169" xr:uid="{3056A15E-37EC-4F8B-BF78-655487B72E89}"/>
    <cellStyle name="Percent 5" xfId="141" xr:uid="{D77B76D9-4040-45F5-8758-5CF6BD63A858}"/>
    <cellStyle name="Percent 6" xfId="145" xr:uid="{2620D7F5-C77B-48E0-8602-8655A7349026}"/>
    <cellStyle name="Percent 7" xfId="148" xr:uid="{5C7D094E-B2B2-4424-9372-21DE484ADF46}"/>
    <cellStyle name="Postotak 2" xfId="11" xr:uid="{02C30A34-5606-408C-8DE0-5BFB1BAA99C1}"/>
    <cellStyle name="Postotak 2 2" xfId="154" xr:uid="{B0622EEA-8AF5-46FE-81DA-7405C5F15ACC}"/>
    <cellStyle name="Style 1" xfId="1" xr:uid="{00000000-0005-0000-0000-000005000000}"/>
    <cellStyle name="Tanka linija ispod" xfId="22" xr:uid="{F4B415B3-29B8-4DF4-AD99-6BF453690ED0}"/>
    <cellStyle name="Tanka linija ispod 2" xfId="151" xr:uid="{D84291A1-0102-42D8-B5C9-9058B2AB8A9A}"/>
    <cellStyle name="Title 2" xfId="30" xr:uid="{AEF1CB38-B78C-4A99-A956-0DDCCC57DBBD}"/>
    <cellStyle name="Total 2" xfId="45" xr:uid="{092B9DFE-A598-40A8-BA1E-997FA2F8705A}"/>
    <cellStyle name="Valuta 2" xfId="12" xr:uid="{CA05074E-7CA7-46EC-96B5-1A84BF0B8F60}"/>
    <cellStyle name="Warning Text 2" xfId="43" xr:uid="{42F5470E-F671-4624-923C-CD6959078758}"/>
    <cellStyle name="Zadnji redak" xfId="23" xr:uid="{F1891917-0294-41DC-9277-2FCAA92FCE4D}"/>
    <cellStyle name="Zaglavlje" xfId="21" xr:uid="{CF7C9CCE-37B4-4329-9B2C-03E41CCBE714}"/>
  </cellStyles>
  <dxfs count="0"/>
  <tableStyles count="1" defaultTableStyle="TableStyleMedium2" defaultPivotStyle="PivotStyleLight16">
    <tableStyle name="Invisible" pivot="0" table="0" count="0" xr9:uid="{14CB9874-8293-4345-8320-4F349332AC5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6"/>
  <sheetViews>
    <sheetView topLeftCell="A76" workbookViewId="0">
      <selection activeCell="P94" sqref="P94"/>
    </sheetView>
  </sheetViews>
  <sheetFormatPr defaultColWidth="9.109375" defaultRowHeight="14.4"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x14ac:dyDescent="0.3">
      <c r="A1" s="145" t="s">
        <v>308</v>
      </c>
      <c r="B1" s="146"/>
      <c r="C1" s="146"/>
      <c r="D1" s="46"/>
      <c r="E1" s="46"/>
      <c r="F1" s="46"/>
      <c r="G1" s="46"/>
      <c r="H1" s="46"/>
      <c r="I1" s="46"/>
      <c r="J1" s="47"/>
    </row>
    <row r="2" spans="1:20" ht="14.4" customHeight="1" x14ac:dyDescent="0.3">
      <c r="A2" s="147" t="s">
        <v>324</v>
      </c>
      <c r="B2" s="148"/>
      <c r="C2" s="148"/>
      <c r="D2" s="148"/>
      <c r="E2" s="148"/>
      <c r="F2" s="148"/>
      <c r="G2" s="148"/>
      <c r="H2" s="148"/>
      <c r="I2" s="148"/>
      <c r="J2" s="149"/>
      <c r="N2" s="95">
        <v>1</v>
      </c>
    </row>
    <row r="3" spans="1:20" x14ac:dyDescent="0.3">
      <c r="A3" s="49"/>
      <c r="B3" s="50"/>
      <c r="C3" s="50"/>
      <c r="D3" s="50"/>
      <c r="E3" s="50"/>
      <c r="F3" s="50"/>
      <c r="G3" s="50"/>
      <c r="H3" s="50"/>
      <c r="I3" s="50"/>
      <c r="J3" s="51"/>
      <c r="N3" s="95">
        <v>2</v>
      </c>
    </row>
    <row r="4" spans="1:20" ht="33.6" customHeight="1" x14ac:dyDescent="0.3">
      <c r="A4" s="150" t="s">
        <v>309</v>
      </c>
      <c r="B4" s="151"/>
      <c r="C4" s="151"/>
      <c r="D4" s="151"/>
      <c r="E4" s="161" t="s">
        <v>451</v>
      </c>
      <c r="F4" s="162"/>
      <c r="G4" s="52" t="s">
        <v>0</v>
      </c>
      <c r="H4" s="152" t="s">
        <v>452</v>
      </c>
      <c r="I4" s="153"/>
      <c r="J4" s="53"/>
      <c r="N4" s="95">
        <v>3</v>
      </c>
    </row>
    <row r="5" spans="1:20" s="54" customFormat="1" ht="10.199999999999999" customHeight="1" x14ac:dyDescent="0.3">
      <c r="A5" s="154"/>
      <c r="B5" s="155"/>
      <c r="C5" s="155"/>
      <c r="D5" s="155"/>
      <c r="E5" s="155"/>
      <c r="F5" s="155"/>
      <c r="G5" s="155"/>
      <c r="H5" s="155"/>
      <c r="I5" s="155"/>
      <c r="J5" s="156"/>
      <c r="N5" s="96">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330</v>
      </c>
      <c r="C8" s="57"/>
      <c r="D8" s="57"/>
      <c r="E8" s="63">
        <v>4</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69" t="s">
        <v>331</v>
      </c>
      <c r="B10" s="170"/>
      <c r="C10" s="170"/>
      <c r="D10" s="170"/>
      <c r="E10" s="170"/>
      <c r="F10" s="170"/>
      <c r="G10" s="170"/>
      <c r="H10" s="170"/>
      <c r="I10" s="170"/>
      <c r="J10" s="65"/>
    </row>
    <row r="11" spans="1:20" ht="24.6" customHeight="1" x14ac:dyDescent="0.3">
      <c r="A11" s="171" t="s">
        <v>310</v>
      </c>
      <c r="B11" s="172"/>
      <c r="C11" s="163" t="s">
        <v>453</v>
      </c>
      <c r="D11" s="164"/>
      <c r="E11" s="66"/>
      <c r="F11" s="173" t="s">
        <v>332</v>
      </c>
      <c r="G11" s="158"/>
      <c r="H11" s="166" t="s">
        <v>458</v>
      </c>
      <c r="I11" s="167"/>
      <c r="J11" s="67"/>
    </row>
    <row r="12" spans="1:20" ht="14.4" customHeight="1" x14ac:dyDescent="0.3">
      <c r="A12" s="68"/>
      <c r="B12" s="69"/>
      <c r="C12" s="69"/>
      <c r="D12" s="69"/>
      <c r="E12" s="160"/>
      <c r="F12" s="160"/>
      <c r="G12" s="160"/>
      <c r="H12" s="160"/>
      <c r="I12" s="70"/>
      <c r="J12" s="67"/>
    </row>
    <row r="13" spans="1:20" ht="21" customHeight="1" x14ac:dyDescent="0.3">
      <c r="A13" s="157" t="s">
        <v>325</v>
      </c>
      <c r="B13" s="158"/>
      <c r="C13" s="165" t="s">
        <v>454</v>
      </c>
      <c r="D13" s="164"/>
      <c r="E13" s="159"/>
      <c r="F13" s="160"/>
      <c r="G13" s="160"/>
      <c r="H13" s="160"/>
      <c r="I13" s="70"/>
      <c r="J13" s="67"/>
    </row>
    <row r="14" spans="1:20" ht="10.95" customHeight="1" x14ac:dyDescent="0.3">
      <c r="A14" s="66"/>
      <c r="B14" s="70"/>
      <c r="C14" s="69"/>
      <c r="D14" s="69"/>
      <c r="E14" s="168"/>
      <c r="F14" s="168"/>
      <c r="G14" s="168"/>
      <c r="H14" s="168"/>
      <c r="I14" s="69"/>
      <c r="J14" s="71"/>
    </row>
    <row r="15" spans="1:20" ht="22.95" customHeight="1" x14ac:dyDescent="0.3">
      <c r="A15" s="157" t="s">
        <v>311</v>
      </c>
      <c r="B15" s="158"/>
      <c r="C15" s="165" t="s">
        <v>455</v>
      </c>
      <c r="D15" s="164"/>
      <c r="E15" s="177"/>
      <c r="F15" s="178"/>
      <c r="G15" s="72" t="s">
        <v>333</v>
      </c>
      <c r="H15" s="166" t="s">
        <v>457</v>
      </c>
      <c r="I15" s="167"/>
      <c r="J15" s="73"/>
    </row>
    <row r="16" spans="1:20" ht="10.95" customHeight="1" x14ac:dyDescent="0.3">
      <c r="A16" s="66"/>
      <c r="B16" s="70"/>
      <c r="C16" s="69"/>
      <c r="D16" s="69"/>
      <c r="E16" s="168"/>
      <c r="F16" s="168"/>
      <c r="G16" s="168"/>
      <c r="H16" s="168"/>
      <c r="I16" s="69"/>
      <c r="J16" s="71"/>
    </row>
    <row r="17" spans="1:10" ht="22.95" customHeight="1" x14ac:dyDescent="0.3">
      <c r="A17" s="74"/>
      <c r="B17" s="72" t="s">
        <v>334</v>
      </c>
      <c r="C17" s="165" t="s">
        <v>456</v>
      </c>
      <c r="D17" s="164"/>
      <c r="E17" s="75"/>
      <c r="F17" s="75"/>
      <c r="G17" s="75"/>
      <c r="H17" s="75"/>
      <c r="I17" s="75"/>
      <c r="J17" s="73"/>
    </row>
    <row r="18" spans="1:10" x14ac:dyDescent="0.3">
      <c r="A18" s="174"/>
      <c r="B18" s="175"/>
      <c r="C18" s="168"/>
      <c r="D18" s="168"/>
      <c r="E18" s="168"/>
      <c r="F18" s="168"/>
      <c r="G18" s="168"/>
      <c r="H18" s="168"/>
      <c r="I18" s="69"/>
      <c r="J18" s="71"/>
    </row>
    <row r="19" spans="1:10" x14ac:dyDescent="0.3">
      <c r="A19" s="171" t="s">
        <v>312</v>
      </c>
      <c r="B19" s="176"/>
      <c r="C19" s="179" t="s">
        <v>459</v>
      </c>
      <c r="D19" s="180"/>
      <c r="E19" s="180"/>
      <c r="F19" s="180"/>
      <c r="G19" s="180"/>
      <c r="H19" s="180"/>
      <c r="I19" s="180"/>
      <c r="J19" s="181"/>
    </row>
    <row r="20" spans="1:10" x14ac:dyDescent="0.3">
      <c r="A20" s="68"/>
      <c r="B20" s="69"/>
      <c r="C20" s="76"/>
      <c r="D20" s="69"/>
      <c r="E20" s="168"/>
      <c r="F20" s="168"/>
      <c r="G20" s="168"/>
      <c r="H20" s="168"/>
      <c r="I20" s="69"/>
      <c r="J20" s="71"/>
    </row>
    <row r="21" spans="1:10" x14ac:dyDescent="0.3">
      <c r="A21" s="171" t="s">
        <v>313</v>
      </c>
      <c r="B21" s="176"/>
      <c r="C21" s="166">
        <v>10000</v>
      </c>
      <c r="D21" s="182"/>
      <c r="E21" s="168"/>
      <c r="F21" s="168"/>
      <c r="G21" s="183" t="s">
        <v>460</v>
      </c>
      <c r="H21" s="184"/>
      <c r="I21" s="184"/>
      <c r="J21" s="185"/>
    </row>
    <row r="22" spans="1:10" x14ac:dyDescent="0.3">
      <c r="A22" s="68"/>
      <c r="B22" s="69"/>
      <c r="C22" s="69"/>
      <c r="D22" s="69"/>
      <c r="E22" s="168"/>
      <c r="F22" s="168"/>
      <c r="G22" s="168"/>
      <c r="H22" s="168"/>
      <c r="I22" s="69"/>
      <c r="J22" s="71"/>
    </row>
    <row r="23" spans="1:10" x14ac:dyDescent="0.3">
      <c r="A23" s="171" t="s">
        <v>314</v>
      </c>
      <c r="B23" s="176"/>
      <c r="C23" s="186" t="s">
        <v>461</v>
      </c>
      <c r="D23" s="187"/>
      <c r="E23" s="187"/>
      <c r="F23" s="187"/>
      <c r="G23" s="187"/>
      <c r="H23" s="187"/>
      <c r="I23" s="187"/>
      <c r="J23" s="185"/>
    </row>
    <row r="24" spans="1:10" x14ac:dyDescent="0.3">
      <c r="A24" s="68"/>
      <c r="B24" s="69"/>
      <c r="C24" s="69"/>
      <c r="D24" s="69"/>
      <c r="E24" s="168"/>
      <c r="F24" s="168"/>
      <c r="G24" s="168"/>
      <c r="H24" s="168"/>
      <c r="I24" s="69"/>
      <c r="J24" s="71"/>
    </row>
    <row r="25" spans="1:10" x14ac:dyDescent="0.3">
      <c r="A25" s="171" t="s">
        <v>315</v>
      </c>
      <c r="B25" s="176"/>
      <c r="C25" s="189" t="s">
        <v>462</v>
      </c>
      <c r="D25" s="190"/>
      <c r="E25" s="190"/>
      <c r="F25" s="190"/>
      <c r="G25" s="190"/>
      <c r="H25" s="190"/>
      <c r="I25" s="190"/>
      <c r="J25" s="191"/>
    </row>
    <row r="26" spans="1:10" x14ac:dyDescent="0.3">
      <c r="A26" s="68"/>
      <c r="B26" s="69"/>
      <c r="C26" s="76"/>
      <c r="D26" s="69"/>
      <c r="E26" s="168"/>
      <c r="F26" s="168"/>
      <c r="G26" s="168"/>
      <c r="H26" s="168"/>
      <c r="I26" s="69"/>
      <c r="J26" s="71"/>
    </row>
    <row r="27" spans="1:10" x14ac:dyDescent="0.3">
      <c r="A27" s="171" t="s">
        <v>316</v>
      </c>
      <c r="B27" s="176"/>
      <c r="C27" s="189" t="s">
        <v>463</v>
      </c>
      <c r="D27" s="190"/>
      <c r="E27" s="190"/>
      <c r="F27" s="190"/>
      <c r="G27" s="190"/>
      <c r="H27" s="190"/>
      <c r="I27" s="190"/>
      <c r="J27" s="191"/>
    </row>
    <row r="28" spans="1:10" ht="13.95" customHeight="1" x14ac:dyDescent="0.3">
      <c r="A28" s="68"/>
      <c r="B28" s="69"/>
      <c r="C28" s="76"/>
      <c r="D28" s="69"/>
      <c r="E28" s="168"/>
      <c r="F28" s="168"/>
      <c r="G28" s="168"/>
      <c r="H28" s="168"/>
      <c r="I28" s="69"/>
      <c r="J28" s="71"/>
    </row>
    <row r="29" spans="1:10" ht="22.95" customHeight="1" x14ac:dyDescent="0.3">
      <c r="A29" s="157" t="s">
        <v>326</v>
      </c>
      <c r="B29" s="176"/>
      <c r="C29" s="77">
        <v>2</v>
      </c>
      <c r="D29" s="78"/>
      <c r="E29" s="188"/>
      <c r="F29" s="188"/>
      <c r="G29" s="188"/>
      <c r="H29" s="188"/>
      <c r="I29" s="79"/>
      <c r="J29" s="80"/>
    </row>
    <row r="30" spans="1:10" x14ac:dyDescent="0.3">
      <c r="A30" s="68"/>
      <c r="B30" s="69"/>
      <c r="C30" s="69"/>
      <c r="D30" s="69"/>
      <c r="E30" s="168"/>
      <c r="F30" s="168"/>
      <c r="G30" s="168"/>
      <c r="H30" s="168"/>
      <c r="I30" s="79"/>
      <c r="J30" s="80"/>
    </row>
    <row r="31" spans="1:10" x14ac:dyDescent="0.3">
      <c r="A31" s="171" t="s">
        <v>317</v>
      </c>
      <c r="B31" s="176"/>
      <c r="C31" s="92" t="s">
        <v>337</v>
      </c>
      <c r="D31" s="192" t="s">
        <v>335</v>
      </c>
      <c r="E31" s="193"/>
      <c r="F31" s="193"/>
      <c r="G31" s="193"/>
      <c r="H31" s="81"/>
      <c r="I31" s="82" t="s">
        <v>336</v>
      </c>
      <c r="J31" s="83" t="s">
        <v>337</v>
      </c>
    </row>
    <row r="32" spans="1:10" x14ac:dyDescent="0.3">
      <c r="A32" s="171"/>
      <c r="B32" s="176"/>
      <c r="C32" s="84"/>
      <c r="D32" s="52"/>
      <c r="E32" s="178"/>
      <c r="F32" s="178"/>
      <c r="G32" s="178"/>
      <c r="H32" s="178"/>
      <c r="I32" s="79"/>
      <c r="J32" s="80"/>
    </row>
    <row r="33" spans="1:10" x14ac:dyDescent="0.3">
      <c r="A33" s="171" t="s">
        <v>327</v>
      </c>
      <c r="B33" s="176"/>
      <c r="C33" s="77" t="s">
        <v>339</v>
      </c>
      <c r="D33" s="192" t="s">
        <v>338</v>
      </c>
      <c r="E33" s="193"/>
      <c r="F33" s="193"/>
      <c r="G33" s="193"/>
      <c r="H33" s="75"/>
      <c r="I33" s="82" t="s">
        <v>339</v>
      </c>
      <c r="J33" s="83" t="s">
        <v>340</v>
      </c>
    </row>
    <row r="34" spans="1:10" x14ac:dyDescent="0.3">
      <c r="A34" s="68"/>
      <c r="B34" s="69"/>
      <c r="C34" s="69"/>
      <c r="D34" s="69"/>
      <c r="E34" s="168"/>
      <c r="F34" s="168"/>
      <c r="G34" s="168"/>
      <c r="H34" s="168"/>
      <c r="I34" s="69"/>
      <c r="J34" s="71"/>
    </row>
    <row r="35" spans="1:10" x14ac:dyDescent="0.3">
      <c r="A35" s="192" t="s">
        <v>328</v>
      </c>
      <c r="B35" s="193"/>
      <c r="C35" s="193"/>
      <c r="D35" s="193"/>
      <c r="E35" s="193" t="s">
        <v>318</v>
      </c>
      <c r="F35" s="193"/>
      <c r="G35" s="193"/>
      <c r="H35" s="193"/>
      <c r="I35" s="193"/>
      <c r="J35" s="85" t="s">
        <v>319</v>
      </c>
    </row>
    <row r="36" spans="1:10" x14ac:dyDescent="0.3">
      <c r="A36" s="68"/>
      <c r="B36" s="69"/>
      <c r="C36" s="69"/>
      <c r="D36" s="69"/>
      <c r="E36" s="168"/>
      <c r="F36" s="168"/>
      <c r="G36" s="168"/>
      <c r="H36" s="168"/>
      <c r="I36" s="69"/>
      <c r="J36" s="80"/>
    </row>
    <row r="37" spans="1:10" x14ac:dyDescent="0.3">
      <c r="A37" s="194" t="s">
        <v>474</v>
      </c>
      <c r="B37" s="195"/>
      <c r="C37" s="195"/>
      <c r="D37" s="195"/>
      <c r="E37" s="194" t="s">
        <v>518</v>
      </c>
      <c r="F37" s="195"/>
      <c r="G37" s="195"/>
      <c r="H37" s="195"/>
      <c r="I37" s="196"/>
      <c r="J37" s="134">
        <v>4980310</v>
      </c>
    </row>
    <row r="38" spans="1:10" x14ac:dyDescent="0.3">
      <c r="A38" s="68"/>
      <c r="B38" s="69"/>
      <c r="C38" s="76"/>
      <c r="D38" s="197"/>
      <c r="E38" s="197"/>
      <c r="F38" s="197"/>
      <c r="G38" s="197"/>
      <c r="H38" s="197"/>
      <c r="I38" s="197"/>
      <c r="J38" s="71"/>
    </row>
    <row r="39" spans="1:10" x14ac:dyDescent="0.3">
      <c r="A39" s="194" t="s">
        <v>475</v>
      </c>
      <c r="B39" s="195"/>
      <c r="C39" s="195"/>
      <c r="D39" s="196"/>
      <c r="E39" s="194" t="s">
        <v>518</v>
      </c>
      <c r="F39" s="195"/>
      <c r="G39" s="195"/>
      <c r="H39" s="195"/>
      <c r="I39" s="196"/>
      <c r="J39" s="135">
        <v>2714205</v>
      </c>
    </row>
    <row r="40" spans="1:10" x14ac:dyDescent="0.3">
      <c r="A40" s="68"/>
      <c r="B40" s="69"/>
      <c r="C40" s="76"/>
      <c r="D40" s="86"/>
      <c r="E40" s="197"/>
      <c r="F40" s="197"/>
      <c r="G40" s="197"/>
      <c r="H40" s="197"/>
      <c r="I40" s="70"/>
      <c r="J40" s="71"/>
    </row>
    <row r="41" spans="1:10" x14ac:dyDescent="0.3">
      <c r="A41" s="194" t="s">
        <v>476</v>
      </c>
      <c r="B41" s="195"/>
      <c r="C41" s="195"/>
      <c r="D41" s="196"/>
      <c r="E41" s="194" t="s">
        <v>518</v>
      </c>
      <c r="F41" s="195"/>
      <c r="G41" s="195"/>
      <c r="H41" s="195"/>
      <c r="I41" s="196"/>
      <c r="J41" s="135">
        <v>4794923</v>
      </c>
    </row>
    <row r="42" spans="1:10" x14ac:dyDescent="0.3">
      <c r="A42" s="68"/>
      <c r="B42" s="69"/>
      <c r="C42" s="76"/>
      <c r="D42" s="86"/>
      <c r="E42" s="197"/>
      <c r="F42" s="197"/>
      <c r="G42" s="197"/>
      <c r="H42" s="197"/>
      <c r="I42" s="70"/>
      <c r="J42" s="71"/>
    </row>
    <row r="43" spans="1:10" x14ac:dyDescent="0.3">
      <c r="A43" s="194" t="s">
        <v>477</v>
      </c>
      <c r="B43" s="195"/>
      <c r="C43" s="195"/>
      <c r="D43" s="196"/>
      <c r="E43" s="194" t="s">
        <v>518</v>
      </c>
      <c r="F43" s="195"/>
      <c r="G43" s="195"/>
      <c r="H43" s="195"/>
      <c r="I43" s="196"/>
      <c r="J43" s="135">
        <v>4558499</v>
      </c>
    </row>
    <row r="44" spans="1:10" x14ac:dyDescent="0.3">
      <c r="A44" s="87"/>
      <c r="B44" s="76"/>
      <c r="C44" s="198"/>
      <c r="D44" s="198"/>
      <c r="E44" s="168"/>
      <c r="F44" s="168"/>
      <c r="G44" s="198"/>
      <c r="H44" s="198"/>
      <c r="I44" s="198"/>
      <c r="J44" s="71"/>
    </row>
    <row r="45" spans="1:10" x14ac:dyDescent="0.3">
      <c r="A45" s="194" t="s">
        <v>478</v>
      </c>
      <c r="B45" s="195"/>
      <c r="C45" s="195"/>
      <c r="D45" s="196"/>
      <c r="E45" s="194" t="s">
        <v>532</v>
      </c>
      <c r="F45" s="195"/>
      <c r="G45" s="195"/>
      <c r="H45" s="195"/>
      <c r="I45" s="196"/>
      <c r="J45" s="135">
        <v>1899660</v>
      </c>
    </row>
    <row r="46" spans="1:10" x14ac:dyDescent="0.3">
      <c r="A46" s="87"/>
      <c r="B46" s="76"/>
      <c r="C46" s="76"/>
      <c r="D46" s="69"/>
      <c r="E46" s="199"/>
      <c r="F46" s="199"/>
      <c r="G46" s="198"/>
      <c r="H46" s="198"/>
      <c r="I46" s="69"/>
      <c r="J46" s="71"/>
    </row>
    <row r="47" spans="1:10" x14ac:dyDescent="0.3">
      <c r="A47" s="194" t="s">
        <v>479</v>
      </c>
      <c r="B47" s="195"/>
      <c r="C47" s="195"/>
      <c r="D47" s="196"/>
      <c r="E47" s="194" t="s">
        <v>518</v>
      </c>
      <c r="F47" s="195"/>
      <c r="G47" s="195"/>
      <c r="H47" s="195"/>
      <c r="I47" s="196"/>
      <c r="J47" s="135">
        <v>4509595</v>
      </c>
    </row>
    <row r="48" spans="1:10" x14ac:dyDescent="0.3">
      <c r="A48" s="131"/>
      <c r="B48" s="132"/>
      <c r="C48" s="132"/>
      <c r="D48" s="132"/>
      <c r="E48" s="132"/>
      <c r="F48" s="132"/>
      <c r="G48" s="132"/>
      <c r="H48" s="132"/>
      <c r="I48" s="132"/>
      <c r="J48" s="133"/>
    </row>
    <row r="49" spans="1:10" x14ac:dyDescent="0.3">
      <c r="A49" s="194" t="s">
        <v>480</v>
      </c>
      <c r="B49" s="195"/>
      <c r="C49" s="195"/>
      <c r="D49" s="196"/>
      <c r="E49" s="194" t="s">
        <v>519</v>
      </c>
      <c r="F49" s="195"/>
      <c r="G49" s="195"/>
      <c r="H49" s="195"/>
      <c r="I49" s="196"/>
      <c r="J49" s="135">
        <v>2168235</v>
      </c>
    </row>
    <row r="50" spans="1:10" x14ac:dyDescent="0.3">
      <c r="A50" s="131"/>
      <c r="B50" s="132"/>
      <c r="C50" s="132"/>
      <c r="D50" s="132"/>
      <c r="E50" s="132"/>
      <c r="F50" s="132"/>
      <c r="G50" s="132"/>
      <c r="H50" s="132"/>
      <c r="I50" s="132"/>
      <c r="J50" s="133"/>
    </row>
    <row r="51" spans="1:10" x14ac:dyDescent="0.3">
      <c r="A51" s="194" t="s">
        <v>481</v>
      </c>
      <c r="B51" s="195"/>
      <c r="C51" s="195"/>
      <c r="D51" s="196"/>
      <c r="E51" s="194" t="s">
        <v>520</v>
      </c>
      <c r="F51" s="195"/>
      <c r="G51" s="195"/>
      <c r="H51" s="195"/>
      <c r="I51" s="196"/>
      <c r="J51" s="135">
        <v>2186179</v>
      </c>
    </row>
    <row r="52" spans="1:10" x14ac:dyDescent="0.3">
      <c r="A52" s="131"/>
      <c r="B52" s="132"/>
      <c r="C52" s="132"/>
      <c r="D52" s="132"/>
      <c r="E52" s="132"/>
      <c r="F52" s="132"/>
      <c r="G52" s="132"/>
      <c r="H52" s="132"/>
      <c r="I52" s="132"/>
      <c r="J52" s="133"/>
    </row>
    <row r="53" spans="1:10" x14ac:dyDescent="0.3">
      <c r="A53" s="194" t="s">
        <v>482</v>
      </c>
      <c r="B53" s="195"/>
      <c r="C53" s="195"/>
      <c r="D53" s="196"/>
      <c r="E53" s="194" t="s">
        <v>521</v>
      </c>
      <c r="F53" s="195"/>
      <c r="G53" s="195"/>
      <c r="H53" s="195"/>
      <c r="I53" s="196"/>
      <c r="J53" s="135">
        <v>17409042</v>
      </c>
    </row>
    <row r="54" spans="1:10" x14ac:dyDescent="0.3">
      <c r="A54" s="131"/>
      <c r="B54" s="132"/>
      <c r="C54" s="132"/>
      <c r="D54" s="132"/>
      <c r="E54" s="132"/>
      <c r="F54" s="132"/>
      <c r="G54" s="132"/>
      <c r="H54" s="132"/>
      <c r="I54" s="132"/>
      <c r="J54" s="133"/>
    </row>
    <row r="55" spans="1:10" x14ac:dyDescent="0.3">
      <c r="A55" s="194" t="s">
        <v>483</v>
      </c>
      <c r="B55" s="195"/>
      <c r="C55" s="195"/>
      <c r="D55" s="196"/>
      <c r="E55" s="194" t="s">
        <v>484</v>
      </c>
      <c r="F55" s="195"/>
      <c r="G55" s="195"/>
      <c r="H55" s="195"/>
      <c r="I55" s="196"/>
      <c r="J55" s="135">
        <v>34234601</v>
      </c>
    </row>
    <row r="56" spans="1:10" x14ac:dyDescent="0.3">
      <c r="A56" s="136"/>
      <c r="B56" s="137"/>
      <c r="C56" s="137"/>
      <c r="D56" s="138"/>
      <c r="E56" s="200"/>
      <c r="F56" s="200"/>
      <c r="G56" s="201"/>
      <c r="H56" s="201"/>
      <c r="I56" s="138"/>
      <c r="J56" s="139"/>
    </row>
    <row r="57" spans="1:10" x14ac:dyDescent="0.3">
      <c r="A57" s="194" t="s">
        <v>485</v>
      </c>
      <c r="B57" s="195"/>
      <c r="C57" s="195"/>
      <c r="D57" s="196"/>
      <c r="E57" s="194" t="s">
        <v>518</v>
      </c>
      <c r="F57" s="195"/>
      <c r="G57" s="195"/>
      <c r="H57" s="195"/>
      <c r="I57" s="196"/>
      <c r="J57" s="135">
        <v>2203987</v>
      </c>
    </row>
    <row r="58" spans="1:10" x14ac:dyDescent="0.3">
      <c r="A58" s="131"/>
      <c r="B58" s="132"/>
      <c r="C58" s="132"/>
      <c r="D58" s="132"/>
      <c r="E58" s="132"/>
      <c r="F58" s="132"/>
      <c r="G58" s="132"/>
      <c r="H58" s="132"/>
      <c r="I58" s="132"/>
      <c r="J58" s="133"/>
    </row>
    <row r="59" spans="1:10" x14ac:dyDescent="0.3">
      <c r="A59" s="194" t="s">
        <v>486</v>
      </c>
      <c r="B59" s="195"/>
      <c r="C59" s="195"/>
      <c r="D59" s="196"/>
      <c r="E59" s="194" t="s">
        <v>487</v>
      </c>
      <c r="F59" s="195"/>
      <c r="G59" s="195"/>
      <c r="H59" s="195"/>
      <c r="I59" s="196"/>
      <c r="J59" s="135">
        <v>4402813980008</v>
      </c>
    </row>
    <row r="60" spans="1:10" x14ac:dyDescent="0.3">
      <c r="A60" s="136"/>
      <c r="B60" s="137"/>
      <c r="C60" s="137"/>
      <c r="D60" s="138"/>
      <c r="E60" s="200"/>
      <c r="F60" s="200"/>
      <c r="G60" s="201"/>
      <c r="H60" s="201"/>
      <c r="I60" s="138"/>
      <c r="J60" s="139"/>
    </row>
    <row r="61" spans="1:10" x14ac:dyDescent="0.3">
      <c r="A61" s="194" t="s">
        <v>488</v>
      </c>
      <c r="B61" s="195"/>
      <c r="C61" s="195"/>
      <c r="D61" s="196"/>
      <c r="E61" s="194" t="s">
        <v>522</v>
      </c>
      <c r="F61" s="195"/>
      <c r="G61" s="195"/>
      <c r="H61" s="195"/>
      <c r="I61" s="196"/>
      <c r="J61" s="135" t="s">
        <v>489</v>
      </c>
    </row>
    <row r="62" spans="1:10" x14ac:dyDescent="0.3">
      <c r="A62" s="136"/>
      <c r="B62" s="137"/>
      <c r="C62" s="137"/>
      <c r="D62" s="138"/>
      <c r="E62" s="200"/>
      <c r="F62" s="200"/>
      <c r="G62" s="201"/>
      <c r="H62" s="201"/>
      <c r="I62" s="138"/>
      <c r="J62" s="139"/>
    </row>
    <row r="63" spans="1:10" x14ac:dyDescent="0.3">
      <c r="A63" s="194" t="s">
        <v>490</v>
      </c>
      <c r="B63" s="195"/>
      <c r="C63" s="195"/>
      <c r="D63" s="196"/>
      <c r="E63" s="194" t="s">
        <v>523</v>
      </c>
      <c r="F63" s="195"/>
      <c r="G63" s="195"/>
      <c r="H63" s="195"/>
      <c r="I63" s="196"/>
      <c r="J63" s="135">
        <v>2215896</v>
      </c>
    </row>
    <row r="64" spans="1:10" x14ac:dyDescent="0.3">
      <c r="A64" s="136"/>
      <c r="B64" s="137"/>
      <c r="C64" s="137"/>
      <c r="D64" s="138"/>
      <c r="E64" s="200"/>
      <c r="F64" s="200"/>
      <c r="G64" s="201"/>
      <c r="H64" s="201"/>
      <c r="I64" s="138"/>
      <c r="J64" s="139"/>
    </row>
    <row r="65" spans="1:10" x14ac:dyDescent="0.3">
      <c r="A65" s="194" t="s">
        <v>491</v>
      </c>
      <c r="B65" s="195"/>
      <c r="C65" s="195"/>
      <c r="D65" s="196"/>
      <c r="E65" s="194" t="s">
        <v>521</v>
      </c>
      <c r="F65" s="195"/>
      <c r="G65" s="195"/>
      <c r="H65" s="195"/>
      <c r="I65" s="196"/>
      <c r="J65" s="135">
        <v>21096121</v>
      </c>
    </row>
    <row r="66" spans="1:10" x14ac:dyDescent="0.3">
      <c r="A66" s="136"/>
      <c r="B66" s="137"/>
      <c r="C66" s="137"/>
      <c r="D66" s="138"/>
      <c r="E66" s="200"/>
      <c r="F66" s="200"/>
      <c r="G66" s="201"/>
      <c r="H66" s="201"/>
      <c r="I66" s="138"/>
      <c r="J66" s="139"/>
    </row>
    <row r="67" spans="1:10" x14ac:dyDescent="0.3">
      <c r="A67" s="194" t="s">
        <v>492</v>
      </c>
      <c r="B67" s="195"/>
      <c r="C67" s="195"/>
      <c r="D67" s="196"/>
      <c r="E67" s="194" t="s">
        <v>493</v>
      </c>
      <c r="F67" s="195"/>
      <c r="G67" s="195"/>
      <c r="H67" s="195"/>
      <c r="I67" s="196"/>
      <c r="J67" s="135">
        <v>984359</v>
      </c>
    </row>
    <row r="68" spans="1:10" x14ac:dyDescent="0.3">
      <c r="A68" s="136"/>
      <c r="B68" s="137"/>
      <c r="C68" s="137"/>
      <c r="D68" s="138"/>
      <c r="E68" s="200"/>
      <c r="F68" s="200"/>
      <c r="G68" s="201"/>
      <c r="H68" s="201"/>
      <c r="I68" s="138"/>
      <c r="J68" s="139"/>
    </row>
    <row r="69" spans="1:10" x14ac:dyDescent="0.3">
      <c r="A69" s="194" t="s">
        <v>494</v>
      </c>
      <c r="B69" s="195"/>
      <c r="C69" s="195"/>
      <c r="D69" s="196"/>
      <c r="E69" s="194" t="s">
        <v>495</v>
      </c>
      <c r="F69" s="195"/>
      <c r="G69" s="195"/>
      <c r="H69" s="195"/>
      <c r="I69" s="196"/>
      <c r="J69" s="135">
        <v>687716</v>
      </c>
    </row>
    <row r="70" spans="1:10" x14ac:dyDescent="0.3">
      <c r="A70" s="136"/>
      <c r="B70" s="137"/>
      <c r="C70" s="137"/>
      <c r="D70" s="138"/>
      <c r="E70" s="200"/>
      <c r="F70" s="200"/>
      <c r="G70" s="201"/>
      <c r="H70" s="201"/>
      <c r="I70" s="138"/>
      <c r="J70" s="139"/>
    </row>
    <row r="71" spans="1:10" x14ac:dyDescent="0.3">
      <c r="A71" s="194" t="s">
        <v>496</v>
      </c>
      <c r="B71" s="195"/>
      <c r="C71" s="195"/>
      <c r="D71" s="196"/>
      <c r="E71" s="194" t="s">
        <v>497</v>
      </c>
      <c r="F71" s="195"/>
      <c r="G71" s="195"/>
      <c r="H71" s="195"/>
      <c r="I71" s="196"/>
      <c r="J71" s="135" t="s">
        <v>498</v>
      </c>
    </row>
    <row r="72" spans="1:10" x14ac:dyDescent="0.3">
      <c r="A72" s="136"/>
      <c r="B72" s="137"/>
      <c r="C72" s="137"/>
      <c r="D72" s="138"/>
      <c r="E72" s="200"/>
      <c r="F72" s="200"/>
      <c r="G72" s="201"/>
      <c r="H72" s="201"/>
      <c r="I72" s="138"/>
      <c r="J72" s="139"/>
    </row>
    <row r="73" spans="1:10" x14ac:dyDescent="0.3">
      <c r="A73" s="194" t="s">
        <v>499</v>
      </c>
      <c r="B73" s="195"/>
      <c r="C73" s="195"/>
      <c r="D73" s="196"/>
      <c r="E73" s="194" t="s">
        <v>524</v>
      </c>
      <c r="F73" s="195"/>
      <c r="G73" s="195"/>
      <c r="H73" s="195"/>
      <c r="I73" s="196"/>
      <c r="J73" s="135">
        <v>927293</v>
      </c>
    </row>
    <row r="74" spans="1:10" x14ac:dyDescent="0.3">
      <c r="A74" s="136"/>
      <c r="B74" s="137"/>
      <c r="C74" s="137"/>
      <c r="D74" s="138"/>
      <c r="E74" s="200"/>
      <c r="F74" s="200"/>
      <c r="G74" s="201"/>
      <c r="H74" s="201"/>
      <c r="I74" s="138"/>
      <c r="J74" s="139"/>
    </row>
    <row r="75" spans="1:10" x14ac:dyDescent="0.3">
      <c r="A75" s="194" t="s">
        <v>500</v>
      </c>
      <c r="B75" s="195"/>
      <c r="C75" s="195"/>
      <c r="D75" s="196"/>
      <c r="E75" s="194" t="s">
        <v>518</v>
      </c>
      <c r="F75" s="195"/>
      <c r="G75" s="195"/>
      <c r="H75" s="195"/>
      <c r="I75" s="196"/>
      <c r="J75" s="135">
        <v>5288339</v>
      </c>
    </row>
    <row r="76" spans="1:10" x14ac:dyDescent="0.3">
      <c r="A76" s="136"/>
      <c r="B76" s="137"/>
      <c r="C76" s="137"/>
      <c r="D76" s="138"/>
      <c r="E76" s="200"/>
      <c r="F76" s="200"/>
      <c r="G76" s="201"/>
      <c r="H76" s="201"/>
      <c r="I76" s="138"/>
      <c r="J76" s="139"/>
    </row>
    <row r="77" spans="1:10" x14ac:dyDescent="0.3">
      <c r="A77" s="194" t="s">
        <v>501</v>
      </c>
      <c r="B77" s="195"/>
      <c r="C77" s="195"/>
      <c r="D77" s="196"/>
      <c r="E77" s="194" t="s">
        <v>525</v>
      </c>
      <c r="F77" s="195"/>
      <c r="G77" s="195"/>
      <c r="H77" s="195"/>
      <c r="I77" s="196"/>
      <c r="J77" s="135" t="s">
        <v>502</v>
      </c>
    </row>
    <row r="78" spans="1:10" x14ac:dyDescent="0.3">
      <c r="A78" s="136"/>
      <c r="B78" s="137"/>
      <c r="C78" s="137"/>
      <c r="D78" s="138"/>
      <c r="E78" s="200"/>
      <c r="F78" s="200"/>
      <c r="G78" s="201"/>
      <c r="H78" s="201"/>
      <c r="I78" s="138"/>
      <c r="J78" s="139"/>
    </row>
    <row r="79" spans="1:10" x14ac:dyDescent="0.3">
      <c r="A79" s="194" t="s">
        <v>503</v>
      </c>
      <c r="B79" s="195"/>
      <c r="C79" s="195"/>
      <c r="D79" s="196"/>
      <c r="E79" s="194" t="s">
        <v>534</v>
      </c>
      <c r="F79" s="195"/>
      <c r="G79" s="195"/>
      <c r="H79" s="195"/>
      <c r="I79" s="196"/>
      <c r="J79" s="135">
        <v>5323859</v>
      </c>
    </row>
    <row r="80" spans="1:10" x14ac:dyDescent="0.3">
      <c r="A80" s="136"/>
      <c r="B80" s="137"/>
      <c r="C80" s="137"/>
      <c r="D80" s="138"/>
      <c r="E80" s="200"/>
      <c r="F80" s="200"/>
      <c r="G80" s="201"/>
      <c r="H80" s="201"/>
      <c r="I80" s="138"/>
      <c r="J80" s="139"/>
    </row>
    <row r="81" spans="1:10" x14ac:dyDescent="0.3">
      <c r="A81" s="194" t="s">
        <v>504</v>
      </c>
      <c r="B81" s="195"/>
      <c r="C81" s="195"/>
      <c r="D81" s="196"/>
      <c r="E81" s="194" t="s">
        <v>533</v>
      </c>
      <c r="F81" s="195"/>
      <c r="G81" s="195"/>
      <c r="H81" s="195"/>
      <c r="I81" s="196"/>
      <c r="J81" s="135" t="s">
        <v>505</v>
      </c>
    </row>
    <row r="82" spans="1:10" x14ac:dyDescent="0.3">
      <c r="A82" s="136"/>
      <c r="B82" s="137"/>
      <c r="C82" s="137"/>
      <c r="D82" s="138"/>
      <c r="E82" s="200"/>
      <c r="F82" s="200"/>
      <c r="G82" s="201"/>
      <c r="H82" s="201"/>
      <c r="I82" s="138"/>
      <c r="J82" s="139"/>
    </row>
    <row r="83" spans="1:10" x14ac:dyDescent="0.3">
      <c r="A83" s="194" t="s">
        <v>506</v>
      </c>
      <c r="B83" s="195"/>
      <c r="C83" s="195"/>
      <c r="D83" s="196"/>
      <c r="E83" s="194" t="s">
        <v>526</v>
      </c>
      <c r="F83" s="195"/>
      <c r="G83" s="195"/>
      <c r="H83" s="195"/>
      <c r="I83" s="196"/>
      <c r="J83" s="135" t="s">
        <v>507</v>
      </c>
    </row>
    <row r="84" spans="1:10" x14ac:dyDescent="0.3">
      <c r="A84" s="136"/>
      <c r="B84" s="137"/>
      <c r="C84" s="137"/>
      <c r="D84" s="138"/>
      <c r="E84" s="200"/>
      <c r="F84" s="200"/>
      <c r="G84" s="201"/>
      <c r="H84" s="201"/>
      <c r="I84" s="138"/>
      <c r="J84" s="139"/>
    </row>
    <row r="85" spans="1:10" x14ac:dyDescent="0.3">
      <c r="A85" s="194" t="s">
        <v>508</v>
      </c>
      <c r="B85" s="195"/>
      <c r="C85" s="195"/>
      <c r="D85" s="196"/>
      <c r="E85" s="194" t="s">
        <v>518</v>
      </c>
      <c r="F85" s="195"/>
      <c r="G85" s="195"/>
      <c r="H85" s="195"/>
      <c r="I85" s="196"/>
      <c r="J85" s="135">
        <v>81343542</v>
      </c>
    </row>
    <row r="86" spans="1:10" x14ac:dyDescent="0.3">
      <c r="A86" s="136"/>
      <c r="B86" s="137"/>
      <c r="C86" s="137"/>
      <c r="D86" s="138"/>
      <c r="E86" s="200"/>
      <c r="F86" s="200"/>
      <c r="G86" s="201"/>
      <c r="H86" s="201"/>
      <c r="I86" s="138"/>
      <c r="J86" s="139"/>
    </row>
    <row r="87" spans="1:10" x14ac:dyDescent="0.3">
      <c r="A87" s="194" t="s">
        <v>509</v>
      </c>
      <c r="B87" s="195"/>
      <c r="C87" s="195"/>
      <c r="D87" s="196"/>
      <c r="E87" s="194" t="s">
        <v>518</v>
      </c>
      <c r="F87" s="195"/>
      <c r="G87" s="195"/>
      <c r="H87" s="195"/>
      <c r="I87" s="196"/>
      <c r="J87" s="135">
        <v>81343559</v>
      </c>
    </row>
    <row r="88" spans="1:10" x14ac:dyDescent="0.3">
      <c r="A88" s="136"/>
      <c r="B88" s="137"/>
      <c r="C88" s="137"/>
      <c r="D88" s="138"/>
      <c r="E88" s="200"/>
      <c r="F88" s="200"/>
      <c r="G88" s="201"/>
      <c r="H88" s="201"/>
      <c r="I88" s="138"/>
      <c r="J88" s="139"/>
    </row>
    <row r="89" spans="1:10" x14ac:dyDescent="0.3">
      <c r="A89" s="194" t="s">
        <v>510</v>
      </c>
      <c r="B89" s="195"/>
      <c r="C89" s="195"/>
      <c r="D89" s="196"/>
      <c r="E89" s="194" t="s">
        <v>518</v>
      </c>
      <c r="F89" s="195"/>
      <c r="G89" s="195"/>
      <c r="H89" s="195"/>
      <c r="I89" s="196"/>
      <c r="J89" s="135">
        <v>81343567</v>
      </c>
    </row>
    <row r="90" spans="1:10" x14ac:dyDescent="0.3">
      <c r="A90" s="136"/>
      <c r="B90" s="137"/>
      <c r="C90" s="137"/>
      <c r="D90" s="138"/>
      <c r="E90" s="200"/>
      <c r="F90" s="200"/>
      <c r="G90" s="201"/>
      <c r="H90" s="201"/>
      <c r="I90" s="138"/>
      <c r="J90" s="139"/>
    </row>
    <row r="91" spans="1:10" x14ac:dyDescent="0.3">
      <c r="A91" s="194" t="s">
        <v>511</v>
      </c>
      <c r="B91" s="195"/>
      <c r="C91" s="195"/>
      <c r="D91" s="196"/>
      <c r="E91" s="194" t="s">
        <v>527</v>
      </c>
      <c r="F91" s="195"/>
      <c r="G91" s="195"/>
      <c r="H91" s="195"/>
      <c r="I91" s="196"/>
      <c r="J91" s="135">
        <v>80568105</v>
      </c>
    </row>
    <row r="92" spans="1:10" x14ac:dyDescent="0.3">
      <c r="A92" s="136"/>
      <c r="B92" s="137"/>
      <c r="C92" s="137"/>
      <c r="D92" s="138"/>
      <c r="E92" s="200"/>
      <c r="F92" s="200"/>
      <c r="G92" s="201"/>
      <c r="H92" s="201"/>
      <c r="I92" s="138"/>
      <c r="J92" s="139"/>
    </row>
    <row r="93" spans="1:10" x14ac:dyDescent="0.3">
      <c r="A93" s="194" t="s">
        <v>512</v>
      </c>
      <c r="B93" s="195"/>
      <c r="C93" s="195"/>
      <c r="D93" s="196"/>
      <c r="E93" s="194" t="s">
        <v>518</v>
      </c>
      <c r="F93" s="195"/>
      <c r="G93" s="195"/>
      <c r="H93" s="195"/>
      <c r="I93" s="196"/>
      <c r="J93" s="135">
        <v>81348048</v>
      </c>
    </row>
    <row r="94" spans="1:10" x14ac:dyDescent="0.3">
      <c r="A94" s="136"/>
      <c r="B94" s="137"/>
      <c r="C94" s="137"/>
      <c r="D94" s="138"/>
      <c r="E94" s="200"/>
      <c r="F94" s="200"/>
      <c r="G94" s="201"/>
      <c r="H94" s="201"/>
      <c r="I94" s="138"/>
      <c r="J94" s="139"/>
    </row>
    <row r="95" spans="1:10" x14ac:dyDescent="0.3">
      <c r="A95" s="194" t="s">
        <v>513</v>
      </c>
      <c r="B95" s="195"/>
      <c r="C95" s="195"/>
      <c r="D95" s="196"/>
      <c r="E95" s="219" t="s">
        <v>528</v>
      </c>
      <c r="F95" s="195"/>
      <c r="G95" s="195"/>
      <c r="H95" s="195"/>
      <c r="I95" s="196"/>
      <c r="J95" s="135">
        <v>405483007</v>
      </c>
    </row>
    <row r="96" spans="1:10" x14ac:dyDescent="0.3">
      <c r="A96" s="136"/>
      <c r="B96" s="137"/>
      <c r="C96" s="137"/>
      <c r="D96" s="138"/>
      <c r="E96" s="200"/>
      <c r="F96" s="200"/>
      <c r="G96" s="201"/>
      <c r="H96" s="201"/>
      <c r="I96" s="138"/>
      <c r="J96" s="139"/>
    </row>
    <row r="97" spans="1:10" x14ac:dyDescent="0.3">
      <c r="A97" s="194" t="s">
        <v>514</v>
      </c>
      <c r="B97" s="195"/>
      <c r="C97" s="195"/>
      <c r="D97" s="196"/>
      <c r="E97" s="219" t="s">
        <v>529</v>
      </c>
      <c r="F97" s="195"/>
      <c r="G97" s="195"/>
      <c r="H97" s="195"/>
      <c r="I97" s="196"/>
      <c r="J97" s="135" t="s">
        <v>515</v>
      </c>
    </row>
    <row r="98" spans="1:10" x14ac:dyDescent="0.3">
      <c r="A98" s="136"/>
      <c r="B98" s="137"/>
      <c r="C98" s="137"/>
      <c r="D98" s="138"/>
      <c r="E98" s="200"/>
      <c r="F98" s="200"/>
      <c r="G98" s="201"/>
      <c r="H98" s="201"/>
      <c r="I98" s="138"/>
      <c r="J98" s="139"/>
    </row>
    <row r="99" spans="1:10" x14ac:dyDescent="0.3">
      <c r="A99" s="194" t="s">
        <v>516</v>
      </c>
      <c r="B99" s="195"/>
      <c r="C99" s="195"/>
      <c r="D99" s="196"/>
      <c r="E99" s="219" t="s">
        <v>530</v>
      </c>
      <c r="F99" s="195"/>
      <c r="G99" s="195"/>
      <c r="H99" s="195"/>
      <c r="I99" s="196"/>
      <c r="J99" s="135">
        <v>21737330</v>
      </c>
    </row>
    <row r="100" spans="1:10" x14ac:dyDescent="0.3">
      <c r="A100" s="136"/>
      <c r="B100" s="137"/>
      <c r="C100" s="137"/>
      <c r="D100" s="138"/>
      <c r="E100" s="200"/>
      <c r="F100" s="200"/>
      <c r="G100" s="201"/>
      <c r="H100" s="201"/>
      <c r="I100" s="138"/>
      <c r="J100" s="139"/>
    </row>
    <row r="101" spans="1:10" x14ac:dyDescent="0.3">
      <c r="A101" s="194" t="s">
        <v>517</v>
      </c>
      <c r="B101" s="195"/>
      <c r="C101" s="195"/>
      <c r="D101" s="196"/>
      <c r="E101" s="219" t="s">
        <v>531</v>
      </c>
      <c r="F101" s="195"/>
      <c r="G101" s="195"/>
      <c r="H101" s="195"/>
      <c r="I101" s="196"/>
      <c r="J101" s="135">
        <v>21737330</v>
      </c>
    </row>
    <row r="102" spans="1:10" x14ac:dyDescent="0.3">
      <c r="A102" s="87"/>
      <c r="B102" s="76"/>
      <c r="C102" s="76"/>
      <c r="D102" s="69"/>
      <c r="E102" s="168"/>
      <c r="F102" s="168"/>
      <c r="G102" s="198"/>
      <c r="H102" s="198"/>
      <c r="I102" s="69"/>
      <c r="J102" s="88" t="s">
        <v>341</v>
      </c>
    </row>
    <row r="103" spans="1:10" x14ac:dyDescent="0.3">
      <c r="A103" s="87"/>
      <c r="B103" s="76"/>
      <c r="C103" s="76"/>
      <c r="D103" s="69"/>
      <c r="E103" s="168"/>
      <c r="F103" s="168"/>
      <c r="G103" s="198"/>
      <c r="H103" s="198"/>
      <c r="I103" s="69"/>
      <c r="J103" s="88" t="s">
        <v>342</v>
      </c>
    </row>
    <row r="104" spans="1:10" ht="14.4" customHeight="1" x14ac:dyDescent="0.3">
      <c r="A104" s="157" t="s">
        <v>320</v>
      </c>
      <c r="B104" s="173"/>
      <c r="C104" s="206" t="s">
        <v>342</v>
      </c>
      <c r="D104" s="207"/>
      <c r="E104" s="208" t="s">
        <v>343</v>
      </c>
      <c r="F104" s="209"/>
      <c r="G104" s="202" t="s">
        <v>464</v>
      </c>
      <c r="H104" s="203"/>
      <c r="I104" s="203"/>
      <c r="J104" s="204"/>
    </row>
    <row r="105" spans="1:10" x14ac:dyDescent="0.3">
      <c r="A105" s="87"/>
      <c r="B105" s="76"/>
      <c r="C105" s="198"/>
      <c r="D105" s="198"/>
      <c r="E105" s="168"/>
      <c r="F105" s="168"/>
      <c r="G105" s="210" t="s">
        <v>344</v>
      </c>
      <c r="H105" s="210"/>
      <c r="I105" s="210"/>
      <c r="J105" s="60"/>
    </row>
    <row r="106" spans="1:10" ht="13.95" customHeight="1" x14ac:dyDescent="0.3">
      <c r="A106" s="157" t="s">
        <v>321</v>
      </c>
      <c r="B106" s="173"/>
      <c r="C106" s="202" t="s">
        <v>466</v>
      </c>
      <c r="D106" s="203"/>
      <c r="E106" s="203"/>
      <c r="F106" s="203"/>
      <c r="G106" s="203"/>
      <c r="H106" s="203"/>
      <c r="I106" s="203"/>
      <c r="J106" s="204"/>
    </row>
    <row r="107" spans="1:10" x14ac:dyDescent="0.3">
      <c r="A107" s="68"/>
      <c r="B107" s="69"/>
      <c r="C107" s="188" t="s">
        <v>322</v>
      </c>
      <c r="D107" s="188"/>
      <c r="E107" s="188"/>
      <c r="F107" s="188"/>
      <c r="G107" s="188"/>
      <c r="H107" s="188"/>
      <c r="I107" s="188"/>
      <c r="J107" s="71"/>
    </row>
    <row r="108" spans="1:10" x14ac:dyDescent="0.3">
      <c r="A108" s="157" t="s">
        <v>323</v>
      </c>
      <c r="B108" s="173"/>
      <c r="C108" s="211" t="s">
        <v>465</v>
      </c>
      <c r="D108" s="212"/>
      <c r="E108" s="213"/>
      <c r="F108" s="168"/>
      <c r="G108" s="168"/>
      <c r="H108" s="193"/>
      <c r="I108" s="193"/>
      <c r="J108" s="205"/>
    </row>
    <row r="109" spans="1:10" x14ac:dyDescent="0.3">
      <c r="A109" s="68"/>
      <c r="B109" s="69"/>
      <c r="C109" s="76"/>
      <c r="D109" s="69"/>
      <c r="E109" s="168"/>
      <c r="F109" s="168"/>
      <c r="G109" s="168"/>
      <c r="H109" s="168"/>
      <c r="I109" s="69"/>
      <c r="J109" s="71"/>
    </row>
    <row r="110" spans="1:10" ht="14.4" customHeight="1" x14ac:dyDescent="0.3">
      <c r="A110" s="157" t="s">
        <v>315</v>
      </c>
      <c r="B110" s="173"/>
      <c r="C110" s="214" t="s">
        <v>467</v>
      </c>
      <c r="D110" s="215"/>
      <c r="E110" s="215"/>
      <c r="F110" s="215"/>
      <c r="G110" s="215"/>
      <c r="H110" s="215"/>
      <c r="I110" s="215"/>
      <c r="J110" s="216"/>
    </row>
    <row r="111" spans="1:10" x14ac:dyDescent="0.3">
      <c r="A111" s="68"/>
      <c r="B111" s="69"/>
      <c r="C111" s="69"/>
      <c r="D111" s="69"/>
      <c r="E111" s="168"/>
      <c r="F111" s="168"/>
      <c r="G111" s="168"/>
      <c r="H111" s="168"/>
      <c r="I111" s="69"/>
      <c r="J111" s="71"/>
    </row>
    <row r="112" spans="1:10" x14ac:dyDescent="0.3">
      <c r="A112" s="157" t="s">
        <v>345</v>
      </c>
      <c r="B112" s="173"/>
      <c r="C112" s="214" t="s">
        <v>464</v>
      </c>
      <c r="D112" s="215"/>
      <c r="E112" s="215"/>
      <c r="F112" s="215"/>
      <c r="G112" s="215"/>
      <c r="H112" s="215"/>
      <c r="I112" s="215"/>
      <c r="J112" s="216"/>
    </row>
    <row r="113" spans="1:10" ht="14.4" customHeight="1" x14ac:dyDescent="0.3">
      <c r="A113" s="68"/>
      <c r="B113" s="69"/>
      <c r="C113" s="217" t="s">
        <v>346</v>
      </c>
      <c r="D113" s="217"/>
      <c r="E113" s="217"/>
      <c r="F113" s="217"/>
      <c r="G113" s="69"/>
      <c r="H113" s="69"/>
      <c r="I113" s="69"/>
      <c r="J113" s="71"/>
    </row>
    <row r="114" spans="1:10" x14ac:dyDescent="0.3">
      <c r="A114" s="157" t="s">
        <v>347</v>
      </c>
      <c r="B114" s="173"/>
      <c r="C114" s="214" t="s">
        <v>464</v>
      </c>
      <c r="D114" s="215"/>
      <c r="E114" s="215"/>
      <c r="F114" s="215"/>
      <c r="G114" s="215"/>
      <c r="H114" s="215"/>
      <c r="I114" s="215"/>
      <c r="J114" s="216"/>
    </row>
    <row r="115" spans="1:10" ht="14.4" customHeight="1" x14ac:dyDescent="0.3">
      <c r="A115" s="89"/>
      <c r="B115" s="90"/>
      <c r="C115" s="218" t="s">
        <v>348</v>
      </c>
      <c r="D115" s="218"/>
      <c r="E115" s="218"/>
      <c r="F115" s="218"/>
      <c r="G115" s="218"/>
      <c r="H115" s="90"/>
      <c r="I115" s="90"/>
      <c r="J115" s="91"/>
    </row>
    <row r="122" spans="1:10" ht="27" customHeight="1" x14ac:dyDescent="0.3"/>
    <row r="126" spans="1:10" ht="38.4" customHeight="1" x14ac:dyDescent="0.3"/>
  </sheetData>
  <sheetProtection algorithmName="SHA-512" hashValue="17tCje7iIo2h9H9AiXTdyl064YN2QjB+iDqXCujvceTlInyCluY1sL5J+OagHC3QqzuEL1D/ZJn+BMCme3/OFA==" saltValue="iL5d8kArUHukJrROwckG7w==" spinCount="100000" sheet="1" formatCells="0" insertRows="0"/>
  <mergeCells count="220">
    <mergeCell ref="E98:F98"/>
    <mergeCell ref="G98:H98"/>
    <mergeCell ref="A99:D99"/>
    <mergeCell ref="E99:I99"/>
    <mergeCell ref="E100:F100"/>
    <mergeCell ref="G100:H100"/>
    <mergeCell ref="A101:D101"/>
    <mergeCell ref="E101:I101"/>
    <mergeCell ref="A93:D93"/>
    <mergeCell ref="E93:I93"/>
    <mergeCell ref="E94:F94"/>
    <mergeCell ref="G94:H94"/>
    <mergeCell ref="A95:D95"/>
    <mergeCell ref="E95:I95"/>
    <mergeCell ref="E96:F96"/>
    <mergeCell ref="G96:H96"/>
    <mergeCell ref="A97:D97"/>
    <mergeCell ref="E97:I97"/>
    <mergeCell ref="E88:F88"/>
    <mergeCell ref="G88:H88"/>
    <mergeCell ref="A89:D89"/>
    <mergeCell ref="E89:I89"/>
    <mergeCell ref="E90:F90"/>
    <mergeCell ref="G90:H90"/>
    <mergeCell ref="A91:D91"/>
    <mergeCell ref="E91:I91"/>
    <mergeCell ref="E92:F92"/>
    <mergeCell ref="G92:H92"/>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7:I57"/>
    <mergeCell ref="A59:D59"/>
    <mergeCell ref="E59:I59"/>
    <mergeCell ref="E60:F60"/>
    <mergeCell ref="G60:H60"/>
    <mergeCell ref="A61:D61"/>
    <mergeCell ref="E61:I61"/>
    <mergeCell ref="E62:F62"/>
    <mergeCell ref="G62:H62"/>
    <mergeCell ref="A112:B112"/>
    <mergeCell ref="C112:J112"/>
    <mergeCell ref="C113:F113"/>
    <mergeCell ref="A114:B114"/>
    <mergeCell ref="C114:J114"/>
    <mergeCell ref="C115:G115"/>
    <mergeCell ref="E109:F109"/>
    <mergeCell ref="G109:H109"/>
    <mergeCell ref="A110:B110"/>
    <mergeCell ref="C110:J110"/>
    <mergeCell ref="E111:F111"/>
    <mergeCell ref="G111:H111"/>
    <mergeCell ref="A106:B106"/>
    <mergeCell ref="C106:J106"/>
    <mergeCell ref="C107:I107"/>
    <mergeCell ref="A108:B108"/>
    <mergeCell ref="F108:G108"/>
    <mergeCell ref="H108:J108"/>
    <mergeCell ref="A104:B104"/>
    <mergeCell ref="C104:D104"/>
    <mergeCell ref="E104:F104"/>
    <mergeCell ref="G104:J104"/>
    <mergeCell ref="C105:D105"/>
    <mergeCell ref="E105:F105"/>
    <mergeCell ref="G105:I105"/>
    <mergeCell ref="C108:E108"/>
    <mergeCell ref="A47:D47"/>
    <mergeCell ref="E47:I47"/>
    <mergeCell ref="E102:F102"/>
    <mergeCell ref="G102:H102"/>
    <mergeCell ref="E103:F103"/>
    <mergeCell ref="G103:H103"/>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E56:F56"/>
    <mergeCell ref="G56:H56"/>
    <mergeCell ref="A57:D5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H4:I4"/>
    <mergeCell ref="A5:J5"/>
    <mergeCell ref="A13:B13"/>
    <mergeCell ref="E13:F13"/>
    <mergeCell ref="G13:H13"/>
    <mergeCell ref="E4:F4"/>
    <mergeCell ref="C11:D11"/>
    <mergeCell ref="C13:D13"/>
    <mergeCell ref="H11:I11"/>
  </mergeCells>
  <dataValidations count="4">
    <dataValidation type="list" allowBlank="1" showInputMessage="1" showErrorMessage="1" sqref="C104:D104" xr:uid="{00000000-0002-0000-0000-000000000000}">
      <formula1>$J$102:$J$103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zoomScaleSheetLayoutView="110" workbookViewId="0">
      <selection activeCell="H75" sqref="H75:I13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3" t="s">
        <v>1</v>
      </c>
      <c r="B1" s="224"/>
      <c r="C1" s="224"/>
      <c r="D1" s="224"/>
      <c r="E1" s="224"/>
      <c r="F1" s="224"/>
      <c r="G1" s="224"/>
      <c r="H1" s="224"/>
      <c r="I1" s="224"/>
    </row>
    <row r="2" spans="1:9" x14ac:dyDescent="0.25">
      <c r="A2" s="225" t="s">
        <v>447</v>
      </c>
      <c r="B2" s="226"/>
      <c r="C2" s="226"/>
      <c r="D2" s="226"/>
      <c r="E2" s="226"/>
      <c r="F2" s="226"/>
      <c r="G2" s="226"/>
      <c r="H2" s="226"/>
      <c r="I2" s="226"/>
    </row>
    <row r="3" spans="1:9" x14ac:dyDescent="0.25">
      <c r="A3" s="227" t="s">
        <v>282</v>
      </c>
      <c r="B3" s="228"/>
      <c r="C3" s="228"/>
      <c r="D3" s="228"/>
      <c r="E3" s="228"/>
      <c r="F3" s="228"/>
      <c r="G3" s="228"/>
      <c r="H3" s="228"/>
      <c r="I3" s="228"/>
    </row>
    <row r="4" spans="1:9" x14ac:dyDescent="0.25">
      <c r="A4" s="229" t="s">
        <v>448</v>
      </c>
      <c r="B4" s="230"/>
      <c r="C4" s="230"/>
      <c r="D4" s="230"/>
      <c r="E4" s="230"/>
      <c r="F4" s="230"/>
      <c r="G4" s="230"/>
      <c r="H4" s="230"/>
      <c r="I4" s="231"/>
    </row>
    <row r="5" spans="1:9" ht="30.6" x14ac:dyDescent="0.25">
      <c r="A5" s="234" t="s">
        <v>2</v>
      </c>
      <c r="B5" s="235"/>
      <c r="C5" s="235"/>
      <c r="D5" s="235"/>
      <c r="E5" s="235"/>
      <c r="F5" s="235"/>
      <c r="G5" s="11" t="s">
        <v>101</v>
      </c>
      <c r="H5" s="13" t="s">
        <v>297</v>
      </c>
      <c r="I5" s="13" t="s">
        <v>298</v>
      </c>
    </row>
    <row r="6" spans="1:9" x14ac:dyDescent="0.25">
      <c r="A6" s="232">
        <v>1</v>
      </c>
      <c r="B6" s="233"/>
      <c r="C6" s="233"/>
      <c r="D6" s="233"/>
      <c r="E6" s="233"/>
      <c r="F6" s="233"/>
      <c r="G6" s="12">
        <v>2</v>
      </c>
      <c r="H6" s="13">
        <v>3</v>
      </c>
      <c r="I6" s="13">
        <v>4</v>
      </c>
    </row>
    <row r="7" spans="1:9" x14ac:dyDescent="0.25">
      <c r="A7" s="236"/>
      <c r="B7" s="236"/>
      <c r="C7" s="236"/>
      <c r="D7" s="236"/>
      <c r="E7" s="236"/>
      <c r="F7" s="236"/>
      <c r="G7" s="236"/>
      <c r="H7" s="236"/>
      <c r="I7" s="236"/>
    </row>
    <row r="8" spans="1:9" ht="12.75" customHeight="1" x14ac:dyDescent="0.25">
      <c r="A8" s="237" t="s">
        <v>4</v>
      </c>
      <c r="B8" s="237"/>
      <c r="C8" s="237"/>
      <c r="D8" s="237"/>
      <c r="E8" s="237"/>
      <c r="F8" s="237"/>
      <c r="G8" s="14">
        <v>1</v>
      </c>
      <c r="H8" s="22">
        <v>0</v>
      </c>
      <c r="I8" s="22">
        <v>0</v>
      </c>
    </row>
    <row r="9" spans="1:9" ht="12.75" customHeight="1" x14ac:dyDescent="0.25">
      <c r="A9" s="222" t="s">
        <v>303</v>
      </c>
      <c r="B9" s="222"/>
      <c r="C9" s="222"/>
      <c r="D9" s="222"/>
      <c r="E9" s="222"/>
      <c r="F9" s="222"/>
      <c r="G9" s="15">
        <v>2</v>
      </c>
      <c r="H9" s="23">
        <f>H10+H17+H27+H38+H43</f>
        <v>344289915</v>
      </c>
      <c r="I9" s="23">
        <f>I10+I17+I27+I38+I43</f>
        <v>354737018</v>
      </c>
    </row>
    <row r="10" spans="1:9" ht="12.75" customHeight="1" x14ac:dyDescent="0.25">
      <c r="A10" s="221" t="s">
        <v>5</v>
      </c>
      <c r="B10" s="221"/>
      <c r="C10" s="221"/>
      <c r="D10" s="221"/>
      <c r="E10" s="221"/>
      <c r="F10" s="221"/>
      <c r="G10" s="15">
        <v>3</v>
      </c>
      <c r="H10" s="23">
        <f>H11+H12+H13+H14+H15+H16</f>
        <v>303562059</v>
      </c>
      <c r="I10" s="23">
        <f>I11+I12+I13+I14+I15+I16</f>
        <v>320796637</v>
      </c>
    </row>
    <row r="11" spans="1:9" ht="12.75" customHeight="1" x14ac:dyDescent="0.25">
      <c r="A11" s="220" t="s">
        <v>6</v>
      </c>
      <c r="B11" s="220"/>
      <c r="C11" s="220"/>
      <c r="D11" s="220"/>
      <c r="E11" s="220"/>
      <c r="F11" s="220"/>
      <c r="G11" s="14">
        <v>4</v>
      </c>
      <c r="H11" s="22">
        <v>17067791</v>
      </c>
      <c r="I11" s="22">
        <v>29366707</v>
      </c>
    </row>
    <row r="12" spans="1:9" ht="22.95" customHeight="1" x14ac:dyDescent="0.25">
      <c r="A12" s="220" t="s">
        <v>7</v>
      </c>
      <c r="B12" s="220"/>
      <c r="C12" s="220"/>
      <c r="D12" s="220"/>
      <c r="E12" s="220"/>
      <c r="F12" s="220"/>
      <c r="G12" s="14">
        <v>5</v>
      </c>
      <c r="H12" s="22">
        <v>50209052</v>
      </c>
      <c r="I12" s="22">
        <v>78840026</v>
      </c>
    </row>
    <row r="13" spans="1:9" ht="12.75" customHeight="1" x14ac:dyDescent="0.25">
      <c r="A13" s="220" t="s">
        <v>8</v>
      </c>
      <c r="B13" s="220"/>
      <c r="C13" s="220"/>
      <c r="D13" s="220"/>
      <c r="E13" s="220"/>
      <c r="F13" s="220"/>
      <c r="G13" s="14">
        <v>6</v>
      </c>
      <c r="H13" s="22">
        <v>82659565</v>
      </c>
      <c r="I13" s="22">
        <v>82659565</v>
      </c>
    </row>
    <row r="14" spans="1:9" ht="12.75" customHeight="1" x14ac:dyDescent="0.25">
      <c r="A14" s="220" t="s">
        <v>9</v>
      </c>
      <c r="B14" s="220"/>
      <c r="C14" s="220"/>
      <c r="D14" s="220"/>
      <c r="E14" s="220"/>
      <c r="F14" s="220"/>
      <c r="G14" s="14">
        <v>7</v>
      </c>
      <c r="H14" s="22">
        <v>0</v>
      </c>
      <c r="I14" s="22">
        <v>0</v>
      </c>
    </row>
    <row r="15" spans="1:9" ht="12.75" customHeight="1" x14ac:dyDescent="0.25">
      <c r="A15" s="220" t="s">
        <v>10</v>
      </c>
      <c r="B15" s="220"/>
      <c r="C15" s="220"/>
      <c r="D15" s="220"/>
      <c r="E15" s="220"/>
      <c r="F15" s="220"/>
      <c r="G15" s="14">
        <v>8</v>
      </c>
      <c r="H15" s="22">
        <v>11900164</v>
      </c>
      <c r="I15" s="22">
        <v>470585</v>
      </c>
    </row>
    <row r="16" spans="1:9" ht="12.75" customHeight="1" x14ac:dyDescent="0.25">
      <c r="A16" s="220" t="s">
        <v>11</v>
      </c>
      <c r="B16" s="220"/>
      <c r="C16" s="220"/>
      <c r="D16" s="220"/>
      <c r="E16" s="220"/>
      <c r="F16" s="220"/>
      <c r="G16" s="14">
        <v>9</v>
      </c>
      <c r="H16" s="22">
        <v>141725487</v>
      </c>
      <c r="I16" s="22">
        <v>129459754</v>
      </c>
    </row>
    <row r="17" spans="1:9" ht="12.75" customHeight="1" x14ac:dyDescent="0.25">
      <c r="A17" s="221" t="s">
        <v>12</v>
      </c>
      <c r="B17" s="221"/>
      <c r="C17" s="221"/>
      <c r="D17" s="221"/>
      <c r="E17" s="221"/>
      <c r="F17" s="221"/>
      <c r="G17" s="15">
        <v>10</v>
      </c>
      <c r="H17" s="23">
        <f>H18+H19+H20+H21+H22+H23+H24+H25+H26</f>
        <v>36031897</v>
      </c>
      <c r="I17" s="23">
        <f>I18+I19+I20+I21+I22+I23+I24+I25+I26</f>
        <v>29117615</v>
      </c>
    </row>
    <row r="18" spans="1:9" ht="12.75" customHeight="1" x14ac:dyDescent="0.25">
      <c r="A18" s="220" t="s">
        <v>13</v>
      </c>
      <c r="B18" s="220"/>
      <c r="C18" s="220"/>
      <c r="D18" s="220"/>
      <c r="E18" s="220"/>
      <c r="F18" s="220"/>
      <c r="G18" s="14">
        <v>11</v>
      </c>
      <c r="H18" s="22">
        <v>0</v>
      </c>
      <c r="I18" s="22">
        <v>0</v>
      </c>
    </row>
    <row r="19" spans="1:9" ht="12.75" customHeight="1" x14ac:dyDescent="0.25">
      <c r="A19" s="220" t="s">
        <v>14</v>
      </c>
      <c r="B19" s="220"/>
      <c r="C19" s="220"/>
      <c r="D19" s="220"/>
      <c r="E19" s="220"/>
      <c r="F19" s="220"/>
      <c r="G19" s="14">
        <v>12</v>
      </c>
      <c r="H19" s="22">
        <v>24995349</v>
      </c>
      <c r="I19" s="22">
        <v>19054816</v>
      </c>
    </row>
    <row r="20" spans="1:9" ht="12.75" customHeight="1" x14ac:dyDescent="0.25">
      <c r="A20" s="220" t="s">
        <v>15</v>
      </c>
      <c r="B20" s="220"/>
      <c r="C20" s="220"/>
      <c r="D20" s="220"/>
      <c r="E20" s="220"/>
      <c r="F20" s="220"/>
      <c r="G20" s="14">
        <v>13</v>
      </c>
      <c r="H20" s="22">
        <v>10012788</v>
      </c>
      <c r="I20" s="22">
        <v>9610628</v>
      </c>
    </row>
    <row r="21" spans="1:9" ht="12.75" customHeight="1" x14ac:dyDescent="0.25">
      <c r="A21" s="220" t="s">
        <v>16</v>
      </c>
      <c r="B21" s="220"/>
      <c r="C21" s="220"/>
      <c r="D21" s="220"/>
      <c r="E21" s="220"/>
      <c r="F21" s="220"/>
      <c r="G21" s="14">
        <v>14</v>
      </c>
      <c r="H21" s="22">
        <v>0</v>
      </c>
      <c r="I21" s="22">
        <v>445724</v>
      </c>
    </row>
    <row r="22" spans="1:9" ht="12.75" customHeight="1" x14ac:dyDescent="0.25">
      <c r="A22" s="220" t="s">
        <v>17</v>
      </c>
      <c r="B22" s="220"/>
      <c r="C22" s="220"/>
      <c r="D22" s="220"/>
      <c r="E22" s="220"/>
      <c r="F22" s="220"/>
      <c r="G22" s="14">
        <v>15</v>
      </c>
      <c r="H22" s="22">
        <v>0</v>
      </c>
      <c r="I22" s="22">
        <v>0</v>
      </c>
    </row>
    <row r="23" spans="1:9" ht="12.75" customHeight="1" x14ac:dyDescent="0.25">
      <c r="A23" s="220" t="s">
        <v>18</v>
      </c>
      <c r="B23" s="220"/>
      <c r="C23" s="220"/>
      <c r="D23" s="220"/>
      <c r="E23" s="220"/>
      <c r="F23" s="220"/>
      <c r="G23" s="14">
        <v>16</v>
      </c>
      <c r="H23" s="22">
        <v>0</v>
      </c>
      <c r="I23" s="22">
        <v>5626</v>
      </c>
    </row>
    <row r="24" spans="1:9" ht="12.75" customHeight="1" x14ac:dyDescent="0.25">
      <c r="A24" s="220" t="s">
        <v>19</v>
      </c>
      <c r="B24" s="220"/>
      <c r="C24" s="220"/>
      <c r="D24" s="220"/>
      <c r="E24" s="220"/>
      <c r="F24" s="220"/>
      <c r="G24" s="14">
        <v>17</v>
      </c>
      <c r="H24" s="22">
        <v>1023760</v>
      </c>
      <c r="I24" s="22">
        <v>821</v>
      </c>
    </row>
    <row r="25" spans="1:9" ht="12.75" customHeight="1" x14ac:dyDescent="0.25">
      <c r="A25" s="220" t="s">
        <v>20</v>
      </c>
      <c r="B25" s="220"/>
      <c r="C25" s="220"/>
      <c r="D25" s="220"/>
      <c r="E25" s="220"/>
      <c r="F25" s="220"/>
      <c r="G25" s="14">
        <v>18</v>
      </c>
      <c r="H25" s="22">
        <v>0</v>
      </c>
      <c r="I25" s="22">
        <v>0</v>
      </c>
    </row>
    <row r="26" spans="1:9" ht="12.75" customHeight="1" x14ac:dyDescent="0.25">
      <c r="A26" s="220" t="s">
        <v>21</v>
      </c>
      <c r="B26" s="220"/>
      <c r="C26" s="220"/>
      <c r="D26" s="220"/>
      <c r="E26" s="220"/>
      <c r="F26" s="220"/>
      <c r="G26" s="14">
        <v>19</v>
      </c>
      <c r="H26" s="22">
        <v>0</v>
      </c>
      <c r="I26" s="22">
        <v>0</v>
      </c>
    </row>
    <row r="27" spans="1:9" ht="12.75" customHeight="1" x14ac:dyDescent="0.25">
      <c r="A27" s="221" t="s">
        <v>22</v>
      </c>
      <c r="B27" s="221"/>
      <c r="C27" s="221"/>
      <c r="D27" s="221"/>
      <c r="E27" s="221"/>
      <c r="F27" s="221"/>
      <c r="G27" s="15">
        <v>20</v>
      </c>
      <c r="H27" s="23">
        <f>SUM(H28:H37)</f>
        <v>959031</v>
      </c>
      <c r="I27" s="23">
        <f>SUM(I28:I37)</f>
        <v>1382370</v>
      </c>
    </row>
    <row r="28" spans="1:9" ht="12.75" customHeight="1" x14ac:dyDescent="0.25">
      <c r="A28" s="220" t="s">
        <v>23</v>
      </c>
      <c r="B28" s="220"/>
      <c r="C28" s="220"/>
      <c r="D28" s="220"/>
      <c r="E28" s="220"/>
      <c r="F28" s="220"/>
      <c r="G28" s="14">
        <v>21</v>
      </c>
      <c r="H28" s="22">
        <v>0</v>
      </c>
      <c r="I28" s="22">
        <v>0</v>
      </c>
    </row>
    <row r="29" spans="1:9" ht="12.75" customHeight="1" x14ac:dyDescent="0.25">
      <c r="A29" s="220" t="s">
        <v>24</v>
      </c>
      <c r="B29" s="220"/>
      <c r="C29" s="220"/>
      <c r="D29" s="220"/>
      <c r="E29" s="220"/>
      <c r="F29" s="220"/>
      <c r="G29" s="14">
        <v>22</v>
      </c>
      <c r="H29" s="22">
        <v>0</v>
      </c>
      <c r="I29" s="22">
        <v>0</v>
      </c>
    </row>
    <row r="30" spans="1:9" ht="12.75" customHeight="1" x14ac:dyDescent="0.25">
      <c r="A30" s="220" t="s">
        <v>25</v>
      </c>
      <c r="B30" s="220"/>
      <c r="C30" s="220"/>
      <c r="D30" s="220"/>
      <c r="E30" s="220"/>
      <c r="F30" s="220"/>
      <c r="G30" s="14">
        <v>23</v>
      </c>
      <c r="H30" s="22">
        <v>0</v>
      </c>
      <c r="I30" s="22">
        <v>0</v>
      </c>
    </row>
    <row r="31" spans="1:9" ht="24" customHeight="1" x14ac:dyDescent="0.25">
      <c r="A31" s="220" t="s">
        <v>26</v>
      </c>
      <c r="B31" s="220"/>
      <c r="C31" s="220"/>
      <c r="D31" s="220"/>
      <c r="E31" s="220"/>
      <c r="F31" s="220"/>
      <c r="G31" s="14">
        <v>24</v>
      </c>
      <c r="H31" s="22">
        <v>0</v>
      </c>
      <c r="I31" s="22">
        <v>0</v>
      </c>
    </row>
    <row r="32" spans="1:9" ht="23.4" customHeight="1" x14ac:dyDescent="0.25">
      <c r="A32" s="220" t="s">
        <v>27</v>
      </c>
      <c r="B32" s="220"/>
      <c r="C32" s="220"/>
      <c r="D32" s="220"/>
      <c r="E32" s="220"/>
      <c r="F32" s="220"/>
      <c r="G32" s="14">
        <v>25</v>
      </c>
      <c r="H32" s="22">
        <v>0</v>
      </c>
      <c r="I32" s="22">
        <v>0</v>
      </c>
    </row>
    <row r="33" spans="1:9" ht="21.6" customHeight="1" x14ac:dyDescent="0.25">
      <c r="A33" s="220" t="s">
        <v>28</v>
      </c>
      <c r="B33" s="220"/>
      <c r="C33" s="220"/>
      <c r="D33" s="220"/>
      <c r="E33" s="220"/>
      <c r="F33" s="220"/>
      <c r="G33" s="14">
        <v>26</v>
      </c>
      <c r="H33" s="22">
        <v>0</v>
      </c>
      <c r="I33" s="22">
        <v>0</v>
      </c>
    </row>
    <row r="34" spans="1:9" ht="12.75" customHeight="1" x14ac:dyDescent="0.25">
      <c r="A34" s="220" t="s">
        <v>29</v>
      </c>
      <c r="B34" s="220"/>
      <c r="C34" s="220"/>
      <c r="D34" s="220"/>
      <c r="E34" s="220"/>
      <c r="F34" s="220"/>
      <c r="G34" s="14">
        <v>27</v>
      </c>
      <c r="H34" s="22">
        <v>0</v>
      </c>
      <c r="I34" s="22">
        <v>58879</v>
      </c>
    </row>
    <row r="35" spans="1:9" ht="12.75" customHeight="1" x14ac:dyDescent="0.25">
      <c r="A35" s="220" t="s">
        <v>30</v>
      </c>
      <c r="B35" s="220"/>
      <c r="C35" s="220"/>
      <c r="D35" s="220"/>
      <c r="E35" s="220"/>
      <c r="F35" s="220"/>
      <c r="G35" s="14">
        <v>28</v>
      </c>
      <c r="H35" s="22">
        <v>959031</v>
      </c>
      <c r="I35" s="22">
        <v>1285584</v>
      </c>
    </row>
    <row r="36" spans="1:9" ht="12.75" customHeight="1" x14ac:dyDescent="0.25">
      <c r="A36" s="220" t="s">
        <v>31</v>
      </c>
      <c r="B36" s="220"/>
      <c r="C36" s="220"/>
      <c r="D36" s="220"/>
      <c r="E36" s="220"/>
      <c r="F36" s="220"/>
      <c r="G36" s="14">
        <v>29</v>
      </c>
      <c r="H36" s="22">
        <v>0</v>
      </c>
      <c r="I36" s="22">
        <v>0</v>
      </c>
    </row>
    <row r="37" spans="1:9" ht="12.75" customHeight="1" x14ac:dyDescent="0.25">
      <c r="A37" s="220" t="s">
        <v>32</v>
      </c>
      <c r="B37" s="220"/>
      <c r="C37" s="220"/>
      <c r="D37" s="220"/>
      <c r="E37" s="220"/>
      <c r="F37" s="220"/>
      <c r="G37" s="14">
        <v>30</v>
      </c>
      <c r="H37" s="22">
        <v>0</v>
      </c>
      <c r="I37" s="22">
        <v>37907</v>
      </c>
    </row>
    <row r="38" spans="1:9" ht="12.75" customHeight="1" x14ac:dyDescent="0.25">
      <c r="A38" s="221" t="s">
        <v>33</v>
      </c>
      <c r="B38" s="221"/>
      <c r="C38" s="221"/>
      <c r="D38" s="221"/>
      <c r="E38" s="221"/>
      <c r="F38" s="221"/>
      <c r="G38" s="15">
        <v>31</v>
      </c>
      <c r="H38" s="23">
        <f>H39+H40+H41+H42</f>
        <v>0</v>
      </c>
      <c r="I38" s="23">
        <f>I39+I40+I41+I42</f>
        <v>63015</v>
      </c>
    </row>
    <row r="39" spans="1:9" ht="12.75" customHeight="1" x14ac:dyDescent="0.25">
      <c r="A39" s="220" t="s">
        <v>34</v>
      </c>
      <c r="B39" s="220"/>
      <c r="C39" s="220"/>
      <c r="D39" s="220"/>
      <c r="E39" s="220"/>
      <c r="F39" s="220"/>
      <c r="G39" s="14">
        <v>32</v>
      </c>
      <c r="H39" s="22">
        <v>0</v>
      </c>
      <c r="I39" s="22">
        <v>0</v>
      </c>
    </row>
    <row r="40" spans="1:9" ht="12.75" customHeight="1" x14ac:dyDescent="0.25">
      <c r="A40" s="220" t="s">
        <v>35</v>
      </c>
      <c r="B40" s="220"/>
      <c r="C40" s="220"/>
      <c r="D40" s="220"/>
      <c r="E40" s="220"/>
      <c r="F40" s="220"/>
      <c r="G40" s="14">
        <v>33</v>
      </c>
      <c r="H40" s="22">
        <v>0</v>
      </c>
      <c r="I40" s="22">
        <v>0</v>
      </c>
    </row>
    <row r="41" spans="1:9" ht="12.75" customHeight="1" x14ac:dyDescent="0.25">
      <c r="A41" s="220" t="s">
        <v>36</v>
      </c>
      <c r="B41" s="220"/>
      <c r="C41" s="220"/>
      <c r="D41" s="220"/>
      <c r="E41" s="220"/>
      <c r="F41" s="220"/>
      <c r="G41" s="14">
        <v>34</v>
      </c>
      <c r="H41" s="22">
        <v>0</v>
      </c>
      <c r="I41" s="22">
        <v>0</v>
      </c>
    </row>
    <row r="42" spans="1:9" ht="12.75" customHeight="1" x14ac:dyDescent="0.25">
      <c r="A42" s="220" t="s">
        <v>37</v>
      </c>
      <c r="B42" s="220"/>
      <c r="C42" s="220"/>
      <c r="D42" s="220"/>
      <c r="E42" s="220"/>
      <c r="F42" s="220"/>
      <c r="G42" s="14">
        <v>35</v>
      </c>
      <c r="H42" s="22">
        <v>0</v>
      </c>
      <c r="I42" s="22">
        <v>63015</v>
      </c>
    </row>
    <row r="43" spans="1:9" ht="12.75" customHeight="1" x14ac:dyDescent="0.25">
      <c r="A43" s="220" t="s">
        <v>38</v>
      </c>
      <c r="B43" s="220"/>
      <c r="C43" s="220"/>
      <c r="D43" s="220"/>
      <c r="E43" s="220"/>
      <c r="F43" s="220"/>
      <c r="G43" s="14">
        <v>36</v>
      </c>
      <c r="H43" s="22">
        <v>3736928</v>
      </c>
      <c r="I43" s="22">
        <v>3377381</v>
      </c>
    </row>
    <row r="44" spans="1:9" ht="12.75" customHeight="1" x14ac:dyDescent="0.25">
      <c r="A44" s="222" t="s">
        <v>304</v>
      </c>
      <c r="B44" s="222"/>
      <c r="C44" s="222"/>
      <c r="D44" s="222"/>
      <c r="E44" s="222"/>
      <c r="F44" s="222"/>
      <c r="G44" s="15">
        <v>37</v>
      </c>
      <c r="H44" s="23">
        <f>H45+H53+H60+H70</f>
        <v>277738525</v>
      </c>
      <c r="I44" s="23">
        <f>I45+I53+I60+I70</f>
        <v>517988739</v>
      </c>
    </row>
    <row r="45" spans="1:9" ht="12.75" customHeight="1" x14ac:dyDescent="0.25">
      <c r="A45" s="221" t="s">
        <v>39</v>
      </c>
      <c r="B45" s="221"/>
      <c r="C45" s="221"/>
      <c r="D45" s="221"/>
      <c r="E45" s="221"/>
      <c r="F45" s="221"/>
      <c r="G45" s="15">
        <v>38</v>
      </c>
      <c r="H45" s="23">
        <f>SUM(H46:H52)</f>
        <v>958782</v>
      </c>
      <c r="I45" s="23">
        <f>SUM(I46:I52)</f>
        <v>1105377</v>
      </c>
    </row>
    <row r="46" spans="1:9" ht="12.75" customHeight="1" x14ac:dyDescent="0.25">
      <c r="A46" s="220" t="s">
        <v>40</v>
      </c>
      <c r="B46" s="220"/>
      <c r="C46" s="220"/>
      <c r="D46" s="220"/>
      <c r="E46" s="220"/>
      <c r="F46" s="220"/>
      <c r="G46" s="14">
        <v>39</v>
      </c>
      <c r="H46" s="22">
        <v>958782</v>
      </c>
      <c r="I46" s="22">
        <v>342498</v>
      </c>
    </row>
    <row r="47" spans="1:9" ht="12.75" customHeight="1" x14ac:dyDescent="0.25">
      <c r="A47" s="220" t="s">
        <v>41</v>
      </c>
      <c r="B47" s="220"/>
      <c r="C47" s="220"/>
      <c r="D47" s="220"/>
      <c r="E47" s="220"/>
      <c r="F47" s="220"/>
      <c r="G47" s="14">
        <v>40</v>
      </c>
      <c r="H47" s="22">
        <v>0</v>
      </c>
      <c r="I47" s="22">
        <v>0</v>
      </c>
    </row>
    <row r="48" spans="1:9" ht="12.75" customHeight="1" x14ac:dyDescent="0.25">
      <c r="A48" s="220" t="s">
        <v>42</v>
      </c>
      <c r="B48" s="220"/>
      <c r="C48" s="220"/>
      <c r="D48" s="220"/>
      <c r="E48" s="220"/>
      <c r="F48" s="220"/>
      <c r="G48" s="14">
        <v>41</v>
      </c>
      <c r="H48" s="22">
        <v>0</v>
      </c>
      <c r="I48" s="22">
        <v>1901</v>
      </c>
    </row>
    <row r="49" spans="1:9" ht="12.75" customHeight="1" x14ac:dyDescent="0.25">
      <c r="A49" s="220" t="s">
        <v>43</v>
      </c>
      <c r="B49" s="220"/>
      <c r="C49" s="220"/>
      <c r="D49" s="220"/>
      <c r="E49" s="220"/>
      <c r="F49" s="220"/>
      <c r="G49" s="14">
        <v>42</v>
      </c>
      <c r="H49" s="22">
        <v>0</v>
      </c>
      <c r="I49" s="22">
        <v>131551</v>
      </c>
    </row>
    <row r="50" spans="1:9" ht="12.75" customHeight="1" x14ac:dyDescent="0.25">
      <c r="A50" s="220" t="s">
        <v>44</v>
      </c>
      <c r="B50" s="220"/>
      <c r="C50" s="220"/>
      <c r="D50" s="220"/>
      <c r="E50" s="220"/>
      <c r="F50" s="220"/>
      <c r="G50" s="14">
        <v>43</v>
      </c>
      <c r="H50" s="22">
        <v>0</v>
      </c>
      <c r="I50" s="22">
        <v>629427</v>
      </c>
    </row>
    <row r="51" spans="1:9" ht="12.75" customHeight="1" x14ac:dyDescent="0.25">
      <c r="A51" s="220" t="s">
        <v>45</v>
      </c>
      <c r="B51" s="220"/>
      <c r="C51" s="220"/>
      <c r="D51" s="220"/>
      <c r="E51" s="220"/>
      <c r="F51" s="220"/>
      <c r="G51" s="14">
        <v>44</v>
      </c>
      <c r="H51" s="22">
        <v>0</v>
      </c>
      <c r="I51" s="22">
        <v>0</v>
      </c>
    </row>
    <row r="52" spans="1:9" ht="12.75" customHeight="1" x14ac:dyDescent="0.25">
      <c r="A52" s="220" t="s">
        <v>46</v>
      </c>
      <c r="B52" s="220"/>
      <c r="C52" s="220"/>
      <c r="D52" s="220"/>
      <c r="E52" s="220"/>
      <c r="F52" s="220"/>
      <c r="G52" s="14">
        <v>45</v>
      </c>
      <c r="H52" s="22">
        <v>0</v>
      </c>
      <c r="I52" s="22">
        <v>0</v>
      </c>
    </row>
    <row r="53" spans="1:9" ht="12.75" customHeight="1" x14ac:dyDescent="0.25">
      <c r="A53" s="221" t="s">
        <v>47</v>
      </c>
      <c r="B53" s="221"/>
      <c r="C53" s="221"/>
      <c r="D53" s="221"/>
      <c r="E53" s="221"/>
      <c r="F53" s="221"/>
      <c r="G53" s="15">
        <v>46</v>
      </c>
      <c r="H53" s="23">
        <f>SUM(H54:H59)</f>
        <v>114027668</v>
      </c>
      <c r="I53" s="23">
        <f>SUM(I54:I59)</f>
        <v>164415260</v>
      </c>
    </row>
    <row r="54" spans="1:9" ht="12.75" customHeight="1" x14ac:dyDescent="0.25">
      <c r="A54" s="220" t="s">
        <v>48</v>
      </c>
      <c r="B54" s="220"/>
      <c r="C54" s="220"/>
      <c r="D54" s="220"/>
      <c r="E54" s="220"/>
      <c r="F54" s="220"/>
      <c r="G54" s="14">
        <v>47</v>
      </c>
      <c r="H54" s="22">
        <v>0</v>
      </c>
      <c r="I54" s="22">
        <v>0</v>
      </c>
    </row>
    <row r="55" spans="1:9" ht="12.75" customHeight="1" x14ac:dyDescent="0.25">
      <c r="A55" s="220" t="s">
        <v>49</v>
      </c>
      <c r="B55" s="220"/>
      <c r="C55" s="220"/>
      <c r="D55" s="220"/>
      <c r="E55" s="220"/>
      <c r="F55" s="220"/>
      <c r="G55" s="14">
        <v>48</v>
      </c>
      <c r="H55" s="22">
        <v>0</v>
      </c>
      <c r="I55" s="22">
        <v>0</v>
      </c>
    </row>
    <row r="56" spans="1:9" ht="12.75" customHeight="1" x14ac:dyDescent="0.25">
      <c r="A56" s="220" t="s">
        <v>50</v>
      </c>
      <c r="B56" s="220"/>
      <c r="C56" s="220"/>
      <c r="D56" s="220"/>
      <c r="E56" s="220"/>
      <c r="F56" s="220"/>
      <c r="G56" s="14">
        <v>49</v>
      </c>
      <c r="H56" s="22">
        <v>86772987</v>
      </c>
      <c r="I56" s="22">
        <v>129100881</v>
      </c>
    </row>
    <row r="57" spans="1:9" ht="12.75" customHeight="1" x14ac:dyDescent="0.25">
      <c r="A57" s="220" t="s">
        <v>51</v>
      </c>
      <c r="B57" s="220"/>
      <c r="C57" s="220"/>
      <c r="D57" s="220"/>
      <c r="E57" s="220"/>
      <c r="F57" s="220"/>
      <c r="G57" s="14">
        <v>50</v>
      </c>
      <c r="H57" s="22">
        <v>103326</v>
      </c>
      <c r="I57" s="22">
        <v>414515</v>
      </c>
    </row>
    <row r="58" spans="1:9" ht="12.75" customHeight="1" x14ac:dyDescent="0.25">
      <c r="A58" s="220" t="s">
        <v>52</v>
      </c>
      <c r="B58" s="220"/>
      <c r="C58" s="220"/>
      <c r="D58" s="220"/>
      <c r="E58" s="220"/>
      <c r="F58" s="220"/>
      <c r="G58" s="14">
        <v>51</v>
      </c>
      <c r="H58" s="22">
        <v>16036236</v>
      </c>
      <c r="I58" s="22">
        <v>16669723</v>
      </c>
    </row>
    <row r="59" spans="1:9" ht="12.75" customHeight="1" x14ac:dyDescent="0.25">
      <c r="A59" s="220" t="s">
        <v>53</v>
      </c>
      <c r="B59" s="220"/>
      <c r="C59" s="220"/>
      <c r="D59" s="220"/>
      <c r="E59" s="220"/>
      <c r="F59" s="220"/>
      <c r="G59" s="14">
        <v>52</v>
      </c>
      <c r="H59" s="22">
        <v>11115119</v>
      </c>
      <c r="I59" s="22">
        <v>18230141</v>
      </c>
    </row>
    <row r="60" spans="1:9" ht="12.75" customHeight="1" x14ac:dyDescent="0.25">
      <c r="A60" s="221" t="s">
        <v>54</v>
      </c>
      <c r="B60" s="221"/>
      <c r="C60" s="221"/>
      <c r="D60" s="221"/>
      <c r="E60" s="221"/>
      <c r="F60" s="221"/>
      <c r="G60" s="15">
        <v>53</v>
      </c>
      <c r="H60" s="23">
        <f>SUM(H61:H69)</f>
        <v>3481160</v>
      </c>
      <c r="I60" s="23">
        <f>SUM(I61:I69)</f>
        <v>5704529</v>
      </c>
    </row>
    <row r="61" spans="1:9" ht="12.75" customHeight="1" x14ac:dyDescent="0.25">
      <c r="A61" s="220" t="s">
        <v>23</v>
      </c>
      <c r="B61" s="220"/>
      <c r="C61" s="220"/>
      <c r="D61" s="220"/>
      <c r="E61" s="220"/>
      <c r="F61" s="220"/>
      <c r="G61" s="14">
        <v>54</v>
      </c>
      <c r="H61" s="22">
        <v>0</v>
      </c>
      <c r="I61" s="22">
        <v>0</v>
      </c>
    </row>
    <row r="62" spans="1:9" ht="27.6" customHeight="1" x14ac:dyDescent="0.25">
      <c r="A62" s="220" t="s">
        <v>24</v>
      </c>
      <c r="B62" s="220"/>
      <c r="C62" s="220"/>
      <c r="D62" s="220"/>
      <c r="E62" s="220"/>
      <c r="F62" s="220"/>
      <c r="G62" s="14">
        <v>55</v>
      </c>
      <c r="H62" s="22">
        <v>0</v>
      </c>
      <c r="I62" s="22">
        <v>0</v>
      </c>
    </row>
    <row r="63" spans="1:9" ht="12.75" customHeight="1" x14ac:dyDescent="0.25">
      <c r="A63" s="220" t="s">
        <v>25</v>
      </c>
      <c r="B63" s="220"/>
      <c r="C63" s="220"/>
      <c r="D63" s="220"/>
      <c r="E63" s="220"/>
      <c r="F63" s="220"/>
      <c r="G63" s="14">
        <v>56</v>
      </c>
      <c r="H63" s="22">
        <v>0</v>
      </c>
      <c r="I63" s="22">
        <v>0</v>
      </c>
    </row>
    <row r="64" spans="1:9" ht="25.95" customHeight="1" x14ac:dyDescent="0.25">
      <c r="A64" s="220" t="s">
        <v>55</v>
      </c>
      <c r="B64" s="220"/>
      <c r="C64" s="220"/>
      <c r="D64" s="220"/>
      <c r="E64" s="220"/>
      <c r="F64" s="220"/>
      <c r="G64" s="14">
        <v>57</v>
      </c>
      <c r="H64" s="22">
        <v>0</v>
      </c>
      <c r="I64" s="22">
        <v>0</v>
      </c>
    </row>
    <row r="65" spans="1:9" ht="21.6" customHeight="1" x14ac:dyDescent="0.25">
      <c r="A65" s="220" t="s">
        <v>27</v>
      </c>
      <c r="B65" s="220"/>
      <c r="C65" s="220"/>
      <c r="D65" s="220"/>
      <c r="E65" s="220"/>
      <c r="F65" s="220"/>
      <c r="G65" s="14">
        <v>58</v>
      </c>
      <c r="H65" s="22">
        <v>0</v>
      </c>
      <c r="I65" s="22">
        <v>0</v>
      </c>
    </row>
    <row r="66" spans="1:9" ht="21.6" customHeight="1" x14ac:dyDescent="0.25">
      <c r="A66" s="220" t="s">
        <v>28</v>
      </c>
      <c r="B66" s="220"/>
      <c r="C66" s="220"/>
      <c r="D66" s="220"/>
      <c r="E66" s="220"/>
      <c r="F66" s="220"/>
      <c r="G66" s="14">
        <v>59</v>
      </c>
      <c r="H66" s="22">
        <v>0</v>
      </c>
      <c r="I66" s="22">
        <v>0</v>
      </c>
    </row>
    <row r="67" spans="1:9" ht="12.75" customHeight="1" x14ac:dyDescent="0.25">
      <c r="A67" s="220" t="s">
        <v>29</v>
      </c>
      <c r="B67" s="220"/>
      <c r="C67" s="220"/>
      <c r="D67" s="220"/>
      <c r="E67" s="220"/>
      <c r="F67" s="220"/>
      <c r="G67" s="14">
        <v>60</v>
      </c>
      <c r="H67" s="22">
        <v>0</v>
      </c>
      <c r="I67" s="22">
        <v>0</v>
      </c>
    </row>
    <row r="68" spans="1:9" ht="12.75" customHeight="1" x14ac:dyDescent="0.25">
      <c r="A68" s="220" t="s">
        <v>30</v>
      </c>
      <c r="B68" s="220"/>
      <c r="C68" s="220"/>
      <c r="D68" s="220"/>
      <c r="E68" s="220"/>
      <c r="F68" s="220"/>
      <c r="G68" s="14">
        <v>61</v>
      </c>
      <c r="H68" s="22">
        <v>3481160</v>
      </c>
      <c r="I68" s="22">
        <v>5424821</v>
      </c>
    </row>
    <row r="69" spans="1:9" ht="12.75" customHeight="1" x14ac:dyDescent="0.25">
      <c r="A69" s="220" t="s">
        <v>56</v>
      </c>
      <c r="B69" s="220"/>
      <c r="C69" s="220"/>
      <c r="D69" s="220"/>
      <c r="E69" s="220"/>
      <c r="F69" s="220"/>
      <c r="G69" s="14">
        <v>62</v>
      </c>
      <c r="H69" s="22">
        <v>0</v>
      </c>
      <c r="I69" s="22">
        <v>279708</v>
      </c>
    </row>
    <row r="70" spans="1:9" ht="12.75" customHeight="1" x14ac:dyDescent="0.25">
      <c r="A70" s="220" t="s">
        <v>57</v>
      </c>
      <c r="B70" s="220"/>
      <c r="C70" s="220"/>
      <c r="D70" s="220"/>
      <c r="E70" s="220"/>
      <c r="F70" s="220"/>
      <c r="G70" s="14">
        <v>63</v>
      </c>
      <c r="H70" s="22">
        <v>159270915</v>
      </c>
      <c r="I70" s="22">
        <v>346763573</v>
      </c>
    </row>
    <row r="71" spans="1:9" ht="12.75" customHeight="1" x14ac:dyDescent="0.25">
      <c r="A71" s="237" t="s">
        <v>58</v>
      </c>
      <c r="B71" s="237"/>
      <c r="C71" s="237"/>
      <c r="D71" s="237"/>
      <c r="E71" s="237"/>
      <c r="F71" s="237"/>
      <c r="G71" s="14">
        <v>64</v>
      </c>
      <c r="H71" s="22">
        <v>18943292</v>
      </c>
      <c r="I71" s="22">
        <v>39074196</v>
      </c>
    </row>
    <row r="72" spans="1:9" ht="12.75" customHeight="1" x14ac:dyDescent="0.25">
      <c r="A72" s="222" t="s">
        <v>305</v>
      </c>
      <c r="B72" s="222"/>
      <c r="C72" s="222"/>
      <c r="D72" s="222"/>
      <c r="E72" s="222"/>
      <c r="F72" s="222"/>
      <c r="G72" s="15">
        <v>65</v>
      </c>
      <c r="H72" s="23">
        <f>H8+H9+H44+H71</f>
        <v>640971732</v>
      </c>
      <c r="I72" s="23">
        <f>I8+I9+I44+I71</f>
        <v>911799953</v>
      </c>
    </row>
    <row r="73" spans="1:9" ht="12.75" customHeight="1" x14ac:dyDescent="0.25">
      <c r="A73" s="237" t="s">
        <v>59</v>
      </c>
      <c r="B73" s="237"/>
      <c r="C73" s="237"/>
      <c r="D73" s="237"/>
      <c r="E73" s="237"/>
      <c r="F73" s="237"/>
      <c r="G73" s="14">
        <v>66</v>
      </c>
      <c r="H73" s="22">
        <v>0</v>
      </c>
      <c r="I73" s="22">
        <v>0</v>
      </c>
    </row>
    <row r="74" spans="1:9" x14ac:dyDescent="0.25">
      <c r="A74" s="239" t="s">
        <v>60</v>
      </c>
      <c r="B74" s="240"/>
      <c r="C74" s="240"/>
      <c r="D74" s="240"/>
      <c r="E74" s="240"/>
      <c r="F74" s="240"/>
      <c r="G74" s="240"/>
      <c r="H74" s="240"/>
      <c r="I74" s="240"/>
    </row>
    <row r="75" spans="1:9" ht="12.75" customHeight="1" x14ac:dyDescent="0.25">
      <c r="A75" s="222" t="s">
        <v>353</v>
      </c>
      <c r="B75" s="222"/>
      <c r="C75" s="222"/>
      <c r="D75" s="222"/>
      <c r="E75" s="222"/>
      <c r="F75" s="222"/>
      <c r="G75" s="15">
        <v>67</v>
      </c>
      <c r="H75" s="100">
        <f>H76+H77+H78+H84+H85+H91+H94+H97</f>
        <v>271666683</v>
      </c>
      <c r="I75" s="100">
        <f>I76+I77+I78+I84+I85+I91+I94+I97</f>
        <v>408947318</v>
      </c>
    </row>
    <row r="76" spans="1:9" ht="12.75" customHeight="1" x14ac:dyDescent="0.25">
      <c r="A76" s="220" t="s">
        <v>61</v>
      </c>
      <c r="B76" s="220"/>
      <c r="C76" s="220"/>
      <c r="D76" s="220"/>
      <c r="E76" s="220"/>
      <c r="F76" s="220"/>
      <c r="G76" s="14">
        <v>68</v>
      </c>
      <c r="H76" s="22">
        <v>85780500</v>
      </c>
      <c r="I76" s="22">
        <v>98203200</v>
      </c>
    </row>
    <row r="77" spans="1:9" ht="12.75" customHeight="1" x14ac:dyDescent="0.25">
      <c r="A77" s="220" t="s">
        <v>62</v>
      </c>
      <c r="B77" s="220"/>
      <c r="C77" s="220"/>
      <c r="D77" s="220"/>
      <c r="E77" s="220"/>
      <c r="F77" s="220"/>
      <c r="G77" s="14">
        <v>69</v>
      </c>
      <c r="H77" s="22">
        <v>57248800</v>
      </c>
      <c r="I77" s="22">
        <v>149060324</v>
      </c>
    </row>
    <row r="78" spans="1:9" ht="12.75" customHeight="1" x14ac:dyDescent="0.25">
      <c r="A78" s="221" t="s">
        <v>63</v>
      </c>
      <c r="B78" s="221"/>
      <c r="C78" s="221"/>
      <c r="D78" s="221"/>
      <c r="E78" s="221"/>
      <c r="F78" s="221"/>
      <c r="G78" s="15">
        <v>70</v>
      </c>
      <c r="H78" s="100">
        <f>SUM(H79:H83)</f>
        <v>-66235929</v>
      </c>
      <c r="I78" s="100">
        <f>SUM(I79:I83)</f>
        <v>-60422643</v>
      </c>
    </row>
    <row r="79" spans="1:9" ht="12.75" customHeight="1" x14ac:dyDescent="0.25">
      <c r="A79" s="220" t="s">
        <v>64</v>
      </c>
      <c r="B79" s="220"/>
      <c r="C79" s="220"/>
      <c r="D79" s="220"/>
      <c r="E79" s="220"/>
      <c r="F79" s="220"/>
      <c r="G79" s="14">
        <v>71</v>
      </c>
      <c r="H79" s="22">
        <v>2712646</v>
      </c>
      <c r="I79" s="22">
        <v>11361729</v>
      </c>
    </row>
    <row r="80" spans="1:9" ht="12.75" customHeight="1" x14ac:dyDescent="0.25">
      <c r="A80" s="220" t="s">
        <v>65</v>
      </c>
      <c r="B80" s="220"/>
      <c r="C80" s="220"/>
      <c r="D80" s="220"/>
      <c r="E80" s="220"/>
      <c r="F80" s="220"/>
      <c r="G80" s="14">
        <v>72</v>
      </c>
      <c r="H80" s="22">
        <v>0</v>
      </c>
      <c r="I80" s="22">
        <v>0</v>
      </c>
    </row>
    <row r="81" spans="1:9" ht="12.75" customHeight="1" x14ac:dyDescent="0.25">
      <c r="A81" s="220" t="s">
        <v>66</v>
      </c>
      <c r="B81" s="220"/>
      <c r="C81" s="220"/>
      <c r="D81" s="220"/>
      <c r="E81" s="220"/>
      <c r="F81" s="220"/>
      <c r="G81" s="14">
        <v>73</v>
      </c>
      <c r="H81" s="22">
        <v>0</v>
      </c>
      <c r="I81" s="22">
        <v>0</v>
      </c>
    </row>
    <row r="82" spans="1:9" ht="12.75" customHeight="1" x14ac:dyDescent="0.25">
      <c r="A82" s="220" t="s">
        <v>67</v>
      </c>
      <c r="B82" s="220"/>
      <c r="C82" s="220"/>
      <c r="D82" s="220"/>
      <c r="E82" s="220"/>
      <c r="F82" s="220"/>
      <c r="G82" s="14">
        <v>74</v>
      </c>
      <c r="H82" s="22">
        <v>0</v>
      </c>
      <c r="I82" s="22">
        <v>0</v>
      </c>
    </row>
    <row r="83" spans="1:9" ht="12.75" customHeight="1" x14ac:dyDescent="0.25">
      <c r="A83" s="220" t="s">
        <v>68</v>
      </c>
      <c r="B83" s="220"/>
      <c r="C83" s="220"/>
      <c r="D83" s="220"/>
      <c r="E83" s="220"/>
      <c r="F83" s="220"/>
      <c r="G83" s="14">
        <v>75</v>
      </c>
      <c r="H83" s="22">
        <v>-68948575</v>
      </c>
      <c r="I83" s="22">
        <v>-71784372</v>
      </c>
    </row>
    <row r="84" spans="1:9" ht="12.75" customHeight="1" x14ac:dyDescent="0.25">
      <c r="A84" s="238" t="s">
        <v>69</v>
      </c>
      <c r="B84" s="238"/>
      <c r="C84" s="238"/>
      <c r="D84" s="238"/>
      <c r="E84" s="238"/>
      <c r="F84" s="238"/>
      <c r="G84" s="93">
        <v>76</v>
      </c>
      <c r="H84" s="94">
        <v>0</v>
      </c>
      <c r="I84" s="94">
        <v>0</v>
      </c>
    </row>
    <row r="85" spans="1:9" ht="12.75" customHeight="1" x14ac:dyDescent="0.25">
      <c r="A85" s="221" t="s">
        <v>445</v>
      </c>
      <c r="B85" s="221"/>
      <c r="C85" s="221"/>
      <c r="D85" s="221"/>
      <c r="E85" s="221"/>
      <c r="F85" s="221"/>
      <c r="G85" s="15">
        <v>77</v>
      </c>
      <c r="H85" s="23">
        <f>H86+H87+H88+H89+H90</f>
        <v>-18336460</v>
      </c>
      <c r="I85" s="23">
        <f>I86+I87+I88+I89+I90</f>
        <v>-36905191</v>
      </c>
    </row>
    <row r="86" spans="1:9" ht="25.5" customHeight="1" x14ac:dyDescent="0.25">
      <c r="A86" s="220" t="s">
        <v>446</v>
      </c>
      <c r="B86" s="220"/>
      <c r="C86" s="220"/>
      <c r="D86" s="220"/>
      <c r="E86" s="220"/>
      <c r="F86" s="220"/>
      <c r="G86" s="14">
        <v>78</v>
      </c>
      <c r="H86" s="22">
        <v>0</v>
      </c>
      <c r="I86" s="22">
        <v>0</v>
      </c>
    </row>
    <row r="87" spans="1:9" ht="12.75" customHeight="1" x14ac:dyDescent="0.25">
      <c r="A87" s="220" t="s">
        <v>70</v>
      </c>
      <c r="B87" s="220"/>
      <c r="C87" s="220"/>
      <c r="D87" s="220"/>
      <c r="E87" s="220"/>
      <c r="F87" s="220"/>
      <c r="G87" s="14">
        <v>79</v>
      </c>
      <c r="H87" s="22">
        <v>0</v>
      </c>
      <c r="I87" s="22">
        <v>0</v>
      </c>
    </row>
    <row r="88" spans="1:9" ht="12.75" customHeight="1" x14ac:dyDescent="0.25">
      <c r="A88" s="220" t="s">
        <v>71</v>
      </c>
      <c r="B88" s="220"/>
      <c r="C88" s="220"/>
      <c r="D88" s="220"/>
      <c r="E88" s="220"/>
      <c r="F88" s="220"/>
      <c r="G88" s="14">
        <v>80</v>
      </c>
      <c r="H88" s="22">
        <v>0</v>
      </c>
      <c r="I88" s="22">
        <v>0</v>
      </c>
    </row>
    <row r="89" spans="1:9" ht="12.75" customHeight="1" x14ac:dyDescent="0.25">
      <c r="A89" s="220" t="s">
        <v>349</v>
      </c>
      <c r="B89" s="220"/>
      <c r="C89" s="220"/>
      <c r="D89" s="220"/>
      <c r="E89" s="220"/>
      <c r="F89" s="220"/>
      <c r="G89" s="14">
        <v>81</v>
      </c>
      <c r="H89" s="22">
        <v>0</v>
      </c>
      <c r="I89" s="22">
        <v>0</v>
      </c>
    </row>
    <row r="90" spans="1:9" ht="12.75" customHeight="1" x14ac:dyDescent="0.25">
      <c r="A90" s="220" t="s">
        <v>350</v>
      </c>
      <c r="B90" s="220"/>
      <c r="C90" s="220"/>
      <c r="D90" s="220"/>
      <c r="E90" s="220"/>
      <c r="F90" s="220"/>
      <c r="G90" s="14">
        <v>82</v>
      </c>
      <c r="H90" s="22">
        <v>-18336460</v>
      </c>
      <c r="I90" s="22">
        <v>-36905191</v>
      </c>
    </row>
    <row r="91" spans="1:9" ht="12.75" customHeight="1" x14ac:dyDescent="0.25">
      <c r="A91" s="221" t="s">
        <v>351</v>
      </c>
      <c r="B91" s="221"/>
      <c r="C91" s="221"/>
      <c r="D91" s="221"/>
      <c r="E91" s="221"/>
      <c r="F91" s="221"/>
      <c r="G91" s="15">
        <v>83</v>
      </c>
      <c r="H91" s="23">
        <f>H92-H93</f>
        <v>-2278351</v>
      </c>
      <c r="I91" s="23">
        <f>I92-I93</f>
        <v>47803779</v>
      </c>
    </row>
    <row r="92" spans="1:9" ht="12.75" customHeight="1" x14ac:dyDescent="0.25">
      <c r="A92" s="220" t="s">
        <v>72</v>
      </c>
      <c r="B92" s="220"/>
      <c r="C92" s="220"/>
      <c r="D92" s="220"/>
      <c r="E92" s="220"/>
      <c r="F92" s="220"/>
      <c r="G92" s="14">
        <v>84</v>
      </c>
      <c r="H92" s="22">
        <v>0</v>
      </c>
      <c r="I92" s="22">
        <v>47803779</v>
      </c>
    </row>
    <row r="93" spans="1:9" ht="12.75" customHeight="1" x14ac:dyDescent="0.25">
      <c r="A93" s="220" t="s">
        <v>73</v>
      </c>
      <c r="B93" s="220"/>
      <c r="C93" s="220"/>
      <c r="D93" s="220"/>
      <c r="E93" s="220"/>
      <c r="F93" s="220"/>
      <c r="G93" s="14">
        <v>85</v>
      </c>
      <c r="H93" s="22">
        <v>2278351</v>
      </c>
      <c r="I93" s="22">
        <v>0</v>
      </c>
    </row>
    <row r="94" spans="1:9" ht="12.75" customHeight="1" x14ac:dyDescent="0.25">
      <c r="A94" s="221" t="s">
        <v>352</v>
      </c>
      <c r="B94" s="221"/>
      <c r="C94" s="221"/>
      <c r="D94" s="221"/>
      <c r="E94" s="221"/>
      <c r="F94" s="221"/>
      <c r="G94" s="15">
        <v>86</v>
      </c>
      <c r="H94" s="23">
        <f>H95-H96</f>
        <v>68128781</v>
      </c>
      <c r="I94" s="23">
        <f>I95-I96</f>
        <v>63848507</v>
      </c>
    </row>
    <row r="95" spans="1:9" ht="12.75" customHeight="1" x14ac:dyDescent="0.25">
      <c r="A95" s="220" t="s">
        <v>74</v>
      </c>
      <c r="B95" s="220"/>
      <c r="C95" s="220"/>
      <c r="D95" s="220"/>
      <c r="E95" s="220"/>
      <c r="F95" s="220"/>
      <c r="G95" s="14">
        <v>87</v>
      </c>
      <c r="H95" s="22">
        <v>68128781</v>
      </c>
      <c r="I95" s="22">
        <v>63848507</v>
      </c>
    </row>
    <row r="96" spans="1:9" ht="12.75" customHeight="1" x14ac:dyDescent="0.25">
      <c r="A96" s="220" t="s">
        <v>75</v>
      </c>
      <c r="B96" s="220"/>
      <c r="C96" s="220"/>
      <c r="D96" s="220"/>
      <c r="E96" s="220"/>
      <c r="F96" s="220"/>
      <c r="G96" s="14">
        <v>88</v>
      </c>
      <c r="H96" s="22">
        <v>0</v>
      </c>
      <c r="I96" s="22">
        <v>0</v>
      </c>
    </row>
    <row r="97" spans="1:9" ht="12.75" customHeight="1" x14ac:dyDescent="0.25">
      <c r="A97" s="220" t="s">
        <v>76</v>
      </c>
      <c r="B97" s="220"/>
      <c r="C97" s="220"/>
      <c r="D97" s="220"/>
      <c r="E97" s="220"/>
      <c r="F97" s="220"/>
      <c r="G97" s="14">
        <v>89</v>
      </c>
      <c r="H97" s="22">
        <v>147359342</v>
      </c>
      <c r="I97" s="22">
        <v>147359342</v>
      </c>
    </row>
    <row r="98" spans="1:9" ht="12.75" customHeight="1" x14ac:dyDescent="0.25">
      <c r="A98" s="222" t="s">
        <v>354</v>
      </c>
      <c r="B98" s="222"/>
      <c r="C98" s="222"/>
      <c r="D98" s="222"/>
      <c r="E98" s="222"/>
      <c r="F98" s="222"/>
      <c r="G98" s="15">
        <v>90</v>
      </c>
      <c r="H98" s="23">
        <f>SUM(H99:H104)</f>
        <v>4990717</v>
      </c>
      <c r="I98" s="23">
        <f>SUM(I99:I104)</f>
        <v>4221388</v>
      </c>
    </row>
    <row r="99" spans="1:9" ht="12.75" customHeight="1" x14ac:dyDescent="0.25">
      <c r="A99" s="220" t="s">
        <v>77</v>
      </c>
      <c r="B99" s="220"/>
      <c r="C99" s="220"/>
      <c r="D99" s="220"/>
      <c r="E99" s="220"/>
      <c r="F99" s="220"/>
      <c r="G99" s="14">
        <v>91</v>
      </c>
      <c r="H99" s="22">
        <v>3696646</v>
      </c>
      <c r="I99" s="22">
        <v>3370354</v>
      </c>
    </row>
    <row r="100" spans="1:9" ht="12.75" customHeight="1" x14ac:dyDescent="0.25">
      <c r="A100" s="220" t="s">
        <v>78</v>
      </c>
      <c r="B100" s="220"/>
      <c r="C100" s="220"/>
      <c r="D100" s="220"/>
      <c r="E100" s="220"/>
      <c r="F100" s="220"/>
      <c r="G100" s="14">
        <v>92</v>
      </c>
      <c r="H100" s="22">
        <v>0</v>
      </c>
      <c r="I100" s="22">
        <v>0</v>
      </c>
    </row>
    <row r="101" spans="1:9" ht="12.75" customHeight="1" x14ac:dyDescent="0.25">
      <c r="A101" s="220" t="s">
        <v>79</v>
      </c>
      <c r="B101" s="220"/>
      <c r="C101" s="220"/>
      <c r="D101" s="220"/>
      <c r="E101" s="220"/>
      <c r="F101" s="220"/>
      <c r="G101" s="14">
        <v>93</v>
      </c>
      <c r="H101" s="22">
        <v>1294071</v>
      </c>
      <c r="I101" s="22">
        <v>851034</v>
      </c>
    </row>
    <row r="102" spans="1:9" ht="12.75" customHeight="1" x14ac:dyDescent="0.25">
      <c r="A102" s="220" t="s">
        <v>80</v>
      </c>
      <c r="B102" s="220"/>
      <c r="C102" s="220"/>
      <c r="D102" s="220"/>
      <c r="E102" s="220"/>
      <c r="F102" s="220"/>
      <c r="G102" s="14">
        <v>94</v>
      </c>
      <c r="H102" s="22">
        <v>0</v>
      </c>
      <c r="I102" s="22">
        <v>0</v>
      </c>
    </row>
    <row r="103" spans="1:9" ht="12.75" customHeight="1" x14ac:dyDescent="0.25">
      <c r="A103" s="220" t="s">
        <v>81</v>
      </c>
      <c r="B103" s="220"/>
      <c r="C103" s="220"/>
      <c r="D103" s="220"/>
      <c r="E103" s="220"/>
      <c r="F103" s="220"/>
      <c r="G103" s="14">
        <v>95</v>
      </c>
      <c r="H103" s="22">
        <v>0</v>
      </c>
      <c r="I103" s="22">
        <v>0</v>
      </c>
    </row>
    <row r="104" spans="1:9" ht="12.75" customHeight="1" x14ac:dyDescent="0.25">
      <c r="A104" s="220" t="s">
        <v>82</v>
      </c>
      <c r="B104" s="220"/>
      <c r="C104" s="220"/>
      <c r="D104" s="220"/>
      <c r="E104" s="220"/>
      <c r="F104" s="220"/>
      <c r="G104" s="14">
        <v>96</v>
      </c>
      <c r="H104" s="22">
        <v>0</v>
      </c>
      <c r="I104" s="22">
        <v>0</v>
      </c>
    </row>
    <row r="105" spans="1:9" ht="12.75" customHeight="1" x14ac:dyDescent="0.25">
      <c r="A105" s="222" t="s">
        <v>355</v>
      </c>
      <c r="B105" s="222"/>
      <c r="C105" s="222"/>
      <c r="D105" s="222"/>
      <c r="E105" s="222"/>
      <c r="F105" s="222"/>
      <c r="G105" s="15">
        <v>97</v>
      </c>
      <c r="H105" s="23">
        <f>SUM(H106:H116)</f>
        <v>183200053</v>
      </c>
      <c r="I105" s="23">
        <f>SUM(I106:I116)</f>
        <v>228406838</v>
      </c>
    </row>
    <row r="106" spans="1:9" ht="12.75" customHeight="1" x14ac:dyDescent="0.25">
      <c r="A106" s="220" t="s">
        <v>83</v>
      </c>
      <c r="B106" s="220"/>
      <c r="C106" s="220"/>
      <c r="D106" s="220"/>
      <c r="E106" s="220"/>
      <c r="F106" s="220"/>
      <c r="G106" s="14">
        <v>98</v>
      </c>
      <c r="H106" s="22">
        <v>0</v>
      </c>
      <c r="I106" s="22">
        <v>-8018</v>
      </c>
    </row>
    <row r="107" spans="1:9" ht="24.6" customHeight="1" x14ac:dyDescent="0.25">
      <c r="A107" s="220" t="s">
        <v>84</v>
      </c>
      <c r="B107" s="220"/>
      <c r="C107" s="220"/>
      <c r="D107" s="220"/>
      <c r="E107" s="220"/>
      <c r="F107" s="220"/>
      <c r="G107" s="14">
        <v>99</v>
      </c>
      <c r="H107" s="22">
        <v>0</v>
      </c>
      <c r="I107" s="22">
        <v>0</v>
      </c>
    </row>
    <row r="108" spans="1:9" ht="12.75" customHeight="1" x14ac:dyDescent="0.25">
      <c r="A108" s="220" t="s">
        <v>85</v>
      </c>
      <c r="B108" s="220"/>
      <c r="C108" s="220"/>
      <c r="D108" s="220"/>
      <c r="E108" s="220"/>
      <c r="F108" s="220"/>
      <c r="G108" s="14">
        <v>100</v>
      </c>
      <c r="H108" s="22">
        <v>0</v>
      </c>
      <c r="I108" s="22">
        <v>0</v>
      </c>
    </row>
    <row r="109" spans="1:9" ht="21.6" customHeight="1" x14ac:dyDescent="0.25">
      <c r="A109" s="220" t="s">
        <v>86</v>
      </c>
      <c r="B109" s="220"/>
      <c r="C109" s="220"/>
      <c r="D109" s="220"/>
      <c r="E109" s="220"/>
      <c r="F109" s="220"/>
      <c r="G109" s="14">
        <v>101</v>
      </c>
      <c r="H109" s="22">
        <v>0</v>
      </c>
      <c r="I109" s="22">
        <v>0</v>
      </c>
    </row>
    <row r="110" spans="1:9" ht="12.75" customHeight="1" x14ac:dyDescent="0.25">
      <c r="A110" s="220" t="s">
        <v>87</v>
      </c>
      <c r="B110" s="220"/>
      <c r="C110" s="220"/>
      <c r="D110" s="220"/>
      <c r="E110" s="220"/>
      <c r="F110" s="220"/>
      <c r="G110" s="14">
        <v>102</v>
      </c>
      <c r="H110" s="22">
        <v>41452939</v>
      </c>
      <c r="I110" s="22">
        <v>43591537</v>
      </c>
    </row>
    <row r="111" spans="1:9" ht="12.75" customHeight="1" x14ac:dyDescent="0.25">
      <c r="A111" s="220" t="s">
        <v>88</v>
      </c>
      <c r="B111" s="220"/>
      <c r="C111" s="220"/>
      <c r="D111" s="220"/>
      <c r="E111" s="220"/>
      <c r="F111" s="220"/>
      <c r="G111" s="14">
        <v>103</v>
      </c>
      <c r="H111" s="22">
        <v>108691996</v>
      </c>
      <c r="I111" s="22">
        <v>157139209</v>
      </c>
    </row>
    <row r="112" spans="1:9" ht="12.75" customHeight="1" x14ac:dyDescent="0.25">
      <c r="A112" s="220" t="s">
        <v>89</v>
      </c>
      <c r="B112" s="220"/>
      <c r="C112" s="220"/>
      <c r="D112" s="220"/>
      <c r="E112" s="220"/>
      <c r="F112" s="220"/>
      <c r="G112" s="14">
        <v>104</v>
      </c>
      <c r="H112" s="22">
        <v>0</v>
      </c>
      <c r="I112" s="22">
        <v>802</v>
      </c>
    </row>
    <row r="113" spans="1:9" ht="12.75" customHeight="1" x14ac:dyDescent="0.25">
      <c r="A113" s="220" t="s">
        <v>90</v>
      </c>
      <c r="B113" s="220"/>
      <c r="C113" s="220"/>
      <c r="D113" s="220"/>
      <c r="E113" s="220"/>
      <c r="F113" s="220"/>
      <c r="G113" s="14">
        <v>105</v>
      </c>
      <c r="H113" s="22">
        <v>0</v>
      </c>
      <c r="I113" s="22">
        <v>0</v>
      </c>
    </row>
    <row r="114" spans="1:9" ht="12.75" customHeight="1" x14ac:dyDescent="0.25">
      <c r="A114" s="220" t="s">
        <v>91</v>
      </c>
      <c r="B114" s="220"/>
      <c r="C114" s="220"/>
      <c r="D114" s="220"/>
      <c r="E114" s="220"/>
      <c r="F114" s="220"/>
      <c r="G114" s="14">
        <v>106</v>
      </c>
      <c r="H114" s="22">
        <v>0</v>
      </c>
      <c r="I114" s="22">
        <v>0</v>
      </c>
    </row>
    <row r="115" spans="1:9" ht="12.75" customHeight="1" x14ac:dyDescent="0.25">
      <c r="A115" s="220" t="s">
        <v>92</v>
      </c>
      <c r="B115" s="220"/>
      <c r="C115" s="220"/>
      <c r="D115" s="220"/>
      <c r="E115" s="220"/>
      <c r="F115" s="220"/>
      <c r="G115" s="14">
        <v>107</v>
      </c>
      <c r="H115" s="22">
        <v>23743781</v>
      </c>
      <c r="I115" s="22">
        <v>18756544</v>
      </c>
    </row>
    <row r="116" spans="1:9" ht="12.75" customHeight="1" x14ac:dyDescent="0.25">
      <c r="A116" s="220" t="s">
        <v>93</v>
      </c>
      <c r="B116" s="220"/>
      <c r="C116" s="220"/>
      <c r="D116" s="220"/>
      <c r="E116" s="220"/>
      <c r="F116" s="220"/>
      <c r="G116" s="14">
        <v>108</v>
      </c>
      <c r="H116" s="22">
        <v>9311337</v>
      </c>
      <c r="I116" s="22">
        <v>8926764</v>
      </c>
    </row>
    <row r="117" spans="1:9" ht="12.75" customHeight="1" x14ac:dyDescent="0.25">
      <c r="A117" s="222" t="s">
        <v>356</v>
      </c>
      <c r="B117" s="222"/>
      <c r="C117" s="222"/>
      <c r="D117" s="222"/>
      <c r="E117" s="222"/>
      <c r="F117" s="222"/>
      <c r="G117" s="15">
        <v>109</v>
      </c>
      <c r="H117" s="23">
        <f>SUM(H118:H131)</f>
        <v>150431470</v>
      </c>
      <c r="I117" s="23">
        <f>SUM(I118:I131)</f>
        <v>223619725</v>
      </c>
    </row>
    <row r="118" spans="1:9" ht="12.75" customHeight="1" x14ac:dyDescent="0.25">
      <c r="A118" s="220" t="s">
        <v>83</v>
      </c>
      <c r="B118" s="220"/>
      <c r="C118" s="220"/>
      <c r="D118" s="220"/>
      <c r="E118" s="220"/>
      <c r="F118" s="220"/>
      <c r="G118" s="14">
        <v>110</v>
      </c>
      <c r="H118" s="22">
        <v>0</v>
      </c>
      <c r="I118" s="22">
        <v>0</v>
      </c>
    </row>
    <row r="119" spans="1:9" ht="22.2" customHeight="1" x14ac:dyDescent="0.25">
      <c r="A119" s="220" t="s">
        <v>84</v>
      </c>
      <c r="B119" s="220"/>
      <c r="C119" s="220"/>
      <c r="D119" s="220"/>
      <c r="E119" s="220"/>
      <c r="F119" s="220"/>
      <c r="G119" s="14">
        <v>111</v>
      </c>
      <c r="H119" s="22">
        <v>0</v>
      </c>
      <c r="I119" s="22">
        <v>0</v>
      </c>
    </row>
    <row r="120" spans="1:9" ht="12.75" customHeight="1" x14ac:dyDescent="0.25">
      <c r="A120" s="220" t="s">
        <v>85</v>
      </c>
      <c r="B120" s="220"/>
      <c r="C120" s="220"/>
      <c r="D120" s="220"/>
      <c r="E120" s="220"/>
      <c r="F120" s="220"/>
      <c r="G120" s="14">
        <v>112</v>
      </c>
      <c r="H120" s="22">
        <v>0</v>
      </c>
      <c r="I120" s="22">
        <v>0</v>
      </c>
    </row>
    <row r="121" spans="1:9" ht="23.4" customHeight="1" x14ac:dyDescent="0.25">
      <c r="A121" s="220" t="s">
        <v>86</v>
      </c>
      <c r="B121" s="220"/>
      <c r="C121" s="220"/>
      <c r="D121" s="220"/>
      <c r="E121" s="220"/>
      <c r="F121" s="220"/>
      <c r="G121" s="14">
        <v>113</v>
      </c>
      <c r="H121" s="22">
        <v>0</v>
      </c>
      <c r="I121" s="22">
        <v>0</v>
      </c>
    </row>
    <row r="122" spans="1:9" ht="12.75" customHeight="1" x14ac:dyDescent="0.25">
      <c r="A122" s="220" t="s">
        <v>87</v>
      </c>
      <c r="B122" s="220"/>
      <c r="C122" s="220"/>
      <c r="D122" s="220"/>
      <c r="E122" s="220"/>
      <c r="F122" s="220"/>
      <c r="G122" s="14">
        <v>114</v>
      </c>
      <c r="H122" s="22">
        <v>0</v>
      </c>
      <c r="I122" s="22">
        <v>326986</v>
      </c>
    </row>
    <row r="123" spans="1:9" ht="12.75" customHeight="1" x14ac:dyDescent="0.25">
      <c r="A123" s="220" t="s">
        <v>88</v>
      </c>
      <c r="B123" s="220"/>
      <c r="C123" s="220"/>
      <c r="D123" s="220"/>
      <c r="E123" s="220"/>
      <c r="F123" s="220"/>
      <c r="G123" s="14">
        <v>115</v>
      </c>
      <c r="H123" s="22">
        <v>35435264</v>
      </c>
      <c r="I123" s="22">
        <v>106513338</v>
      </c>
    </row>
    <row r="124" spans="1:9" ht="12.75" customHeight="1" x14ac:dyDescent="0.25">
      <c r="A124" s="220" t="s">
        <v>89</v>
      </c>
      <c r="B124" s="220"/>
      <c r="C124" s="220"/>
      <c r="D124" s="220"/>
      <c r="E124" s="220"/>
      <c r="F124" s="220"/>
      <c r="G124" s="14">
        <v>116</v>
      </c>
      <c r="H124" s="22">
        <v>8149326</v>
      </c>
      <c r="I124" s="22">
        <v>7708168</v>
      </c>
    </row>
    <row r="125" spans="1:9" ht="12.75" customHeight="1" x14ac:dyDescent="0.25">
      <c r="A125" s="220" t="s">
        <v>90</v>
      </c>
      <c r="B125" s="220"/>
      <c r="C125" s="220"/>
      <c r="D125" s="220"/>
      <c r="E125" s="220"/>
      <c r="F125" s="220"/>
      <c r="G125" s="14">
        <v>117</v>
      </c>
      <c r="H125" s="22">
        <v>24247543</v>
      </c>
      <c r="I125" s="22">
        <v>29292830</v>
      </c>
    </row>
    <row r="126" spans="1:9" x14ac:dyDescent="0.25">
      <c r="A126" s="220" t="s">
        <v>91</v>
      </c>
      <c r="B126" s="220"/>
      <c r="C126" s="220"/>
      <c r="D126" s="220"/>
      <c r="E126" s="220"/>
      <c r="F126" s="220"/>
      <c r="G126" s="14">
        <v>118</v>
      </c>
      <c r="H126" s="22">
        <v>0</v>
      </c>
      <c r="I126" s="22">
        <v>0</v>
      </c>
    </row>
    <row r="127" spans="1:9" x14ac:dyDescent="0.25">
      <c r="A127" s="220" t="s">
        <v>94</v>
      </c>
      <c r="B127" s="220"/>
      <c r="C127" s="220"/>
      <c r="D127" s="220"/>
      <c r="E127" s="220"/>
      <c r="F127" s="220"/>
      <c r="G127" s="14">
        <v>119</v>
      </c>
      <c r="H127" s="22">
        <v>24300149</v>
      </c>
      <c r="I127" s="22">
        <v>23302975</v>
      </c>
    </row>
    <row r="128" spans="1:9" x14ac:dyDescent="0.25">
      <c r="A128" s="220" t="s">
        <v>95</v>
      </c>
      <c r="B128" s="220"/>
      <c r="C128" s="220"/>
      <c r="D128" s="220"/>
      <c r="E128" s="220"/>
      <c r="F128" s="220"/>
      <c r="G128" s="14">
        <v>120</v>
      </c>
      <c r="H128" s="22">
        <v>26278315</v>
      </c>
      <c r="I128" s="22">
        <v>32656820</v>
      </c>
    </row>
    <row r="129" spans="1:9" x14ac:dyDescent="0.25">
      <c r="A129" s="220" t="s">
        <v>96</v>
      </c>
      <c r="B129" s="220"/>
      <c r="C129" s="220"/>
      <c r="D129" s="220"/>
      <c r="E129" s="220"/>
      <c r="F129" s="220"/>
      <c r="G129" s="14">
        <v>121</v>
      </c>
      <c r="H129" s="22">
        <v>0</v>
      </c>
      <c r="I129" s="22">
        <v>199038</v>
      </c>
    </row>
    <row r="130" spans="1:9" x14ac:dyDescent="0.25">
      <c r="A130" s="220" t="s">
        <v>97</v>
      </c>
      <c r="B130" s="220"/>
      <c r="C130" s="220"/>
      <c r="D130" s="220"/>
      <c r="E130" s="220"/>
      <c r="F130" s="220"/>
      <c r="G130" s="14">
        <v>122</v>
      </c>
      <c r="H130" s="22">
        <v>0</v>
      </c>
      <c r="I130" s="22">
        <v>0</v>
      </c>
    </row>
    <row r="131" spans="1:9" x14ac:dyDescent="0.25">
      <c r="A131" s="220" t="s">
        <v>98</v>
      </c>
      <c r="B131" s="220"/>
      <c r="C131" s="220"/>
      <c r="D131" s="220"/>
      <c r="E131" s="220"/>
      <c r="F131" s="220"/>
      <c r="G131" s="14">
        <v>123</v>
      </c>
      <c r="H131" s="22">
        <v>32020873</v>
      </c>
      <c r="I131" s="22">
        <v>23619570</v>
      </c>
    </row>
    <row r="132" spans="1:9" ht="22.2" customHeight="1" x14ac:dyDescent="0.25">
      <c r="A132" s="237" t="s">
        <v>99</v>
      </c>
      <c r="B132" s="237"/>
      <c r="C132" s="237"/>
      <c r="D132" s="237"/>
      <c r="E132" s="237"/>
      <c r="F132" s="237"/>
      <c r="G132" s="14">
        <v>124</v>
      </c>
      <c r="H132" s="22">
        <v>30682809</v>
      </c>
      <c r="I132" s="22">
        <v>46604684</v>
      </c>
    </row>
    <row r="133" spans="1:9" ht="12.75" customHeight="1" x14ac:dyDescent="0.25">
      <c r="A133" s="222" t="s">
        <v>357</v>
      </c>
      <c r="B133" s="222"/>
      <c r="C133" s="222"/>
      <c r="D133" s="222"/>
      <c r="E133" s="222"/>
      <c r="F133" s="222"/>
      <c r="G133" s="15">
        <v>125</v>
      </c>
      <c r="H133" s="23">
        <f>H75+H98+H105+H117+H132</f>
        <v>640971732</v>
      </c>
      <c r="I133" s="23">
        <f>I75+I98+I105+I117+I132</f>
        <v>911799953</v>
      </c>
    </row>
    <row r="134" spans="1:9" x14ac:dyDescent="0.25">
      <c r="A134" s="237" t="s">
        <v>100</v>
      </c>
      <c r="B134" s="237"/>
      <c r="C134" s="237"/>
      <c r="D134" s="237"/>
      <c r="E134" s="237"/>
      <c r="F134" s="23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4" zoomScaleNormal="100" zoomScaleSheetLayoutView="110" workbookViewId="0">
      <selection activeCell="H111" sqref="H111:K113"/>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41" t="s">
        <v>102</v>
      </c>
      <c r="B1" s="242"/>
      <c r="C1" s="242"/>
      <c r="D1" s="242"/>
      <c r="E1" s="242"/>
      <c r="F1" s="242"/>
      <c r="G1" s="242"/>
      <c r="H1" s="242"/>
      <c r="I1" s="242"/>
    </row>
    <row r="2" spans="1:11" x14ac:dyDescent="0.25">
      <c r="A2" s="243" t="s">
        <v>449</v>
      </c>
      <c r="B2" s="244"/>
      <c r="C2" s="244"/>
      <c r="D2" s="244"/>
      <c r="E2" s="244"/>
      <c r="F2" s="244"/>
      <c r="G2" s="244"/>
      <c r="H2" s="244"/>
      <c r="I2" s="244"/>
    </row>
    <row r="3" spans="1:11" x14ac:dyDescent="0.25">
      <c r="A3" s="245" t="s">
        <v>282</v>
      </c>
      <c r="B3" s="246"/>
      <c r="C3" s="246"/>
      <c r="D3" s="246"/>
      <c r="E3" s="246"/>
      <c r="F3" s="246"/>
      <c r="G3" s="246"/>
      <c r="H3" s="246"/>
      <c r="I3" s="246"/>
      <c r="J3" s="247"/>
      <c r="K3" s="247"/>
    </row>
    <row r="4" spans="1:11" x14ac:dyDescent="0.25">
      <c r="A4" s="248" t="s">
        <v>448</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302</v>
      </c>
      <c r="I5" s="254"/>
      <c r="J5" s="253" t="s">
        <v>279</v>
      </c>
      <c r="K5" s="254"/>
    </row>
    <row r="6" spans="1:11" x14ac:dyDescent="0.25">
      <c r="A6" s="252"/>
      <c r="B6" s="252"/>
      <c r="C6" s="252"/>
      <c r="D6" s="252"/>
      <c r="E6" s="252"/>
      <c r="F6" s="252"/>
      <c r="G6" s="252"/>
      <c r="H6" s="103" t="s">
        <v>295</v>
      </c>
      <c r="I6" s="103" t="s">
        <v>296</v>
      </c>
      <c r="J6" s="103" t="s">
        <v>295</v>
      </c>
      <c r="K6" s="103" t="s">
        <v>296</v>
      </c>
    </row>
    <row r="7" spans="1:11" x14ac:dyDescent="0.25">
      <c r="A7" s="257">
        <v>1</v>
      </c>
      <c r="B7" s="258"/>
      <c r="C7" s="258"/>
      <c r="D7" s="258"/>
      <c r="E7" s="258"/>
      <c r="F7" s="258"/>
      <c r="G7" s="104">
        <v>2</v>
      </c>
      <c r="H7" s="103">
        <v>3</v>
      </c>
      <c r="I7" s="103">
        <v>4</v>
      </c>
      <c r="J7" s="103">
        <v>5</v>
      </c>
      <c r="K7" s="103">
        <v>6</v>
      </c>
    </row>
    <row r="8" spans="1:11" ht="12.75" customHeight="1" x14ac:dyDescent="0.25">
      <c r="A8" s="255" t="s">
        <v>358</v>
      </c>
      <c r="B8" s="255"/>
      <c r="C8" s="255"/>
      <c r="D8" s="255"/>
      <c r="E8" s="255"/>
      <c r="F8" s="255"/>
      <c r="G8" s="15">
        <v>1</v>
      </c>
      <c r="H8" s="105">
        <f>SUM(H9:H13)</f>
        <v>706933115</v>
      </c>
      <c r="I8" s="105">
        <f>SUM(I9:I13)</f>
        <v>191741830</v>
      </c>
      <c r="J8" s="105">
        <f>SUM(J9:J13)</f>
        <v>793900957</v>
      </c>
      <c r="K8" s="105">
        <f>SUM(K9:K13)</f>
        <v>210518170</v>
      </c>
    </row>
    <row r="9" spans="1:11" ht="12.75" customHeight="1" x14ac:dyDescent="0.25">
      <c r="A9" s="220" t="s">
        <v>115</v>
      </c>
      <c r="B9" s="220"/>
      <c r="C9" s="220"/>
      <c r="D9" s="220"/>
      <c r="E9" s="220"/>
      <c r="F9" s="220"/>
      <c r="G9" s="14">
        <v>2</v>
      </c>
      <c r="H9" s="106">
        <v>0</v>
      </c>
      <c r="I9" s="106">
        <v>0</v>
      </c>
      <c r="J9" s="106">
        <v>0</v>
      </c>
      <c r="K9" s="106">
        <v>0</v>
      </c>
    </row>
    <row r="10" spans="1:11" ht="12.75" customHeight="1" x14ac:dyDescent="0.25">
      <c r="A10" s="220" t="s">
        <v>116</v>
      </c>
      <c r="B10" s="220"/>
      <c r="C10" s="220"/>
      <c r="D10" s="220"/>
      <c r="E10" s="220"/>
      <c r="F10" s="220"/>
      <c r="G10" s="14">
        <v>3</v>
      </c>
      <c r="H10" s="106">
        <v>686631172</v>
      </c>
      <c r="I10" s="106">
        <v>184515301</v>
      </c>
      <c r="J10" s="106">
        <v>783912795</v>
      </c>
      <c r="K10" s="106">
        <v>206373808</v>
      </c>
    </row>
    <row r="11" spans="1:11" ht="12.75" customHeight="1" x14ac:dyDescent="0.25">
      <c r="A11" s="220" t="s">
        <v>117</v>
      </c>
      <c r="B11" s="220"/>
      <c r="C11" s="220"/>
      <c r="D11" s="220"/>
      <c r="E11" s="220"/>
      <c r="F11" s="220"/>
      <c r="G11" s="14">
        <v>4</v>
      </c>
      <c r="H11" s="106">
        <v>0</v>
      </c>
      <c r="I11" s="106">
        <v>-516763</v>
      </c>
      <c r="J11" s="106">
        <v>0</v>
      </c>
      <c r="K11" s="106">
        <v>0</v>
      </c>
    </row>
    <row r="12" spans="1:11" ht="12.75" customHeight="1" x14ac:dyDescent="0.25">
      <c r="A12" s="220" t="s">
        <v>118</v>
      </c>
      <c r="B12" s="220"/>
      <c r="C12" s="220"/>
      <c r="D12" s="220"/>
      <c r="E12" s="220"/>
      <c r="F12" s="220"/>
      <c r="G12" s="14">
        <v>5</v>
      </c>
      <c r="H12" s="106">
        <v>0</v>
      </c>
      <c r="I12" s="106">
        <v>0</v>
      </c>
      <c r="J12" s="106">
        <v>0</v>
      </c>
      <c r="K12" s="106">
        <v>0</v>
      </c>
    </row>
    <row r="13" spans="1:11" ht="12.75" customHeight="1" x14ac:dyDescent="0.25">
      <c r="A13" s="220" t="s">
        <v>119</v>
      </c>
      <c r="B13" s="220"/>
      <c r="C13" s="220"/>
      <c r="D13" s="220"/>
      <c r="E13" s="220"/>
      <c r="F13" s="220"/>
      <c r="G13" s="14">
        <v>6</v>
      </c>
      <c r="H13" s="106">
        <v>20301943</v>
      </c>
      <c r="I13" s="106">
        <v>7743292</v>
      </c>
      <c r="J13" s="106">
        <v>9988162</v>
      </c>
      <c r="K13" s="106">
        <v>4144362</v>
      </c>
    </row>
    <row r="14" spans="1:11" ht="12.75" customHeight="1" x14ac:dyDescent="0.25">
      <c r="A14" s="255" t="s">
        <v>359</v>
      </c>
      <c r="B14" s="255"/>
      <c r="C14" s="255"/>
      <c r="D14" s="255"/>
      <c r="E14" s="255"/>
      <c r="F14" s="255"/>
      <c r="G14" s="15">
        <v>7</v>
      </c>
      <c r="H14" s="105">
        <f>H15+H16+H20+H24+H25+H26+H29+H36</f>
        <v>632869324</v>
      </c>
      <c r="I14" s="105">
        <f>I15+I16+I20+I24+I25+I26+I29+I36</f>
        <v>149173078</v>
      </c>
      <c r="J14" s="105">
        <f>J15+J16+J20+J24+J25+J26+J29+J36</f>
        <v>703229344</v>
      </c>
      <c r="K14" s="105">
        <f>K15+K16+K20+K24+K25+K26+K29+K36</f>
        <v>176625566</v>
      </c>
    </row>
    <row r="15" spans="1:11" ht="12.75" customHeight="1" x14ac:dyDescent="0.25">
      <c r="A15" s="220" t="s">
        <v>104</v>
      </c>
      <c r="B15" s="220"/>
      <c r="C15" s="220"/>
      <c r="D15" s="220"/>
      <c r="E15" s="220"/>
      <c r="F15" s="220"/>
      <c r="G15" s="14">
        <v>8</v>
      </c>
      <c r="H15" s="106">
        <v>0</v>
      </c>
      <c r="I15" s="106">
        <v>0</v>
      </c>
      <c r="J15" s="106">
        <v>0</v>
      </c>
      <c r="K15" s="106">
        <v>0</v>
      </c>
    </row>
    <row r="16" spans="1:11" ht="12.75" customHeight="1" x14ac:dyDescent="0.25">
      <c r="A16" s="221" t="s">
        <v>439</v>
      </c>
      <c r="B16" s="221"/>
      <c r="C16" s="221"/>
      <c r="D16" s="221"/>
      <c r="E16" s="221"/>
      <c r="F16" s="221"/>
      <c r="G16" s="15">
        <v>9</v>
      </c>
      <c r="H16" s="105">
        <f>SUM(H17:H19)</f>
        <v>68044468</v>
      </c>
      <c r="I16" s="105">
        <f>SUM(I17:I19)</f>
        <v>2044989</v>
      </c>
      <c r="J16" s="105">
        <f>SUM(J17:J19)</f>
        <v>86963201</v>
      </c>
      <c r="K16" s="105">
        <f>SUM(K17:K19)</f>
        <v>8240382</v>
      </c>
    </row>
    <row r="17" spans="1:11" ht="12.75" customHeight="1" x14ac:dyDescent="0.25">
      <c r="A17" s="256" t="s">
        <v>120</v>
      </c>
      <c r="B17" s="256"/>
      <c r="C17" s="256"/>
      <c r="D17" s="256"/>
      <c r="E17" s="256"/>
      <c r="F17" s="256"/>
      <c r="G17" s="14">
        <v>10</v>
      </c>
      <c r="H17" s="106">
        <v>5317942</v>
      </c>
      <c r="I17" s="106">
        <v>3062543</v>
      </c>
      <c r="J17" s="106">
        <v>3154635</v>
      </c>
      <c r="K17" s="106">
        <v>1222601</v>
      </c>
    </row>
    <row r="18" spans="1:11" ht="12.75" customHeight="1" x14ac:dyDescent="0.25">
      <c r="A18" s="256" t="s">
        <v>121</v>
      </c>
      <c r="B18" s="256"/>
      <c r="C18" s="256"/>
      <c r="D18" s="256"/>
      <c r="E18" s="256"/>
      <c r="F18" s="256"/>
      <c r="G18" s="14">
        <v>11</v>
      </c>
      <c r="H18" s="106">
        <v>15951756</v>
      </c>
      <c r="I18" s="106">
        <v>6816775</v>
      </c>
      <c r="J18" s="106">
        <v>11365850</v>
      </c>
      <c r="K18" s="106">
        <v>2621058</v>
      </c>
    </row>
    <row r="19" spans="1:11" ht="12.75" customHeight="1" x14ac:dyDescent="0.25">
      <c r="A19" s="256" t="s">
        <v>122</v>
      </c>
      <c r="B19" s="256"/>
      <c r="C19" s="256"/>
      <c r="D19" s="256"/>
      <c r="E19" s="256"/>
      <c r="F19" s="256"/>
      <c r="G19" s="14">
        <v>12</v>
      </c>
      <c r="H19" s="106">
        <v>46774770</v>
      </c>
      <c r="I19" s="106">
        <v>-7834329</v>
      </c>
      <c r="J19" s="106">
        <v>72442716</v>
      </c>
      <c r="K19" s="106">
        <v>4396723</v>
      </c>
    </row>
    <row r="20" spans="1:11" ht="12.75" customHeight="1" x14ac:dyDescent="0.25">
      <c r="A20" s="221" t="s">
        <v>440</v>
      </c>
      <c r="B20" s="221"/>
      <c r="C20" s="221"/>
      <c r="D20" s="221"/>
      <c r="E20" s="221"/>
      <c r="F20" s="221"/>
      <c r="G20" s="15">
        <v>13</v>
      </c>
      <c r="H20" s="105">
        <f>SUM(H21:H23)</f>
        <v>475409519</v>
      </c>
      <c r="I20" s="105">
        <f>SUM(I21:I23)</f>
        <v>143957559</v>
      </c>
      <c r="J20" s="105">
        <f>SUM(J21:J23)</f>
        <v>528488833</v>
      </c>
      <c r="K20" s="105">
        <f>SUM(K21:K23)</f>
        <v>154224266</v>
      </c>
    </row>
    <row r="21" spans="1:11" ht="12.75" customHeight="1" x14ac:dyDescent="0.25">
      <c r="A21" s="256" t="s">
        <v>105</v>
      </c>
      <c r="B21" s="256"/>
      <c r="C21" s="256"/>
      <c r="D21" s="256"/>
      <c r="E21" s="256"/>
      <c r="F21" s="256"/>
      <c r="G21" s="14">
        <v>14</v>
      </c>
      <c r="H21" s="106">
        <v>333379304</v>
      </c>
      <c r="I21" s="106">
        <v>108410425</v>
      </c>
      <c r="J21" s="106">
        <v>365204296</v>
      </c>
      <c r="K21" s="106">
        <v>112750095</v>
      </c>
    </row>
    <row r="22" spans="1:11" ht="12.75" customHeight="1" x14ac:dyDescent="0.25">
      <c r="A22" s="256" t="s">
        <v>106</v>
      </c>
      <c r="B22" s="256"/>
      <c r="C22" s="256"/>
      <c r="D22" s="256"/>
      <c r="E22" s="256"/>
      <c r="F22" s="256"/>
      <c r="G22" s="14">
        <v>15</v>
      </c>
      <c r="H22" s="106">
        <v>94050981</v>
      </c>
      <c r="I22" s="106">
        <v>24272492</v>
      </c>
      <c r="J22" s="106">
        <v>108236697</v>
      </c>
      <c r="K22" s="106">
        <v>27597695</v>
      </c>
    </row>
    <row r="23" spans="1:11" ht="12.75" customHeight="1" x14ac:dyDescent="0.25">
      <c r="A23" s="256" t="s">
        <v>107</v>
      </c>
      <c r="B23" s="256"/>
      <c r="C23" s="256"/>
      <c r="D23" s="256"/>
      <c r="E23" s="256"/>
      <c r="F23" s="256"/>
      <c r="G23" s="14">
        <v>16</v>
      </c>
      <c r="H23" s="106">
        <v>47979234</v>
      </c>
      <c r="I23" s="106">
        <v>11274642</v>
      </c>
      <c r="J23" s="106">
        <v>55047840</v>
      </c>
      <c r="K23" s="106">
        <v>13876476</v>
      </c>
    </row>
    <row r="24" spans="1:11" ht="12.75" customHeight="1" x14ac:dyDescent="0.25">
      <c r="A24" s="220" t="s">
        <v>108</v>
      </c>
      <c r="B24" s="220"/>
      <c r="C24" s="220"/>
      <c r="D24" s="220"/>
      <c r="E24" s="220"/>
      <c r="F24" s="220"/>
      <c r="G24" s="14">
        <v>17</v>
      </c>
      <c r="H24" s="106">
        <v>53088439</v>
      </c>
      <c r="I24" s="106">
        <v>-1633757</v>
      </c>
      <c r="J24" s="106">
        <v>59151346</v>
      </c>
      <c r="K24" s="106">
        <v>15844628</v>
      </c>
    </row>
    <row r="25" spans="1:11" ht="12.75" customHeight="1" x14ac:dyDescent="0.25">
      <c r="A25" s="220" t="s">
        <v>109</v>
      </c>
      <c r="B25" s="220"/>
      <c r="C25" s="220"/>
      <c r="D25" s="220"/>
      <c r="E25" s="220"/>
      <c r="F25" s="220"/>
      <c r="G25" s="14">
        <v>18</v>
      </c>
      <c r="H25" s="106">
        <v>36326898</v>
      </c>
      <c r="I25" s="106">
        <v>14380709</v>
      </c>
      <c r="J25" s="106">
        <v>27014217</v>
      </c>
      <c r="K25" s="106">
        <v>-2612620</v>
      </c>
    </row>
    <row r="26" spans="1:11" ht="12.75" customHeight="1" x14ac:dyDescent="0.25">
      <c r="A26" s="221" t="s">
        <v>441</v>
      </c>
      <c r="B26" s="221"/>
      <c r="C26" s="221"/>
      <c r="D26" s="221"/>
      <c r="E26" s="221"/>
      <c r="F26" s="221"/>
      <c r="G26" s="15">
        <v>19</v>
      </c>
      <c r="H26" s="105">
        <f>H27+H28</f>
        <v>0</v>
      </c>
      <c r="I26" s="105">
        <f>I27+I28</f>
        <v>0</v>
      </c>
      <c r="J26" s="105">
        <f>J27+J28</f>
        <v>36110</v>
      </c>
      <c r="K26" s="105">
        <f>K27+K28</f>
        <v>36110</v>
      </c>
    </row>
    <row r="27" spans="1:11" ht="12.75" customHeight="1" x14ac:dyDescent="0.25">
      <c r="A27" s="256" t="s">
        <v>123</v>
      </c>
      <c r="B27" s="256"/>
      <c r="C27" s="256"/>
      <c r="D27" s="256"/>
      <c r="E27" s="256"/>
      <c r="F27" s="256"/>
      <c r="G27" s="14">
        <v>20</v>
      </c>
      <c r="H27" s="106">
        <v>0</v>
      </c>
      <c r="I27" s="106">
        <v>0</v>
      </c>
      <c r="J27" s="106">
        <v>0</v>
      </c>
      <c r="K27" s="106">
        <v>0</v>
      </c>
    </row>
    <row r="28" spans="1:11" ht="12.75" customHeight="1" x14ac:dyDescent="0.25">
      <c r="A28" s="256" t="s">
        <v>124</v>
      </c>
      <c r="B28" s="256"/>
      <c r="C28" s="256"/>
      <c r="D28" s="256"/>
      <c r="E28" s="256"/>
      <c r="F28" s="256"/>
      <c r="G28" s="14">
        <v>21</v>
      </c>
      <c r="H28" s="106">
        <v>0</v>
      </c>
      <c r="I28" s="106">
        <v>0</v>
      </c>
      <c r="J28" s="106">
        <v>36110</v>
      </c>
      <c r="K28" s="106">
        <v>36110</v>
      </c>
    </row>
    <row r="29" spans="1:11" ht="12.75" customHeight="1" x14ac:dyDescent="0.25">
      <c r="A29" s="221" t="s">
        <v>442</v>
      </c>
      <c r="B29" s="221"/>
      <c r="C29" s="221"/>
      <c r="D29" s="221"/>
      <c r="E29" s="221"/>
      <c r="F29" s="221"/>
      <c r="G29" s="15">
        <v>22</v>
      </c>
      <c r="H29" s="105">
        <f>SUM(H30:H35)</f>
        <v>0</v>
      </c>
      <c r="I29" s="105">
        <f>SUM(I30:I35)</f>
        <v>-639593</v>
      </c>
      <c r="J29" s="105">
        <f>SUM(J30:J35)</f>
        <v>1575637</v>
      </c>
      <c r="K29" s="105">
        <f>SUM(K30:K35)</f>
        <v>892800</v>
      </c>
    </row>
    <row r="30" spans="1:11" ht="12.75" customHeight="1" x14ac:dyDescent="0.25">
      <c r="A30" s="256" t="s">
        <v>125</v>
      </c>
      <c r="B30" s="256"/>
      <c r="C30" s="256"/>
      <c r="D30" s="256"/>
      <c r="E30" s="256"/>
      <c r="F30" s="256"/>
      <c r="G30" s="14">
        <v>23</v>
      </c>
      <c r="H30" s="106">
        <v>0</v>
      </c>
      <c r="I30" s="106">
        <v>-639593</v>
      </c>
      <c r="J30" s="106">
        <v>1232312</v>
      </c>
      <c r="K30" s="106">
        <v>670579</v>
      </c>
    </row>
    <row r="31" spans="1:11" ht="12.75" customHeight="1" x14ac:dyDescent="0.25">
      <c r="A31" s="256" t="s">
        <v>126</v>
      </c>
      <c r="B31" s="256"/>
      <c r="C31" s="256"/>
      <c r="D31" s="256"/>
      <c r="E31" s="256"/>
      <c r="F31" s="256"/>
      <c r="G31" s="14">
        <v>24</v>
      </c>
      <c r="H31" s="106">
        <v>0</v>
      </c>
      <c r="I31" s="106">
        <v>0</v>
      </c>
      <c r="J31" s="106">
        <v>0</v>
      </c>
      <c r="K31" s="106">
        <v>0</v>
      </c>
    </row>
    <row r="32" spans="1:11" ht="12.75" customHeight="1" x14ac:dyDescent="0.25">
      <c r="A32" s="256" t="s">
        <v>127</v>
      </c>
      <c r="B32" s="256"/>
      <c r="C32" s="256"/>
      <c r="D32" s="256"/>
      <c r="E32" s="256"/>
      <c r="F32" s="256"/>
      <c r="G32" s="14">
        <v>25</v>
      </c>
      <c r="H32" s="106">
        <v>0</v>
      </c>
      <c r="I32" s="106">
        <v>0</v>
      </c>
      <c r="J32" s="106">
        <v>343325</v>
      </c>
      <c r="K32" s="106">
        <v>222221</v>
      </c>
    </row>
    <row r="33" spans="1:11" ht="12.75" customHeight="1" x14ac:dyDescent="0.25">
      <c r="A33" s="256" t="s">
        <v>128</v>
      </c>
      <c r="B33" s="256"/>
      <c r="C33" s="256"/>
      <c r="D33" s="256"/>
      <c r="E33" s="256"/>
      <c r="F33" s="256"/>
      <c r="G33" s="14">
        <v>26</v>
      </c>
      <c r="H33" s="106">
        <v>0</v>
      </c>
      <c r="I33" s="106">
        <v>0</v>
      </c>
      <c r="J33" s="106">
        <v>0</v>
      </c>
      <c r="K33" s="106">
        <v>0</v>
      </c>
    </row>
    <row r="34" spans="1:11" ht="12.75" customHeight="1" x14ac:dyDescent="0.25">
      <c r="A34" s="256" t="s">
        <v>129</v>
      </c>
      <c r="B34" s="256"/>
      <c r="C34" s="256"/>
      <c r="D34" s="256"/>
      <c r="E34" s="256"/>
      <c r="F34" s="256"/>
      <c r="G34" s="14">
        <v>27</v>
      </c>
      <c r="H34" s="106">
        <v>0</v>
      </c>
      <c r="I34" s="106">
        <v>0</v>
      </c>
      <c r="J34" s="106">
        <v>0</v>
      </c>
      <c r="K34" s="106">
        <v>0</v>
      </c>
    </row>
    <row r="35" spans="1:11" ht="12.75" customHeight="1" x14ac:dyDescent="0.25">
      <c r="A35" s="256" t="s">
        <v>130</v>
      </c>
      <c r="B35" s="256"/>
      <c r="C35" s="256"/>
      <c r="D35" s="256"/>
      <c r="E35" s="256"/>
      <c r="F35" s="256"/>
      <c r="G35" s="14">
        <v>28</v>
      </c>
      <c r="H35" s="106">
        <v>0</v>
      </c>
      <c r="I35" s="106">
        <v>0</v>
      </c>
      <c r="J35" s="106">
        <v>0</v>
      </c>
      <c r="K35" s="106">
        <v>0</v>
      </c>
    </row>
    <row r="36" spans="1:11" ht="12.75" customHeight="1" x14ac:dyDescent="0.25">
      <c r="A36" s="220" t="s">
        <v>110</v>
      </c>
      <c r="B36" s="220"/>
      <c r="C36" s="220"/>
      <c r="D36" s="220"/>
      <c r="E36" s="220"/>
      <c r="F36" s="220"/>
      <c r="G36" s="14">
        <v>29</v>
      </c>
      <c r="H36" s="106">
        <v>0</v>
      </c>
      <c r="I36" s="106">
        <v>-8936829</v>
      </c>
      <c r="J36" s="106">
        <v>0</v>
      </c>
      <c r="K36" s="106">
        <v>0</v>
      </c>
    </row>
    <row r="37" spans="1:11" ht="12.75" customHeight="1" x14ac:dyDescent="0.25">
      <c r="A37" s="255" t="s">
        <v>360</v>
      </c>
      <c r="B37" s="255"/>
      <c r="C37" s="255"/>
      <c r="D37" s="255"/>
      <c r="E37" s="255"/>
      <c r="F37" s="255"/>
      <c r="G37" s="15">
        <v>30</v>
      </c>
      <c r="H37" s="105">
        <f>SUM(H38:H47)</f>
        <v>25340401</v>
      </c>
      <c r="I37" s="105">
        <f>SUM(I38:I47)</f>
        <v>-3617999</v>
      </c>
      <c r="J37" s="105">
        <f>SUM(J38:J47)</f>
        <v>3065229</v>
      </c>
      <c r="K37" s="105">
        <f>SUM(K38:K47)</f>
        <v>-10569145</v>
      </c>
    </row>
    <row r="38" spans="1:11" ht="12.75" customHeight="1" x14ac:dyDescent="0.25">
      <c r="A38" s="220" t="s">
        <v>131</v>
      </c>
      <c r="B38" s="220"/>
      <c r="C38" s="220"/>
      <c r="D38" s="220"/>
      <c r="E38" s="220"/>
      <c r="F38" s="220"/>
      <c r="G38" s="14">
        <v>31</v>
      </c>
      <c r="H38" s="106">
        <v>0</v>
      </c>
      <c r="I38" s="106">
        <v>0</v>
      </c>
      <c r="J38" s="106">
        <v>0</v>
      </c>
      <c r="K38" s="106">
        <v>0</v>
      </c>
    </row>
    <row r="39" spans="1:11" ht="25.2" customHeight="1" x14ac:dyDescent="0.25">
      <c r="A39" s="220" t="s">
        <v>132</v>
      </c>
      <c r="B39" s="220"/>
      <c r="C39" s="220"/>
      <c r="D39" s="220"/>
      <c r="E39" s="220"/>
      <c r="F39" s="220"/>
      <c r="G39" s="14">
        <v>32</v>
      </c>
      <c r="H39" s="106">
        <v>0</v>
      </c>
      <c r="I39" s="106">
        <v>0</v>
      </c>
      <c r="J39" s="106">
        <v>0</v>
      </c>
      <c r="K39" s="106">
        <v>0</v>
      </c>
    </row>
    <row r="40" spans="1:11" ht="25.2" customHeight="1" x14ac:dyDescent="0.25">
      <c r="A40" s="220" t="s">
        <v>133</v>
      </c>
      <c r="B40" s="220"/>
      <c r="C40" s="220"/>
      <c r="D40" s="220"/>
      <c r="E40" s="220"/>
      <c r="F40" s="220"/>
      <c r="G40" s="14">
        <v>33</v>
      </c>
      <c r="H40" s="106">
        <v>0</v>
      </c>
      <c r="I40" s="106">
        <v>0</v>
      </c>
      <c r="J40" s="106">
        <v>0</v>
      </c>
      <c r="K40" s="106">
        <v>0</v>
      </c>
    </row>
    <row r="41" spans="1:11" ht="25.2" customHeight="1" x14ac:dyDescent="0.25">
      <c r="A41" s="220" t="s">
        <v>134</v>
      </c>
      <c r="B41" s="220"/>
      <c r="C41" s="220"/>
      <c r="D41" s="220"/>
      <c r="E41" s="220"/>
      <c r="F41" s="220"/>
      <c r="G41" s="14">
        <v>34</v>
      </c>
      <c r="H41" s="106">
        <v>0</v>
      </c>
      <c r="I41" s="106">
        <v>0</v>
      </c>
      <c r="J41" s="106">
        <v>0</v>
      </c>
      <c r="K41" s="106">
        <v>0</v>
      </c>
    </row>
    <row r="42" spans="1:11" ht="25.2" customHeight="1" x14ac:dyDescent="0.25">
      <c r="A42" s="220" t="s">
        <v>135</v>
      </c>
      <c r="B42" s="220"/>
      <c r="C42" s="220"/>
      <c r="D42" s="220"/>
      <c r="E42" s="220"/>
      <c r="F42" s="220"/>
      <c r="G42" s="14">
        <v>35</v>
      </c>
      <c r="H42" s="106">
        <v>0</v>
      </c>
      <c r="I42" s="106">
        <v>0</v>
      </c>
      <c r="J42" s="106">
        <v>0</v>
      </c>
      <c r="K42" s="106">
        <v>0</v>
      </c>
    </row>
    <row r="43" spans="1:11" ht="12.75" customHeight="1" x14ac:dyDescent="0.25">
      <c r="A43" s="220" t="s">
        <v>136</v>
      </c>
      <c r="B43" s="220"/>
      <c r="C43" s="220"/>
      <c r="D43" s="220"/>
      <c r="E43" s="220"/>
      <c r="F43" s="220"/>
      <c r="G43" s="14">
        <v>36</v>
      </c>
      <c r="H43" s="106">
        <v>0</v>
      </c>
      <c r="I43" s="106">
        <v>0</v>
      </c>
      <c r="J43" s="106">
        <v>0</v>
      </c>
      <c r="K43" s="106">
        <v>-98061</v>
      </c>
    </row>
    <row r="44" spans="1:11" ht="12.75" customHeight="1" x14ac:dyDescent="0.25">
      <c r="A44" s="220" t="s">
        <v>137</v>
      </c>
      <c r="B44" s="220"/>
      <c r="C44" s="220"/>
      <c r="D44" s="220"/>
      <c r="E44" s="220"/>
      <c r="F44" s="220"/>
      <c r="G44" s="14">
        <v>37</v>
      </c>
      <c r="H44" s="106">
        <v>1217520</v>
      </c>
      <c r="I44" s="106">
        <v>155918</v>
      </c>
      <c r="J44" s="106">
        <v>1892439</v>
      </c>
      <c r="K44" s="106">
        <v>36882</v>
      </c>
    </row>
    <row r="45" spans="1:11" ht="12.75" customHeight="1" x14ac:dyDescent="0.25">
      <c r="A45" s="220" t="s">
        <v>138</v>
      </c>
      <c r="B45" s="220"/>
      <c r="C45" s="220"/>
      <c r="D45" s="220"/>
      <c r="E45" s="220"/>
      <c r="F45" s="220"/>
      <c r="G45" s="14">
        <v>38</v>
      </c>
      <c r="H45" s="106">
        <v>0</v>
      </c>
      <c r="I45" s="106">
        <v>-1939556</v>
      </c>
      <c r="J45" s="106">
        <v>1172790</v>
      </c>
      <c r="K45" s="106">
        <v>-9543084</v>
      </c>
    </row>
    <row r="46" spans="1:11" ht="12.75" customHeight="1" x14ac:dyDescent="0.25">
      <c r="A46" s="220" t="s">
        <v>139</v>
      </c>
      <c r="B46" s="220"/>
      <c r="C46" s="220"/>
      <c r="D46" s="220"/>
      <c r="E46" s="220"/>
      <c r="F46" s="220"/>
      <c r="G46" s="14">
        <v>39</v>
      </c>
      <c r="H46" s="106">
        <v>0</v>
      </c>
      <c r="I46" s="106">
        <v>0</v>
      </c>
      <c r="J46" s="106">
        <v>0</v>
      </c>
      <c r="K46" s="106">
        <v>0</v>
      </c>
    </row>
    <row r="47" spans="1:11" ht="12.75" customHeight="1" x14ac:dyDescent="0.25">
      <c r="A47" s="220" t="s">
        <v>140</v>
      </c>
      <c r="B47" s="220"/>
      <c r="C47" s="220"/>
      <c r="D47" s="220"/>
      <c r="E47" s="220"/>
      <c r="F47" s="220"/>
      <c r="G47" s="14">
        <v>40</v>
      </c>
      <c r="H47" s="106">
        <v>24122881</v>
      </c>
      <c r="I47" s="106">
        <v>-1834361</v>
      </c>
      <c r="J47" s="106">
        <v>0</v>
      </c>
      <c r="K47" s="106">
        <v>-964882</v>
      </c>
    </row>
    <row r="48" spans="1:11" ht="12.75" customHeight="1" x14ac:dyDescent="0.25">
      <c r="A48" s="255" t="s">
        <v>361</v>
      </c>
      <c r="B48" s="255"/>
      <c r="C48" s="255"/>
      <c r="D48" s="255"/>
      <c r="E48" s="255"/>
      <c r="F48" s="255"/>
      <c r="G48" s="15">
        <v>41</v>
      </c>
      <c r="H48" s="105">
        <f>SUM(H49:H55)</f>
        <v>32282713</v>
      </c>
      <c r="I48" s="105">
        <f>SUM(I49:I55)</f>
        <v>2016676</v>
      </c>
      <c r="J48" s="105">
        <f>SUM(J49:J55)</f>
        <v>19724877</v>
      </c>
      <c r="K48" s="105">
        <f>SUM(K49:K55)</f>
        <v>-6219303</v>
      </c>
    </row>
    <row r="49" spans="1:11" ht="25.2" customHeight="1" x14ac:dyDescent="0.25">
      <c r="A49" s="220" t="s">
        <v>141</v>
      </c>
      <c r="B49" s="220"/>
      <c r="C49" s="220"/>
      <c r="D49" s="220"/>
      <c r="E49" s="220"/>
      <c r="F49" s="220"/>
      <c r="G49" s="14">
        <v>42</v>
      </c>
      <c r="H49" s="106">
        <v>0</v>
      </c>
      <c r="I49" s="106">
        <v>0</v>
      </c>
      <c r="J49" s="106">
        <v>0</v>
      </c>
      <c r="K49" s="106">
        <v>0</v>
      </c>
    </row>
    <row r="50" spans="1:11" ht="12.75" customHeight="1" x14ac:dyDescent="0.25">
      <c r="A50" s="259" t="s">
        <v>142</v>
      </c>
      <c r="B50" s="259"/>
      <c r="C50" s="259"/>
      <c r="D50" s="259"/>
      <c r="E50" s="259"/>
      <c r="F50" s="259"/>
      <c r="G50" s="14">
        <v>43</v>
      </c>
      <c r="H50" s="106">
        <v>0</v>
      </c>
      <c r="I50" s="106">
        <v>0</v>
      </c>
      <c r="J50" s="106">
        <v>0</v>
      </c>
      <c r="K50" s="106">
        <v>0</v>
      </c>
    </row>
    <row r="51" spans="1:11" ht="12.75" customHeight="1" x14ac:dyDescent="0.25">
      <c r="A51" s="259" t="s">
        <v>143</v>
      </c>
      <c r="B51" s="259"/>
      <c r="C51" s="259"/>
      <c r="D51" s="259"/>
      <c r="E51" s="259"/>
      <c r="F51" s="259"/>
      <c r="G51" s="14">
        <v>44</v>
      </c>
      <c r="H51" s="106">
        <v>21436600</v>
      </c>
      <c r="I51" s="106">
        <v>4506421</v>
      </c>
      <c r="J51" s="106">
        <v>16529228</v>
      </c>
      <c r="K51" s="106">
        <v>7731392</v>
      </c>
    </row>
    <row r="52" spans="1:11" ht="12.75" customHeight="1" x14ac:dyDescent="0.25">
      <c r="A52" s="259" t="s">
        <v>144</v>
      </c>
      <c r="B52" s="259"/>
      <c r="C52" s="259"/>
      <c r="D52" s="259"/>
      <c r="E52" s="259"/>
      <c r="F52" s="259"/>
      <c r="G52" s="14">
        <v>45</v>
      </c>
      <c r="H52" s="106">
        <v>10469958</v>
      </c>
      <c r="I52" s="106">
        <v>-1072532</v>
      </c>
      <c r="J52" s="106">
        <v>723916</v>
      </c>
      <c r="K52" s="106">
        <v>-14369720</v>
      </c>
    </row>
    <row r="53" spans="1:11" ht="12.75" customHeight="1" x14ac:dyDescent="0.25">
      <c r="A53" s="259" t="s">
        <v>145</v>
      </c>
      <c r="B53" s="259"/>
      <c r="C53" s="259"/>
      <c r="D53" s="259"/>
      <c r="E53" s="259"/>
      <c r="F53" s="259"/>
      <c r="G53" s="14">
        <v>46</v>
      </c>
      <c r="H53" s="106">
        <v>0</v>
      </c>
      <c r="I53" s="106">
        <v>0</v>
      </c>
      <c r="J53" s="106">
        <v>0</v>
      </c>
      <c r="K53" s="106">
        <v>0</v>
      </c>
    </row>
    <row r="54" spans="1:11" ht="12.75" customHeight="1" x14ac:dyDescent="0.25">
      <c r="A54" s="259" t="s">
        <v>146</v>
      </c>
      <c r="B54" s="259"/>
      <c r="C54" s="259"/>
      <c r="D54" s="259"/>
      <c r="E54" s="259"/>
      <c r="F54" s="259"/>
      <c r="G54" s="14">
        <v>47</v>
      </c>
      <c r="H54" s="106">
        <v>0</v>
      </c>
      <c r="I54" s="106">
        <v>0</v>
      </c>
      <c r="J54" s="106">
        <v>0</v>
      </c>
      <c r="K54" s="106">
        <v>0</v>
      </c>
    </row>
    <row r="55" spans="1:11" ht="12.75" customHeight="1" x14ac:dyDescent="0.25">
      <c r="A55" s="259" t="s">
        <v>147</v>
      </c>
      <c r="B55" s="259"/>
      <c r="C55" s="259"/>
      <c r="D55" s="259"/>
      <c r="E55" s="259"/>
      <c r="F55" s="259"/>
      <c r="G55" s="14">
        <v>48</v>
      </c>
      <c r="H55" s="106">
        <v>376155</v>
      </c>
      <c r="I55" s="106">
        <v>-1417213</v>
      </c>
      <c r="J55" s="106">
        <v>2471733</v>
      </c>
      <c r="K55" s="106">
        <v>419025</v>
      </c>
    </row>
    <row r="56" spans="1:11" ht="22.2" customHeight="1" x14ac:dyDescent="0.25">
      <c r="A56" s="261" t="s">
        <v>148</v>
      </c>
      <c r="B56" s="261"/>
      <c r="C56" s="261"/>
      <c r="D56" s="261"/>
      <c r="E56" s="261"/>
      <c r="F56" s="261"/>
      <c r="G56" s="14">
        <v>49</v>
      </c>
      <c r="H56" s="106">
        <v>0</v>
      </c>
      <c r="I56" s="106">
        <v>0</v>
      </c>
      <c r="J56" s="106">
        <v>0</v>
      </c>
      <c r="K56" s="106">
        <v>0</v>
      </c>
    </row>
    <row r="57" spans="1:11" ht="12.75" customHeight="1" x14ac:dyDescent="0.25">
      <c r="A57" s="261" t="s">
        <v>149</v>
      </c>
      <c r="B57" s="261"/>
      <c r="C57" s="261"/>
      <c r="D57" s="261"/>
      <c r="E57" s="261"/>
      <c r="F57" s="261"/>
      <c r="G57" s="14">
        <v>50</v>
      </c>
      <c r="H57" s="106">
        <v>0</v>
      </c>
      <c r="I57" s="106">
        <v>0</v>
      </c>
      <c r="J57" s="106">
        <v>0</v>
      </c>
      <c r="K57" s="106">
        <v>0</v>
      </c>
    </row>
    <row r="58" spans="1:11" ht="24.6" customHeight="1" x14ac:dyDescent="0.25">
      <c r="A58" s="261" t="s">
        <v>150</v>
      </c>
      <c r="B58" s="261"/>
      <c r="C58" s="261"/>
      <c r="D58" s="261"/>
      <c r="E58" s="261"/>
      <c r="F58" s="261"/>
      <c r="G58" s="14">
        <v>51</v>
      </c>
      <c r="H58" s="106">
        <v>0</v>
      </c>
      <c r="I58" s="106">
        <v>0</v>
      </c>
      <c r="J58" s="106">
        <v>0</v>
      </c>
      <c r="K58" s="106">
        <v>0</v>
      </c>
    </row>
    <row r="59" spans="1:11" ht="12.75" customHeight="1" x14ac:dyDescent="0.25">
      <c r="A59" s="261" t="s">
        <v>151</v>
      </c>
      <c r="B59" s="261"/>
      <c r="C59" s="261"/>
      <c r="D59" s="261"/>
      <c r="E59" s="261"/>
      <c r="F59" s="261"/>
      <c r="G59" s="14">
        <v>52</v>
      </c>
      <c r="H59" s="106">
        <v>0</v>
      </c>
      <c r="I59" s="106">
        <v>0</v>
      </c>
      <c r="J59" s="106">
        <v>0</v>
      </c>
      <c r="K59" s="106">
        <v>0</v>
      </c>
    </row>
    <row r="60" spans="1:11" ht="12.75" customHeight="1" x14ac:dyDescent="0.25">
      <c r="A60" s="255" t="s">
        <v>362</v>
      </c>
      <c r="B60" s="255"/>
      <c r="C60" s="255"/>
      <c r="D60" s="255"/>
      <c r="E60" s="255"/>
      <c r="F60" s="255"/>
      <c r="G60" s="15">
        <v>53</v>
      </c>
      <c r="H60" s="105">
        <f>H8+H37+H56+H57</f>
        <v>732273516</v>
      </c>
      <c r="I60" s="105">
        <f t="shared" ref="I60:K60" si="0">I8+I37+I56+I57</f>
        <v>188123831</v>
      </c>
      <c r="J60" s="105">
        <f t="shared" si="0"/>
        <v>796966186</v>
      </c>
      <c r="K60" s="105">
        <f t="shared" si="0"/>
        <v>199949025</v>
      </c>
    </row>
    <row r="61" spans="1:11" ht="12.75" customHeight="1" x14ac:dyDescent="0.25">
      <c r="A61" s="255" t="s">
        <v>363</v>
      </c>
      <c r="B61" s="255"/>
      <c r="C61" s="255"/>
      <c r="D61" s="255"/>
      <c r="E61" s="255"/>
      <c r="F61" s="255"/>
      <c r="G61" s="15">
        <v>54</v>
      </c>
      <c r="H61" s="105">
        <f>H14+H48+H58+H59</f>
        <v>665152037</v>
      </c>
      <c r="I61" s="105">
        <f t="shared" ref="I61:K61" si="1">I14+I48+I58+I59</f>
        <v>151189754</v>
      </c>
      <c r="J61" s="105">
        <f t="shared" si="1"/>
        <v>722954221</v>
      </c>
      <c r="K61" s="105">
        <f t="shared" si="1"/>
        <v>170406263</v>
      </c>
    </row>
    <row r="62" spans="1:11" ht="12.75" customHeight="1" x14ac:dyDescent="0.25">
      <c r="A62" s="255" t="s">
        <v>364</v>
      </c>
      <c r="B62" s="255"/>
      <c r="C62" s="255"/>
      <c r="D62" s="255"/>
      <c r="E62" s="255"/>
      <c r="F62" s="255"/>
      <c r="G62" s="15">
        <v>55</v>
      </c>
      <c r="H62" s="105">
        <f>H60-H61</f>
        <v>67121479</v>
      </c>
      <c r="I62" s="105">
        <f t="shared" ref="I62:K62" si="2">I60-I61</f>
        <v>36934077</v>
      </c>
      <c r="J62" s="105">
        <f t="shared" si="2"/>
        <v>74011965</v>
      </c>
      <c r="K62" s="105">
        <f t="shared" si="2"/>
        <v>29542762</v>
      </c>
    </row>
    <row r="63" spans="1:11" ht="12.75" customHeight="1" x14ac:dyDescent="0.25">
      <c r="A63" s="260" t="s">
        <v>365</v>
      </c>
      <c r="B63" s="260"/>
      <c r="C63" s="260"/>
      <c r="D63" s="260"/>
      <c r="E63" s="260"/>
      <c r="F63" s="260"/>
      <c r="G63" s="15">
        <v>56</v>
      </c>
      <c r="H63" s="105">
        <f>+IF((H60-H61)&gt;0,(H60-H61),0)</f>
        <v>67121479</v>
      </c>
      <c r="I63" s="105">
        <f t="shared" ref="I63:K63" si="3">+IF((I60-I61)&gt;0,(I60-I61),0)</f>
        <v>36934077</v>
      </c>
      <c r="J63" s="105">
        <f t="shared" si="3"/>
        <v>74011965</v>
      </c>
      <c r="K63" s="105">
        <f t="shared" si="3"/>
        <v>29542762</v>
      </c>
    </row>
    <row r="64" spans="1:11" ht="12.75" customHeight="1" x14ac:dyDescent="0.25">
      <c r="A64" s="260" t="s">
        <v>366</v>
      </c>
      <c r="B64" s="260"/>
      <c r="C64" s="260"/>
      <c r="D64" s="260"/>
      <c r="E64" s="260"/>
      <c r="F64" s="260"/>
      <c r="G64" s="15">
        <v>57</v>
      </c>
      <c r="H64" s="105">
        <f>+IF((H60-H61)&lt;0,(H60-H61),0)</f>
        <v>0</v>
      </c>
      <c r="I64" s="105">
        <f t="shared" ref="I64:K64" si="4">+IF((I60-I61)&lt;0,(I60-I61),0)</f>
        <v>0</v>
      </c>
      <c r="J64" s="105">
        <f t="shared" si="4"/>
        <v>0</v>
      </c>
      <c r="K64" s="105">
        <f t="shared" si="4"/>
        <v>0</v>
      </c>
    </row>
    <row r="65" spans="1:11" ht="12.75" customHeight="1" x14ac:dyDescent="0.25">
      <c r="A65" s="261" t="s">
        <v>111</v>
      </c>
      <c r="B65" s="261"/>
      <c r="C65" s="261"/>
      <c r="D65" s="261"/>
      <c r="E65" s="261"/>
      <c r="F65" s="261"/>
      <c r="G65" s="14">
        <v>58</v>
      </c>
      <c r="H65" s="106">
        <v>-1007232</v>
      </c>
      <c r="I65" s="106">
        <v>-5542446</v>
      </c>
      <c r="J65" s="106">
        <v>10163459</v>
      </c>
      <c r="K65" s="106">
        <v>8240064</v>
      </c>
    </row>
    <row r="66" spans="1:11" ht="12.75" customHeight="1" x14ac:dyDescent="0.25">
      <c r="A66" s="255" t="s">
        <v>367</v>
      </c>
      <c r="B66" s="255"/>
      <c r="C66" s="255"/>
      <c r="D66" s="255"/>
      <c r="E66" s="255"/>
      <c r="F66" s="255"/>
      <c r="G66" s="15">
        <v>59</v>
      </c>
      <c r="H66" s="105">
        <f>H62-H65</f>
        <v>68128711</v>
      </c>
      <c r="I66" s="105">
        <f t="shared" ref="I66:K66" si="5">I62-I65</f>
        <v>42476523</v>
      </c>
      <c r="J66" s="105">
        <f t="shared" si="5"/>
        <v>63848506</v>
      </c>
      <c r="K66" s="105">
        <f t="shared" si="5"/>
        <v>21302698</v>
      </c>
    </row>
    <row r="67" spans="1:11" ht="12.75" customHeight="1" x14ac:dyDescent="0.25">
      <c r="A67" s="260" t="s">
        <v>368</v>
      </c>
      <c r="B67" s="260"/>
      <c r="C67" s="260"/>
      <c r="D67" s="260"/>
      <c r="E67" s="260"/>
      <c r="F67" s="260"/>
      <c r="G67" s="15">
        <v>60</v>
      </c>
      <c r="H67" s="105">
        <f>+IF((H62-H65)&gt;0,(H62-H65),0)</f>
        <v>68128711</v>
      </c>
      <c r="I67" s="105">
        <f t="shared" ref="I67:K67" si="6">+IF((I62-I65)&gt;0,(I62-I65),0)</f>
        <v>42476523</v>
      </c>
      <c r="J67" s="105">
        <f t="shared" si="6"/>
        <v>63848506</v>
      </c>
      <c r="K67" s="105">
        <f t="shared" si="6"/>
        <v>21302698</v>
      </c>
    </row>
    <row r="68" spans="1:11" ht="12.75" customHeight="1" x14ac:dyDescent="0.25">
      <c r="A68" s="260" t="s">
        <v>369</v>
      </c>
      <c r="B68" s="260"/>
      <c r="C68" s="260"/>
      <c r="D68" s="260"/>
      <c r="E68" s="260"/>
      <c r="F68" s="260"/>
      <c r="G68" s="15">
        <v>61</v>
      </c>
      <c r="H68" s="105">
        <f>+IF((H62-H65)&lt;0,(H62-H65),0)</f>
        <v>0</v>
      </c>
      <c r="I68" s="105">
        <f t="shared" ref="I68:K68" si="7">+IF((I62-I65)&lt;0,(I62-I65),0)</f>
        <v>0</v>
      </c>
      <c r="J68" s="105">
        <f t="shared" si="7"/>
        <v>0</v>
      </c>
      <c r="K68" s="105">
        <f t="shared" si="7"/>
        <v>0</v>
      </c>
    </row>
    <row r="69" spans="1:11" x14ac:dyDescent="0.25">
      <c r="A69" s="262" t="s">
        <v>152</v>
      </c>
      <c r="B69" s="262"/>
      <c r="C69" s="262"/>
      <c r="D69" s="262"/>
      <c r="E69" s="262"/>
      <c r="F69" s="262"/>
      <c r="G69" s="263"/>
      <c r="H69" s="263"/>
      <c r="I69" s="263"/>
      <c r="J69" s="264"/>
      <c r="K69" s="264"/>
    </row>
    <row r="70" spans="1:11" ht="22.2" customHeight="1" x14ac:dyDescent="0.25">
      <c r="A70" s="255" t="s">
        <v>370</v>
      </c>
      <c r="B70" s="255"/>
      <c r="C70" s="255"/>
      <c r="D70" s="255"/>
      <c r="E70" s="255"/>
      <c r="F70" s="255"/>
      <c r="G70" s="15">
        <v>62</v>
      </c>
      <c r="H70" s="105">
        <f>H71-H72</f>
        <v>0</v>
      </c>
      <c r="I70" s="105">
        <f>I71-I72</f>
        <v>0</v>
      </c>
      <c r="J70" s="105">
        <f>J71-J72</f>
        <v>0</v>
      </c>
      <c r="K70" s="105">
        <f>K71-K72</f>
        <v>0</v>
      </c>
    </row>
    <row r="71" spans="1:11" ht="12.75" customHeight="1" x14ac:dyDescent="0.25">
      <c r="A71" s="259" t="s">
        <v>153</v>
      </c>
      <c r="B71" s="259"/>
      <c r="C71" s="259"/>
      <c r="D71" s="259"/>
      <c r="E71" s="259"/>
      <c r="F71" s="259"/>
      <c r="G71" s="14">
        <v>63</v>
      </c>
      <c r="H71" s="106">
        <v>0</v>
      </c>
      <c r="I71" s="106">
        <v>0</v>
      </c>
      <c r="J71" s="106">
        <v>0</v>
      </c>
      <c r="K71" s="106">
        <v>0</v>
      </c>
    </row>
    <row r="72" spans="1:11" ht="12.75" customHeight="1" x14ac:dyDescent="0.25">
      <c r="A72" s="259" t="s">
        <v>154</v>
      </c>
      <c r="B72" s="259"/>
      <c r="C72" s="259"/>
      <c r="D72" s="259"/>
      <c r="E72" s="259"/>
      <c r="F72" s="259"/>
      <c r="G72" s="14">
        <v>64</v>
      </c>
      <c r="H72" s="106">
        <v>0</v>
      </c>
      <c r="I72" s="106">
        <v>0</v>
      </c>
      <c r="J72" s="106">
        <v>0</v>
      </c>
      <c r="K72" s="106">
        <v>0</v>
      </c>
    </row>
    <row r="73" spans="1:11" ht="12.75" customHeight="1" x14ac:dyDescent="0.25">
      <c r="A73" s="261" t="s">
        <v>155</v>
      </c>
      <c r="B73" s="261"/>
      <c r="C73" s="261"/>
      <c r="D73" s="261"/>
      <c r="E73" s="261"/>
      <c r="F73" s="261"/>
      <c r="G73" s="14">
        <v>65</v>
      </c>
      <c r="H73" s="106">
        <v>0</v>
      </c>
      <c r="I73" s="106">
        <v>0</v>
      </c>
      <c r="J73" s="106">
        <v>0</v>
      </c>
      <c r="K73" s="106">
        <v>0</v>
      </c>
    </row>
    <row r="74" spans="1:11" ht="12.75" customHeight="1" x14ac:dyDescent="0.25">
      <c r="A74" s="260" t="s">
        <v>371</v>
      </c>
      <c r="B74" s="260"/>
      <c r="C74" s="260"/>
      <c r="D74" s="260"/>
      <c r="E74" s="260"/>
      <c r="F74" s="260"/>
      <c r="G74" s="15">
        <v>66</v>
      </c>
      <c r="H74" s="128">
        <v>0</v>
      </c>
      <c r="I74" s="128">
        <v>0</v>
      </c>
      <c r="J74" s="128">
        <v>0</v>
      </c>
      <c r="K74" s="128">
        <v>0</v>
      </c>
    </row>
    <row r="75" spans="1:11" ht="12.75" customHeight="1" x14ac:dyDescent="0.25">
      <c r="A75" s="260" t="s">
        <v>372</v>
      </c>
      <c r="B75" s="260"/>
      <c r="C75" s="260"/>
      <c r="D75" s="260"/>
      <c r="E75" s="260"/>
      <c r="F75" s="260"/>
      <c r="G75" s="15">
        <v>67</v>
      </c>
      <c r="H75" s="128">
        <v>0</v>
      </c>
      <c r="I75" s="128">
        <v>0</v>
      </c>
      <c r="J75" s="128">
        <v>0</v>
      </c>
      <c r="K75" s="128">
        <v>0</v>
      </c>
    </row>
    <row r="76" spans="1:11" x14ac:dyDescent="0.25">
      <c r="A76" s="262" t="s">
        <v>156</v>
      </c>
      <c r="B76" s="262"/>
      <c r="C76" s="262"/>
      <c r="D76" s="262"/>
      <c r="E76" s="262"/>
      <c r="F76" s="262"/>
      <c r="G76" s="263"/>
      <c r="H76" s="263"/>
      <c r="I76" s="263"/>
      <c r="J76" s="264"/>
      <c r="K76" s="264"/>
    </row>
    <row r="77" spans="1:11" ht="12.75" customHeight="1" x14ac:dyDescent="0.25">
      <c r="A77" s="255" t="s">
        <v>373</v>
      </c>
      <c r="B77" s="255"/>
      <c r="C77" s="255"/>
      <c r="D77" s="255"/>
      <c r="E77" s="255"/>
      <c r="F77" s="255"/>
      <c r="G77" s="15">
        <v>68</v>
      </c>
      <c r="H77" s="128">
        <v>0</v>
      </c>
      <c r="I77" s="128">
        <v>0</v>
      </c>
      <c r="J77" s="128">
        <v>0</v>
      </c>
      <c r="K77" s="128">
        <v>0</v>
      </c>
    </row>
    <row r="78" spans="1:11" ht="12.75" customHeight="1" x14ac:dyDescent="0.25">
      <c r="A78" s="265" t="s">
        <v>374</v>
      </c>
      <c r="B78" s="265"/>
      <c r="C78" s="265"/>
      <c r="D78" s="265"/>
      <c r="E78" s="265"/>
      <c r="F78" s="265"/>
      <c r="G78" s="93">
        <v>69</v>
      </c>
      <c r="H78" s="107">
        <v>0</v>
      </c>
      <c r="I78" s="107">
        <v>0</v>
      </c>
      <c r="J78" s="107">
        <v>0</v>
      </c>
      <c r="K78" s="107">
        <v>0</v>
      </c>
    </row>
    <row r="79" spans="1:11" ht="12.75" customHeight="1" x14ac:dyDescent="0.25">
      <c r="A79" s="265" t="s">
        <v>375</v>
      </c>
      <c r="B79" s="265"/>
      <c r="C79" s="265"/>
      <c r="D79" s="265"/>
      <c r="E79" s="265"/>
      <c r="F79" s="265"/>
      <c r="G79" s="93">
        <v>70</v>
      </c>
      <c r="H79" s="107">
        <v>0</v>
      </c>
      <c r="I79" s="107">
        <v>0</v>
      </c>
      <c r="J79" s="107">
        <v>0</v>
      </c>
      <c r="K79" s="107">
        <v>0</v>
      </c>
    </row>
    <row r="80" spans="1:11" ht="12.75" customHeight="1" x14ac:dyDescent="0.25">
      <c r="A80" s="255" t="s">
        <v>376</v>
      </c>
      <c r="B80" s="255"/>
      <c r="C80" s="255"/>
      <c r="D80" s="255"/>
      <c r="E80" s="255"/>
      <c r="F80" s="255"/>
      <c r="G80" s="15">
        <v>71</v>
      </c>
      <c r="H80" s="128">
        <v>0</v>
      </c>
      <c r="I80" s="128">
        <v>0</v>
      </c>
      <c r="J80" s="128">
        <v>0</v>
      </c>
      <c r="K80" s="128">
        <v>0</v>
      </c>
    </row>
    <row r="81" spans="1:11" ht="12.75" customHeight="1" x14ac:dyDescent="0.25">
      <c r="A81" s="255" t="s">
        <v>377</v>
      </c>
      <c r="B81" s="255"/>
      <c r="C81" s="255"/>
      <c r="D81" s="255"/>
      <c r="E81" s="255"/>
      <c r="F81" s="255"/>
      <c r="G81" s="15">
        <v>72</v>
      </c>
      <c r="H81" s="128">
        <v>0</v>
      </c>
      <c r="I81" s="128">
        <v>0</v>
      </c>
      <c r="J81" s="128">
        <v>0</v>
      </c>
      <c r="K81" s="128">
        <v>0</v>
      </c>
    </row>
    <row r="82" spans="1:11" ht="12.75" customHeight="1" x14ac:dyDescent="0.25">
      <c r="A82" s="260" t="s">
        <v>378</v>
      </c>
      <c r="B82" s="260"/>
      <c r="C82" s="260"/>
      <c r="D82" s="260"/>
      <c r="E82" s="260"/>
      <c r="F82" s="260"/>
      <c r="G82" s="15">
        <v>73</v>
      </c>
      <c r="H82" s="128">
        <v>0</v>
      </c>
      <c r="I82" s="128">
        <v>0</v>
      </c>
      <c r="J82" s="128">
        <v>0</v>
      </c>
      <c r="K82" s="128">
        <v>0</v>
      </c>
    </row>
    <row r="83" spans="1:11" ht="12.75" customHeight="1" x14ac:dyDescent="0.25">
      <c r="A83" s="260" t="s">
        <v>379</v>
      </c>
      <c r="B83" s="260"/>
      <c r="C83" s="260"/>
      <c r="D83" s="260"/>
      <c r="E83" s="260"/>
      <c r="F83" s="260"/>
      <c r="G83" s="15">
        <v>74</v>
      </c>
      <c r="H83" s="128">
        <v>0</v>
      </c>
      <c r="I83" s="128">
        <v>0</v>
      </c>
      <c r="J83" s="128">
        <v>0</v>
      </c>
      <c r="K83" s="128">
        <v>0</v>
      </c>
    </row>
    <row r="84" spans="1:11" x14ac:dyDescent="0.25">
      <c r="A84" s="262" t="s">
        <v>112</v>
      </c>
      <c r="B84" s="262"/>
      <c r="C84" s="262"/>
      <c r="D84" s="262"/>
      <c r="E84" s="262"/>
      <c r="F84" s="262"/>
      <c r="G84" s="263"/>
      <c r="H84" s="263"/>
      <c r="I84" s="263"/>
      <c r="J84" s="264"/>
      <c r="K84" s="264"/>
    </row>
    <row r="85" spans="1:11" ht="12.75" customHeight="1" x14ac:dyDescent="0.25">
      <c r="A85" s="266" t="s">
        <v>380</v>
      </c>
      <c r="B85" s="266"/>
      <c r="C85" s="266"/>
      <c r="D85" s="266"/>
      <c r="E85" s="266"/>
      <c r="F85" s="266"/>
      <c r="G85" s="15">
        <v>75</v>
      </c>
      <c r="H85" s="108">
        <f>H86+H87</f>
        <v>68128711</v>
      </c>
      <c r="I85" s="108">
        <f>I86+I87</f>
        <v>42476523</v>
      </c>
      <c r="J85" s="108">
        <f>J86+J87</f>
        <v>63848506</v>
      </c>
      <c r="K85" s="108">
        <f>K86+K87</f>
        <v>21302698</v>
      </c>
    </row>
    <row r="86" spans="1:11" ht="12.75" customHeight="1" x14ac:dyDescent="0.25">
      <c r="A86" s="267" t="s">
        <v>157</v>
      </c>
      <c r="B86" s="267"/>
      <c r="C86" s="267"/>
      <c r="D86" s="267"/>
      <c r="E86" s="267"/>
      <c r="F86" s="267"/>
      <c r="G86" s="14">
        <v>76</v>
      </c>
      <c r="H86" s="109">
        <v>51155430</v>
      </c>
      <c r="I86" s="109">
        <v>30288515</v>
      </c>
      <c r="J86" s="109">
        <v>45451254</v>
      </c>
      <c r="K86" s="109">
        <v>15480621</v>
      </c>
    </row>
    <row r="87" spans="1:11" ht="12.75" customHeight="1" x14ac:dyDescent="0.25">
      <c r="A87" s="267" t="s">
        <v>158</v>
      </c>
      <c r="B87" s="267"/>
      <c r="C87" s="267"/>
      <c r="D87" s="267"/>
      <c r="E87" s="267"/>
      <c r="F87" s="267"/>
      <c r="G87" s="14">
        <v>77</v>
      </c>
      <c r="H87" s="109">
        <v>16973281</v>
      </c>
      <c r="I87" s="109">
        <v>12188008</v>
      </c>
      <c r="J87" s="109">
        <v>18397252</v>
      </c>
      <c r="K87" s="109">
        <v>5822077</v>
      </c>
    </row>
    <row r="88" spans="1:11" x14ac:dyDescent="0.25">
      <c r="A88" s="268" t="s">
        <v>114</v>
      </c>
      <c r="B88" s="268"/>
      <c r="C88" s="268"/>
      <c r="D88" s="268"/>
      <c r="E88" s="268"/>
      <c r="F88" s="268"/>
      <c r="G88" s="269"/>
      <c r="H88" s="269"/>
      <c r="I88" s="269"/>
      <c r="J88" s="264"/>
      <c r="K88" s="264"/>
    </row>
    <row r="89" spans="1:11" ht="12.75" customHeight="1" x14ac:dyDescent="0.25">
      <c r="A89" s="237" t="s">
        <v>159</v>
      </c>
      <c r="B89" s="237"/>
      <c r="C89" s="237"/>
      <c r="D89" s="237"/>
      <c r="E89" s="237"/>
      <c r="F89" s="237"/>
      <c r="G89" s="14">
        <v>78</v>
      </c>
      <c r="H89" s="109">
        <v>68128711</v>
      </c>
      <c r="I89" s="109">
        <v>42476523</v>
      </c>
      <c r="J89" s="109">
        <v>63848506</v>
      </c>
      <c r="K89" s="109">
        <v>21302698</v>
      </c>
    </row>
    <row r="90" spans="1:11" ht="24" customHeight="1" x14ac:dyDescent="0.25">
      <c r="A90" s="222" t="s">
        <v>436</v>
      </c>
      <c r="B90" s="222"/>
      <c r="C90" s="222"/>
      <c r="D90" s="222"/>
      <c r="E90" s="222"/>
      <c r="F90" s="222"/>
      <c r="G90" s="15">
        <v>79</v>
      </c>
      <c r="H90" s="126">
        <f>H91+H98</f>
        <v>-17735241</v>
      </c>
      <c r="I90" s="126">
        <f>I91+I98</f>
        <v>-16735031</v>
      </c>
      <c r="J90" s="126">
        <f t="shared" ref="J90:K90" si="8">J91+J98</f>
        <v>-18568731</v>
      </c>
      <c r="K90" s="126">
        <f t="shared" si="8"/>
        <v>-18272620</v>
      </c>
    </row>
    <row r="91" spans="1:11" ht="24" customHeight="1" x14ac:dyDescent="0.25">
      <c r="A91" s="270" t="s">
        <v>443</v>
      </c>
      <c r="B91" s="270"/>
      <c r="C91" s="270"/>
      <c r="D91" s="270"/>
      <c r="E91" s="270"/>
      <c r="F91" s="270"/>
      <c r="G91" s="15">
        <v>80</v>
      </c>
      <c r="H91" s="126">
        <f>SUM(H92:H96)</f>
        <v>0</v>
      </c>
      <c r="I91" s="126">
        <f>SUM(I92:I96)</f>
        <v>0</v>
      </c>
      <c r="J91" s="126">
        <f t="shared" ref="J91:K91" si="9">SUM(J92:J96)</f>
        <v>0</v>
      </c>
      <c r="K91" s="126">
        <f t="shared" si="9"/>
        <v>0</v>
      </c>
    </row>
    <row r="92" spans="1:11" ht="25.5" customHeight="1" x14ac:dyDescent="0.25">
      <c r="A92" s="259" t="s">
        <v>381</v>
      </c>
      <c r="B92" s="259"/>
      <c r="C92" s="259"/>
      <c r="D92" s="259"/>
      <c r="E92" s="259"/>
      <c r="F92" s="259"/>
      <c r="G92" s="15">
        <v>81</v>
      </c>
      <c r="H92" s="109">
        <v>0</v>
      </c>
      <c r="I92" s="109">
        <v>0</v>
      </c>
      <c r="J92" s="109">
        <v>0</v>
      </c>
      <c r="K92" s="109">
        <v>0</v>
      </c>
    </row>
    <row r="93" spans="1:11" ht="38.25" customHeight="1" x14ac:dyDescent="0.25">
      <c r="A93" s="259" t="s">
        <v>382</v>
      </c>
      <c r="B93" s="259"/>
      <c r="C93" s="259"/>
      <c r="D93" s="259"/>
      <c r="E93" s="259"/>
      <c r="F93" s="259"/>
      <c r="G93" s="15">
        <v>82</v>
      </c>
      <c r="H93" s="109">
        <v>0</v>
      </c>
      <c r="I93" s="109">
        <v>0</v>
      </c>
      <c r="J93" s="109">
        <v>0</v>
      </c>
      <c r="K93" s="109">
        <v>0</v>
      </c>
    </row>
    <row r="94" spans="1:11" ht="38.25" customHeight="1" x14ac:dyDescent="0.25">
      <c r="A94" s="259" t="s">
        <v>383</v>
      </c>
      <c r="B94" s="259"/>
      <c r="C94" s="259"/>
      <c r="D94" s="259"/>
      <c r="E94" s="259"/>
      <c r="F94" s="259"/>
      <c r="G94" s="15">
        <v>83</v>
      </c>
      <c r="H94" s="109">
        <v>0</v>
      </c>
      <c r="I94" s="109">
        <v>0</v>
      </c>
      <c r="J94" s="109">
        <v>0</v>
      </c>
      <c r="K94" s="109">
        <v>0</v>
      </c>
    </row>
    <row r="95" spans="1:11" x14ac:dyDescent="0.25">
      <c r="A95" s="259" t="s">
        <v>384</v>
      </c>
      <c r="B95" s="259"/>
      <c r="C95" s="259"/>
      <c r="D95" s="259"/>
      <c r="E95" s="259"/>
      <c r="F95" s="259"/>
      <c r="G95" s="15">
        <v>84</v>
      </c>
      <c r="H95" s="109">
        <v>0</v>
      </c>
      <c r="I95" s="109">
        <v>0</v>
      </c>
      <c r="J95" s="109">
        <v>0</v>
      </c>
      <c r="K95" s="109">
        <v>0</v>
      </c>
    </row>
    <row r="96" spans="1:11" x14ac:dyDescent="0.25">
      <c r="A96" s="259" t="s">
        <v>385</v>
      </c>
      <c r="B96" s="259"/>
      <c r="C96" s="259"/>
      <c r="D96" s="259"/>
      <c r="E96" s="259"/>
      <c r="F96" s="259"/>
      <c r="G96" s="15">
        <v>85</v>
      </c>
      <c r="H96" s="109">
        <v>0</v>
      </c>
      <c r="I96" s="109">
        <v>0</v>
      </c>
      <c r="J96" s="109">
        <v>0</v>
      </c>
      <c r="K96" s="109">
        <v>0</v>
      </c>
    </row>
    <row r="97" spans="1:11" ht="26.25" customHeight="1" x14ac:dyDescent="0.25">
      <c r="A97" s="259" t="s">
        <v>386</v>
      </c>
      <c r="B97" s="259"/>
      <c r="C97" s="259"/>
      <c r="D97" s="259"/>
      <c r="E97" s="259"/>
      <c r="F97" s="259"/>
      <c r="G97" s="15">
        <v>86</v>
      </c>
      <c r="H97" s="109">
        <v>0</v>
      </c>
      <c r="I97" s="109">
        <v>0</v>
      </c>
      <c r="J97" s="109">
        <v>0</v>
      </c>
      <c r="K97" s="109">
        <v>0</v>
      </c>
    </row>
    <row r="98" spans="1:11" ht="25.5" customHeight="1" x14ac:dyDescent="0.25">
      <c r="A98" s="270" t="s">
        <v>437</v>
      </c>
      <c r="B98" s="270"/>
      <c r="C98" s="270"/>
      <c r="D98" s="270"/>
      <c r="E98" s="270"/>
      <c r="F98" s="270"/>
      <c r="G98" s="15">
        <v>87</v>
      </c>
      <c r="H98" s="126">
        <f>SUM(H99:H106)</f>
        <v>-17735241</v>
      </c>
      <c r="I98" s="126">
        <f>SUM(I99:I106)</f>
        <v>-16735031</v>
      </c>
      <c r="J98" s="126">
        <f t="shared" ref="J98:K98" si="10">SUM(J99:J106)</f>
        <v>-18568731</v>
      </c>
      <c r="K98" s="126">
        <f t="shared" si="10"/>
        <v>-18272620</v>
      </c>
    </row>
    <row r="99" spans="1:11" x14ac:dyDescent="0.25">
      <c r="A99" s="271" t="s">
        <v>160</v>
      </c>
      <c r="B99" s="271"/>
      <c r="C99" s="271"/>
      <c r="D99" s="271"/>
      <c r="E99" s="271"/>
      <c r="F99" s="271"/>
      <c r="G99" s="14">
        <v>88</v>
      </c>
      <c r="H99" s="109">
        <v>-17735241</v>
      </c>
      <c r="I99" s="109">
        <v>-16735031</v>
      </c>
      <c r="J99" s="109">
        <v>-18568731</v>
      </c>
      <c r="K99" s="109">
        <v>-18272620</v>
      </c>
    </row>
    <row r="100" spans="1:11" ht="36" customHeight="1" x14ac:dyDescent="0.25">
      <c r="A100" s="259" t="s">
        <v>387</v>
      </c>
      <c r="B100" s="259"/>
      <c r="C100" s="259"/>
      <c r="D100" s="259"/>
      <c r="E100" s="259"/>
      <c r="F100" s="259"/>
      <c r="G100" s="14">
        <v>89</v>
      </c>
      <c r="H100" s="109">
        <v>0</v>
      </c>
      <c r="I100" s="109">
        <v>0</v>
      </c>
      <c r="J100" s="109">
        <v>0</v>
      </c>
      <c r="K100" s="109">
        <v>0</v>
      </c>
    </row>
    <row r="101" spans="1:11" ht="22.2" customHeight="1" x14ac:dyDescent="0.25">
      <c r="A101" s="271" t="s">
        <v>161</v>
      </c>
      <c r="B101" s="271"/>
      <c r="C101" s="271"/>
      <c r="D101" s="271"/>
      <c r="E101" s="271"/>
      <c r="F101" s="271"/>
      <c r="G101" s="14">
        <v>90</v>
      </c>
      <c r="H101" s="109">
        <v>0</v>
      </c>
      <c r="I101" s="109">
        <v>0</v>
      </c>
      <c r="J101" s="109">
        <v>0</v>
      </c>
      <c r="K101" s="109">
        <v>0</v>
      </c>
    </row>
    <row r="102" spans="1:11" ht="22.2" customHeight="1" x14ac:dyDescent="0.25">
      <c r="A102" s="271" t="s">
        <v>162</v>
      </c>
      <c r="B102" s="271"/>
      <c r="C102" s="271"/>
      <c r="D102" s="271"/>
      <c r="E102" s="271"/>
      <c r="F102" s="271"/>
      <c r="G102" s="14">
        <v>91</v>
      </c>
      <c r="H102" s="109">
        <v>0</v>
      </c>
      <c r="I102" s="109">
        <v>0</v>
      </c>
      <c r="J102" s="109">
        <v>0</v>
      </c>
      <c r="K102" s="109">
        <v>0</v>
      </c>
    </row>
    <row r="103" spans="1:11" ht="22.2" customHeight="1" x14ac:dyDescent="0.25">
      <c r="A103" s="271" t="s">
        <v>163</v>
      </c>
      <c r="B103" s="271"/>
      <c r="C103" s="271"/>
      <c r="D103" s="271"/>
      <c r="E103" s="271"/>
      <c r="F103" s="271"/>
      <c r="G103" s="14">
        <v>92</v>
      </c>
      <c r="H103" s="109">
        <v>0</v>
      </c>
      <c r="I103" s="109">
        <v>0</v>
      </c>
      <c r="J103" s="109">
        <v>0</v>
      </c>
      <c r="K103" s="109">
        <v>0</v>
      </c>
    </row>
    <row r="104" spans="1:11" ht="12.75" customHeight="1" x14ac:dyDescent="0.25">
      <c r="A104" s="259" t="s">
        <v>388</v>
      </c>
      <c r="B104" s="259"/>
      <c r="C104" s="259"/>
      <c r="D104" s="259"/>
      <c r="E104" s="259"/>
      <c r="F104" s="259"/>
      <c r="G104" s="14">
        <v>93</v>
      </c>
      <c r="H104" s="109">
        <v>0</v>
      </c>
      <c r="I104" s="109">
        <v>0</v>
      </c>
      <c r="J104" s="109">
        <v>0</v>
      </c>
      <c r="K104" s="109">
        <v>0</v>
      </c>
    </row>
    <row r="105" spans="1:11" ht="26.25" customHeight="1" x14ac:dyDescent="0.25">
      <c r="A105" s="259" t="s">
        <v>389</v>
      </c>
      <c r="B105" s="259"/>
      <c r="C105" s="259"/>
      <c r="D105" s="259"/>
      <c r="E105" s="259"/>
      <c r="F105" s="259"/>
      <c r="G105" s="14">
        <v>94</v>
      </c>
      <c r="H105" s="109">
        <v>0</v>
      </c>
      <c r="I105" s="109">
        <v>0</v>
      </c>
      <c r="J105" s="109">
        <v>0</v>
      </c>
      <c r="K105" s="109">
        <v>0</v>
      </c>
    </row>
    <row r="106" spans="1:11" x14ac:dyDescent="0.25">
      <c r="A106" s="259" t="s">
        <v>390</v>
      </c>
      <c r="B106" s="259"/>
      <c r="C106" s="259"/>
      <c r="D106" s="259"/>
      <c r="E106" s="259"/>
      <c r="F106" s="259"/>
      <c r="G106" s="14">
        <v>95</v>
      </c>
      <c r="H106" s="109">
        <v>0</v>
      </c>
      <c r="I106" s="109">
        <v>0</v>
      </c>
      <c r="J106" s="109">
        <v>0</v>
      </c>
      <c r="K106" s="109">
        <v>0</v>
      </c>
    </row>
    <row r="107" spans="1:11" ht="24.75" customHeight="1" x14ac:dyDescent="0.25">
      <c r="A107" s="259" t="s">
        <v>391</v>
      </c>
      <c r="B107" s="259"/>
      <c r="C107" s="259"/>
      <c r="D107" s="259"/>
      <c r="E107" s="259"/>
      <c r="F107" s="259"/>
      <c r="G107" s="14">
        <v>96</v>
      </c>
      <c r="H107" s="109">
        <v>0</v>
      </c>
      <c r="I107" s="109">
        <v>0</v>
      </c>
      <c r="J107" s="109">
        <v>0</v>
      </c>
      <c r="K107" s="109">
        <v>0</v>
      </c>
    </row>
    <row r="108" spans="1:11" ht="22.95" customHeight="1" x14ac:dyDescent="0.25">
      <c r="A108" s="222" t="s">
        <v>438</v>
      </c>
      <c r="B108" s="222"/>
      <c r="C108" s="222"/>
      <c r="D108" s="222"/>
      <c r="E108" s="222"/>
      <c r="F108" s="222"/>
      <c r="G108" s="15">
        <v>97</v>
      </c>
      <c r="H108" s="126">
        <f>H91+H98-H107-H97</f>
        <v>-17735241</v>
      </c>
      <c r="I108" s="126">
        <f>I91+I98-I107-I97</f>
        <v>-16735031</v>
      </c>
      <c r="J108" s="126">
        <f t="shared" ref="J108:K108" si="11">J91+J98-J107-J97</f>
        <v>-18568731</v>
      </c>
      <c r="K108" s="126">
        <f t="shared" si="11"/>
        <v>-18272620</v>
      </c>
    </row>
    <row r="109" spans="1:11" ht="12.75" customHeight="1" x14ac:dyDescent="0.25">
      <c r="A109" s="222" t="s">
        <v>392</v>
      </c>
      <c r="B109" s="222"/>
      <c r="C109" s="222"/>
      <c r="D109" s="222"/>
      <c r="E109" s="222"/>
      <c r="F109" s="222"/>
      <c r="G109" s="15">
        <v>98</v>
      </c>
      <c r="H109" s="108">
        <f>H89+H108</f>
        <v>50393470</v>
      </c>
      <c r="I109" s="108">
        <f>I89+I108</f>
        <v>25741492</v>
      </c>
      <c r="J109" s="108">
        <f t="shared" ref="J109:K109" si="12">J89+J108</f>
        <v>45279775</v>
      </c>
      <c r="K109" s="108">
        <f t="shared" si="12"/>
        <v>3030078</v>
      </c>
    </row>
    <row r="110" spans="1:11" x14ac:dyDescent="0.25">
      <c r="A110" s="262" t="s">
        <v>164</v>
      </c>
      <c r="B110" s="262"/>
      <c r="C110" s="262"/>
      <c r="D110" s="262"/>
      <c r="E110" s="262"/>
      <c r="F110" s="262"/>
      <c r="G110" s="263"/>
      <c r="H110" s="263"/>
      <c r="I110" s="263"/>
      <c r="J110" s="264"/>
      <c r="K110" s="264"/>
    </row>
    <row r="111" spans="1:11" ht="12.75" customHeight="1" x14ac:dyDescent="0.25">
      <c r="A111" s="266" t="s">
        <v>393</v>
      </c>
      <c r="B111" s="266"/>
      <c r="C111" s="266"/>
      <c r="D111" s="266"/>
      <c r="E111" s="266"/>
      <c r="F111" s="266"/>
      <c r="G111" s="15">
        <v>99</v>
      </c>
      <c r="H111" s="108">
        <f>H112+H113</f>
        <v>50393470</v>
      </c>
      <c r="I111" s="108">
        <f>I112+I113</f>
        <v>25741492</v>
      </c>
      <c r="J111" s="108">
        <f>J112+J113</f>
        <v>45279775</v>
      </c>
      <c r="K111" s="108">
        <f>K112+K113</f>
        <v>3030078</v>
      </c>
    </row>
    <row r="112" spans="1:11" ht="12.75" customHeight="1" x14ac:dyDescent="0.25">
      <c r="A112" s="267" t="s">
        <v>113</v>
      </c>
      <c r="B112" s="267"/>
      <c r="C112" s="267"/>
      <c r="D112" s="267"/>
      <c r="E112" s="267"/>
      <c r="F112" s="267"/>
      <c r="G112" s="14">
        <v>100</v>
      </c>
      <c r="H112" s="109">
        <v>33420189</v>
      </c>
      <c r="I112" s="109">
        <v>13066900</v>
      </c>
      <c r="J112" s="109">
        <v>26882523</v>
      </c>
      <c r="K112" s="109">
        <v>-2791999</v>
      </c>
    </row>
    <row r="113" spans="1:11" ht="12.75" customHeight="1" x14ac:dyDescent="0.25">
      <c r="A113" s="267" t="s">
        <v>165</v>
      </c>
      <c r="B113" s="267"/>
      <c r="C113" s="267"/>
      <c r="D113" s="267"/>
      <c r="E113" s="267"/>
      <c r="F113" s="267"/>
      <c r="G113" s="14">
        <v>101</v>
      </c>
      <c r="H113" s="109">
        <v>16973281</v>
      </c>
      <c r="I113" s="109">
        <v>12674592</v>
      </c>
      <c r="J113" s="109">
        <f>+J87</f>
        <v>18397252</v>
      </c>
      <c r="K113" s="109">
        <v>5822077</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H44" sqref="H44: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2" t="s">
        <v>166</v>
      </c>
      <c r="B1" s="273"/>
      <c r="C1" s="273"/>
      <c r="D1" s="273"/>
      <c r="E1" s="273"/>
      <c r="F1" s="273"/>
      <c r="G1" s="273"/>
      <c r="H1" s="273"/>
      <c r="I1" s="273"/>
    </row>
    <row r="2" spans="1:9" x14ac:dyDescent="0.25">
      <c r="A2" s="274" t="s">
        <v>450</v>
      </c>
      <c r="B2" s="226"/>
      <c r="C2" s="226"/>
      <c r="D2" s="226"/>
      <c r="E2" s="226"/>
      <c r="F2" s="226"/>
      <c r="G2" s="226"/>
      <c r="H2" s="226"/>
      <c r="I2" s="226"/>
    </row>
    <row r="3" spans="1:9" x14ac:dyDescent="0.25">
      <c r="A3" s="276" t="s">
        <v>282</v>
      </c>
      <c r="B3" s="277"/>
      <c r="C3" s="277"/>
      <c r="D3" s="277"/>
      <c r="E3" s="277"/>
      <c r="F3" s="277"/>
      <c r="G3" s="277"/>
      <c r="H3" s="277"/>
      <c r="I3" s="277"/>
    </row>
    <row r="4" spans="1:9" x14ac:dyDescent="0.25">
      <c r="A4" s="275" t="s">
        <v>448</v>
      </c>
      <c r="B4" s="230"/>
      <c r="C4" s="230"/>
      <c r="D4" s="230"/>
      <c r="E4" s="230"/>
      <c r="F4" s="230"/>
      <c r="G4" s="230"/>
      <c r="H4" s="230"/>
      <c r="I4" s="231"/>
    </row>
    <row r="5" spans="1:9" ht="22.2" x14ac:dyDescent="0.25">
      <c r="A5" s="280" t="s">
        <v>2</v>
      </c>
      <c r="B5" s="235"/>
      <c r="C5" s="235"/>
      <c r="D5" s="235"/>
      <c r="E5" s="235"/>
      <c r="F5" s="235"/>
      <c r="G5" s="117" t="s">
        <v>103</v>
      </c>
      <c r="H5" s="118" t="s">
        <v>302</v>
      </c>
      <c r="I5" s="118" t="s">
        <v>279</v>
      </c>
    </row>
    <row r="6" spans="1:9" x14ac:dyDescent="0.25">
      <c r="A6" s="281">
        <v>1</v>
      </c>
      <c r="B6" s="235"/>
      <c r="C6" s="235"/>
      <c r="D6" s="235"/>
      <c r="E6" s="235"/>
      <c r="F6" s="235"/>
      <c r="G6" s="119">
        <v>2</v>
      </c>
      <c r="H6" s="118" t="s">
        <v>167</v>
      </c>
      <c r="I6" s="118" t="s">
        <v>168</v>
      </c>
    </row>
    <row r="7" spans="1:9" x14ac:dyDescent="0.25">
      <c r="A7" s="282" t="s">
        <v>169</v>
      </c>
      <c r="B7" s="282"/>
      <c r="C7" s="282"/>
      <c r="D7" s="282"/>
      <c r="E7" s="282"/>
      <c r="F7" s="282"/>
      <c r="G7" s="282"/>
      <c r="H7" s="282"/>
      <c r="I7" s="282"/>
    </row>
    <row r="8" spans="1:9" ht="12.75" customHeight="1" x14ac:dyDescent="0.25">
      <c r="A8" s="220" t="s">
        <v>170</v>
      </c>
      <c r="B8" s="220"/>
      <c r="C8" s="220"/>
      <c r="D8" s="220"/>
      <c r="E8" s="220"/>
      <c r="F8" s="220"/>
      <c r="G8" s="120">
        <v>1</v>
      </c>
      <c r="H8" s="121">
        <v>67121479</v>
      </c>
      <c r="I8" s="121">
        <v>74011965</v>
      </c>
    </row>
    <row r="9" spans="1:9" ht="12.75" customHeight="1" x14ac:dyDescent="0.25">
      <c r="A9" s="279" t="s">
        <v>171</v>
      </c>
      <c r="B9" s="279"/>
      <c r="C9" s="279"/>
      <c r="D9" s="279"/>
      <c r="E9" s="279"/>
      <c r="F9" s="279"/>
      <c r="G9" s="122">
        <v>2</v>
      </c>
      <c r="H9" s="123">
        <f>H10+H11+H12+H13+H14+H15+H16+H17</f>
        <v>50506287</v>
      </c>
      <c r="I9" s="123">
        <f>I10+I11+I12+I13+I14+I15+I16+I17</f>
        <v>78286142</v>
      </c>
    </row>
    <row r="10" spans="1:9" ht="12.75" customHeight="1" x14ac:dyDescent="0.25">
      <c r="A10" s="256" t="s">
        <v>172</v>
      </c>
      <c r="B10" s="256"/>
      <c r="C10" s="256"/>
      <c r="D10" s="256"/>
      <c r="E10" s="256"/>
      <c r="F10" s="256"/>
      <c r="G10" s="120">
        <v>3</v>
      </c>
      <c r="H10" s="121">
        <v>53088439</v>
      </c>
      <c r="I10" s="121">
        <v>59151346</v>
      </c>
    </row>
    <row r="11" spans="1:9" ht="22.2" customHeight="1" x14ac:dyDescent="0.25">
      <c r="A11" s="256" t="s">
        <v>173</v>
      </c>
      <c r="B11" s="256"/>
      <c r="C11" s="256"/>
      <c r="D11" s="256"/>
      <c r="E11" s="256"/>
      <c r="F11" s="256"/>
      <c r="G11" s="120">
        <v>4</v>
      </c>
      <c r="H11" s="121">
        <v>141016</v>
      </c>
      <c r="I11" s="121">
        <v>0</v>
      </c>
    </row>
    <row r="12" spans="1:9" ht="23.4" customHeight="1" x14ac:dyDescent="0.25">
      <c r="A12" s="256" t="s">
        <v>174</v>
      </c>
      <c r="B12" s="256"/>
      <c r="C12" s="256"/>
      <c r="D12" s="256"/>
      <c r="E12" s="256"/>
      <c r="F12" s="256"/>
      <c r="G12" s="120">
        <v>5</v>
      </c>
      <c r="H12" s="121">
        <v>0</v>
      </c>
      <c r="I12" s="121">
        <v>0</v>
      </c>
    </row>
    <row r="13" spans="1:9" ht="12.75" customHeight="1" x14ac:dyDescent="0.25">
      <c r="A13" s="256" t="s">
        <v>175</v>
      </c>
      <c r="B13" s="256"/>
      <c r="C13" s="256"/>
      <c r="D13" s="256"/>
      <c r="E13" s="256"/>
      <c r="F13" s="256"/>
      <c r="G13" s="120">
        <v>6</v>
      </c>
      <c r="H13" s="121">
        <v>-5431710</v>
      </c>
      <c r="I13" s="121">
        <v>-1892439</v>
      </c>
    </row>
    <row r="14" spans="1:9" ht="12.75" customHeight="1" x14ac:dyDescent="0.25">
      <c r="A14" s="256" t="s">
        <v>176</v>
      </c>
      <c r="B14" s="256"/>
      <c r="C14" s="256"/>
      <c r="D14" s="256"/>
      <c r="E14" s="256"/>
      <c r="F14" s="256"/>
      <c r="G14" s="120">
        <v>7</v>
      </c>
      <c r="H14" s="121">
        <v>1387529</v>
      </c>
      <c r="I14" s="121">
        <v>16529228</v>
      </c>
    </row>
    <row r="15" spans="1:9" ht="12.75" customHeight="1" x14ac:dyDescent="0.25">
      <c r="A15" s="256" t="s">
        <v>177</v>
      </c>
      <c r="B15" s="256"/>
      <c r="C15" s="256"/>
      <c r="D15" s="256"/>
      <c r="E15" s="256"/>
      <c r="F15" s="256"/>
      <c r="G15" s="120">
        <v>8</v>
      </c>
      <c r="H15" s="121">
        <v>0</v>
      </c>
      <c r="I15" s="121">
        <v>2259637</v>
      </c>
    </row>
    <row r="16" spans="1:9" ht="12.75" customHeight="1" x14ac:dyDescent="0.25">
      <c r="A16" s="256" t="s">
        <v>178</v>
      </c>
      <c r="B16" s="256"/>
      <c r="C16" s="256"/>
      <c r="D16" s="256"/>
      <c r="E16" s="256"/>
      <c r="F16" s="256"/>
      <c r="G16" s="120">
        <v>9</v>
      </c>
      <c r="H16" s="121">
        <v>0</v>
      </c>
      <c r="I16" s="121">
        <v>-448874</v>
      </c>
    </row>
    <row r="17" spans="1:9" ht="25.2" customHeight="1" x14ac:dyDescent="0.25">
      <c r="A17" s="256" t="s">
        <v>179</v>
      </c>
      <c r="B17" s="256"/>
      <c r="C17" s="256"/>
      <c r="D17" s="256"/>
      <c r="E17" s="256"/>
      <c r="F17" s="256"/>
      <c r="G17" s="120">
        <v>10</v>
      </c>
      <c r="H17" s="121">
        <v>1321013</v>
      </c>
      <c r="I17" s="121">
        <v>2687244</v>
      </c>
    </row>
    <row r="18" spans="1:9" ht="28.2" customHeight="1" x14ac:dyDescent="0.25">
      <c r="A18" s="278" t="s">
        <v>307</v>
      </c>
      <c r="B18" s="278"/>
      <c r="C18" s="278"/>
      <c r="D18" s="278"/>
      <c r="E18" s="278"/>
      <c r="F18" s="278"/>
      <c r="G18" s="122">
        <v>11</v>
      </c>
      <c r="H18" s="123">
        <f>H8+H9</f>
        <v>117627766</v>
      </c>
      <c r="I18" s="123">
        <f>I8+I9</f>
        <v>152298107</v>
      </c>
    </row>
    <row r="19" spans="1:9" ht="12.75" customHeight="1" x14ac:dyDescent="0.25">
      <c r="A19" s="279" t="s">
        <v>180</v>
      </c>
      <c r="B19" s="279"/>
      <c r="C19" s="279"/>
      <c r="D19" s="279"/>
      <c r="E19" s="279"/>
      <c r="F19" s="279"/>
      <c r="G19" s="122">
        <v>12</v>
      </c>
      <c r="H19" s="123">
        <f>H20+H21+H22+H23</f>
        <v>-16488617</v>
      </c>
      <c r="I19" s="123">
        <f>I20+I21+I22+I23</f>
        <v>-45965660</v>
      </c>
    </row>
    <row r="20" spans="1:9" ht="12.75" customHeight="1" x14ac:dyDescent="0.25">
      <c r="A20" s="256" t="s">
        <v>181</v>
      </c>
      <c r="B20" s="256"/>
      <c r="C20" s="256"/>
      <c r="D20" s="256"/>
      <c r="E20" s="256"/>
      <c r="F20" s="256"/>
      <c r="G20" s="120">
        <v>13</v>
      </c>
      <c r="H20" s="121">
        <v>-41809466</v>
      </c>
      <c r="I20" s="121">
        <v>15935368</v>
      </c>
    </row>
    <row r="21" spans="1:9" ht="12.75" customHeight="1" x14ac:dyDescent="0.25">
      <c r="A21" s="256" t="s">
        <v>182</v>
      </c>
      <c r="B21" s="256"/>
      <c r="C21" s="256"/>
      <c r="D21" s="256"/>
      <c r="E21" s="256"/>
      <c r="F21" s="256"/>
      <c r="G21" s="120">
        <v>14</v>
      </c>
      <c r="H21" s="121">
        <v>20814333</v>
      </c>
      <c r="I21" s="121">
        <v>-48495153</v>
      </c>
    </row>
    <row r="22" spans="1:9" ht="12.75" customHeight="1" x14ac:dyDescent="0.25">
      <c r="A22" s="256" t="s">
        <v>183</v>
      </c>
      <c r="B22" s="256"/>
      <c r="C22" s="256"/>
      <c r="D22" s="256"/>
      <c r="E22" s="256"/>
      <c r="F22" s="256"/>
      <c r="G22" s="120">
        <v>15</v>
      </c>
      <c r="H22" s="121">
        <v>970268</v>
      </c>
      <c r="I22" s="121">
        <v>-146595</v>
      </c>
    </row>
    <row r="23" spans="1:9" ht="12.75" customHeight="1" x14ac:dyDescent="0.25">
      <c r="A23" s="256" t="s">
        <v>184</v>
      </c>
      <c r="B23" s="256"/>
      <c r="C23" s="256"/>
      <c r="D23" s="256"/>
      <c r="E23" s="256"/>
      <c r="F23" s="256"/>
      <c r="G23" s="120">
        <v>16</v>
      </c>
      <c r="H23" s="121">
        <v>3536248</v>
      </c>
      <c r="I23" s="121">
        <v>-13259280</v>
      </c>
    </row>
    <row r="24" spans="1:9" ht="12.75" customHeight="1" x14ac:dyDescent="0.25">
      <c r="A24" s="278" t="s">
        <v>185</v>
      </c>
      <c r="B24" s="278"/>
      <c r="C24" s="278"/>
      <c r="D24" s="278"/>
      <c r="E24" s="278"/>
      <c r="F24" s="278"/>
      <c r="G24" s="122">
        <v>17</v>
      </c>
      <c r="H24" s="123">
        <f>H18+H19</f>
        <v>101139149</v>
      </c>
      <c r="I24" s="123">
        <f>I18+I19</f>
        <v>106332447</v>
      </c>
    </row>
    <row r="25" spans="1:9" ht="12.75" customHeight="1" x14ac:dyDescent="0.25">
      <c r="A25" s="220" t="s">
        <v>186</v>
      </c>
      <c r="B25" s="220"/>
      <c r="C25" s="220"/>
      <c r="D25" s="220"/>
      <c r="E25" s="220"/>
      <c r="F25" s="220"/>
      <c r="G25" s="120">
        <v>18</v>
      </c>
      <c r="H25" s="121">
        <v>0</v>
      </c>
      <c r="I25" s="121">
        <v>0</v>
      </c>
    </row>
    <row r="26" spans="1:9" ht="12.75" customHeight="1" x14ac:dyDescent="0.25">
      <c r="A26" s="220" t="s">
        <v>187</v>
      </c>
      <c r="B26" s="220"/>
      <c r="C26" s="220"/>
      <c r="D26" s="220"/>
      <c r="E26" s="220"/>
      <c r="F26" s="220"/>
      <c r="G26" s="120">
        <v>19</v>
      </c>
      <c r="H26" s="121">
        <v>-2956505</v>
      </c>
      <c r="I26" s="121">
        <v>-3163459</v>
      </c>
    </row>
    <row r="27" spans="1:9" ht="25.95" customHeight="1" x14ac:dyDescent="0.25">
      <c r="A27" s="283" t="s">
        <v>188</v>
      </c>
      <c r="B27" s="283"/>
      <c r="C27" s="283"/>
      <c r="D27" s="283"/>
      <c r="E27" s="283"/>
      <c r="F27" s="283"/>
      <c r="G27" s="122">
        <v>20</v>
      </c>
      <c r="H27" s="123">
        <f>H24+H25+H26</f>
        <v>98182644</v>
      </c>
      <c r="I27" s="123">
        <f>I24+I25+I26</f>
        <v>103168988</v>
      </c>
    </row>
    <row r="28" spans="1:9" x14ac:dyDescent="0.25">
      <c r="A28" s="282" t="s">
        <v>189</v>
      </c>
      <c r="B28" s="282"/>
      <c r="C28" s="282"/>
      <c r="D28" s="282"/>
      <c r="E28" s="282"/>
      <c r="F28" s="282"/>
      <c r="G28" s="282"/>
      <c r="H28" s="282"/>
      <c r="I28" s="282"/>
    </row>
    <row r="29" spans="1:9" ht="30.6" customHeight="1" x14ac:dyDescent="0.25">
      <c r="A29" s="220" t="s">
        <v>190</v>
      </c>
      <c r="B29" s="220"/>
      <c r="C29" s="220"/>
      <c r="D29" s="220"/>
      <c r="E29" s="220"/>
      <c r="F29" s="220"/>
      <c r="G29" s="120">
        <v>21</v>
      </c>
      <c r="H29" s="124">
        <v>0</v>
      </c>
      <c r="I29" s="124">
        <v>0</v>
      </c>
    </row>
    <row r="30" spans="1:9" ht="12.75" customHeight="1" x14ac:dyDescent="0.25">
      <c r="A30" s="220" t="s">
        <v>191</v>
      </c>
      <c r="B30" s="220"/>
      <c r="C30" s="220"/>
      <c r="D30" s="220"/>
      <c r="E30" s="220"/>
      <c r="F30" s="220"/>
      <c r="G30" s="120">
        <v>22</v>
      </c>
      <c r="H30" s="124">
        <v>1509391</v>
      </c>
      <c r="I30" s="124">
        <v>0</v>
      </c>
    </row>
    <row r="31" spans="1:9" ht="12.75" customHeight="1" x14ac:dyDescent="0.25">
      <c r="A31" s="220" t="s">
        <v>192</v>
      </c>
      <c r="B31" s="220"/>
      <c r="C31" s="220"/>
      <c r="D31" s="220"/>
      <c r="E31" s="220"/>
      <c r="F31" s="220"/>
      <c r="G31" s="120">
        <v>23</v>
      </c>
      <c r="H31" s="124">
        <v>0</v>
      </c>
      <c r="I31" s="124">
        <v>0</v>
      </c>
    </row>
    <row r="32" spans="1:9" ht="12.75" customHeight="1" x14ac:dyDescent="0.25">
      <c r="A32" s="220" t="s">
        <v>193</v>
      </c>
      <c r="B32" s="220"/>
      <c r="C32" s="220"/>
      <c r="D32" s="220"/>
      <c r="E32" s="220"/>
      <c r="F32" s="220"/>
      <c r="G32" s="120">
        <v>24</v>
      </c>
      <c r="H32" s="124">
        <v>0</v>
      </c>
      <c r="I32" s="124">
        <v>0</v>
      </c>
    </row>
    <row r="33" spans="1:9" ht="12.75" customHeight="1" x14ac:dyDescent="0.25">
      <c r="A33" s="220" t="s">
        <v>194</v>
      </c>
      <c r="B33" s="220"/>
      <c r="C33" s="220"/>
      <c r="D33" s="220"/>
      <c r="E33" s="220"/>
      <c r="F33" s="220"/>
      <c r="G33" s="120">
        <v>25</v>
      </c>
      <c r="H33" s="124">
        <v>0</v>
      </c>
      <c r="I33" s="124">
        <v>0</v>
      </c>
    </row>
    <row r="34" spans="1:9" ht="12.75" customHeight="1" x14ac:dyDescent="0.25">
      <c r="A34" s="220" t="s">
        <v>195</v>
      </c>
      <c r="B34" s="220"/>
      <c r="C34" s="220"/>
      <c r="D34" s="220"/>
      <c r="E34" s="220"/>
      <c r="F34" s="220"/>
      <c r="G34" s="120">
        <v>26</v>
      </c>
      <c r="H34" s="124">
        <v>32718350</v>
      </c>
      <c r="I34" s="124">
        <v>0</v>
      </c>
    </row>
    <row r="35" spans="1:9" ht="26.4" customHeight="1" x14ac:dyDescent="0.25">
      <c r="A35" s="278" t="s">
        <v>196</v>
      </c>
      <c r="B35" s="278"/>
      <c r="C35" s="278"/>
      <c r="D35" s="278"/>
      <c r="E35" s="278"/>
      <c r="F35" s="278"/>
      <c r="G35" s="122">
        <v>27</v>
      </c>
      <c r="H35" s="125">
        <f>H29+H30+H31+H32+H33+H34</f>
        <v>34227741</v>
      </c>
      <c r="I35" s="125">
        <f>I29+I30+I31+I32+I33+I34</f>
        <v>0</v>
      </c>
    </row>
    <row r="36" spans="1:9" ht="22.95" customHeight="1" x14ac:dyDescent="0.25">
      <c r="A36" s="220" t="s">
        <v>197</v>
      </c>
      <c r="B36" s="220"/>
      <c r="C36" s="220"/>
      <c r="D36" s="220"/>
      <c r="E36" s="220"/>
      <c r="F36" s="220"/>
      <c r="G36" s="120">
        <v>28</v>
      </c>
      <c r="H36" s="124">
        <v>-38913115</v>
      </c>
      <c r="I36" s="124">
        <v>-59139635</v>
      </c>
    </row>
    <row r="37" spans="1:9" ht="12.75" customHeight="1" x14ac:dyDescent="0.25">
      <c r="A37" s="220" t="s">
        <v>198</v>
      </c>
      <c r="B37" s="220"/>
      <c r="C37" s="220"/>
      <c r="D37" s="220"/>
      <c r="E37" s="220"/>
      <c r="F37" s="220"/>
      <c r="G37" s="120">
        <v>29</v>
      </c>
      <c r="H37" s="124">
        <v>-506850</v>
      </c>
      <c r="I37" s="124">
        <v>0</v>
      </c>
    </row>
    <row r="38" spans="1:9" ht="12.75" customHeight="1" x14ac:dyDescent="0.25">
      <c r="A38" s="220" t="s">
        <v>199</v>
      </c>
      <c r="B38" s="220"/>
      <c r="C38" s="220"/>
      <c r="D38" s="220"/>
      <c r="E38" s="220"/>
      <c r="F38" s="220"/>
      <c r="G38" s="120">
        <v>30</v>
      </c>
      <c r="H38" s="124">
        <v>0</v>
      </c>
      <c r="I38" s="124">
        <v>-2646708</v>
      </c>
    </row>
    <row r="39" spans="1:9" ht="12.75" customHeight="1" x14ac:dyDescent="0.25">
      <c r="A39" s="220" t="s">
        <v>200</v>
      </c>
      <c r="B39" s="220"/>
      <c r="C39" s="220"/>
      <c r="D39" s="220"/>
      <c r="E39" s="220"/>
      <c r="F39" s="220"/>
      <c r="G39" s="120">
        <v>31</v>
      </c>
      <c r="H39" s="124">
        <v>0</v>
      </c>
      <c r="I39" s="124">
        <v>0</v>
      </c>
    </row>
    <row r="40" spans="1:9" ht="12.75" customHeight="1" x14ac:dyDescent="0.25">
      <c r="A40" s="220" t="s">
        <v>201</v>
      </c>
      <c r="B40" s="220"/>
      <c r="C40" s="220"/>
      <c r="D40" s="220"/>
      <c r="E40" s="220"/>
      <c r="F40" s="220"/>
      <c r="G40" s="120">
        <v>32</v>
      </c>
      <c r="H40" s="124">
        <v>0</v>
      </c>
      <c r="I40" s="124">
        <v>0</v>
      </c>
    </row>
    <row r="41" spans="1:9" ht="24" customHeight="1" x14ac:dyDescent="0.25">
      <c r="A41" s="278" t="s">
        <v>202</v>
      </c>
      <c r="B41" s="278"/>
      <c r="C41" s="278"/>
      <c r="D41" s="278"/>
      <c r="E41" s="278"/>
      <c r="F41" s="278"/>
      <c r="G41" s="122">
        <v>33</v>
      </c>
      <c r="H41" s="125">
        <f>H36+H37+H38+H39+H40</f>
        <v>-39419965</v>
      </c>
      <c r="I41" s="125">
        <f>I36+I37+I38+I39+I40</f>
        <v>-61786343</v>
      </c>
    </row>
    <row r="42" spans="1:9" ht="29.4" customHeight="1" x14ac:dyDescent="0.25">
      <c r="A42" s="283" t="s">
        <v>203</v>
      </c>
      <c r="B42" s="283"/>
      <c r="C42" s="283"/>
      <c r="D42" s="283"/>
      <c r="E42" s="283"/>
      <c r="F42" s="283"/>
      <c r="G42" s="122">
        <v>34</v>
      </c>
      <c r="H42" s="125">
        <f>H35+H41</f>
        <v>-5192224</v>
      </c>
      <c r="I42" s="125">
        <f>I35+I41</f>
        <v>-61786343</v>
      </c>
    </row>
    <row r="43" spans="1:9" x14ac:dyDescent="0.25">
      <c r="A43" s="282" t="s">
        <v>204</v>
      </c>
      <c r="B43" s="282"/>
      <c r="C43" s="282"/>
      <c r="D43" s="282"/>
      <c r="E43" s="282"/>
      <c r="F43" s="282"/>
      <c r="G43" s="282"/>
      <c r="H43" s="282"/>
      <c r="I43" s="282"/>
    </row>
    <row r="44" spans="1:9" ht="12.75" customHeight="1" x14ac:dyDescent="0.25">
      <c r="A44" s="220" t="s">
        <v>205</v>
      </c>
      <c r="B44" s="220"/>
      <c r="C44" s="220"/>
      <c r="D44" s="220"/>
      <c r="E44" s="220"/>
      <c r="F44" s="220"/>
      <c r="G44" s="120">
        <v>35</v>
      </c>
      <c r="H44" s="124">
        <v>0</v>
      </c>
      <c r="I44" s="124">
        <v>0</v>
      </c>
    </row>
    <row r="45" spans="1:9" ht="25.2" customHeight="1" x14ac:dyDescent="0.25">
      <c r="A45" s="220" t="s">
        <v>206</v>
      </c>
      <c r="B45" s="220"/>
      <c r="C45" s="220"/>
      <c r="D45" s="220"/>
      <c r="E45" s="220"/>
      <c r="F45" s="220"/>
      <c r="G45" s="120">
        <v>36</v>
      </c>
      <c r="H45" s="124">
        <v>0</v>
      </c>
      <c r="I45" s="124">
        <v>104234224</v>
      </c>
    </row>
    <row r="46" spans="1:9" ht="12.75" customHeight="1" x14ac:dyDescent="0.25">
      <c r="A46" s="220" t="s">
        <v>207</v>
      </c>
      <c r="B46" s="220"/>
      <c r="C46" s="220"/>
      <c r="D46" s="220"/>
      <c r="E46" s="220"/>
      <c r="F46" s="220"/>
      <c r="G46" s="120">
        <v>37</v>
      </c>
      <c r="H46" s="124">
        <v>55053702</v>
      </c>
      <c r="I46" s="124">
        <v>161913984</v>
      </c>
    </row>
    <row r="47" spans="1:9" ht="12.75" customHeight="1" x14ac:dyDescent="0.25">
      <c r="A47" s="220" t="s">
        <v>208</v>
      </c>
      <c r="B47" s="220"/>
      <c r="C47" s="220"/>
      <c r="D47" s="220"/>
      <c r="E47" s="220"/>
      <c r="F47" s="220"/>
      <c r="G47" s="120">
        <v>38</v>
      </c>
      <c r="H47" s="124">
        <v>0</v>
      </c>
      <c r="I47" s="124">
        <v>0</v>
      </c>
    </row>
    <row r="48" spans="1:9" ht="22.2" customHeight="1" x14ac:dyDescent="0.25">
      <c r="A48" s="278" t="s">
        <v>209</v>
      </c>
      <c r="B48" s="278"/>
      <c r="C48" s="278"/>
      <c r="D48" s="278"/>
      <c r="E48" s="278"/>
      <c r="F48" s="278"/>
      <c r="G48" s="122">
        <v>39</v>
      </c>
      <c r="H48" s="125">
        <f>H44+H45+H46+H47</f>
        <v>55053702</v>
      </c>
      <c r="I48" s="125">
        <f>I44+I45+I46+I47</f>
        <v>266148208</v>
      </c>
    </row>
    <row r="49" spans="1:9" ht="24.6" customHeight="1" x14ac:dyDescent="0.25">
      <c r="A49" s="220" t="s">
        <v>306</v>
      </c>
      <c r="B49" s="220"/>
      <c r="C49" s="220"/>
      <c r="D49" s="220"/>
      <c r="E49" s="220"/>
      <c r="F49" s="220"/>
      <c r="G49" s="120">
        <v>40</v>
      </c>
      <c r="H49" s="124">
        <v>-63365355</v>
      </c>
      <c r="I49" s="124">
        <v>-81939956</v>
      </c>
    </row>
    <row r="50" spans="1:9" ht="12.75" customHeight="1" x14ac:dyDescent="0.25">
      <c r="A50" s="220" t="s">
        <v>210</v>
      </c>
      <c r="B50" s="220"/>
      <c r="C50" s="220"/>
      <c r="D50" s="220"/>
      <c r="E50" s="220"/>
      <c r="F50" s="220"/>
      <c r="G50" s="120">
        <v>41</v>
      </c>
      <c r="H50" s="124">
        <v>0</v>
      </c>
      <c r="I50" s="124">
        <v>-7859332</v>
      </c>
    </row>
    <row r="51" spans="1:9" ht="12.75" customHeight="1" x14ac:dyDescent="0.25">
      <c r="A51" s="220" t="s">
        <v>211</v>
      </c>
      <c r="B51" s="220"/>
      <c r="C51" s="220"/>
      <c r="D51" s="220"/>
      <c r="E51" s="220"/>
      <c r="F51" s="220"/>
      <c r="G51" s="120">
        <v>42</v>
      </c>
      <c r="H51" s="124">
        <v>-20839200</v>
      </c>
      <c r="I51" s="124">
        <v>-16405702</v>
      </c>
    </row>
    <row r="52" spans="1:9" ht="22.95" customHeight="1" x14ac:dyDescent="0.25">
      <c r="A52" s="220" t="s">
        <v>212</v>
      </c>
      <c r="B52" s="220"/>
      <c r="C52" s="220"/>
      <c r="D52" s="220"/>
      <c r="E52" s="220"/>
      <c r="F52" s="220"/>
      <c r="G52" s="120">
        <v>43</v>
      </c>
      <c r="H52" s="124">
        <v>0</v>
      </c>
      <c r="I52" s="124">
        <v>0</v>
      </c>
    </row>
    <row r="53" spans="1:9" ht="12.75" customHeight="1" x14ac:dyDescent="0.25">
      <c r="A53" s="220" t="s">
        <v>213</v>
      </c>
      <c r="B53" s="220"/>
      <c r="C53" s="220"/>
      <c r="D53" s="220"/>
      <c r="E53" s="220"/>
      <c r="F53" s="220"/>
      <c r="G53" s="120">
        <v>44</v>
      </c>
      <c r="H53" s="124">
        <v>-14872612</v>
      </c>
      <c r="I53" s="124">
        <v>-13833205</v>
      </c>
    </row>
    <row r="54" spans="1:9" ht="30.6" customHeight="1" x14ac:dyDescent="0.25">
      <c r="A54" s="278" t="s">
        <v>214</v>
      </c>
      <c r="B54" s="278"/>
      <c r="C54" s="278"/>
      <c r="D54" s="278"/>
      <c r="E54" s="278"/>
      <c r="F54" s="278"/>
      <c r="G54" s="122">
        <v>45</v>
      </c>
      <c r="H54" s="125">
        <f>H49+H50+H51+H52+H53</f>
        <v>-99077167</v>
      </c>
      <c r="I54" s="125">
        <f>I49+I50+I51+I52+I53</f>
        <v>-120038195</v>
      </c>
    </row>
    <row r="55" spans="1:9" ht="29.4" customHeight="1" x14ac:dyDescent="0.25">
      <c r="A55" s="283" t="s">
        <v>215</v>
      </c>
      <c r="B55" s="283"/>
      <c r="C55" s="283"/>
      <c r="D55" s="283"/>
      <c r="E55" s="283"/>
      <c r="F55" s="283"/>
      <c r="G55" s="122">
        <v>46</v>
      </c>
      <c r="H55" s="125">
        <f>H48+H54</f>
        <v>-44023465</v>
      </c>
      <c r="I55" s="125">
        <f>I48+I54</f>
        <v>146110013</v>
      </c>
    </row>
    <row r="56" spans="1:9" x14ac:dyDescent="0.25">
      <c r="A56" s="220" t="s">
        <v>216</v>
      </c>
      <c r="B56" s="220"/>
      <c r="C56" s="220"/>
      <c r="D56" s="220"/>
      <c r="E56" s="220"/>
      <c r="F56" s="220"/>
      <c r="G56" s="120">
        <v>47</v>
      </c>
      <c r="H56" s="124">
        <v>0</v>
      </c>
      <c r="I56" s="124">
        <v>0</v>
      </c>
    </row>
    <row r="57" spans="1:9" ht="26.4" customHeight="1" x14ac:dyDescent="0.25">
      <c r="A57" s="283" t="s">
        <v>217</v>
      </c>
      <c r="B57" s="283"/>
      <c r="C57" s="283"/>
      <c r="D57" s="283"/>
      <c r="E57" s="283"/>
      <c r="F57" s="283"/>
      <c r="G57" s="122">
        <v>48</v>
      </c>
      <c r="H57" s="125">
        <f>H27+H42+H55+H56</f>
        <v>48966955</v>
      </c>
      <c r="I57" s="125">
        <f>I27+I42+I55+I56</f>
        <v>187492658</v>
      </c>
    </row>
    <row r="58" spans="1:9" x14ac:dyDescent="0.25">
      <c r="A58" s="284" t="s">
        <v>218</v>
      </c>
      <c r="B58" s="284"/>
      <c r="C58" s="284"/>
      <c r="D58" s="284"/>
      <c r="E58" s="284"/>
      <c r="F58" s="284"/>
      <c r="G58" s="120">
        <v>49</v>
      </c>
      <c r="H58" s="124">
        <v>110303960</v>
      </c>
      <c r="I58" s="124">
        <v>159270915</v>
      </c>
    </row>
    <row r="59" spans="1:9" ht="31.2" customHeight="1" x14ac:dyDescent="0.25">
      <c r="A59" s="283" t="s">
        <v>219</v>
      </c>
      <c r="B59" s="283"/>
      <c r="C59" s="283"/>
      <c r="D59" s="283"/>
      <c r="E59" s="283"/>
      <c r="F59" s="283"/>
      <c r="G59" s="122">
        <v>50</v>
      </c>
      <c r="H59" s="125">
        <f>H57+H58</f>
        <v>159270915</v>
      </c>
      <c r="I59" s="125">
        <f>I57+I58</f>
        <v>346763573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2" sqref="A12:F1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2" t="s">
        <v>220</v>
      </c>
      <c r="B1" s="273"/>
      <c r="C1" s="273"/>
      <c r="D1" s="273"/>
      <c r="E1" s="273"/>
      <c r="F1" s="273"/>
      <c r="G1" s="273"/>
      <c r="H1" s="273"/>
      <c r="I1" s="273"/>
    </row>
    <row r="2" spans="1:9" ht="12.75" customHeight="1" x14ac:dyDescent="0.25">
      <c r="A2" s="274" t="s">
        <v>449</v>
      </c>
      <c r="B2" s="226"/>
      <c r="C2" s="226"/>
      <c r="D2" s="226"/>
      <c r="E2" s="226"/>
      <c r="F2" s="226"/>
      <c r="G2" s="226"/>
      <c r="H2" s="226"/>
      <c r="I2" s="226"/>
    </row>
    <row r="3" spans="1:9" x14ac:dyDescent="0.25">
      <c r="A3" s="298" t="s">
        <v>282</v>
      </c>
      <c r="B3" s="299"/>
      <c r="C3" s="299"/>
      <c r="D3" s="299"/>
      <c r="E3" s="299"/>
      <c r="F3" s="299"/>
      <c r="G3" s="299"/>
      <c r="H3" s="299"/>
      <c r="I3" s="299"/>
    </row>
    <row r="4" spans="1:9" x14ac:dyDescent="0.25">
      <c r="A4" s="275" t="s">
        <v>448</v>
      </c>
      <c r="B4" s="230"/>
      <c r="C4" s="230"/>
      <c r="D4" s="230"/>
      <c r="E4" s="230"/>
      <c r="F4" s="230"/>
      <c r="G4" s="230"/>
      <c r="H4" s="230"/>
      <c r="I4" s="231"/>
    </row>
    <row r="5" spans="1:9" ht="22.8" thickBot="1" x14ac:dyDescent="0.3">
      <c r="A5" s="285" t="s">
        <v>2</v>
      </c>
      <c r="B5" s="286"/>
      <c r="C5" s="286"/>
      <c r="D5" s="286"/>
      <c r="E5" s="286"/>
      <c r="F5" s="287"/>
      <c r="G5" s="18" t="s">
        <v>103</v>
      </c>
      <c r="H5" s="26" t="s">
        <v>302</v>
      </c>
      <c r="I5" s="26" t="s">
        <v>279</v>
      </c>
    </row>
    <row r="6" spans="1:9" x14ac:dyDescent="0.25">
      <c r="A6" s="302">
        <v>1</v>
      </c>
      <c r="B6" s="303"/>
      <c r="C6" s="303"/>
      <c r="D6" s="303"/>
      <c r="E6" s="303"/>
      <c r="F6" s="304"/>
      <c r="G6" s="19">
        <v>2</v>
      </c>
      <c r="H6" s="27" t="s">
        <v>167</v>
      </c>
      <c r="I6" s="27" t="s">
        <v>168</v>
      </c>
    </row>
    <row r="7" spans="1:9" x14ac:dyDescent="0.25">
      <c r="A7" s="292" t="s">
        <v>169</v>
      </c>
      <c r="B7" s="293"/>
      <c r="C7" s="293"/>
      <c r="D7" s="293"/>
      <c r="E7" s="293"/>
      <c r="F7" s="293"/>
      <c r="G7" s="293"/>
      <c r="H7" s="293"/>
      <c r="I7" s="294"/>
    </row>
    <row r="8" spans="1:9" x14ac:dyDescent="0.25">
      <c r="A8" s="296" t="s">
        <v>221</v>
      </c>
      <c r="B8" s="296"/>
      <c r="C8" s="296"/>
      <c r="D8" s="296"/>
      <c r="E8" s="296"/>
      <c r="F8" s="296"/>
      <c r="G8" s="20">
        <v>1</v>
      </c>
      <c r="H8" s="29">
        <v>0</v>
      </c>
      <c r="I8" s="29">
        <v>0</v>
      </c>
    </row>
    <row r="9" spans="1:9" x14ac:dyDescent="0.25">
      <c r="A9" s="289" t="s">
        <v>222</v>
      </c>
      <c r="B9" s="289"/>
      <c r="C9" s="289"/>
      <c r="D9" s="289"/>
      <c r="E9" s="289"/>
      <c r="F9" s="289"/>
      <c r="G9" s="21">
        <v>2</v>
      </c>
      <c r="H9" s="29">
        <v>0</v>
      </c>
      <c r="I9" s="29">
        <v>0</v>
      </c>
    </row>
    <row r="10" spans="1:9" x14ac:dyDescent="0.25">
      <c r="A10" s="289" t="s">
        <v>223</v>
      </c>
      <c r="B10" s="289"/>
      <c r="C10" s="289"/>
      <c r="D10" s="289"/>
      <c r="E10" s="289"/>
      <c r="F10" s="289"/>
      <c r="G10" s="21">
        <v>3</v>
      </c>
      <c r="H10" s="29">
        <v>0</v>
      </c>
      <c r="I10" s="29">
        <v>0</v>
      </c>
    </row>
    <row r="11" spans="1:9" x14ac:dyDescent="0.25">
      <c r="A11" s="289" t="s">
        <v>224</v>
      </c>
      <c r="B11" s="289"/>
      <c r="C11" s="289"/>
      <c r="D11" s="289"/>
      <c r="E11" s="289"/>
      <c r="F11" s="289"/>
      <c r="G11" s="21">
        <v>4</v>
      </c>
      <c r="H11" s="29">
        <v>0</v>
      </c>
      <c r="I11" s="29">
        <v>0</v>
      </c>
    </row>
    <row r="12" spans="1:9" x14ac:dyDescent="0.25">
      <c r="A12" s="289" t="s">
        <v>394</v>
      </c>
      <c r="B12" s="289"/>
      <c r="C12" s="289"/>
      <c r="D12" s="289"/>
      <c r="E12" s="289"/>
      <c r="F12" s="289"/>
      <c r="G12" s="21">
        <v>5</v>
      </c>
      <c r="H12" s="29">
        <v>0</v>
      </c>
      <c r="I12" s="29">
        <v>0</v>
      </c>
    </row>
    <row r="13" spans="1:9" x14ac:dyDescent="0.25">
      <c r="A13" s="297" t="s">
        <v>395</v>
      </c>
      <c r="B13" s="297"/>
      <c r="C13" s="297"/>
      <c r="D13" s="297"/>
      <c r="E13" s="297"/>
      <c r="F13" s="297"/>
      <c r="G13" s="110">
        <v>6</v>
      </c>
      <c r="H13" s="113">
        <f>SUM(H8:H12)</f>
        <v>0</v>
      </c>
      <c r="I13" s="113">
        <f>SUM(I8:I12)</f>
        <v>0</v>
      </c>
    </row>
    <row r="14" spans="1:9" ht="12.75" customHeight="1" x14ac:dyDescent="0.25">
      <c r="A14" s="289" t="s">
        <v>396</v>
      </c>
      <c r="B14" s="289"/>
      <c r="C14" s="289"/>
      <c r="D14" s="289"/>
      <c r="E14" s="289"/>
      <c r="F14" s="289"/>
      <c r="G14" s="21">
        <v>7</v>
      </c>
      <c r="H14" s="29">
        <v>0</v>
      </c>
      <c r="I14" s="29">
        <v>0</v>
      </c>
    </row>
    <row r="15" spans="1:9" ht="12.75" customHeight="1" x14ac:dyDescent="0.25">
      <c r="A15" s="289" t="s">
        <v>397</v>
      </c>
      <c r="B15" s="289"/>
      <c r="C15" s="289"/>
      <c r="D15" s="289"/>
      <c r="E15" s="289"/>
      <c r="F15" s="289"/>
      <c r="G15" s="21">
        <v>8</v>
      </c>
      <c r="H15" s="29">
        <v>0</v>
      </c>
      <c r="I15" s="29">
        <v>0</v>
      </c>
    </row>
    <row r="16" spans="1:9" ht="12.75" customHeight="1" x14ac:dyDescent="0.25">
      <c r="A16" s="289" t="s">
        <v>398</v>
      </c>
      <c r="B16" s="289"/>
      <c r="C16" s="289"/>
      <c r="D16" s="289"/>
      <c r="E16" s="289"/>
      <c r="F16" s="289"/>
      <c r="G16" s="21">
        <v>9</v>
      </c>
      <c r="H16" s="29">
        <v>0</v>
      </c>
      <c r="I16" s="29">
        <v>0</v>
      </c>
    </row>
    <row r="17" spans="1:9" ht="12.75" customHeight="1" x14ac:dyDescent="0.25">
      <c r="A17" s="289" t="s">
        <v>399</v>
      </c>
      <c r="B17" s="289"/>
      <c r="C17" s="289"/>
      <c r="D17" s="289"/>
      <c r="E17" s="289"/>
      <c r="F17" s="289"/>
      <c r="G17" s="21">
        <v>10</v>
      </c>
      <c r="H17" s="29">
        <v>0</v>
      </c>
      <c r="I17" s="29">
        <v>0</v>
      </c>
    </row>
    <row r="18" spans="1:9" ht="12.75" customHeight="1" x14ac:dyDescent="0.25">
      <c r="A18" s="289" t="s">
        <v>400</v>
      </c>
      <c r="B18" s="289"/>
      <c r="C18" s="289"/>
      <c r="D18" s="289"/>
      <c r="E18" s="289"/>
      <c r="F18" s="289"/>
      <c r="G18" s="21">
        <v>11</v>
      </c>
      <c r="H18" s="29">
        <v>0</v>
      </c>
      <c r="I18" s="29">
        <v>0</v>
      </c>
    </row>
    <row r="19" spans="1:9" ht="12.75" customHeight="1" x14ac:dyDescent="0.25">
      <c r="A19" s="289" t="s">
        <v>401</v>
      </c>
      <c r="B19" s="289"/>
      <c r="C19" s="289"/>
      <c r="D19" s="289"/>
      <c r="E19" s="289"/>
      <c r="F19" s="289"/>
      <c r="G19" s="21">
        <v>12</v>
      </c>
      <c r="H19" s="29">
        <v>0</v>
      </c>
      <c r="I19" s="29">
        <v>0</v>
      </c>
    </row>
    <row r="20" spans="1:9" ht="26.25" customHeight="1" x14ac:dyDescent="0.25">
      <c r="A20" s="297" t="s">
        <v>402</v>
      </c>
      <c r="B20" s="297"/>
      <c r="C20" s="297"/>
      <c r="D20" s="297"/>
      <c r="E20" s="297"/>
      <c r="F20" s="297"/>
      <c r="G20" s="110">
        <v>13</v>
      </c>
      <c r="H20" s="113">
        <f>SUM(H14:H19)</f>
        <v>0</v>
      </c>
      <c r="I20" s="113">
        <f>SUM(I14:I19)</f>
        <v>0</v>
      </c>
    </row>
    <row r="21" spans="1:9" ht="27.6" customHeight="1" x14ac:dyDescent="0.25">
      <c r="A21" s="295" t="s">
        <v>403</v>
      </c>
      <c r="B21" s="295"/>
      <c r="C21" s="295"/>
      <c r="D21" s="295"/>
      <c r="E21" s="295"/>
      <c r="F21" s="295"/>
      <c r="G21" s="111">
        <v>14</v>
      </c>
      <c r="H21" s="30">
        <f>H13+H20</f>
        <v>0</v>
      </c>
      <c r="I21" s="30">
        <f>I13+I20</f>
        <v>0</v>
      </c>
    </row>
    <row r="22" spans="1:9" x14ac:dyDescent="0.25">
      <c r="A22" s="292" t="s">
        <v>189</v>
      </c>
      <c r="B22" s="293"/>
      <c r="C22" s="293"/>
      <c r="D22" s="293"/>
      <c r="E22" s="293"/>
      <c r="F22" s="293"/>
      <c r="G22" s="293"/>
      <c r="H22" s="293"/>
      <c r="I22" s="294"/>
    </row>
    <row r="23" spans="1:9" ht="26.4" customHeight="1" x14ac:dyDescent="0.25">
      <c r="A23" s="296" t="s">
        <v>225</v>
      </c>
      <c r="B23" s="296"/>
      <c r="C23" s="296"/>
      <c r="D23" s="296"/>
      <c r="E23" s="296"/>
      <c r="F23" s="296"/>
      <c r="G23" s="20">
        <v>15</v>
      </c>
      <c r="H23" s="29">
        <v>0</v>
      </c>
      <c r="I23" s="29">
        <v>0</v>
      </c>
    </row>
    <row r="24" spans="1:9" ht="12.75" customHeight="1" x14ac:dyDescent="0.25">
      <c r="A24" s="289" t="s">
        <v>226</v>
      </c>
      <c r="B24" s="289"/>
      <c r="C24" s="289"/>
      <c r="D24" s="289"/>
      <c r="E24" s="289"/>
      <c r="F24" s="289"/>
      <c r="G24" s="20">
        <v>16</v>
      </c>
      <c r="H24" s="29">
        <v>0</v>
      </c>
      <c r="I24" s="29">
        <v>0</v>
      </c>
    </row>
    <row r="25" spans="1:9" ht="12.75" customHeight="1" x14ac:dyDescent="0.25">
      <c r="A25" s="289" t="s">
        <v>227</v>
      </c>
      <c r="B25" s="289"/>
      <c r="C25" s="289"/>
      <c r="D25" s="289"/>
      <c r="E25" s="289"/>
      <c r="F25" s="289"/>
      <c r="G25" s="20">
        <v>17</v>
      </c>
      <c r="H25" s="29">
        <v>0</v>
      </c>
      <c r="I25" s="29">
        <v>0</v>
      </c>
    </row>
    <row r="26" spans="1:9" ht="12.75" customHeight="1" x14ac:dyDescent="0.25">
      <c r="A26" s="289" t="s">
        <v>228</v>
      </c>
      <c r="B26" s="289"/>
      <c r="C26" s="289"/>
      <c r="D26" s="289"/>
      <c r="E26" s="289"/>
      <c r="F26" s="289"/>
      <c r="G26" s="20">
        <v>18</v>
      </c>
      <c r="H26" s="29">
        <v>0</v>
      </c>
      <c r="I26" s="29">
        <v>0</v>
      </c>
    </row>
    <row r="27" spans="1:9" ht="12.75" customHeight="1" x14ac:dyDescent="0.25">
      <c r="A27" s="289" t="s">
        <v>229</v>
      </c>
      <c r="B27" s="289"/>
      <c r="C27" s="289"/>
      <c r="D27" s="289"/>
      <c r="E27" s="289"/>
      <c r="F27" s="289"/>
      <c r="G27" s="20">
        <v>19</v>
      </c>
      <c r="H27" s="29">
        <v>0</v>
      </c>
      <c r="I27" s="29">
        <v>0</v>
      </c>
    </row>
    <row r="28" spans="1:9" ht="12.75" customHeight="1" x14ac:dyDescent="0.25">
      <c r="A28" s="289" t="s">
        <v>230</v>
      </c>
      <c r="B28" s="289"/>
      <c r="C28" s="289"/>
      <c r="D28" s="289"/>
      <c r="E28" s="289"/>
      <c r="F28" s="289"/>
      <c r="G28" s="20">
        <v>20</v>
      </c>
      <c r="H28" s="29">
        <v>0</v>
      </c>
      <c r="I28" s="29">
        <v>0</v>
      </c>
    </row>
    <row r="29" spans="1:9" ht="24" customHeight="1" x14ac:dyDescent="0.25">
      <c r="A29" s="290" t="s">
        <v>404</v>
      </c>
      <c r="B29" s="290"/>
      <c r="C29" s="290"/>
      <c r="D29" s="290"/>
      <c r="E29" s="290"/>
      <c r="F29" s="290"/>
      <c r="G29" s="110">
        <v>21</v>
      </c>
      <c r="H29" s="114">
        <f>SUM(H23:H28)</f>
        <v>0</v>
      </c>
      <c r="I29" s="114">
        <f>SUM(I23:I28)</f>
        <v>0</v>
      </c>
    </row>
    <row r="30" spans="1:9" ht="27" customHeight="1" x14ac:dyDescent="0.25">
      <c r="A30" s="289" t="s">
        <v>231</v>
      </c>
      <c r="B30" s="289"/>
      <c r="C30" s="289"/>
      <c r="D30" s="289"/>
      <c r="E30" s="289"/>
      <c r="F30" s="289"/>
      <c r="G30" s="21">
        <v>22</v>
      </c>
      <c r="H30" s="29">
        <v>0</v>
      </c>
      <c r="I30" s="29">
        <v>0</v>
      </c>
    </row>
    <row r="31" spans="1:9" ht="12.75" customHeight="1" x14ac:dyDescent="0.25">
      <c r="A31" s="289" t="s">
        <v>232</v>
      </c>
      <c r="B31" s="289"/>
      <c r="C31" s="289"/>
      <c r="D31" s="289"/>
      <c r="E31" s="289"/>
      <c r="F31" s="289"/>
      <c r="G31" s="21">
        <v>23</v>
      </c>
      <c r="H31" s="29">
        <v>0</v>
      </c>
      <c r="I31" s="29">
        <v>0</v>
      </c>
    </row>
    <row r="32" spans="1:9" ht="12.75" customHeight="1" x14ac:dyDescent="0.25">
      <c r="A32" s="289" t="s">
        <v>405</v>
      </c>
      <c r="B32" s="289"/>
      <c r="C32" s="289"/>
      <c r="D32" s="289"/>
      <c r="E32" s="289"/>
      <c r="F32" s="289"/>
      <c r="G32" s="21">
        <v>24</v>
      </c>
      <c r="H32" s="29">
        <v>0</v>
      </c>
      <c r="I32" s="29">
        <v>0</v>
      </c>
    </row>
    <row r="33" spans="1:9" ht="12.75" customHeight="1" x14ac:dyDescent="0.25">
      <c r="A33" s="289" t="s">
        <v>233</v>
      </c>
      <c r="B33" s="289"/>
      <c r="C33" s="289"/>
      <c r="D33" s="289"/>
      <c r="E33" s="289"/>
      <c r="F33" s="289"/>
      <c r="G33" s="21">
        <v>25</v>
      </c>
      <c r="H33" s="29">
        <v>0</v>
      </c>
      <c r="I33" s="29">
        <v>0</v>
      </c>
    </row>
    <row r="34" spans="1:9" ht="12.75" customHeight="1" x14ac:dyDescent="0.25">
      <c r="A34" s="289" t="s">
        <v>234</v>
      </c>
      <c r="B34" s="289"/>
      <c r="C34" s="289"/>
      <c r="D34" s="289"/>
      <c r="E34" s="289"/>
      <c r="F34" s="289"/>
      <c r="G34" s="21">
        <v>26</v>
      </c>
      <c r="H34" s="29">
        <v>0</v>
      </c>
      <c r="I34" s="29">
        <v>0</v>
      </c>
    </row>
    <row r="35" spans="1:9" ht="25.95" customHeight="1" x14ac:dyDescent="0.25">
      <c r="A35" s="290" t="s">
        <v>406</v>
      </c>
      <c r="B35" s="290"/>
      <c r="C35" s="290"/>
      <c r="D35" s="290"/>
      <c r="E35" s="290"/>
      <c r="F35" s="290"/>
      <c r="G35" s="110">
        <v>27</v>
      </c>
      <c r="H35" s="114">
        <f>SUM(H30:H34)</f>
        <v>0</v>
      </c>
      <c r="I35" s="114">
        <f>SUM(I30:I34)</f>
        <v>0</v>
      </c>
    </row>
    <row r="36" spans="1:9" ht="28.2" customHeight="1" x14ac:dyDescent="0.25">
      <c r="A36" s="295" t="s">
        <v>407</v>
      </c>
      <c r="B36" s="295"/>
      <c r="C36" s="295"/>
      <c r="D36" s="295"/>
      <c r="E36" s="295"/>
      <c r="F36" s="295"/>
      <c r="G36" s="111">
        <v>28</v>
      </c>
      <c r="H36" s="115">
        <f>H29+H35</f>
        <v>0</v>
      </c>
      <c r="I36" s="115">
        <f>I29+I35</f>
        <v>0</v>
      </c>
    </row>
    <row r="37" spans="1:9" x14ac:dyDescent="0.25">
      <c r="A37" s="292" t="s">
        <v>204</v>
      </c>
      <c r="B37" s="293"/>
      <c r="C37" s="293"/>
      <c r="D37" s="293"/>
      <c r="E37" s="293"/>
      <c r="F37" s="293"/>
      <c r="G37" s="293">
        <v>0</v>
      </c>
      <c r="H37" s="293"/>
      <c r="I37" s="294"/>
    </row>
    <row r="38" spans="1:9" ht="12.75" customHeight="1" x14ac:dyDescent="0.25">
      <c r="A38" s="291" t="s">
        <v>235</v>
      </c>
      <c r="B38" s="291"/>
      <c r="C38" s="291"/>
      <c r="D38" s="291"/>
      <c r="E38" s="291"/>
      <c r="F38" s="291"/>
      <c r="G38" s="20">
        <v>29</v>
      </c>
      <c r="H38" s="29">
        <v>0</v>
      </c>
      <c r="I38" s="29">
        <v>0</v>
      </c>
    </row>
    <row r="39" spans="1:9" ht="25.2" customHeight="1" x14ac:dyDescent="0.25">
      <c r="A39" s="288" t="s">
        <v>236</v>
      </c>
      <c r="B39" s="288"/>
      <c r="C39" s="288"/>
      <c r="D39" s="288"/>
      <c r="E39" s="288"/>
      <c r="F39" s="288"/>
      <c r="G39" s="21">
        <v>30</v>
      </c>
      <c r="H39" s="29">
        <v>0</v>
      </c>
      <c r="I39" s="29">
        <v>0</v>
      </c>
    </row>
    <row r="40" spans="1:9" ht="12.75" customHeight="1" x14ac:dyDescent="0.25">
      <c r="A40" s="288" t="s">
        <v>237</v>
      </c>
      <c r="B40" s="288"/>
      <c r="C40" s="288"/>
      <c r="D40" s="288"/>
      <c r="E40" s="288"/>
      <c r="F40" s="288"/>
      <c r="G40" s="21">
        <v>31</v>
      </c>
      <c r="H40" s="29">
        <v>0</v>
      </c>
      <c r="I40" s="29">
        <v>0</v>
      </c>
    </row>
    <row r="41" spans="1:9" ht="12.75" customHeight="1" x14ac:dyDescent="0.25">
      <c r="A41" s="288" t="s">
        <v>238</v>
      </c>
      <c r="B41" s="288"/>
      <c r="C41" s="288"/>
      <c r="D41" s="288"/>
      <c r="E41" s="288"/>
      <c r="F41" s="288"/>
      <c r="G41" s="21">
        <v>32</v>
      </c>
      <c r="H41" s="29">
        <v>0</v>
      </c>
      <c r="I41" s="29">
        <v>0</v>
      </c>
    </row>
    <row r="42" spans="1:9" ht="25.95" customHeight="1" x14ac:dyDescent="0.25">
      <c r="A42" s="290" t="s">
        <v>408</v>
      </c>
      <c r="B42" s="290"/>
      <c r="C42" s="290"/>
      <c r="D42" s="290"/>
      <c r="E42" s="290"/>
      <c r="F42" s="290"/>
      <c r="G42" s="110">
        <v>33</v>
      </c>
      <c r="H42" s="114">
        <f>H41+H40+H39+H38</f>
        <v>0</v>
      </c>
      <c r="I42" s="114">
        <f>I41+I40+I39+I38</f>
        <v>0</v>
      </c>
    </row>
    <row r="43" spans="1:9" ht="24.6" customHeight="1" x14ac:dyDescent="0.25">
      <c r="A43" s="288" t="s">
        <v>239</v>
      </c>
      <c r="B43" s="288"/>
      <c r="C43" s="288"/>
      <c r="D43" s="288"/>
      <c r="E43" s="288"/>
      <c r="F43" s="288"/>
      <c r="G43" s="21">
        <v>34</v>
      </c>
      <c r="H43" s="29">
        <v>0</v>
      </c>
      <c r="I43" s="29">
        <v>0</v>
      </c>
    </row>
    <row r="44" spans="1:9" ht="12.75" customHeight="1" x14ac:dyDescent="0.25">
      <c r="A44" s="288" t="s">
        <v>240</v>
      </c>
      <c r="B44" s="288"/>
      <c r="C44" s="288"/>
      <c r="D44" s="288"/>
      <c r="E44" s="288"/>
      <c r="F44" s="288"/>
      <c r="G44" s="21">
        <v>35</v>
      </c>
      <c r="H44" s="29">
        <v>0</v>
      </c>
      <c r="I44" s="29">
        <v>0</v>
      </c>
    </row>
    <row r="45" spans="1:9" ht="12.75" customHeight="1" x14ac:dyDescent="0.25">
      <c r="A45" s="288" t="s">
        <v>241</v>
      </c>
      <c r="B45" s="288"/>
      <c r="C45" s="288"/>
      <c r="D45" s="288"/>
      <c r="E45" s="288"/>
      <c r="F45" s="288"/>
      <c r="G45" s="21">
        <v>36</v>
      </c>
      <c r="H45" s="29">
        <v>0</v>
      </c>
      <c r="I45" s="29">
        <v>0</v>
      </c>
    </row>
    <row r="46" spans="1:9" ht="21" customHeight="1" x14ac:dyDescent="0.25">
      <c r="A46" s="288" t="s">
        <v>242</v>
      </c>
      <c r="B46" s="288"/>
      <c r="C46" s="288"/>
      <c r="D46" s="288"/>
      <c r="E46" s="288"/>
      <c r="F46" s="288"/>
      <c r="G46" s="21">
        <v>37</v>
      </c>
      <c r="H46" s="29">
        <v>0</v>
      </c>
      <c r="I46" s="29">
        <v>0</v>
      </c>
    </row>
    <row r="47" spans="1:9" ht="12.75" customHeight="1" x14ac:dyDescent="0.25">
      <c r="A47" s="288" t="s">
        <v>243</v>
      </c>
      <c r="B47" s="288"/>
      <c r="C47" s="288"/>
      <c r="D47" s="288"/>
      <c r="E47" s="288"/>
      <c r="F47" s="288"/>
      <c r="G47" s="21">
        <v>38</v>
      </c>
      <c r="H47" s="29">
        <v>0</v>
      </c>
      <c r="I47" s="29">
        <v>0</v>
      </c>
    </row>
    <row r="48" spans="1:9" ht="22.95" customHeight="1" x14ac:dyDescent="0.25">
      <c r="A48" s="290" t="s">
        <v>409</v>
      </c>
      <c r="B48" s="290"/>
      <c r="C48" s="290"/>
      <c r="D48" s="290"/>
      <c r="E48" s="290"/>
      <c r="F48" s="290"/>
      <c r="G48" s="110">
        <v>39</v>
      </c>
      <c r="H48" s="114">
        <f>H47+H46+H45+H44+H43</f>
        <v>0</v>
      </c>
      <c r="I48" s="114">
        <f>I47+I46+I45+I44+I43</f>
        <v>0</v>
      </c>
    </row>
    <row r="49" spans="1:9" ht="25.95" customHeight="1" x14ac:dyDescent="0.25">
      <c r="A49" s="301" t="s">
        <v>444</v>
      </c>
      <c r="B49" s="301"/>
      <c r="C49" s="301"/>
      <c r="D49" s="301"/>
      <c r="E49" s="301"/>
      <c r="F49" s="301"/>
      <c r="G49" s="110">
        <v>40</v>
      </c>
      <c r="H49" s="114">
        <f>H48+H42</f>
        <v>0</v>
      </c>
      <c r="I49" s="114">
        <f>I48+I42</f>
        <v>0</v>
      </c>
    </row>
    <row r="50" spans="1:9" ht="12.75" customHeight="1" x14ac:dyDescent="0.25">
      <c r="A50" s="289" t="s">
        <v>244</v>
      </c>
      <c r="B50" s="289"/>
      <c r="C50" s="289"/>
      <c r="D50" s="289"/>
      <c r="E50" s="289"/>
      <c r="F50" s="289"/>
      <c r="G50" s="21">
        <v>41</v>
      </c>
      <c r="H50" s="29">
        <v>0</v>
      </c>
      <c r="I50" s="29">
        <v>0</v>
      </c>
    </row>
    <row r="51" spans="1:9" ht="25.95" customHeight="1" x14ac:dyDescent="0.25">
      <c r="A51" s="301" t="s">
        <v>410</v>
      </c>
      <c r="B51" s="301"/>
      <c r="C51" s="301"/>
      <c r="D51" s="301"/>
      <c r="E51" s="301"/>
      <c r="F51" s="301"/>
      <c r="G51" s="110">
        <v>42</v>
      </c>
      <c r="H51" s="114">
        <f>H21+H36+H49+H50</f>
        <v>0</v>
      </c>
      <c r="I51" s="114">
        <f>I21+I36+I49+I50</f>
        <v>0</v>
      </c>
    </row>
    <row r="52" spans="1:9" ht="12.75" customHeight="1" x14ac:dyDescent="0.25">
      <c r="A52" s="305" t="s">
        <v>218</v>
      </c>
      <c r="B52" s="305"/>
      <c r="C52" s="305"/>
      <c r="D52" s="305"/>
      <c r="E52" s="305"/>
      <c r="F52" s="305"/>
      <c r="G52" s="21">
        <v>43</v>
      </c>
      <c r="H52" s="29">
        <v>0</v>
      </c>
      <c r="I52" s="29">
        <v>0</v>
      </c>
    </row>
    <row r="53" spans="1:9" ht="31.95" customHeight="1" x14ac:dyDescent="0.25">
      <c r="A53" s="300" t="s">
        <v>411</v>
      </c>
      <c r="B53" s="300"/>
      <c r="C53" s="300"/>
      <c r="D53" s="300"/>
      <c r="E53" s="300"/>
      <c r="F53" s="30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14" sqref="U1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245</v>
      </c>
      <c r="B1" s="307"/>
      <c r="C1" s="307"/>
      <c r="D1" s="307"/>
      <c r="E1" s="307"/>
      <c r="F1" s="307"/>
      <c r="G1" s="307"/>
      <c r="H1" s="307"/>
      <c r="I1" s="307"/>
      <c r="J1" s="307"/>
      <c r="K1" s="31"/>
    </row>
    <row r="2" spans="1:25" ht="15.6" x14ac:dyDescent="0.25">
      <c r="A2" s="2"/>
      <c r="B2" s="3"/>
      <c r="C2" s="308" t="s">
        <v>246</v>
      </c>
      <c r="D2" s="308"/>
      <c r="E2" s="9">
        <v>44197</v>
      </c>
      <c r="F2" s="4" t="s">
        <v>0</v>
      </c>
      <c r="G2" s="9">
        <v>44561</v>
      </c>
      <c r="H2" s="33"/>
      <c r="I2" s="33"/>
      <c r="J2" s="33"/>
      <c r="K2" s="34"/>
      <c r="X2" s="35" t="s">
        <v>282</v>
      </c>
    </row>
    <row r="3" spans="1:25" ht="13.5" customHeight="1" thickBot="1" x14ac:dyDescent="0.3">
      <c r="A3" s="311" t="s">
        <v>247</v>
      </c>
      <c r="B3" s="312"/>
      <c r="C3" s="312"/>
      <c r="D3" s="312"/>
      <c r="E3" s="312"/>
      <c r="F3" s="312"/>
      <c r="G3" s="315" t="s">
        <v>3</v>
      </c>
      <c r="H3" s="317" t="s">
        <v>248</v>
      </c>
      <c r="I3" s="317"/>
      <c r="J3" s="317"/>
      <c r="K3" s="317"/>
      <c r="L3" s="317"/>
      <c r="M3" s="317"/>
      <c r="N3" s="317"/>
      <c r="O3" s="317"/>
      <c r="P3" s="317"/>
      <c r="Q3" s="317"/>
      <c r="R3" s="317"/>
      <c r="S3" s="317"/>
      <c r="T3" s="317"/>
      <c r="U3" s="317"/>
      <c r="V3" s="317"/>
      <c r="W3" s="317"/>
      <c r="X3" s="317" t="s">
        <v>249</v>
      </c>
      <c r="Y3" s="319" t="s">
        <v>250</v>
      </c>
    </row>
    <row r="4" spans="1:25" ht="82.2" thickBot="1" x14ac:dyDescent="0.3">
      <c r="A4" s="313"/>
      <c r="B4" s="314"/>
      <c r="C4" s="314"/>
      <c r="D4" s="314"/>
      <c r="E4" s="314"/>
      <c r="F4" s="314"/>
      <c r="G4" s="316"/>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318"/>
      <c r="Y4" s="320"/>
    </row>
    <row r="5" spans="1:25" ht="20.399999999999999" x14ac:dyDescent="0.25">
      <c r="A5" s="321">
        <v>1</v>
      </c>
      <c r="B5" s="322"/>
      <c r="C5" s="322"/>
      <c r="D5" s="322"/>
      <c r="E5" s="322"/>
      <c r="F5" s="32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23" t="s">
        <v>264</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5">
      <c r="A7" s="326" t="s">
        <v>299</v>
      </c>
      <c r="B7" s="326"/>
      <c r="C7" s="326"/>
      <c r="D7" s="326"/>
      <c r="E7" s="326"/>
      <c r="F7" s="326"/>
      <c r="G7" s="6">
        <v>1</v>
      </c>
      <c r="H7" s="40">
        <v>85780500</v>
      </c>
      <c r="I7" s="40">
        <v>57248800</v>
      </c>
      <c r="J7" s="40">
        <v>0</v>
      </c>
      <c r="K7" s="40">
        <v>0</v>
      </c>
      <c r="L7" s="40">
        <v>0</v>
      </c>
      <c r="M7" s="40">
        <v>0</v>
      </c>
      <c r="N7" s="40">
        <v>-42980000</v>
      </c>
      <c r="O7" s="40">
        <v>0</v>
      </c>
      <c r="P7" s="40">
        <v>0</v>
      </c>
      <c r="Q7" s="40">
        <v>0</v>
      </c>
      <c r="R7" s="40">
        <v>0</v>
      </c>
      <c r="S7" s="40">
        <v>0</v>
      </c>
      <c r="T7" s="40">
        <v>-601219</v>
      </c>
      <c r="U7" s="40">
        <v>14695687</v>
      </c>
      <c r="V7" s="40">
        <v>0</v>
      </c>
      <c r="W7" s="41">
        <f>H7+I7+J7+K7-L7+M7+N7+O7+P7+Q7+R7+U7+V7+S7+T7</f>
        <v>114143768</v>
      </c>
      <c r="X7" s="40">
        <v>1456232</v>
      </c>
      <c r="Y7" s="41">
        <f>W7+X7</f>
        <v>115600000</v>
      </c>
    </row>
    <row r="8" spans="1:25" x14ac:dyDescent="0.25">
      <c r="A8" s="309" t="s">
        <v>265</v>
      </c>
      <c r="B8" s="309"/>
      <c r="C8" s="309"/>
      <c r="D8" s="309"/>
      <c r="E8" s="309"/>
      <c r="F8" s="30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09" t="s">
        <v>266</v>
      </c>
      <c r="B9" s="309"/>
      <c r="C9" s="309"/>
      <c r="D9" s="309"/>
      <c r="E9" s="309"/>
      <c r="F9" s="30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10" t="s">
        <v>300</v>
      </c>
      <c r="B10" s="310"/>
      <c r="C10" s="310"/>
      <c r="D10" s="310"/>
      <c r="E10" s="310"/>
      <c r="F10" s="310"/>
      <c r="G10" s="7">
        <v>4</v>
      </c>
      <c r="H10" s="41">
        <f>H7+H8+H9</f>
        <v>85780500</v>
      </c>
      <c r="I10" s="41">
        <f t="shared" ref="I10:Y10" si="2">I7+I8+I9</f>
        <v>57248800</v>
      </c>
      <c r="J10" s="41">
        <f t="shared" si="2"/>
        <v>0</v>
      </c>
      <c r="K10" s="41">
        <f>K7+K8+K9</f>
        <v>0</v>
      </c>
      <c r="L10" s="41">
        <f t="shared" si="2"/>
        <v>0</v>
      </c>
      <c r="M10" s="41">
        <f t="shared" si="2"/>
        <v>0</v>
      </c>
      <c r="N10" s="41">
        <f t="shared" si="2"/>
        <v>-42980000</v>
      </c>
      <c r="O10" s="41">
        <f t="shared" si="2"/>
        <v>0</v>
      </c>
      <c r="P10" s="41">
        <f t="shared" si="2"/>
        <v>0</v>
      </c>
      <c r="Q10" s="41">
        <f t="shared" si="2"/>
        <v>0</v>
      </c>
      <c r="R10" s="41">
        <f t="shared" si="2"/>
        <v>0</v>
      </c>
      <c r="S10" s="41">
        <f t="shared" si="2"/>
        <v>0</v>
      </c>
      <c r="T10" s="41">
        <f t="shared" si="2"/>
        <v>-601219</v>
      </c>
      <c r="U10" s="41">
        <f t="shared" si="2"/>
        <v>14695687</v>
      </c>
      <c r="V10" s="41">
        <f t="shared" si="2"/>
        <v>0</v>
      </c>
      <c r="W10" s="41">
        <f t="shared" si="2"/>
        <v>114143768</v>
      </c>
      <c r="X10" s="41">
        <f t="shared" si="2"/>
        <v>1456232</v>
      </c>
      <c r="Y10" s="41">
        <f t="shared" si="2"/>
        <v>115600000</v>
      </c>
    </row>
    <row r="11" spans="1:25" x14ac:dyDescent="0.25">
      <c r="A11" s="309" t="s">
        <v>267</v>
      </c>
      <c r="B11" s="309"/>
      <c r="C11" s="309"/>
      <c r="D11" s="309"/>
      <c r="E11" s="309"/>
      <c r="F11" s="309"/>
      <c r="G11" s="6">
        <v>5</v>
      </c>
      <c r="H11" s="42">
        <v>0</v>
      </c>
      <c r="I11" s="42">
        <v>0</v>
      </c>
      <c r="J11" s="42">
        <v>0</v>
      </c>
      <c r="K11" s="42">
        <v>0</v>
      </c>
      <c r="L11" s="42">
        <v>0</v>
      </c>
      <c r="M11" s="42">
        <v>0</v>
      </c>
      <c r="N11" s="42">
        <v>0</v>
      </c>
      <c r="O11" s="42">
        <v>0</v>
      </c>
      <c r="P11" s="42">
        <v>0</v>
      </c>
      <c r="Q11" s="42">
        <v>0</v>
      </c>
      <c r="R11" s="42">
        <v>0</v>
      </c>
      <c r="S11" s="40">
        <v>0</v>
      </c>
      <c r="T11" s="40">
        <v>0</v>
      </c>
      <c r="U11" s="42">
        <v>0</v>
      </c>
      <c r="V11" s="40">
        <v>51155430</v>
      </c>
      <c r="W11" s="41">
        <f t="shared" ref="W11:W29" si="3">H11+I11+J11+K11-L11+M11+N11+O11+P11+Q11+R11+U11+V11+S11+T11</f>
        <v>51155430</v>
      </c>
      <c r="X11" s="40">
        <v>16973281</v>
      </c>
      <c r="Y11" s="41">
        <f t="shared" ref="Y11:Y29" si="4">W11+X11</f>
        <v>68128711</v>
      </c>
    </row>
    <row r="12" spans="1:25" x14ac:dyDescent="0.25">
      <c r="A12" s="309" t="s">
        <v>268</v>
      </c>
      <c r="B12" s="309"/>
      <c r="C12" s="309"/>
      <c r="D12" s="309"/>
      <c r="E12" s="309"/>
      <c r="F12" s="309"/>
      <c r="G12" s="6">
        <v>6</v>
      </c>
      <c r="H12" s="42">
        <v>0</v>
      </c>
      <c r="I12" s="42">
        <v>0</v>
      </c>
      <c r="J12" s="42">
        <v>0</v>
      </c>
      <c r="K12" s="42">
        <v>0</v>
      </c>
      <c r="L12" s="42">
        <v>0</v>
      </c>
      <c r="M12" s="42">
        <v>0</v>
      </c>
      <c r="N12" s="40">
        <v>0</v>
      </c>
      <c r="O12" s="42">
        <v>0</v>
      </c>
      <c r="P12" s="42">
        <v>0</v>
      </c>
      <c r="Q12" s="42">
        <v>0</v>
      </c>
      <c r="R12" s="42">
        <v>0</v>
      </c>
      <c r="S12" s="40">
        <v>0</v>
      </c>
      <c r="T12" s="40">
        <v>-17735241</v>
      </c>
      <c r="U12" s="42">
        <v>0</v>
      </c>
      <c r="V12" s="42">
        <v>0</v>
      </c>
      <c r="W12" s="41">
        <f t="shared" si="3"/>
        <v>-17735241</v>
      </c>
      <c r="X12" s="40">
        <v>0</v>
      </c>
      <c r="Y12" s="41">
        <f t="shared" si="4"/>
        <v>-17735241</v>
      </c>
    </row>
    <row r="13" spans="1:25" ht="26.25" customHeight="1" x14ac:dyDescent="0.25">
      <c r="A13" s="309" t="s">
        <v>269</v>
      </c>
      <c r="B13" s="309"/>
      <c r="C13" s="309"/>
      <c r="D13" s="309"/>
      <c r="E13" s="309"/>
      <c r="F13" s="30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9" t="s">
        <v>418</v>
      </c>
      <c r="B14" s="309"/>
      <c r="C14" s="309"/>
      <c r="D14" s="309"/>
      <c r="E14" s="309"/>
      <c r="F14" s="30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9" t="s">
        <v>270</v>
      </c>
      <c r="B15" s="309"/>
      <c r="C15" s="309"/>
      <c r="D15" s="309"/>
      <c r="E15" s="309"/>
      <c r="F15" s="30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9" t="s">
        <v>271</v>
      </c>
      <c r="B16" s="309"/>
      <c r="C16" s="309"/>
      <c r="D16" s="309"/>
      <c r="E16" s="309"/>
      <c r="F16" s="30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9" t="s">
        <v>272</v>
      </c>
      <c r="B17" s="309"/>
      <c r="C17" s="309"/>
      <c r="D17" s="309"/>
      <c r="E17" s="309"/>
      <c r="F17" s="30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9" t="s">
        <v>273</v>
      </c>
      <c r="B18" s="309"/>
      <c r="C18" s="309"/>
      <c r="D18" s="309"/>
      <c r="E18" s="309"/>
      <c r="F18" s="30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9" t="s">
        <v>274</v>
      </c>
      <c r="B19" s="309"/>
      <c r="C19" s="309"/>
      <c r="D19" s="309"/>
      <c r="E19" s="309"/>
      <c r="F19" s="309"/>
      <c r="G19" s="6">
        <v>13</v>
      </c>
      <c r="H19" s="40">
        <v>0</v>
      </c>
      <c r="I19" s="40">
        <v>0</v>
      </c>
      <c r="J19" s="40">
        <v>0</v>
      </c>
      <c r="K19" s="40">
        <v>0</v>
      </c>
      <c r="L19" s="40">
        <v>0</v>
      </c>
      <c r="M19" s="40">
        <v>0</v>
      </c>
      <c r="N19" s="40">
        <v>-810196</v>
      </c>
      <c r="O19" s="40">
        <v>0</v>
      </c>
      <c r="P19" s="40">
        <v>0</v>
      </c>
      <c r="Q19" s="40">
        <v>0</v>
      </c>
      <c r="R19" s="40">
        <v>0</v>
      </c>
      <c r="S19" s="40">
        <v>0</v>
      </c>
      <c r="T19" s="40">
        <v>0</v>
      </c>
      <c r="U19" s="40">
        <v>-687</v>
      </c>
      <c r="V19" s="40">
        <v>0</v>
      </c>
      <c r="W19" s="41">
        <f t="shared" si="3"/>
        <v>-810883</v>
      </c>
      <c r="X19" s="40">
        <v>131346062</v>
      </c>
      <c r="Y19" s="41">
        <f t="shared" si="4"/>
        <v>130535179</v>
      </c>
    </row>
    <row r="20" spans="1:25" x14ac:dyDescent="0.25">
      <c r="A20" s="309" t="s">
        <v>275</v>
      </c>
      <c r="B20" s="309"/>
      <c r="C20" s="309"/>
      <c r="D20" s="309"/>
      <c r="E20" s="309"/>
      <c r="F20" s="30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9" t="s">
        <v>419</v>
      </c>
      <c r="B21" s="309"/>
      <c r="C21" s="309"/>
      <c r="D21" s="309"/>
      <c r="E21" s="309"/>
      <c r="F21" s="30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9" t="s">
        <v>420</v>
      </c>
      <c r="B22" s="309"/>
      <c r="C22" s="309"/>
      <c r="D22" s="309"/>
      <c r="E22" s="309"/>
      <c r="F22" s="30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9" t="s">
        <v>421</v>
      </c>
      <c r="B23" s="309"/>
      <c r="C23" s="309"/>
      <c r="D23" s="309"/>
      <c r="E23" s="309"/>
      <c r="F23" s="30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9" t="s">
        <v>276</v>
      </c>
      <c r="B24" s="309"/>
      <c r="C24" s="309"/>
      <c r="D24" s="309"/>
      <c r="E24" s="309"/>
      <c r="F24" s="309"/>
      <c r="G24" s="6">
        <v>18</v>
      </c>
      <c r="H24" s="40">
        <v>0</v>
      </c>
      <c r="I24" s="40">
        <v>0</v>
      </c>
      <c r="J24" s="40">
        <v>0</v>
      </c>
      <c r="K24" s="40">
        <v>0</v>
      </c>
      <c r="L24" s="40">
        <v>0</v>
      </c>
      <c r="M24" s="40">
        <v>0</v>
      </c>
      <c r="N24" s="40">
        <v>-22445733</v>
      </c>
      <c r="O24" s="40">
        <v>0</v>
      </c>
      <c r="P24" s="40">
        <v>0</v>
      </c>
      <c r="Q24" s="40">
        <v>0</v>
      </c>
      <c r="R24" s="40">
        <v>0</v>
      </c>
      <c r="S24" s="40">
        <v>0</v>
      </c>
      <c r="T24" s="40">
        <v>0</v>
      </c>
      <c r="U24" s="40">
        <v>0</v>
      </c>
      <c r="V24" s="40">
        <v>0</v>
      </c>
      <c r="W24" s="41">
        <f t="shared" si="3"/>
        <v>-22445733</v>
      </c>
      <c r="X24" s="40">
        <v>-2416233</v>
      </c>
      <c r="Y24" s="41">
        <f t="shared" si="4"/>
        <v>-24861966</v>
      </c>
    </row>
    <row r="25" spans="1:25" x14ac:dyDescent="0.25">
      <c r="A25" s="309" t="s">
        <v>422</v>
      </c>
      <c r="B25" s="309"/>
      <c r="C25" s="309"/>
      <c r="D25" s="309"/>
      <c r="E25" s="309"/>
      <c r="F25" s="30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09" t="s">
        <v>430</v>
      </c>
      <c r="B26" s="309"/>
      <c r="C26" s="309"/>
      <c r="D26" s="309"/>
      <c r="E26" s="309"/>
      <c r="F26" s="309"/>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09" t="s">
        <v>423</v>
      </c>
      <c r="B27" s="309"/>
      <c r="C27" s="309"/>
      <c r="D27" s="309"/>
      <c r="E27" s="309"/>
      <c r="F27" s="309"/>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09" t="s">
        <v>424</v>
      </c>
      <c r="B28" s="309"/>
      <c r="C28" s="309"/>
      <c r="D28" s="309"/>
      <c r="E28" s="309"/>
      <c r="F28" s="309"/>
      <c r="G28" s="6">
        <v>22</v>
      </c>
      <c r="H28" s="40">
        <v>0</v>
      </c>
      <c r="I28" s="40">
        <v>0</v>
      </c>
      <c r="J28" s="40">
        <v>2712646</v>
      </c>
      <c r="K28" s="40">
        <v>0</v>
      </c>
      <c r="L28" s="40">
        <v>0</v>
      </c>
      <c r="M28" s="40">
        <v>0</v>
      </c>
      <c r="N28" s="40">
        <f>-J28</f>
        <v>-2712646</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309" t="s">
        <v>425</v>
      </c>
      <c r="B29" s="309"/>
      <c r="C29" s="309"/>
      <c r="D29" s="309"/>
      <c r="E29" s="309"/>
      <c r="F29" s="30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27" t="s">
        <v>426</v>
      </c>
      <c r="B30" s="327"/>
      <c r="C30" s="327"/>
      <c r="D30" s="327"/>
      <c r="E30" s="327"/>
      <c r="F30" s="327"/>
      <c r="G30" s="8">
        <v>24</v>
      </c>
      <c r="H30" s="43">
        <f>SUM(H10:H29)</f>
        <v>85780500</v>
      </c>
      <c r="I30" s="43">
        <f t="shared" ref="I30:Y30" si="5">SUM(I10:I29)</f>
        <v>57248800</v>
      </c>
      <c r="J30" s="43">
        <f t="shared" si="5"/>
        <v>2712646</v>
      </c>
      <c r="K30" s="43">
        <f t="shared" si="5"/>
        <v>0</v>
      </c>
      <c r="L30" s="43">
        <f t="shared" si="5"/>
        <v>0</v>
      </c>
      <c r="M30" s="43">
        <f t="shared" si="5"/>
        <v>0</v>
      </c>
      <c r="N30" s="43">
        <f t="shared" si="5"/>
        <v>-68948575</v>
      </c>
      <c r="O30" s="43">
        <f t="shared" si="5"/>
        <v>0</v>
      </c>
      <c r="P30" s="43">
        <f t="shared" si="5"/>
        <v>0</v>
      </c>
      <c r="Q30" s="43">
        <f t="shared" si="5"/>
        <v>0</v>
      </c>
      <c r="R30" s="43">
        <f t="shared" si="5"/>
        <v>0</v>
      </c>
      <c r="S30" s="43">
        <f t="shared" si="5"/>
        <v>0</v>
      </c>
      <c r="T30" s="43">
        <f t="shared" si="5"/>
        <v>-18336460</v>
      </c>
      <c r="U30" s="43">
        <f t="shared" si="5"/>
        <v>14695000</v>
      </c>
      <c r="V30" s="43">
        <f t="shared" si="5"/>
        <v>51155430</v>
      </c>
      <c r="W30" s="43">
        <f t="shared" si="5"/>
        <v>124307341</v>
      </c>
      <c r="X30" s="43">
        <f t="shared" si="5"/>
        <v>147359342</v>
      </c>
      <c r="Y30" s="43">
        <f t="shared" si="5"/>
        <v>271666683</v>
      </c>
    </row>
    <row r="31" spans="1:25" x14ac:dyDescent="0.25">
      <c r="A31" s="328" t="s">
        <v>277</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30" t="s">
        <v>278</v>
      </c>
      <c r="B32" s="330"/>
      <c r="C32" s="330"/>
      <c r="D32" s="330"/>
      <c r="E32" s="330"/>
      <c r="F32" s="330"/>
      <c r="G32" s="7">
        <v>25</v>
      </c>
      <c r="H32" s="41">
        <f>SUM(H12:H20)</f>
        <v>0</v>
      </c>
      <c r="I32" s="41">
        <f t="shared" ref="I32:Y32" si="6">SUM(I12:I20)</f>
        <v>0</v>
      </c>
      <c r="J32" s="41">
        <f t="shared" si="6"/>
        <v>0</v>
      </c>
      <c r="K32" s="41">
        <f t="shared" si="6"/>
        <v>0</v>
      </c>
      <c r="L32" s="41">
        <f t="shared" si="6"/>
        <v>0</v>
      </c>
      <c r="M32" s="41">
        <f t="shared" si="6"/>
        <v>0</v>
      </c>
      <c r="N32" s="41">
        <f t="shared" si="6"/>
        <v>-810196</v>
      </c>
      <c r="O32" s="41">
        <f t="shared" si="6"/>
        <v>0</v>
      </c>
      <c r="P32" s="41">
        <f t="shared" si="6"/>
        <v>0</v>
      </c>
      <c r="Q32" s="41">
        <f t="shared" si="6"/>
        <v>0</v>
      </c>
      <c r="R32" s="41">
        <f t="shared" si="6"/>
        <v>0</v>
      </c>
      <c r="S32" s="41">
        <f t="shared" ref="S32:T32" si="7">SUM(S12:S20)</f>
        <v>0</v>
      </c>
      <c r="T32" s="41">
        <f t="shared" si="7"/>
        <v>-17735241</v>
      </c>
      <c r="U32" s="41">
        <f t="shared" si="6"/>
        <v>-687</v>
      </c>
      <c r="V32" s="41">
        <f t="shared" si="6"/>
        <v>0</v>
      </c>
      <c r="W32" s="41">
        <f t="shared" si="6"/>
        <v>-18546124</v>
      </c>
      <c r="X32" s="41">
        <f t="shared" si="6"/>
        <v>131346062</v>
      </c>
      <c r="Y32" s="41">
        <f t="shared" si="6"/>
        <v>112799938</v>
      </c>
    </row>
    <row r="33" spans="1:25" ht="31.5" customHeight="1" x14ac:dyDescent="0.25">
      <c r="A33" s="330" t="s">
        <v>427</v>
      </c>
      <c r="B33" s="330"/>
      <c r="C33" s="330"/>
      <c r="D33" s="330"/>
      <c r="E33" s="330"/>
      <c r="F33" s="330"/>
      <c r="G33" s="7">
        <v>26</v>
      </c>
      <c r="H33" s="41">
        <f>H11+H32</f>
        <v>0</v>
      </c>
      <c r="I33" s="41">
        <f t="shared" ref="I33:Y33" si="8">I11+I32</f>
        <v>0</v>
      </c>
      <c r="J33" s="41">
        <f t="shared" si="8"/>
        <v>0</v>
      </c>
      <c r="K33" s="41">
        <f t="shared" si="8"/>
        <v>0</v>
      </c>
      <c r="L33" s="41">
        <f t="shared" si="8"/>
        <v>0</v>
      </c>
      <c r="M33" s="41">
        <f t="shared" si="8"/>
        <v>0</v>
      </c>
      <c r="N33" s="41">
        <f t="shared" si="8"/>
        <v>-810196</v>
      </c>
      <c r="O33" s="41">
        <f t="shared" si="8"/>
        <v>0</v>
      </c>
      <c r="P33" s="41">
        <f t="shared" si="8"/>
        <v>0</v>
      </c>
      <c r="Q33" s="41">
        <f t="shared" si="8"/>
        <v>0</v>
      </c>
      <c r="R33" s="41">
        <f t="shared" si="8"/>
        <v>0</v>
      </c>
      <c r="S33" s="41">
        <f t="shared" ref="S33:T33" si="9">S11+S32</f>
        <v>0</v>
      </c>
      <c r="T33" s="41">
        <f t="shared" si="9"/>
        <v>-17735241</v>
      </c>
      <c r="U33" s="41">
        <f t="shared" si="8"/>
        <v>-687</v>
      </c>
      <c r="V33" s="41">
        <f t="shared" si="8"/>
        <v>51155430</v>
      </c>
      <c r="W33" s="41">
        <f t="shared" si="8"/>
        <v>32609306</v>
      </c>
      <c r="X33" s="41">
        <f t="shared" si="8"/>
        <v>148319343</v>
      </c>
      <c r="Y33" s="41">
        <f t="shared" si="8"/>
        <v>180928649</v>
      </c>
    </row>
    <row r="34" spans="1:25" ht="30.75" customHeight="1" x14ac:dyDescent="0.25">
      <c r="A34" s="331" t="s">
        <v>428</v>
      </c>
      <c r="B34" s="331"/>
      <c r="C34" s="331"/>
      <c r="D34" s="331"/>
      <c r="E34" s="331"/>
      <c r="F34" s="331"/>
      <c r="G34" s="8">
        <v>27</v>
      </c>
      <c r="H34" s="43">
        <f>SUM(H21:H29)</f>
        <v>0</v>
      </c>
      <c r="I34" s="43">
        <f t="shared" ref="I34:Y34" si="10">SUM(I21:I29)</f>
        <v>0</v>
      </c>
      <c r="J34" s="43">
        <f t="shared" si="10"/>
        <v>2712646</v>
      </c>
      <c r="K34" s="43">
        <f t="shared" si="10"/>
        <v>0</v>
      </c>
      <c r="L34" s="43">
        <f t="shared" si="10"/>
        <v>0</v>
      </c>
      <c r="M34" s="43">
        <f t="shared" si="10"/>
        <v>0</v>
      </c>
      <c r="N34" s="43">
        <f t="shared" si="10"/>
        <v>-25158379</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-22445733</v>
      </c>
      <c r="X34" s="43">
        <f t="shared" si="10"/>
        <v>-2416233</v>
      </c>
      <c r="Y34" s="43">
        <f t="shared" si="10"/>
        <v>-24861966</v>
      </c>
    </row>
    <row r="35" spans="1:25" x14ac:dyDescent="0.25">
      <c r="A35" s="328" t="s">
        <v>279</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ht="12.75" customHeight="1" x14ac:dyDescent="0.25">
      <c r="A36" s="326" t="s">
        <v>301</v>
      </c>
      <c r="B36" s="326"/>
      <c r="C36" s="326"/>
      <c r="D36" s="326"/>
      <c r="E36" s="326"/>
      <c r="F36" s="326"/>
      <c r="G36" s="6">
        <v>28</v>
      </c>
      <c r="H36" s="40">
        <v>85780500</v>
      </c>
      <c r="I36" s="40">
        <v>57248800</v>
      </c>
      <c r="J36" s="40">
        <v>2712646</v>
      </c>
      <c r="K36" s="40">
        <v>0</v>
      </c>
      <c r="L36" s="40">
        <v>0</v>
      </c>
      <c r="M36" s="40">
        <v>0</v>
      </c>
      <c r="N36" s="130">
        <v>-68948575</v>
      </c>
      <c r="O36" s="130">
        <v>0</v>
      </c>
      <c r="P36" s="130">
        <v>0</v>
      </c>
      <c r="Q36" s="130">
        <v>0</v>
      </c>
      <c r="R36" s="130">
        <v>0</v>
      </c>
      <c r="S36" s="130">
        <v>0</v>
      </c>
      <c r="T36" s="130">
        <v>-18336460</v>
      </c>
      <c r="U36" s="130">
        <v>65850430</v>
      </c>
      <c r="V36" s="130">
        <v>0</v>
      </c>
      <c r="W36" s="44">
        <f>H36+I36+J36+K36-L36+M36+N36+O36+P36+Q36+R36+U36+V36+S36+T36</f>
        <v>124307341</v>
      </c>
      <c r="X36" s="40">
        <v>147359342</v>
      </c>
      <c r="Y36" s="44">
        <f t="shared" ref="Y36:Y38" si="12">W36+X36</f>
        <v>271666683</v>
      </c>
    </row>
    <row r="37" spans="1:25" ht="12.75" customHeight="1" x14ac:dyDescent="0.25">
      <c r="A37" s="309" t="s">
        <v>265</v>
      </c>
      <c r="B37" s="309"/>
      <c r="C37" s="309"/>
      <c r="D37" s="309"/>
      <c r="E37" s="309"/>
      <c r="F37" s="309"/>
      <c r="G37" s="6">
        <v>29</v>
      </c>
      <c r="H37" s="40">
        <v>0</v>
      </c>
      <c r="I37" s="40">
        <v>0</v>
      </c>
      <c r="J37" s="40">
        <v>0</v>
      </c>
      <c r="K37" s="40">
        <v>0</v>
      </c>
      <c r="L37" s="40">
        <v>0</v>
      </c>
      <c r="M37" s="40">
        <v>0</v>
      </c>
      <c r="N37" s="130">
        <v>0</v>
      </c>
      <c r="O37" s="130">
        <v>0</v>
      </c>
      <c r="P37" s="130">
        <v>0</v>
      </c>
      <c r="Q37" s="130">
        <v>0</v>
      </c>
      <c r="R37" s="130">
        <v>0</v>
      </c>
      <c r="S37" s="130">
        <v>0</v>
      </c>
      <c r="T37" s="130">
        <v>0</v>
      </c>
      <c r="U37" s="130">
        <v>0</v>
      </c>
      <c r="V37" s="130">
        <v>0</v>
      </c>
      <c r="W37" s="44">
        <f t="shared" ref="W37:W38" si="13">H37+I37+J37+K37-L37+M37+N37+O37+P37+Q37+R37+U37+V37+S37+T37</f>
        <v>0</v>
      </c>
      <c r="X37" s="40">
        <v>0</v>
      </c>
      <c r="Y37" s="44">
        <f t="shared" si="12"/>
        <v>0</v>
      </c>
    </row>
    <row r="38" spans="1:25" ht="12.75" customHeight="1" x14ac:dyDescent="0.25">
      <c r="A38" s="309" t="s">
        <v>266</v>
      </c>
      <c r="B38" s="309"/>
      <c r="C38" s="309"/>
      <c r="D38" s="309"/>
      <c r="E38" s="309"/>
      <c r="F38" s="309"/>
      <c r="G38" s="6">
        <v>30</v>
      </c>
      <c r="H38" s="40">
        <v>0</v>
      </c>
      <c r="I38" s="40">
        <v>0</v>
      </c>
      <c r="J38" s="40">
        <v>0</v>
      </c>
      <c r="K38" s="40">
        <v>0</v>
      </c>
      <c r="L38" s="40">
        <v>0</v>
      </c>
      <c r="M38" s="40">
        <v>0</v>
      </c>
      <c r="N38" s="130">
        <v>0</v>
      </c>
      <c r="O38" s="130">
        <v>0</v>
      </c>
      <c r="P38" s="130">
        <v>0</v>
      </c>
      <c r="Q38" s="130">
        <v>0</v>
      </c>
      <c r="R38" s="130">
        <v>0</v>
      </c>
      <c r="S38" s="130">
        <v>0</v>
      </c>
      <c r="T38" s="130">
        <v>0</v>
      </c>
      <c r="U38" s="130">
        <v>0</v>
      </c>
      <c r="V38" s="130">
        <v>0</v>
      </c>
      <c r="W38" s="44">
        <f t="shared" si="13"/>
        <v>0</v>
      </c>
      <c r="X38" s="40">
        <v>0</v>
      </c>
      <c r="Y38" s="44">
        <f t="shared" si="12"/>
        <v>0</v>
      </c>
    </row>
    <row r="39" spans="1:25" ht="25.5" customHeight="1" x14ac:dyDescent="0.25">
      <c r="A39" s="310" t="s">
        <v>429</v>
      </c>
      <c r="B39" s="310"/>
      <c r="C39" s="310"/>
      <c r="D39" s="310"/>
      <c r="E39" s="310"/>
      <c r="F39" s="310"/>
      <c r="G39" s="7">
        <v>31</v>
      </c>
      <c r="H39" s="41">
        <f>H36+H37+H38</f>
        <v>85780500</v>
      </c>
      <c r="I39" s="41">
        <f t="shared" ref="I39:Y39" si="14">I36+I37+I38</f>
        <v>57248800</v>
      </c>
      <c r="J39" s="41">
        <f t="shared" si="14"/>
        <v>2712646</v>
      </c>
      <c r="K39" s="41">
        <f t="shared" si="14"/>
        <v>0</v>
      </c>
      <c r="L39" s="41">
        <f t="shared" si="14"/>
        <v>0</v>
      </c>
      <c r="M39" s="41">
        <f t="shared" si="14"/>
        <v>0</v>
      </c>
      <c r="N39" s="41">
        <f t="shared" si="14"/>
        <v>-68948575</v>
      </c>
      <c r="O39" s="41">
        <f t="shared" si="14"/>
        <v>0</v>
      </c>
      <c r="P39" s="41">
        <f t="shared" si="14"/>
        <v>0</v>
      </c>
      <c r="Q39" s="41">
        <f t="shared" si="14"/>
        <v>0</v>
      </c>
      <c r="R39" s="41">
        <f t="shared" si="14"/>
        <v>0</v>
      </c>
      <c r="S39" s="41">
        <f t="shared" si="14"/>
        <v>0</v>
      </c>
      <c r="T39" s="41">
        <f t="shared" si="14"/>
        <v>-18336460</v>
      </c>
      <c r="U39" s="41">
        <f t="shared" si="14"/>
        <v>65850430</v>
      </c>
      <c r="V39" s="41">
        <f t="shared" si="14"/>
        <v>0</v>
      </c>
      <c r="W39" s="41">
        <f t="shared" si="14"/>
        <v>124307341</v>
      </c>
      <c r="X39" s="41">
        <f t="shared" si="14"/>
        <v>147359342</v>
      </c>
      <c r="Y39" s="41">
        <f t="shared" si="14"/>
        <v>271666683</v>
      </c>
    </row>
    <row r="40" spans="1:25" ht="12.75" customHeight="1" x14ac:dyDescent="0.25">
      <c r="A40" s="309" t="s">
        <v>267</v>
      </c>
      <c r="B40" s="309"/>
      <c r="C40" s="309"/>
      <c r="D40" s="309"/>
      <c r="E40" s="309"/>
      <c r="F40" s="309"/>
      <c r="G40" s="6">
        <v>32</v>
      </c>
      <c r="H40" s="42">
        <v>0</v>
      </c>
      <c r="I40" s="42">
        <v>0</v>
      </c>
      <c r="J40" s="42">
        <v>0</v>
      </c>
      <c r="K40" s="42">
        <v>0</v>
      </c>
      <c r="L40" s="42">
        <v>0</v>
      </c>
      <c r="M40" s="42">
        <v>0</v>
      </c>
      <c r="N40" s="42">
        <v>0</v>
      </c>
      <c r="O40" s="42">
        <v>0</v>
      </c>
      <c r="P40" s="42">
        <v>0</v>
      </c>
      <c r="Q40" s="42">
        <v>0</v>
      </c>
      <c r="R40" s="42">
        <v>0</v>
      </c>
      <c r="S40" s="129">
        <v>0</v>
      </c>
      <c r="T40" s="129">
        <v>0</v>
      </c>
      <c r="U40" s="42">
        <v>0</v>
      </c>
      <c r="V40" s="129">
        <f>+RDG!J86</f>
        <v>45451254</v>
      </c>
      <c r="W40" s="44">
        <f t="shared" ref="W40:W58" si="15">H40+I40+J40+K40-L40+M40+N40+O40+P40+Q40+R40+U40+V40+S40+T40</f>
        <v>45451254</v>
      </c>
      <c r="X40" s="40">
        <f>+RDG!J87</f>
        <v>18397252</v>
      </c>
      <c r="Y40" s="44">
        <f t="shared" ref="Y40:Y58" si="16">W40+X40</f>
        <v>63848506</v>
      </c>
    </row>
    <row r="41" spans="1:25" ht="12.75" customHeight="1" x14ac:dyDescent="0.25">
      <c r="A41" s="309" t="s">
        <v>268</v>
      </c>
      <c r="B41" s="309"/>
      <c r="C41" s="309"/>
      <c r="D41" s="309"/>
      <c r="E41" s="309"/>
      <c r="F41" s="309"/>
      <c r="G41" s="6">
        <v>33</v>
      </c>
      <c r="H41" s="42">
        <v>0</v>
      </c>
      <c r="I41" s="42">
        <v>0</v>
      </c>
      <c r="J41" s="42">
        <v>0</v>
      </c>
      <c r="K41" s="42">
        <v>0</v>
      </c>
      <c r="L41" s="42">
        <v>0</v>
      </c>
      <c r="M41" s="42">
        <v>0</v>
      </c>
      <c r="N41" s="129">
        <v>0</v>
      </c>
      <c r="O41" s="42">
        <v>0</v>
      </c>
      <c r="P41" s="42">
        <v>0</v>
      </c>
      <c r="Q41" s="42">
        <v>0</v>
      </c>
      <c r="R41" s="42">
        <v>0</v>
      </c>
      <c r="S41" s="129">
        <v>0</v>
      </c>
      <c r="T41" s="130">
        <v>-18568731</v>
      </c>
      <c r="U41" s="42">
        <v>0</v>
      </c>
      <c r="V41" s="42">
        <v>0</v>
      </c>
      <c r="W41" s="44">
        <f t="shared" si="15"/>
        <v>-18568731</v>
      </c>
      <c r="X41" s="40">
        <v>0</v>
      </c>
      <c r="Y41" s="44">
        <f t="shared" si="16"/>
        <v>-18568731</v>
      </c>
    </row>
    <row r="42" spans="1:25" ht="27" customHeight="1" x14ac:dyDescent="0.25">
      <c r="A42" s="309" t="s">
        <v>280</v>
      </c>
      <c r="B42" s="309"/>
      <c r="C42" s="309"/>
      <c r="D42" s="309"/>
      <c r="E42" s="309"/>
      <c r="F42" s="309"/>
      <c r="G42" s="6">
        <v>34</v>
      </c>
      <c r="H42" s="42">
        <v>0</v>
      </c>
      <c r="I42" s="42">
        <v>0</v>
      </c>
      <c r="J42" s="42">
        <v>0</v>
      </c>
      <c r="K42" s="42">
        <v>0</v>
      </c>
      <c r="L42" s="42">
        <v>0</v>
      </c>
      <c r="M42" s="42">
        <v>0</v>
      </c>
      <c r="N42" s="42">
        <v>0</v>
      </c>
      <c r="O42" s="129">
        <v>0</v>
      </c>
      <c r="P42" s="42">
        <v>0</v>
      </c>
      <c r="Q42" s="42">
        <v>0</v>
      </c>
      <c r="R42" s="42">
        <v>0</v>
      </c>
      <c r="S42" s="129">
        <v>0</v>
      </c>
      <c r="T42" s="129">
        <v>0</v>
      </c>
      <c r="U42" s="129">
        <v>0</v>
      </c>
      <c r="V42" s="129">
        <v>0</v>
      </c>
      <c r="W42" s="44">
        <f t="shared" si="15"/>
        <v>0</v>
      </c>
      <c r="X42" s="40">
        <v>0</v>
      </c>
      <c r="Y42" s="44">
        <f t="shared" si="16"/>
        <v>0</v>
      </c>
    </row>
    <row r="43" spans="1:25" ht="20.25" customHeight="1" x14ac:dyDescent="0.25">
      <c r="A43" s="309" t="s">
        <v>418</v>
      </c>
      <c r="B43" s="309"/>
      <c r="C43" s="309"/>
      <c r="D43" s="309"/>
      <c r="E43" s="309"/>
      <c r="F43" s="309"/>
      <c r="G43" s="6">
        <v>35</v>
      </c>
      <c r="H43" s="42">
        <v>0</v>
      </c>
      <c r="I43" s="42">
        <v>0</v>
      </c>
      <c r="J43" s="42">
        <v>0</v>
      </c>
      <c r="K43" s="42">
        <v>0</v>
      </c>
      <c r="L43" s="42">
        <v>0</v>
      </c>
      <c r="M43" s="42">
        <v>0</v>
      </c>
      <c r="N43" s="42">
        <v>0</v>
      </c>
      <c r="O43" s="42">
        <v>0</v>
      </c>
      <c r="P43" s="129">
        <v>0</v>
      </c>
      <c r="Q43" s="42">
        <v>0</v>
      </c>
      <c r="R43" s="42">
        <v>0</v>
      </c>
      <c r="S43" s="129">
        <v>0</v>
      </c>
      <c r="T43" s="129">
        <v>0</v>
      </c>
      <c r="U43" s="129">
        <v>0</v>
      </c>
      <c r="V43" s="129">
        <v>0</v>
      </c>
      <c r="W43" s="44">
        <f t="shared" si="15"/>
        <v>0</v>
      </c>
      <c r="X43" s="40">
        <v>0</v>
      </c>
      <c r="Y43" s="44">
        <f t="shared" si="16"/>
        <v>0</v>
      </c>
    </row>
    <row r="44" spans="1:25" ht="21" customHeight="1" x14ac:dyDescent="0.25">
      <c r="A44" s="309" t="s">
        <v>270</v>
      </c>
      <c r="B44" s="309"/>
      <c r="C44" s="309"/>
      <c r="D44" s="309"/>
      <c r="E44" s="309"/>
      <c r="F44" s="309"/>
      <c r="G44" s="6">
        <v>36</v>
      </c>
      <c r="H44" s="42">
        <v>0</v>
      </c>
      <c r="I44" s="42">
        <v>0</v>
      </c>
      <c r="J44" s="42">
        <v>0</v>
      </c>
      <c r="K44" s="42">
        <v>0</v>
      </c>
      <c r="L44" s="42">
        <v>0</v>
      </c>
      <c r="M44" s="42">
        <v>0</v>
      </c>
      <c r="N44" s="42">
        <v>0</v>
      </c>
      <c r="O44" s="42">
        <v>0</v>
      </c>
      <c r="P44" s="42">
        <v>0</v>
      </c>
      <c r="Q44" s="129">
        <v>0</v>
      </c>
      <c r="R44" s="42">
        <v>0</v>
      </c>
      <c r="S44" s="129">
        <v>0</v>
      </c>
      <c r="T44" s="129">
        <v>0</v>
      </c>
      <c r="U44" s="129">
        <v>0</v>
      </c>
      <c r="V44" s="129">
        <v>0</v>
      </c>
      <c r="W44" s="44">
        <f t="shared" si="15"/>
        <v>0</v>
      </c>
      <c r="X44" s="40">
        <v>0</v>
      </c>
      <c r="Y44" s="44">
        <f t="shared" si="16"/>
        <v>0</v>
      </c>
    </row>
    <row r="45" spans="1:25" ht="29.25" customHeight="1" x14ac:dyDescent="0.25">
      <c r="A45" s="309" t="s">
        <v>271</v>
      </c>
      <c r="B45" s="309"/>
      <c r="C45" s="309"/>
      <c r="D45" s="309"/>
      <c r="E45" s="309"/>
      <c r="F45" s="309"/>
      <c r="G45" s="6">
        <v>37</v>
      </c>
      <c r="H45" s="42">
        <v>0</v>
      </c>
      <c r="I45" s="42">
        <v>0</v>
      </c>
      <c r="J45" s="42">
        <v>0</v>
      </c>
      <c r="K45" s="42">
        <v>0</v>
      </c>
      <c r="L45" s="42">
        <v>0</v>
      </c>
      <c r="M45" s="42">
        <v>0</v>
      </c>
      <c r="N45" s="42">
        <v>0</v>
      </c>
      <c r="O45" s="42">
        <v>0</v>
      </c>
      <c r="P45" s="42">
        <v>0</v>
      </c>
      <c r="Q45" s="42">
        <v>0</v>
      </c>
      <c r="R45" s="129">
        <v>0</v>
      </c>
      <c r="S45" s="129">
        <v>0</v>
      </c>
      <c r="T45" s="129">
        <v>0</v>
      </c>
      <c r="U45" s="129">
        <v>0</v>
      </c>
      <c r="V45" s="129">
        <v>0</v>
      </c>
      <c r="W45" s="44">
        <f t="shared" si="15"/>
        <v>0</v>
      </c>
      <c r="X45" s="40">
        <v>0</v>
      </c>
      <c r="Y45" s="44">
        <f t="shared" si="16"/>
        <v>0</v>
      </c>
    </row>
    <row r="46" spans="1:25" ht="21" customHeight="1" x14ac:dyDescent="0.25">
      <c r="A46" s="309" t="s">
        <v>281</v>
      </c>
      <c r="B46" s="309"/>
      <c r="C46" s="309"/>
      <c r="D46" s="309"/>
      <c r="E46" s="309"/>
      <c r="F46" s="309"/>
      <c r="G46" s="6">
        <v>38</v>
      </c>
      <c r="H46" s="42">
        <v>0</v>
      </c>
      <c r="I46" s="42">
        <v>0</v>
      </c>
      <c r="J46" s="42">
        <v>0</v>
      </c>
      <c r="K46" s="42">
        <v>0</v>
      </c>
      <c r="L46" s="42">
        <v>0</v>
      </c>
      <c r="M46" s="42">
        <v>0</v>
      </c>
      <c r="N46" s="129">
        <v>0</v>
      </c>
      <c r="O46" s="129">
        <v>0</v>
      </c>
      <c r="P46" s="129">
        <v>0</v>
      </c>
      <c r="Q46" s="129">
        <v>0</v>
      </c>
      <c r="R46" s="129">
        <v>0</v>
      </c>
      <c r="S46" s="129">
        <v>0</v>
      </c>
      <c r="T46" s="129">
        <v>0</v>
      </c>
      <c r="U46" s="129">
        <v>0</v>
      </c>
      <c r="V46" s="129">
        <v>0</v>
      </c>
      <c r="W46" s="44">
        <f t="shared" si="15"/>
        <v>0</v>
      </c>
      <c r="X46" s="40">
        <v>0</v>
      </c>
      <c r="Y46" s="44">
        <f t="shared" si="16"/>
        <v>0</v>
      </c>
    </row>
    <row r="47" spans="1:25" ht="12.75" customHeight="1" x14ac:dyDescent="0.25">
      <c r="A47" s="309" t="s">
        <v>273</v>
      </c>
      <c r="B47" s="309"/>
      <c r="C47" s="309"/>
      <c r="D47" s="309"/>
      <c r="E47" s="309"/>
      <c r="F47" s="309"/>
      <c r="G47" s="6">
        <v>39</v>
      </c>
      <c r="H47" s="42">
        <v>0</v>
      </c>
      <c r="I47" s="42">
        <v>0</v>
      </c>
      <c r="J47" s="42">
        <v>0</v>
      </c>
      <c r="K47" s="42">
        <v>0</v>
      </c>
      <c r="L47" s="42">
        <v>0</v>
      </c>
      <c r="M47" s="42">
        <v>0</v>
      </c>
      <c r="N47" s="129">
        <v>0</v>
      </c>
      <c r="O47" s="129">
        <v>0</v>
      </c>
      <c r="P47" s="129">
        <v>0</v>
      </c>
      <c r="Q47" s="129">
        <v>0</v>
      </c>
      <c r="R47" s="129">
        <v>0</v>
      </c>
      <c r="S47" s="129">
        <v>0</v>
      </c>
      <c r="T47" s="129">
        <v>0</v>
      </c>
      <c r="U47" s="129">
        <v>0</v>
      </c>
      <c r="V47" s="129">
        <v>0</v>
      </c>
      <c r="W47" s="44">
        <f t="shared" si="15"/>
        <v>0</v>
      </c>
      <c r="X47" s="40">
        <v>0</v>
      </c>
      <c r="Y47" s="44">
        <f t="shared" si="16"/>
        <v>0</v>
      </c>
    </row>
    <row r="48" spans="1:25" ht="12.75" customHeight="1" x14ac:dyDescent="0.25">
      <c r="A48" s="309" t="s">
        <v>274</v>
      </c>
      <c r="B48" s="309"/>
      <c r="C48" s="309"/>
      <c r="D48" s="309"/>
      <c r="E48" s="309"/>
      <c r="F48" s="309"/>
      <c r="G48" s="6">
        <v>40</v>
      </c>
      <c r="H48" s="129">
        <v>0</v>
      </c>
      <c r="I48" s="129">
        <v>0</v>
      </c>
      <c r="J48" s="129">
        <v>0</v>
      </c>
      <c r="K48" s="129">
        <v>0</v>
      </c>
      <c r="L48" s="129">
        <v>0</v>
      </c>
      <c r="M48" s="129">
        <v>0</v>
      </c>
      <c r="N48" s="129">
        <v>0</v>
      </c>
      <c r="O48" s="129">
        <v>0</v>
      </c>
      <c r="P48" s="129">
        <v>0</v>
      </c>
      <c r="Q48" s="129">
        <v>0</v>
      </c>
      <c r="R48" s="129">
        <v>0</v>
      </c>
      <c r="S48" s="129">
        <v>0</v>
      </c>
      <c r="T48" s="129">
        <v>0</v>
      </c>
      <c r="U48" s="129">
        <v>0</v>
      </c>
      <c r="V48" s="129">
        <v>0</v>
      </c>
      <c r="W48" s="44">
        <f t="shared" si="15"/>
        <v>0</v>
      </c>
      <c r="X48" s="40">
        <v>0</v>
      </c>
      <c r="Y48" s="44">
        <f t="shared" si="16"/>
        <v>0</v>
      </c>
    </row>
    <row r="49" spans="1:25" ht="12.75" customHeight="1" x14ac:dyDescent="0.25">
      <c r="A49" s="309" t="s">
        <v>275</v>
      </c>
      <c r="B49" s="309"/>
      <c r="C49" s="309"/>
      <c r="D49" s="309"/>
      <c r="E49" s="309"/>
      <c r="F49" s="309"/>
      <c r="G49" s="6">
        <v>41</v>
      </c>
      <c r="H49" s="42">
        <v>0</v>
      </c>
      <c r="I49" s="42">
        <v>0</v>
      </c>
      <c r="J49" s="42">
        <v>0</v>
      </c>
      <c r="K49" s="42">
        <v>0</v>
      </c>
      <c r="L49" s="42">
        <v>0</v>
      </c>
      <c r="M49" s="42">
        <v>0</v>
      </c>
      <c r="N49" s="129">
        <v>0</v>
      </c>
      <c r="O49" s="129">
        <v>0</v>
      </c>
      <c r="P49" s="129">
        <v>0</v>
      </c>
      <c r="Q49" s="129">
        <v>0</v>
      </c>
      <c r="R49" s="129">
        <v>0</v>
      </c>
      <c r="S49" s="129">
        <v>0</v>
      </c>
      <c r="T49" s="129">
        <v>0</v>
      </c>
      <c r="U49" s="129">
        <v>0</v>
      </c>
      <c r="V49" s="129">
        <v>0</v>
      </c>
      <c r="W49" s="44">
        <f t="shared" si="15"/>
        <v>0</v>
      </c>
      <c r="X49" s="40">
        <v>0</v>
      </c>
      <c r="Y49" s="44">
        <f t="shared" si="16"/>
        <v>0</v>
      </c>
    </row>
    <row r="50" spans="1:25" ht="24" customHeight="1" x14ac:dyDescent="0.25">
      <c r="A50" s="309" t="s">
        <v>419</v>
      </c>
      <c r="B50" s="309"/>
      <c r="C50" s="309"/>
      <c r="D50" s="309"/>
      <c r="E50" s="309"/>
      <c r="F50" s="309"/>
      <c r="G50" s="6">
        <v>42</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44">
        <f t="shared" si="15"/>
        <v>0</v>
      </c>
      <c r="X50" s="40">
        <v>0</v>
      </c>
      <c r="Y50" s="44">
        <f t="shared" si="16"/>
        <v>0</v>
      </c>
    </row>
    <row r="51" spans="1:25" ht="26.25" customHeight="1" x14ac:dyDescent="0.25">
      <c r="A51" s="309" t="s">
        <v>420</v>
      </c>
      <c r="B51" s="309"/>
      <c r="C51" s="309"/>
      <c r="D51" s="309"/>
      <c r="E51" s="309"/>
      <c r="F51" s="309"/>
      <c r="G51" s="6">
        <v>43</v>
      </c>
      <c r="H51" s="129">
        <v>0</v>
      </c>
      <c r="I51" s="129">
        <v>0</v>
      </c>
      <c r="J51" s="129">
        <v>0</v>
      </c>
      <c r="K51" s="129">
        <v>0</v>
      </c>
      <c r="L51" s="129">
        <v>0</v>
      </c>
      <c r="M51" s="129">
        <v>0</v>
      </c>
      <c r="N51" s="129">
        <v>0</v>
      </c>
      <c r="O51" s="129">
        <v>0</v>
      </c>
      <c r="P51" s="129">
        <v>0</v>
      </c>
      <c r="Q51" s="129">
        <v>0</v>
      </c>
      <c r="R51" s="129">
        <v>0</v>
      </c>
      <c r="S51" s="129">
        <v>0</v>
      </c>
      <c r="T51" s="129">
        <v>0</v>
      </c>
      <c r="U51" s="129">
        <v>0</v>
      </c>
      <c r="V51" s="129">
        <v>0</v>
      </c>
      <c r="W51" s="44">
        <f t="shared" si="15"/>
        <v>0</v>
      </c>
      <c r="X51" s="40">
        <v>0</v>
      </c>
      <c r="Y51" s="44">
        <f t="shared" si="16"/>
        <v>0</v>
      </c>
    </row>
    <row r="52" spans="1:25" ht="22.5" customHeight="1" x14ac:dyDescent="0.25">
      <c r="A52" s="309" t="s">
        <v>421</v>
      </c>
      <c r="B52" s="309"/>
      <c r="C52" s="309"/>
      <c r="D52" s="309"/>
      <c r="E52" s="309"/>
      <c r="F52" s="309"/>
      <c r="G52" s="6">
        <v>44</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44">
        <f t="shared" si="15"/>
        <v>0</v>
      </c>
      <c r="X52" s="40">
        <v>0</v>
      </c>
      <c r="Y52" s="44">
        <f t="shared" si="16"/>
        <v>0</v>
      </c>
    </row>
    <row r="53" spans="1:25" ht="12.75" customHeight="1" x14ac:dyDescent="0.25">
      <c r="A53" s="309" t="s">
        <v>276</v>
      </c>
      <c r="B53" s="309"/>
      <c r="C53" s="309"/>
      <c r="D53" s="309"/>
      <c r="E53" s="309"/>
      <c r="F53" s="309"/>
      <c r="G53" s="6">
        <v>45</v>
      </c>
      <c r="H53" s="129">
        <v>0</v>
      </c>
      <c r="I53" s="129">
        <v>0</v>
      </c>
      <c r="J53" s="129">
        <v>0</v>
      </c>
      <c r="K53" s="129">
        <v>0</v>
      </c>
      <c r="L53" s="129">
        <v>0</v>
      </c>
      <c r="M53" s="129">
        <v>0</v>
      </c>
      <c r="N53" s="129">
        <v>0</v>
      </c>
      <c r="O53" s="129">
        <v>0</v>
      </c>
      <c r="P53" s="129">
        <v>0</v>
      </c>
      <c r="Q53" s="129">
        <v>0</v>
      </c>
      <c r="R53" s="129">
        <v>0</v>
      </c>
      <c r="S53" s="129">
        <v>0</v>
      </c>
      <c r="T53" s="129">
        <v>0</v>
      </c>
      <c r="U53" s="129">
        <v>0</v>
      </c>
      <c r="V53" s="129">
        <v>0</v>
      </c>
      <c r="W53" s="44">
        <f t="shared" si="15"/>
        <v>0</v>
      </c>
      <c r="X53" s="40">
        <v>0</v>
      </c>
      <c r="Y53" s="44">
        <f t="shared" si="16"/>
        <v>0</v>
      </c>
    </row>
    <row r="54" spans="1:25" ht="12.75" customHeight="1" x14ac:dyDescent="0.25">
      <c r="A54" s="309" t="s">
        <v>422</v>
      </c>
      <c r="B54" s="309"/>
      <c r="C54" s="309"/>
      <c r="D54" s="309"/>
      <c r="E54" s="309"/>
      <c r="F54" s="309"/>
      <c r="G54" s="6">
        <v>46</v>
      </c>
      <c r="H54" s="129">
        <v>12422700</v>
      </c>
      <c r="I54" s="129">
        <v>91811524</v>
      </c>
      <c r="J54" s="129">
        <v>0</v>
      </c>
      <c r="K54" s="129">
        <v>0</v>
      </c>
      <c r="L54" s="129">
        <v>0</v>
      </c>
      <c r="M54" s="129">
        <v>0</v>
      </c>
      <c r="N54" s="129">
        <v>0</v>
      </c>
      <c r="O54" s="129">
        <v>0</v>
      </c>
      <c r="P54" s="129">
        <v>0</v>
      </c>
      <c r="Q54" s="129">
        <v>0</v>
      </c>
      <c r="R54" s="129">
        <v>0</v>
      </c>
      <c r="S54" s="129">
        <v>0</v>
      </c>
      <c r="T54" s="129">
        <v>0</v>
      </c>
      <c r="U54" s="129">
        <v>0</v>
      </c>
      <c r="V54" s="129">
        <v>0</v>
      </c>
      <c r="W54" s="44">
        <f t="shared" si="15"/>
        <v>104234224</v>
      </c>
      <c r="X54" s="40">
        <v>0</v>
      </c>
      <c r="Y54" s="44">
        <f t="shared" si="16"/>
        <v>104234224</v>
      </c>
    </row>
    <row r="55" spans="1:25" ht="12.75" customHeight="1" x14ac:dyDescent="0.25">
      <c r="A55" s="309" t="s">
        <v>430</v>
      </c>
      <c r="B55" s="309"/>
      <c r="C55" s="309"/>
      <c r="D55" s="309"/>
      <c r="E55" s="309"/>
      <c r="F55" s="309"/>
      <c r="G55" s="6">
        <v>47</v>
      </c>
      <c r="H55" s="129">
        <v>0</v>
      </c>
      <c r="I55" s="129">
        <v>0</v>
      </c>
      <c r="J55" s="129">
        <v>0</v>
      </c>
      <c r="K55" s="129">
        <v>0</v>
      </c>
      <c r="L55" s="129">
        <v>0</v>
      </c>
      <c r="M55" s="129">
        <v>0</v>
      </c>
      <c r="N55" s="129">
        <v>0</v>
      </c>
      <c r="O55" s="129">
        <v>0</v>
      </c>
      <c r="P55" s="129">
        <v>0</v>
      </c>
      <c r="Q55" s="129">
        <v>0</v>
      </c>
      <c r="R55" s="129">
        <v>0</v>
      </c>
      <c r="S55" s="129">
        <v>0</v>
      </c>
      <c r="T55" s="129">
        <v>0</v>
      </c>
      <c r="U55" s="130">
        <v>-7859333</v>
      </c>
      <c r="V55" s="129">
        <v>0</v>
      </c>
      <c r="W55" s="44">
        <f t="shared" si="15"/>
        <v>-7859333</v>
      </c>
      <c r="X55" s="40">
        <v>0</v>
      </c>
      <c r="Y55" s="44">
        <f t="shared" si="16"/>
        <v>-7859333</v>
      </c>
    </row>
    <row r="56" spans="1:25" ht="12.75" customHeight="1" x14ac:dyDescent="0.25">
      <c r="A56" s="309" t="s">
        <v>423</v>
      </c>
      <c r="B56" s="309"/>
      <c r="C56" s="309"/>
      <c r="D56" s="309"/>
      <c r="E56" s="309"/>
      <c r="F56" s="309"/>
      <c r="G56" s="6">
        <v>48</v>
      </c>
      <c r="H56" s="129">
        <v>0</v>
      </c>
      <c r="I56" s="129">
        <v>0</v>
      </c>
      <c r="J56" s="129">
        <v>0</v>
      </c>
      <c r="K56" s="129">
        <v>0</v>
      </c>
      <c r="L56" s="129">
        <v>0</v>
      </c>
      <c r="M56" s="129">
        <v>0</v>
      </c>
      <c r="N56" s="129">
        <v>0</v>
      </c>
      <c r="O56" s="129">
        <v>0</v>
      </c>
      <c r="P56" s="129">
        <v>0</v>
      </c>
      <c r="Q56" s="129">
        <v>0</v>
      </c>
      <c r="R56" s="129">
        <v>0</v>
      </c>
      <c r="S56" s="129">
        <v>0</v>
      </c>
      <c r="T56" s="129">
        <v>0</v>
      </c>
      <c r="U56" s="129">
        <v>0</v>
      </c>
      <c r="V56" s="129">
        <v>0</v>
      </c>
      <c r="W56" s="44">
        <f t="shared" si="15"/>
        <v>0</v>
      </c>
      <c r="X56" s="40">
        <v>0</v>
      </c>
      <c r="Y56" s="44">
        <f t="shared" si="16"/>
        <v>0</v>
      </c>
    </row>
    <row r="57" spans="1:25" ht="12.75" customHeight="1" x14ac:dyDescent="0.25">
      <c r="A57" s="309" t="s">
        <v>431</v>
      </c>
      <c r="B57" s="309"/>
      <c r="C57" s="309"/>
      <c r="D57" s="309"/>
      <c r="E57" s="309"/>
      <c r="F57" s="309"/>
      <c r="G57" s="6">
        <v>49</v>
      </c>
      <c r="H57" s="129">
        <v>0</v>
      </c>
      <c r="I57" s="129">
        <v>0</v>
      </c>
      <c r="J57" s="129">
        <v>8649083</v>
      </c>
      <c r="K57" s="129">
        <v>0</v>
      </c>
      <c r="L57" s="129">
        <v>0</v>
      </c>
      <c r="M57" s="129">
        <v>0</v>
      </c>
      <c r="N57" s="129">
        <v>-2835797</v>
      </c>
      <c r="O57" s="129">
        <v>0</v>
      </c>
      <c r="P57" s="129">
        <v>0</v>
      </c>
      <c r="Q57" s="129">
        <v>0</v>
      </c>
      <c r="R57" s="129">
        <v>0</v>
      </c>
      <c r="S57" s="129">
        <v>0</v>
      </c>
      <c r="T57" s="129">
        <v>0</v>
      </c>
      <c r="U57" s="129">
        <v>-10187317</v>
      </c>
      <c r="V57" s="129">
        <v>0</v>
      </c>
      <c r="W57" s="44">
        <f t="shared" si="15"/>
        <v>-4374031</v>
      </c>
      <c r="X57" s="40">
        <v>0</v>
      </c>
      <c r="Y57" s="44">
        <f t="shared" si="16"/>
        <v>-4374031</v>
      </c>
    </row>
    <row r="58" spans="1:25" ht="12.75" customHeight="1" x14ac:dyDescent="0.25">
      <c r="A58" s="309" t="s">
        <v>425</v>
      </c>
      <c r="B58" s="309"/>
      <c r="C58" s="309"/>
      <c r="D58" s="309"/>
      <c r="E58" s="309"/>
      <c r="F58" s="309"/>
      <c r="G58" s="6">
        <v>50</v>
      </c>
      <c r="H58" s="129">
        <v>0</v>
      </c>
      <c r="I58" s="129">
        <v>0</v>
      </c>
      <c r="J58" s="129">
        <v>0</v>
      </c>
      <c r="K58" s="129">
        <v>0</v>
      </c>
      <c r="L58" s="129">
        <v>0</v>
      </c>
      <c r="M58" s="129">
        <v>0</v>
      </c>
      <c r="N58" s="129">
        <v>0</v>
      </c>
      <c r="O58" s="129">
        <v>0</v>
      </c>
      <c r="P58" s="129">
        <v>0</v>
      </c>
      <c r="Q58" s="129">
        <v>0</v>
      </c>
      <c r="R58" s="129">
        <v>0</v>
      </c>
      <c r="S58" s="129">
        <v>0</v>
      </c>
      <c r="T58" s="129">
        <v>0</v>
      </c>
      <c r="U58" s="129">
        <v>0</v>
      </c>
      <c r="V58" s="129">
        <v>0</v>
      </c>
      <c r="W58" s="44">
        <f t="shared" si="15"/>
        <v>0</v>
      </c>
      <c r="X58" s="40">
        <v>0</v>
      </c>
      <c r="Y58" s="44">
        <f t="shared" si="16"/>
        <v>0</v>
      </c>
    </row>
    <row r="59" spans="1:25" ht="25.5" customHeight="1" x14ac:dyDescent="0.25">
      <c r="A59" s="327" t="s">
        <v>432</v>
      </c>
      <c r="B59" s="327"/>
      <c r="C59" s="327"/>
      <c r="D59" s="327"/>
      <c r="E59" s="327"/>
      <c r="F59" s="327"/>
      <c r="G59" s="8">
        <v>51</v>
      </c>
      <c r="H59" s="43">
        <f>SUM(H39:H58)</f>
        <v>98203200</v>
      </c>
      <c r="I59" s="43">
        <f t="shared" ref="I59:Y59" si="17">SUM(I39:I58)</f>
        <v>149060324</v>
      </c>
      <c r="J59" s="43">
        <f t="shared" si="17"/>
        <v>11361729</v>
      </c>
      <c r="K59" s="43">
        <f t="shared" si="17"/>
        <v>0</v>
      </c>
      <c r="L59" s="43">
        <f t="shared" si="17"/>
        <v>0</v>
      </c>
      <c r="M59" s="43">
        <f t="shared" si="17"/>
        <v>0</v>
      </c>
      <c r="N59" s="43">
        <f t="shared" si="17"/>
        <v>-71784372</v>
      </c>
      <c r="O59" s="43">
        <f t="shared" si="17"/>
        <v>0</v>
      </c>
      <c r="P59" s="43">
        <f t="shared" si="17"/>
        <v>0</v>
      </c>
      <c r="Q59" s="43">
        <f t="shared" si="17"/>
        <v>0</v>
      </c>
      <c r="R59" s="43">
        <f t="shared" si="17"/>
        <v>0</v>
      </c>
      <c r="S59" s="43">
        <f t="shared" si="17"/>
        <v>0</v>
      </c>
      <c r="T59" s="43">
        <f t="shared" si="17"/>
        <v>-36905191</v>
      </c>
      <c r="U59" s="43">
        <f t="shared" si="17"/>
        <v>47803780</v>
      </c>
      <c r="V59" s="43">
        <f t="shared" si="17"/>
        <v>45451254</v>
      </c>
      <c r="W59" s="43">
        <f t="shared" si="17"/>
        <v>243190724</v>
      </c>
      <c r="X59" s="43">
        <f t="shared" si="17"/>
        <v>165756594</v>
      </c>
      <c r="Y59" s="43">
        <f t="shared" si="17"/>
        <v>408947318</v>
      </c>
    </row>
    <row r="60" spans="1:25" x14ac:dyDescent="0.25">
      <c r="A60" s="328" t="s">
        <v>277</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30" t="s">
        <v>433</v>
      </c>
      <c r="B61" s="330"/>
      <c r="C61" s="330"/>
      <c r="D61" s="330"/>
      <c r="E61" s="330"/>
      <c r="F61" s="330"/>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-18568731</v>
      </c>
      <c r="U61" s="44">
        <f t="shared" si="18"/>
        <v>0</v>
      </c>
      <c r="V61" s="44">
        <f t="shared" si="18"/>
        <v>0</v>
      </c>
      <c r="W61" s="44">
        <f t="shared" si="18"/>
        <v>-18568731</v>
      </c>
      <c r="X61" s="44">
        <f t="shared" si="18"/>
        <v>0</v>
      </c>
      <c r="Y61" s="44">
        <f t="shared" si="18"/>
        <v>-18568731</v>
      </c>
    </row>
    <row r="62" spans="1:25" ht="27.75" customHeight="1" x14ac:dyDescent="0.25">
      <c r="A62" s="330" t="s">
        <v>434</v>
      </c>
      <c r="B62" s="330"/>
      <c r="C62" s="330"/>
      <c r="D62" s="330"/>
      <c r="E62" s="330"/>
      <c r="F62" s="330"/>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-18568731</v>
      </c>
      <c r="U62" s="44">
        <f t="shared" si="20"/>
        <v>0</v>
      </c>
      <c r="V62" s="44">
        <f t="shared" si="20"/>
        <v>45451254</v>
      </c>
      <c r="W62" s="44">
        <f t="shared" si="20"/>
        <v>26882523</v>
      </c>
      <c r="X62" s="44">
        <f t="shared" si="20"/>
        <v>18397252</v>
      </c>
      <c r="Y62" s="44">
        <f t="shared" si="20"/>
        <v>45279775</v>
      </c>
    </row>
    <row r="63" spans="1:25" ht="29.25" customHeight="1" x14ac:dyDescent="0.25">
      <c r="A63" s="331" t="s">
        <v>435</v>
      </c>
      <c r="B63" s="331"/>
      <c r="C63" s="331"/>
      <c r="D63" s="331"/>
      <c r="E63" s="331"/>
      <c r="F63" s="331"/>
      <c r="G63" s="8">
        <v>54</v>
      </c>
      <c r="H63" s="45">
        <f>SUM(H50:H58)</f>
        <v>12422700</v>
      </c>
      <c r="I63" s="45">
        <f t="shared" ref="I63:Y63" si="22">SUM(I50:I58)</f>
        <v>91811524</v>
      </c>
      <c r="J63" s="45">
        <f t="shared" si="22"/>
        <v>8649083</v>
      </c>
      <c r="K63" s="45">
        <f t="shared" si="22"/>
        <v>0</v>
      </c>
      <c r="L63" s="45">
        <f t="shared" si="22"/>
        <v>0</v>
      </c>
      <c r="M63" s="45">
        <f t="shared" si="22"/>
        <v>0</v>
      </c>
      <c r="N63" s="45">
        <f t="shared" si="22"/>
        <v>-2835797</v>
      </c>
      <c r="O63" s="45">
        <f t="shared" si="22"/>
        <v>0</v>
      </c>
      <c r="P63" s="45">
        <f t="shared" si="22"/>
        <v>0</v>
      </c>
      <c r="Q63" s="45">
        <f t="shared" si="22"/>
        <v>0</v>
      </c>
      <c r="R63" s="45">
        <f t="shared" si="22"/>
        <v>0</v>
      </c>
      <c r="S63" s="45">
        <f t="shared" ref="S63:T63" si="23">SUM(S50:S58)</f>
        <v>0</v>
      </c>
      <c r="T63" s="45">
        <f t="shared" si="23"/>
        <v>0</v>
      </c>
      <c r="U63" s="45">
        <f t="shared" si="22"/>
        <v>-18046650</v>
      </c>
      <c r="V63" s="45">
        <f t="shared" si="22"/>
        <v>0</v>
      </c>
      <c r="W63" s="45">
        <f t="shared" si="22"/>
        <v>92000860</v>
      </c>
      <c r="X63" s="45">
        <f t="shared" si="22"/>
        <v>0</v>
      </c>
      <c r="Y63" s="45">
        <f t="shared" si="22"/>
        <v>92000860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9"/>
  <sheetViews>
    <sheetView tabSelected="1" topLeftCell="A34" zoomScaleNormal="100" workbookViewId="0">
      <selection activeCell="A51" sqref="A51"/>
    </sheetView>
  </sheetViews>
  <sheetFormatPr defaultColWidth="8.88671875" defaultRowHeight="10.199999999999999" x14ac:dyDescent="0.2"/>
  <cols>
    <col min="1" max="1" width="26" style="140" customWidth="1"/>
    <col min="2" max="2" width="17.77734375" style="140" bestFit="1" customWidth="1"/>
    <col min="3" max="3" width="18" style="140" bestFit="1" customWidth="1"/>
    <col min="4" max="4" width="11.77734375" style="140" bestFit="1" customWidth="1"/>
    <col min="5" max="8" width="8.88671875" style="140"/>
    <col min="9" max="9" width="95" style="140" customWidth="1"/>
    <col min="10" max="16384" width="8.88671875" style="140"/>
  </cols>
  <sheetData>
    <row r="1" spans="1:9" x14ac:dyDescent="0.2">
      <c r="A1" s="333" t="s">
        <v>468</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ht="185.25" customHeight="1" x14ac:dyDescent="0.2">
      <c r="A39" s="334"/>
      <c r="B39" s="334"/>
      <c r="C39" s="334"/>
      <c r="D39" s="334"/>
      <c r="E39" s="334"/>
      <c r="F39" s="334"/>
      <c r="G39" s="334"/>
      <c r="H39" s="334"/>
      <c r="I39" s="334"/>
    </row>
    <row r="40" spans="1:9" ht="93" customHeight="1" x14ac:dyDescent="0.2">
      <c r="A40" s="334"/>
      <c r="B40" s="334"/>
      <c r="C40" s="334"/>
      <c r="D40" s="334"/>
      <c r="E40" s="334"/>
      <c r="F40" s="334"/>
      <c r="G40" s="334"/>
      <c r="H40" s="334"/>
      <c r="I40" s="334"/>
    </row>
    <row r="41" spans="1:9" x14ac:dyDescent="0.2">
      <c r="A41" s="140" t="s">
        <v>469</v>
      </c>
    </row>
    <row r="43" spans="1:9" x14ac:dyDescent="0.2">
      <c r="B43" s="140" t="s">
        <v>471</v>
      </c>
      <c r="C43" s="140" t="s">
        <v>470</v>
      </c>
    </row>
    <row r="44" spans="1:9" x14ac:dyDescent="0.2">
      <c r="A44" s="141" t="s">
        <v>472</v>
      </c>
      <c r="B44" s="142">
        <v>351559565</v>
      </c>
      <c r="C44" s="142">
        <f>+Bilanca!H13</f>
        <v>82659565</v>
      </c>
      <c r="D44" s="143"/>
    </row>
    <row r="45" spans="1:9" x14ac:dyDescent="0.2">
      <c r="A45" s="141" t="s">
        <v>257</v>
      </c>
      <c r="B45" s="142">
        <v>184327611</v>
      </c>
      <c r="C45" s="142">
        <f>+Bilanca!H83</f>
        <v>-68948575</v>
      </c>
      <c r="D45" s="143"/>
    </row>
    <row r="46" spans="1:9" ht="20.399999999999999" x14ac:dyDescent="0.2">
      <c r="A46" s="141" t="s">
        <v>414</v>
      </c>
      <c r="B46" s="142">
        <v>0</v>
      </c>
      <c r="C46" s="142">
        <f>+Bilanca!H90</f>
        <v>-18336460</v>
      </c>
      <c r="D46" s="143"/>
    </row>
    <row r="47" spans="1:9" x14ac:dyDescent="0.2">
      <c r="A47" s="144" t="s">
        <v>253</v>
      </c>
      <c r="B47" s="142">
        <v>0</v>
      </c>
      <c r="C47" s="142">
        <f>+Bilanca!H79</f>
        <v>2712646</v>
      </c>
      <c r="D47" s="143"/>
    </row>
    <row r="49" spans="1:9" x14ac:dyDescent="0.2">
      <c r="A49" s="335" t="s">
        <v>473</v>
      </c>
      <c r="B49" s="335"/>
      <c r="C49" s="335"/>
      <c r="D49" s="335"/>
      <c r="E49" s="335"/>
      <c r="F49" s="335"/>
      <c r="G49" s="335"/>
      <c r="H49" s="335"/>
      <c r="I49" s="335"/>
    </row>
  </sheetData>
  <mergeCells count="2">
    <mergeCell ref="A1:I40"/>
    <mergeCell ref="A49:I4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2022-02-26T12:55:14Z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