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aveExternalLinkValues="0" codeName="ThisWorkbook" defaultThemeVersion="124226"/>
  <mc:AlternateContent xmlns:mc="http://schemas.openxmlformats.org/markup-compatibility/2006">
    <mc:Choice Requires="x15">
      <x15ac:absPath xmlns:x15ac="http://schemas.microsoft.com/office/spreadsheetml/2010/11/ac" url="\\10.113.0.20\racunovodstvo\Konsolidacija\2024\12.2024\TFI\konsolidirani\za burzu\"/>
    </mc:Choice>
  </mc:AlternateContent>
  <xr:revisionPtr revIDLastSave="0" documentId="13_ncr:1_{4A561584-3041-49F7-9C28-1BE72752AAA6}"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1" i="18" l="1"/>
  <c r="H131" i="18"/>
  <c r="H123" i="18"/>
  <c r="H115" i="18"/>
  <c r="H111" i="18"/>
  <c r="H35" i="18"/>
  <c r="H16" i="18" l="1"/>
  <c r="K89" i="19" l="1"/>
  <c r="J89" i="19"/>
  <c r="W38" i="22"/>
  <c r="W37"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W59" i="22" s="1"/>
  <c r="I21" i="21"/>
  <c r="H21" i="21"/>
  <c r="H90" i="19"/>
  <c r="I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6" i="19" l="1"/>
  <c r="K68" i="19"/>
  <c r="H67" i="19"/>
  <c r="H68" i="19"/>
  <c r="I66" i="19"/>
  <c r="I68" i="19"/>
  <c r="I67" i="19"/>
  <c r="J67" i="19"/>
  <c r="J68" i="19"/>
</calcChain>
</file>

<file path=xl/sharedStrings.xml><?xml version="1.0" encoding="utf-8"?>
<sst xmlns="http://schemas.openxmlformats.org/spreadsheetml/2006/main" count="755" uniqueCount="698">
  <si>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</si>
  <si>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</si>
  <si>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</si>
  <si>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</si>
  <si>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</si>
  <si>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</si>
  <si>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</si>
  <si>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</si>
  <si>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</si>
  <si>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</si>
  <si>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</si>
  <si>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</si>
  <si>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</si>
  <si>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</si>
  <si>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</si>
  <si>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</si>
  <si>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</si>
  <si>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</si>
  <si>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</si>
  <si>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</si>
  <si>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</si>
  <si>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</si>
  <si>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</si>
  <si>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</si>
  <si>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</si>
  <si>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</si>
  <si>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</si>
  <si>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</si>
  <si>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</si>
  <si>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</si>
  <si>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</si>
  <si>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</si>
  <si>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</si>
  <si>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</si>
  <si>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</si>
  <si>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</si>
  <si>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</si>
  <si>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</si>
  <si>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</si>
  <si>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</si>
  <si>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</si>
  <si>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</si>
  <si>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</si>
  <si>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</si>
  <si>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</si>
  <si>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</si>
  <si>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</si>
  <si>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</si>
  <si>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</si>
  <si>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</si>
  <si>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</si>
  <si>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</si>
  <si>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</si>
  <si>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</si>
  <si>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</si>
  <si>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</si>
  <si>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</si>
  <si>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</si>
  <si>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</si>
  <si>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</si>
  <si>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</si>
  <si>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</si>
  <si>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</si>
  <si>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</si>
  <si>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</si>
  <si>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</si>
  <si>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</si>
  <si>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</si>
  <si>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</si>
  <si>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</si>
  <si>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</si>
  <si>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</si>
  <si>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</si>
  <si>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</si>
  <si>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</si>
  <si>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</si>
  <si>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</si>
  <si>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</si>
  <si>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</si>
  <si>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</si>
  <si>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</si>
  <si>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</si>
  <si>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</si>
  <si>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</si>
  <si>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</si>
  <si>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</si>
  <si>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</si>
  <si>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</si>
  <si>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</si>
  <si>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</si>
  <si>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</si>
  <si>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</si>
  <si>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</si>
  <si>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</si>
  <si>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</si>
  <si>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</si>
  <si>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</si>
  <si>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</si>
  <si>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</si>
  <si>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</si>
  <si>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</si>
  <si>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</si>
  <si>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</si>
  <si>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</si>
  <si>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</si>
  <si>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</si>
  <si>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</si>
  <si>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</si>
  <si>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</si>
  <si>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</si>
  <si>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</si>
  <si>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</si>
  <si>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</si>
  <si>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</si>
  <si>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</si>
  <si>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</si>
  <si>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</si>
  <si>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</si>
  <si>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</si>
  <si>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</si>
  <si>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</si>
  <si>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</si>
  <si>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</si>
  <si>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</si>
  <si>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</si>
  <si>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</si>
  <si>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</si>
  <si>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</si>
  <si>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</si>
  <si>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</si>
  <si>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</si>
  <si>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</si>
  <si>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</si>
  <si>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</si>
  <si>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</si>
  <si>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</si>
  <si>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</si>
  <si>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</si>
  <si>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</si>
  <si>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</si>
  <si>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</si>
  <si>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</si>
  <si>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</si>
  <si>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</si>
  <si>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</si>
  <si>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</si>
  <si>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</si>
  <si>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</si>
  <si>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</si>
  <si>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</si>
  <si>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</si>
  <si>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</si>
  <si>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</si>
  <si>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</si>
  <si>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</si>
  <si>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</si>
  <si>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</si>
  <si>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</si>
  <si>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</si>
  <si>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</si>
  <si>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</si>
  <si>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</si>
  <si>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</si>
  <si>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</si>
  <si>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</si>
  <si>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</si>
  <si>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</si>
  <si>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</si>
  <si>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</si>
  <si>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</si>
  <si>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</si>
  <si>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</si>
  <si>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</si>
  <si>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</si>
  <si>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</si>
  <si>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</si>
  <si>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</si>
  <si>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</si>
  <si>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</si>
  <si>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</si>
  <si>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</si>
  <si>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</si>
  <si>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</si>
  <si>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</si>
  <si>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</si>
  <si>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</si>
  <si>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</si>
  <si>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</si>
  <si>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</si>
  <si>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</si>
  <si>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</si>
  <si>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</si>
  <si>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</si>
  <si>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</si>
  <si>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</si>
  <si>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</si>
  <si>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</si>
  <si>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</si>
  <si>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</si>
  <si>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</si>
  <si>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</si>
  <si>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</si>
  <si>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</si>
  <si>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</si>
  <si>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</si>
  <si>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</si>
  <si>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</si>
  <si>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</si>
  <si>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</si>
  <si>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</si>
  <si>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</si>
  <si>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</si>
  <si>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</si>
  <si>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</si>
  <si>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</si>
  <si>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</si>
  <si>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</si>
  <si>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</si>
  <si>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</si>
  <si>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</si>
  <si>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</si>
  <si>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</si>
  <si>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</si>
  <si>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</si>
  <si>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</si>
  <si>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</si>
  <si>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</si>
  <si>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</si>
  <si>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</si>
  <si>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</si>
  <si>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</si>
  <si>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</si>
  <si>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</si>
  <si>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</si>
  <si>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</si>
  <si>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</si>
  <si>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</si>
  <si>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</si>
  <si>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</si>
  <si>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</si>
  <si>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</si>
  <si>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</si>
  <si>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</si>
  <si>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</si>
  <si>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</si>
  <si>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</si>
  <si>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</si>
  <si>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</si>
  <si>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</si>
  <si>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</si>
  <si>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</si>
  <si>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</si>
  <si>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</si>
  <si>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</si>
  <si>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</si>
  <si>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</si>
  <si>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</si>
  <si>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</si>
  <si>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</si>
  <si>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</si>
  <si>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</si>
  <si>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</si>
  <si>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</si>
  <si>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</si>
  <si>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</si>
  <si>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</si>
  <si>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</si>
  <si>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</si>
  <si>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</si>
  <si>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</si>
  <si>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</si>
  <si>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</si>
  <si>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</si>
  <si>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</si>
  <si>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</si>
  <si>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</si>
  <si>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</si>
  <si>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</si>
  <si>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</si>
  <si>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</si>
  <si>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</si>
  <si>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</si>
  <si>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</si>
  <si>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</si>
  <si>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</si>
  <si>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</si>
  <si>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</si>
  <si>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</si>
  <si>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</si>
  <si>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</si>
  <si>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</si>
  <si>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</si>
  <si>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</si>
  <si>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</si>
  <si>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</si>
  <si>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</si>
  <si>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</si>
  <si>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</si>
  <si>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</si>
  <si>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</si>
  <si>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</si>
  <si>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</si>
  <si>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</si>
  <si>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</si>
  <si>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</si>
  <si>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</si>
  <si>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</si>
  <si>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</si>
  <si>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</si>
  <si>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</si>
  <si>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</si>
  <si>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</si>
  <si>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</si>
  <si>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</si>
  <si>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</si>
  <si>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</si>
  <si>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</si>
  <si>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</si>
  <si>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</si>
  <si>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</si>
  <si>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</si>
  <si>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</si>
  <si>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</si>
  <si>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</si>
  <si>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</si>
  <si>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</si>
  <si>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</si>
  <si>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</si>
  <si>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</si>
  <si>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</si>
  <si>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</si>
  <si>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</si>
  <si>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</si>
  <si>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</si>
  <si>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</si>
  <si>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</si>
  <si>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</si>
  <si>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</si>
  <si>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</si>
  <si>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</si>
  <si>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</si>
  <si>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</si>
  <si>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</si>
  <si>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</si>
  <si>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</si>
  <si>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</si>
  <si>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</si>
  <si>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</si>
  <si>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</si>
  <si>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</si>
  <si>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</si>
  <si>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</si>
  <si>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</si>
  <si>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</si>
  <si>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</si>
  <si>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</si>
  <si>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</si>
  <si>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</si>
  <si>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</si>
  <si>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</si>
  <si>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</si>
  <si>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</si>
  <si>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</si>
  <si>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</si>
  <si>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</si>
  <si>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</si>
  <si>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</si>
  <si>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</si>
  <si>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</si>
  <si>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</si>
  <si>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</si>
  <si>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</si>
  <si>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</si>
  <si>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</si>
  <si>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</si>
  <si>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</si>
  <si>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</si>
  <si>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</si>
  <si>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</si>
  <si>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</si>
  <si>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</si>
  <si>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</si>
  <si>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</si>
  <si>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</si>
  <si>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</si>
  <si>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</si>
  <si>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</si>
  <si>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</si>
  <si>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</si>
  <si>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</si>
  <si>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</si>
  <si>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</si>
  <si>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</si>
  <si>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</si>
  <si>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</si>
  <si>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</si>
  <si>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</si>
  <si>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</si>
  <si>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</si>
  <si>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</si>
  <si>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</si>
  <si>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</si>
  <si>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</si>
  <si>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</si>
  <si>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</si>
  <si>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</si>
  <si>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</si>
  <si>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</si>
  <si>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</si>
  <si>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</si>
  <si>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</si>
  <si>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</si>
  <si>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</si>
  <si>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</si>
  <si>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</si>
  <si>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</si>
  <si>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</si>
  <si>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</si>
  <si>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</si>
  <si>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</si>
  <si>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</si>
  <si>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</si>
  <si>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</si>
  <si>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</si>
  <si>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</si>
  <si>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</si>
  <si>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</si>
  <si>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</si>
  <si>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</si>
  <si>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</si>
  <si>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</si>
  <si>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</si>
  <si>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</si>
  <si>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</si>
  <si>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</si>
  <si>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</si>
  <si>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</si>
  <si>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</si>
  <si>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</si>
  <si>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</si>
  <si>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</si>
  <si>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</si>
  <si>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</si>
  <si>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</si>
  <si>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</si>
  <si>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</si>
  <si>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</si>
  <si>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</si>
  <si>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</si>
  <si>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</si>
  <si>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</si>
  <si>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</si>
  <si>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</si>
  <si>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</si>
  <si>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</si>
  <si>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</si>
  <si>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</si>
  <si>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</si>
  <si>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</si>
  <si>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</si>
  <si>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</si>
  <si>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</si>
  <si>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</si>
  <si>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</si>
  <si>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</si>
  <si>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</si>
  <si>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</si>
  <si>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</si>
  <si>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</si>
  <si>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</si>
  <si>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</si>
  <si>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</si>
  <si>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</si>
  <si>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</si>
  <si>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</si>
  <si>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</si>
  <si>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</si>
  <si>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</si>
  <si>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</si>
  <si>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</si>
  <si>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</si>
  <si>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</si>
  <si>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</si>
  <si>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</si>
  <si>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</si>
  <si>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</si>
  <si>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</si>
  <si>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</si>
  <si>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</si>
  <si>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</si>
  <si>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</si>
  <si>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</si>
  <si>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</si>
  <si>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</si>
  <si>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</si>
  <si>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</si>
  <si>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</si>
  <si>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</si>
  <si>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05012228</t>
  </si>
  <si>
    <t>081210030</t>
  </si>
  <si>
    <t>62230095889</t>
  </si>
  <si>
    <t>97643</t>
  </si>
  <si>
    <t>74780080JD6L45P7YG07</t>
  </si>
  <si>
    <t>HR</t>
  </si>
  <si>
    <t>Zagreb</t>
  </si>
  <si>
    <t>investitori@mplusgroup.eu</t>
  </si>
  <si>
    <t>www.mplusgroup.eu</t>
  </si>
  <si>
    <t>KD</t>
  </si>
  <si>
    <t>RN</t>
  </si>
  <si>
    <t>M plus Croatia d.o.o.</t>
  </si>
  <si>
    <t>M+ Agent d.o.o.</t>
  </si>
  <si>
    <t>Smartflex d.o.o.</t>
  </si>
  <si>
    <t>Smartflex sourcing d.o.o.</t>
  </si>
  <si>
    <t>Šmartinska cesta 52, Ljubljana, 1000 Ljubljana, Slovenija</t>
  </si>
  <si>
    <t>272 Tosin Bunar Street, Novi Beograd, Srbija</t>
  </si>
  <si>
    <t>Technologies Services Holding B.V.</t>
  </si>
  <si>
    <t>Naritaweg 165, Telestone 8, Amsterdam, Nizozemska</t>
  </si>
  <si>
    <t>TVPD Holdings B.V.</t>
  </si>
  <si>
    <t>117 Mladena Stojanovica Street, 78000 Banja Luka, BiH</t>
  </si>
  <si>
    <t>Džemala Bijedića 39, Sarajevo, BiH</t>
  </si>
  <si>
    <t>65-01-0742-16</t>
  </si>
  <si>
    <t>CMC İletişim ve Çağrı Merkezi Hizmetleri A.Ş.</t>
  </si>
  <si>
    <t>Kagithane, Caglayan Mah, Karaagac Sok. ISS No:2/10, Istanbul, Turska</t>
  </si>
  <si>
    <t>RGN İletişim Hizmetleri A.Ş.</t>
  </si>
  <si>
    <t>Pit İnsan Kaynakları ve Danışmanlık A.Ş.</t>
  </si>
  <si>
    <t>207694-5</t>
  </si>
  <si>
    <t>ISS Sigorta Acentelik Hizmetleri A.Ş.</t>
  </si>
  <si>
    <t>Geomant Global d.o.o.</t>
  </si>
  <si>
    <t>Geomant SRL</t>
  </si>
  <si>
    <t>Cluj-Nacopa city, Bd-ul 21 Decembrie 1989, no.37, ap.16, Cluj county, Rumunjska</t>
  </si>
  <si>
    <t>J12/1990/2010</t>
  </si>
  <si>
    <t>Geomant UK limited</t>
  </si>
  <si>
    <t>Turnpike Gate House, Alcester Heath, Warwickshire, B49 5JG. UK</t>
  </si>
  <si>
    <t>Inova Solutions Inc</t>
  </si>
  <si>
    <t>54-1244668</t>
  </si>
  <si>
    <t>Geomant Algotech Zrt.</t>
  </si>
  <si>
    <t>Budapest 1123, Alkotas u. 50. Mađarska</t>
  </si>
  <si>
    <t>01-10-048136</t>
  </si>
  <si>
    <t>Meritus Global Real Estate Management d.o.o.</t>
  </si>
  <si>
    <t>Meritus Global Technology d.o.o.</t>
  </si>
  <si>
    <t>Meritus Global Strategics d.o.o.</t>
  </si>
  <si>
    <t>BULB d.o.o.</t>
  </si>
  <si>
    <t>Bulb Upravljanje d.o.o.</t>
  </si>
  <si>
    <t>Georgia, Tbilisi, Vaja Pshavela Ave. 71a</t>
  </si>
  <si>
    <t>M+ Deutschland BPTO Gmbh</t>
  </si>
  <si>
    <t>HRB 235298 B</t>
  </si>
  <si>
    <t>HRB 100754</t>
  </si>
  <si>
    <t>HRB 202393</t>
  </si>
  <si>
    <t>Prenzlau, Neubrandenburger Straβe 14, Njemačka</t>
  </si>
  <si>
    <t>HRB 5479 NP</t>
  </si>
  <si>
    <t>Leipzig, Katharinenstraβe 17, Njemačka</t>
  </si>
  <si>
    <t>HRB 30580</t>
  </si>
  <si>
    <t>Lüneburg , Häcklinger Weg 66, Njemačka</t>
  </si>
  <si>
    <t>HRB 201278</t>
  </si>
  <si>
    <t>Magdeburg, Schleinufer 16-18, Njemačka</t>
  </si>
  <si>
    <t>HRB 20755</t>
  </si>
  <si>
    <t>HRB 205650</t>
  </si>
  <si>
    <t>BusinessLine GmbH</t>
  </si>
  <si>
    <t>HRB 200139</t>
  </si>
  <si>
    <t>Braunschweig, Böcklerstraβe 219 B, Njemačka</t>
  </si>
  <si>
    <t>HRB 3695</t>
  </si>
  <si>
    <t>HRB 206300</t>
  </si>
  <si>
    <t>HRB 20273</t>
  </si>
  <si>
    <t>Bielefeld, Am Ellerbrocks Hof 2-6, Njemačka</t>
  </si>
  <si>
    <t>HRB 41745</t>
  </si>
  <si>
    <t>Bremen, Hutfilterstraβe 24, Njemačka</t>
  </si>
  <si>
    <t>HRB 30272</t>
  </si>
  <si>
    <t>C. Teobaldo Power 1, Maspalomas, Španjolska</t>
  </si>
  <si>
    <t>HRB GC-47749</t>
  </si>
  <si>
    <t>Naritaweg 165, Amsterdam, Nizozemska</t>
  </si>
  <si>
    <t>Via Industrie 25, 6512 Giubiasco, Švicarska</t>
  </si>
  <si>
    <t>CH-501.3.016.666-8</t>
  </si>
  <si>
    <t>M Plus Smart Hub Romania SRL</t>
  </si>
  <si>
    <t>Real Estate Development projekti - Projekt Vukovarska d.o.o.</t>
  </si>
  <si>
    <t>Ulica grada Vukovara 23, Zagreb, Hrvatska</t>
  </si>
  <si>
    <t xml:space="preserve">
081455707</t>
  </si>
  <si>
    <t xml:space="preserve">
080825358</t>
  </si>
  <si>
    <t>SIA M+ Latvia</t>
  </si>
  <si>
    <t>Muitas iela 1, LV-1010, Riga, Latvija</t>
  </si>
  <si>
    <t>50203450321</t>
  </si>
  <si>
    <t>M+ Slovakia, s.r.o.</t>
  </si>
  <si>
    <t xml:space="preserve">54 938 180 </t>
  </si>
  <si>
    <t>No</t>
  </si>
  <si>
    <t>n/a</t>
  </si>
  <si>
    <t xml:space="preserve">00385 (1) 6447 899 </t>
  </si>
  <si>
    <t>Submitter: Meritus ulaganja d.d.</t>
  </si>
  <si>
    <t>Filip Ružička</t>
  </si>
  <si>
    <t>filip.ruzicka@mplusgroup.eu</t>
  </si>
  <si>
    <t>Workplace Projekt - Adria d.o.o. za usluge</t>
  </si>
  <si>
    <t>Ne</t>
  </si>
  <si>
    <t>Workplace Projekt d.o.o. za usluge</t>
  </si>
  <si>
    <t>MPS Integration d.o.o.</t>
  </si>
  <si>
    <t>Bulevar Milutina Milankovića 11g, Beograd, Srbija</t>
  </si>
  <si>
    <t>Integrator Holding d.o.o.</t>
  </si>
  <si>
    <t>Manpower d.o.o., Slovenia</t>
  </si>
  <si>
    <t>Vilharjeva cesta 46, Ljubljana, Slovenija</t>
  </si>
  <si>
    <t>ManpowerGroup Bulgaria</t>
  </si>
  <si>
    <t>14, Filip Kutev str, Sofia, Bugarska</t>
  </si>
  <si>
    <t>Manpower Bulgaria</t>
  </si>
  <si>
    <t>Business Integrator d.o.o.</t>
  </si>
  <si>
    <t>Bulevar Mihajla Pupina 6a, Beograd, Srbija</t>
  </si>
  <si>
    <t>Manpower Munkaerő Szervezési Kft</t>
  </si>
  <si>
    <t>Váci road 76., Budapest, Mađarska</t>
  </si>
  <si>
    <t>10407745-2-41</t>
  </si>
  <si>
    <t xml:space="preserve">Manpower Business Solutions Kft </t>
  </si>
  <si>
    <t>14073463-2-41</t>
  </si>
  <si>
    <t xml:space="preserve">Manpower d.o.o. </t>
  </si>
  <si>
    <t xml:space="preserve">Manpower Savjetovanje d.o.o. </t>
  </si>
  <si>
    <t>Fra Andjela Zvizdovica 1, Sarajevo, Bosna i Hercegovina</t>
  </si>
  <si>
    <t>065-0-22-004153</t>
  </si>
  <si>
    <t xml:space="preserve">Manpower Business Solutions d.o.o. </t>
  </si>
  <si>
    <t>Ulica grada Vukovara 23</t>
  </si>
  <si>
    <t>Ulica Vjekoslava Heinzela 62A, 10000 Zagreb, Hrvatska</t>
  </si>
  <si>
    <t>Ulica grada Vukovara 23, 10000 Zagreb, Hrvatska</t>
  </si>
  <si>
    <t>Vorkplejs Proekt Doel Skopje</t>
  </si>
  <si>
    <t>Ul. Filip Vtori Makedonski br. 3, Skopje, Makedonija</t>
  </si>
  <si>
    <t>M Plus Slovenija d.o.o.</t>
  </si>
  <si>
    <t>M Plus Serbia d.o.o.</t>
  </si>
  <si>
    <t>M Plus BL d.o.o.</t>
  </si>
  <si>
    <t xml:space="preserve">M+ BH d.o.o. </t>
  </si>
  <si>
    <t xml:space="preserve">Meritus Plus Centar d.o.o. </t>
  </si>
  <si>
    <t>300 E Main Street, Charlottesville, SAD</t>
  </si>
  <si>
    <t>M+ Georgia LLC</t>
  </si>
  <si>
    <t>Büddenstedter Weg 1, 38350 Helmstedt, Njemačka</t>
  </si>
  <si>
    <t xml:space="preserve">VORKPLEJS POSREDUVANJE I PRIVREMENO VRABOTUVANJE </t>
  </si>
  <si>
    <t>Ul. Filip vtori Makedonski br.3 / del 2-1 kat 4, Skopje centar, Skopje, Sjeverna Makedonija</t>
  </si>
  <si>
    <t>Mplus Germany GmbH</t>
  </si>
  <si>
    <t>Mplus Helmstedt GmbH</t>
  </si>
  <si>
    <t>Mplus Prenzlau GmbH</t>
  </si>
  <si>
    <t>Mplus Leipzig GmbH</t>
  </si>
  <si>
    <t>Mplus Lüneburg GmbH</t>
  </si>
  <si>
    <t>Mplus Magdeburg GmbH</t>
  </si>
  <si>
    <t>Mplus Sales GmbH</t>
  </si>
  <si>
    <t>Mplus Braunschweig GmbH</t>
  </si>
  <si>
    <t>ISF MicroUnits GmbH</t>
  </si>
  <si>
    <t>Mplus Halle GmbH</t>
  </si>
  <si>
    <t>Franckestraβe 1, Halle (Saale), Njemačka</t>
  </si>
  <si>
    <t>Mplus Bielefeld GmbH</t>
  </si>
  <si>
    <t>Mplus Bremen GmbH</t>
  </si>
  <si>
    <t>Mplus Gran Canaria S.L.U.</t>
  </si>
  <si>
    <t>Moderna Ventures B.V.</t>
  </si>
  <si>
    <t>Moderna Ventures S.A.</t>
  </si>
  <si>
    <t>Splaiul Independenţei nr. 319, Sectorul 6, Cladire ob. 403A, Scara 1, Etaj 2 Dreapta, Bukurešt, Rumunjska</t>
  </si>
  <si>
    <t>Zeleni Horizont d.o.o.</t>
  </si>
  <si>
    <t>Šmartinska cesta 52, 1000 Ljubljana, Slovenija</t>
  </si>
  <si>
    <t>VIZUAL 2 d.o.o.</t>
  </si>
  <si>
    <t>Jarošova 1,  Bratislava - mestská časť Nové Mesto  831 03, Bratislava, Slovačka</t>
  </si>
  <si>
    <t>Da</t>
  </si>
  <si>
    <t>Buzzeasy AI Kft</t>
  </si>
  <si>
    <t>Alkotás utca 50., Budimpešta, Mađarska</t>
  </si>
  <si>
    <t>01-09-421246</t>
  </si>
  <si>
    <t>Kanatol IEDC Limited</t>
  </si>
  <si>
    <t>Nicosia 10-12 Florinis Street, Cipar</t>
  </si>
  <si>
    <t>HR434019</t>
  </si>
  <si>
    <t>Pasteurjeva ulica 10, Ljubljana, Slovenija</t>
  </si>
  <si>
    <t>BOSQAR d.d.</t>
  </si>
  <si>
    <t>Submitter: BOSQAR d.d.</t>
  </si>
  <si>
    <t>Future Food Solution</t>
  </si>
  <si>
    <t>Panvita Holding d.o.o.</t>
  </si>
  <si>
    <t>Panvita Mesnine d.o.o.</t>
  </si>
  <si>
    <t>Panvita MIR d.d.</t>
  </si>
  <si>
    <t>Panvita Agromerkur d.o.o.</t>
  </si>
  <si>
    <t>Panvita AVE d.o.o.</t>
  </si>
  <si>
    <t>Panvita d.o.o.</t>
  </si>
  <si>
    <t>Panvita Kmetijstvo d.o.o.</t>
  </si>
  <si>
    <t>Panvita Veterina d.o.o.</t>
  </si>
  <si>
    <t>Panvita Prašičereja d.o.o.</t>
  </si>
  <si>
    <t>Panvita Posestvo Motvarjevci d.o.o.</t>
  </si>
  <si>
    <t>Panvita SK Motvarjevci d.o.o.</t>
  </si>
  <si>
    <t>Panvita PRM d.o.o.</t>
  </si>
  <si>
    <t>Future Food Resolution d.o.o.</t>
  </si>
  <si>
    <t>081624148</t>
  </si>
  <si>
    <t>Future Food Resolution Dva d.o.o.</t>
  </si>
  <si>
    <t>081624620</t>
  </si>
  <si>
    <t>balance as at 31.12.2024</t>
  </si>
  <si>
    <t>for the period 01.01.2024 to 31.12.2024</t>
  </si>
  <si>
    <t>for the period 01.01.2024 . to 31.12.2024.</t>
  </si>
  <si>
    <t>Global People Solutions d.o.o.</t>
  </si>
  <si>
    <t>081468823</t>
  </si>
  <si>
    <t>Rakičan, Lendavska 5</t>
  </si>
  <si>
    <t>9692550</t>
  </si>
  <si>
    <t>5151333</t>
  </si>
  <si>
    <t>1794892</t>
  </si>
  <si>
    <t>1794884</t>
  </si>
  <si>
    <t>Motvarjevci 48, Prosenjakovci</t>
  </si>
  <si>
    <t>Ljutomerska cesta 28B, Gornja Radgona</t>
  </si>
  <si>
    <t>Lendavska 5, Rakičan</t>
  </si>
  <si>
    <t>1270427</t>
  </si>
  <si>
    <t>1795333</t>
  </si>
  <si>
    <t>7095279</t>
  </si>
  <si>
    <t>1808702</t>
  </si>
  <si>
    <t>5151309</t>
  </si>
  <si>
    <t>Industrijska ulica 8, Murska Sobota</t>
  </si>
  <si>
    <t>6579655</t>
  </si>
  <si>
    <t>5458897</t>
  </si>
  <si>
    <t>108843205</t>
  </si>
  <si>
    <t>Narodnog fronta 12, Beograd</t>
  </si>
  <si>
    <t xml:space="preserve">NOTES TO FINANCIAL STATEMENTS - TFI
(drawn up for quarterly reporting periods)
Name of the issuer: BOSQAR d.d., Zagreb
Personal identification number (OIB): 62230095889
Reporting period: 1.1.2024. - 31.12.2024.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In the report for the reporting period (cumulative) 1 January 2024 – 31 December 2024, the Group reported discontinued operations in accordance with the sale of one subsidiary and the classification of another subsidiary as available for sale. The effects are presented in the statement of comprehensive income and the statement of financial position of the Group.
b) information on the access to the latest annual financial statements, for the purpose of understanding information published in the notes to financial statements drawn up for the semi-annual reporting period 
(https://mplusgroup.eu/financial-reports)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There were no changes in the applied accounting policies compared to the previous period annual financial statements. 
d)  a description of the financial performance in the case of the issuer whose business is seasonal (items 37 and 38 IAS 34 - Financial reporting for periods during the year)  
e) other comments prescribed by IAS 34 - Financial reporting for periods during the year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BOSQAR d.d., Zagreb, Hrvatska, MBS: 81210030 OIB: 62230095889
2. Adopted accounting policies (only an indication of whether there has been a change from the previous period).
There were no changes in the applied accounting policies compared to the previous reporting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There are no financial liabilities, guarantees or contingencies that are not included in the balance sheet.
4.  the amount and nature of individual items of income or expenditure which are of exceptional size or incidence
n/a
5. amounts owed by the undertaking and falling due after more than five years, as well as the total debts of the undertaking covered by valuable security furnished by the undertaking, specifying the type and form of security
Of the total debts, EUR 48,464,285 is due after more than 5 years. Total debts to banks and financial institutions are covered by promissory notes, and to a lesser extent by collateral. 
6. average number of employees during the financial year is 15.285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n/a
8. where a provision for deferred tax is recognised in the balance sheet, the deferred tax balances at the end of the financial year, and the movement in those balances during the financial year                                                                                                                           
The amount of Deferred Tax Assets recognized is EUR 6,915,067 while Deferred Tax Liabilities are EUR 2,360,403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n/a
10. the number and the nominal value or, in the absence of a nominal value, the accounting par value of the shares subscribed during the financial year within the limits of the authorised capital
Paid-up and subscribed capital of BOSQAR d.d. has a total value of EUR 15,640,094.35 as of December 31, 2024 and is divided into 1,178,437 ordinary shares.
11. the existence of any participation certificates, convertible debentures, warrants, options or similar securities or rights, with an indication of their number and the rights they confer
n/a
12. the name, registered office and legal form of each of the undertakings of which the undertaking is a member having unlimited liability                                                                                                                                                                                                                                                                                                   
The subsidiaries of the Group are listed on the home page of the consolidated TFI-POD form
13. the name and registered office of the undertaking which draws up the consolidated financial statements of the largest group of undertakings of which the undertaking forms part as a controlled group member
n/a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n/a
15. the place where copies of the consolidated financial statements referred to in points 13 and 14 may be obtained, provided that they are available
n/a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n/a
17. the nature and the financial effect of material events arising after the balance sheet date which are not reflected in the profit and loss account or balance sheet.
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</si>
</sst>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6"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font>
    <font>
      <b/>
      <sz val="9"/>
      <name val="Arial"/>
      <family val="2"/>
    </font>
    <font>
      <sz val="7"/>
      <name val="Arial"/>
      <family val="2"/>
      <charset val="238"/>
    </font>
    <font>
      <u/>
      <sz val="10"/>
      <color theme="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12">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2" fillId="0" borderId="0"/>
    <xf numFmtId="0" fontId="42" fillId="0" borderId="0" applyNumberFormat="0" applyFill="0" applyBorder="0" applyAlignment="0" applyProtection="0"/>
    <xf numFmtId="0" fontId="4" fillId="0" borderId="0"/>
    <xf numFmtId="0" fontId="1" fillId="0" borderId="0"/>
    <xf numFmtId="0" fontId="4" fillId="0" borderId="0"/>
    <xf numFmtId="0" fontId="1" fillId="0" borderId="0"/>
    <xf numFmtId="0" fontId="45" fillId="0" borderId="0" applyNumberFormat="0" applyFill="0" applyBorder="0" applyAlignment="0" applyProtection="0"/>
  </cellStyleXfs>
  <cellXfs count="361">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18" fillId="0" borderId="38" xfId="0" applyNumberFormat="1" applyFont="1" applyBorder="1" applyAlignment="1">
      <alignment horizontal="center" vertical="center"/>
    </xf>
    <xf numFmtId="165" fontId="18" fillId="9" borderId="38" xfId="0" applyNumberFormat="1" applyFont="1" applyFill="1" applyBorder="1" applyAlignment="1">
      <alignment horizontal="center" vertical="center"/>
    </xf>
    <xf numFmtId="165" fontId="18" fillId="9" borderId="39"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0" fontId="6" fillId="3" borderId="41" xfId="0" applyFont="1" applyFill="1" applyBorder="1" applyAlignment="1">
      <alignment horizontal="center" vertical="center" wrapText="1"/>
    </xf>
    <xf numFmtId="0" fontId="18" fillId="3" borderId="41" xfId="0" applyFont="1" applyFill="1" applyBorder="1" applyAlignment="1">
      <alignment horizontal="center" vertical="center"/>
    </xf>
    <xf numFmtId="3" fontId="18" fillId="3" borderId="41" xfId="0" applyNumberFormat="1" applyFont="1" applyFill="1" applyBorder="1" applyAlignment="1">
      <alignment horizontal="center" vertical="center" wrapText="1"/>
    </xf>
    <xf numFmtId="164" fontId="6" fillId="0" borderId="41" xfId="0" applyNumberFormat="1" applyFont="1" applyBorder="1" applyAlignment="1">
      <alignment horizontal="center" vertical="center"/>
    </xf>
    <xf numFmtId="164" fontId="6" fillId="9" borderId="41" xfId="0" applyNumberFormat="1" applyFont="1" applyFill="1" applyBorder="1" applyAlignment="1">
      <alignment horizontal="center" vertical="center"/>
    </xf>
    <xf numFmtId="0" fontId="18" fillId="3" borderId="41" xfId="3" applyFont="1" applyFill="1" applyBorder="1" applyAlignment="1">
      <alignment horizontal="center" vertical="center"/>
    </xf>
    <xf numFmtId="3" fontId="18" fillId="3" borderId="41" xfId="3" applyNumberFormat="1" applyFont="1" applyFill="1" applyBorder="1" applyAlignment="1">
      <alignment horizontal="center" vertical="center" wrapText="1"/>
    </xf>
    <xf numFmtId="0" fontId="13" fillId="0" borderId="0" xfId="3" applyAlignment="1">
      <alignment wrapText="1"/>
    </xf>
    <xf numFmtId="0" fontId="6" fillId="3" borderId="15" xfId="3" applyFont="1" applyFill="1" applyBorder="1" applyAlignment="1">
      <alignment horizontal="center" vertical="center" wrapText="1"/>
    </xf>
    <xf numFmtId="0" fontId="18" fillId="3" borderId="14" xfId="3" applyFont="1" applyFill="1" applyBorder="1" applyAlignment="1">
      <alignment horizontal="center" vertical="center" wrapText="1"/>
    </xf>
    <xf numFmtId="164" fontId="6" fillId="0" borderId="27" xfId="0" applyNumberFormat="1" applyFont="1" applyBorder="1" applyAlignment="1">
      <alignment horizontal="center" vertical="center" wrapText="1"/>
    </xf>
    <xf numFmtId="164" fontId="6" fillId="10" borderId="12" xfId="0" applyNumberFormat="1"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164" fontId="6" fillId="10" borderId="13" xfId="0" applyNumberFormat="1" applyFont="1" applyFill="1" applyBorder="1" applyAlignment="1">
      <alignment horizontal="center" vertical="center" wrapText="1"/>
    </xf>
    <xf numFmtId="0" fontId="18" fillId="3" borderId="14" xfId="3" applyFont="1" applyFill="1" applyBorder="1" applyAlignment="1">
      <alignment horizontal="center" vertical="center"/>
    </xf>
    <xf numFmtId="164" fontId="6" fillId="0" borderId="27" xfId="0" applyNumberFormat="1" applyFont="1" applyBorder="1" applyAlignment="1">
      <alignment horizontal="center" vertical="center"/>
    </xf>
    <xf numFmtId="164" fontId="6" fillId="0" borderId="12" xfId="0" applyNumberFormat="1" applyFont="1" applyBorder="1" applyAlignment="1">
      <alignment horizontal="center" vertical="center"/>
    </xf>
    <xf numFmtId="164" fontId="6" fillId="10" borderId="12" xfId="0" applyNumberFormat="1" applyFont="1" applyFill="1" applyBorder="1" applyAlignment="1">
      <alignment horizontal="center" vertical="center"/>
    </xf>
    <xf numFmtId="164" fontId="6" fillId="10" borderId="13" xfId="0" applyNumberFormat="1" applyFont="1" applyFill="1" applyBorder="1" applyAlignment="1">
      <alignment horizontal="center" vertical="center"/>
    </xf>
    <xf numFmtId="3" fontId="7" fillId="0" borderId="41" xfId="0" applyNumberFormat="1" applyFont="1" applyBorder="1" applyAlignment="1" applyProtection="1">
      <alignment horizontal="right" vertical="center" shrinkToFit="1"/>
      <protection locked="0"/>
    </xf>
    <xf numFmtId="3" fontId="23" fillId="9" borderId="41" xfId="0" applyNumberFormat="1" applyFont="1" applyFill="1" applyBorder="1" applyAlignment="1">
      <alignment horizontal="right" vertical="center" shrinkToFit="1"/>
    </xf>
    <xf numFmtId="3" fontId="0" fillId="0" borderId="0" xfId="0" applyNumberFormat="1"/>
    <xf numFmtId="3" fontId="13" fillId="0" borderId="0" xfId="3" applyNumberFormat="1"/>
    <xf numFmtId="3" fontId="17" fillId="0" borderId="41" xfId="0" applyNumberFormat="1" applyFont="1" applyBorder="1" applyAlignment="1" applyProtection="1">
      <alignment horizontal="right" vertical="center" shrinkToFit="1"/>
      <protection locked="0"/>
    </xf>
    <xf numFmtId="3" fontId="7" fillId="0" borderId="41" xfId="0" applyNumberFormat="1" applyFont="1" applyBorder="1" applyAlignment="1" applyProtection="1">
      <alignment vertical="center"/>
      <protection locked="0"/>
    </xf>
    <xf numFmtId="3" fontId="18" fillId="3" borderId="15" xfId="3" applyNumberFormat="1" applyFont="1" applyFill="1" applyBorder="1" applyAlignment="1">
      <alignment horizontal="center" vertical="center" wrapText="1"/>
    </xf>
    <xf numFmtId="3" fontId="18" fillId="3" borderId="14" xfId="3" applyNumberFormat="1" applyFont="1" applyFill="1" applyBorder="1" applyAlignment="1">
      <alignment horizontal="center" vertical="center" wrapText="1"/>
    </xf>
    <xf numFmtId="3" fontId="7" fillId="0" borderId="27" xfId="0" applyNumberFormat="1" applyFont="1" applyBorder="1" applyAlignment="1" applyProtection="1">
      <alignment horizontal="right" vertical="center" wrapText="1"/>
      <protection locked="0"/>
    </xf>
    <xf numFmtId="3" fontId="17" fillId="10" borderId="12" xfId="0" applyNumberFormat="1" applyFont="1" applyFill="1" applyBorder="1" applyAlignment="1">
      <alignment horizontal="right" vertical="center" wrapText="1"/>
    </xf>
    <xf numFmtId="3" fontId="7" fillId="0" borderId="12" xfId="0" applyNumberFormat="1" applyFont="1" applyBorder="1" applyAlignment="1" applyProtection="1">
      <alignment horizontal="right" vertical="center" wrapText="1"/>
      <protection locked="0"/>
    </xf>
    <xf numFmtId="3" fontId="17" fillId="10" borderId="13" xfId="0" applyNumberFormat="1" applyFont="1" applyFill="1" applyBorder="1" applyAlignment="1">
      <alignment horizontal="right" vertical="center" wrapText="1"/>
    </xf>
    <xf numFmtId="3" fontId="7" fillId="0" borderId="27" xfId="0" applyNumberFormat="1" applyFont="1" applyBorder="1" applyAlignment="1" applyProtection="1">
      <alignment vertical="center" wrapText="1"/>
      <protection locked="0"/>
    </xf>
    <xf numFmtId="3" fontId="7" fillId="0" borderId="12" xfId="0" applyNumberFormat="1" applyFont="1" applyBorder="1" applyAlignment="1" applyProtection="1">
      <alignment vertical="center" wrapText="1"/>
      <protection locked="0"/>
    </xf>
    <xf numFmtId="3" fontId="17" fillId="10" borderId="12" xfId="0" applyNumberFormat="1" applyFont="1" applyFill="1" applyBorder="1" applyAlignment="1">
      <alignment vertical="center" wrapText="1"/>
    </xf>
    <xf numFmtId="3" fontId="17" fillId="10" borderId="13" xfId="0" applyNumberFormat="1" applyFont="1" applyFill="1" applyBorder="1" applyAlignment="1">
      <alignment vertical="center" wrapText="1"/>
    </xf>
    <xf numFmtId="3" fontId="13" fillId="0" borderId="0" xfId="3" applyNumberFormat="1" applyAlignment="1">
      <alignment wrapText="1"/>
    </xf>
    <xf numFmtId="3" fontId="7" fillId="0" borderId="27" xfId="0" applyNumberFormat="1" applyFont="1" applyBorder="1" applyAlignment="1" applyProtection="1">
      <alignment vertical="center"/>
      <protection locked="0"/>
    </xf>
    <xf numFmtId="3" fontId="7" fillId="0" borderId="12" xfId="0" applyNumberFormat="1" applyFont="1" applyBorder="1" applyAlignment="1" applyProtection="1">
      <alignment vertical="center"/>
      <protection locked="0"/>
    </xf>
    <xf numFmtId="3" fontId="17" fillId="10" borderId="12" xfId="0" applyNumberFormat="1" applyFont="1" applyFill="1" applyBorder="1" applyAlignment="1">
      <alignment vertical="center"/>
    </xf>
    <xf numFmtId="3" fontId="17" fillId="10" borderId="13"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35"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5" fillId="0" borderId="38" xfId="0" applyNumberFormat="1" applyFont="1" applyBorder="1" applyAlignment="1" applyProtection="1">
      <alignment vertical="center" shrinkToFit="1"/>
      <protection locked="0"/>
    </xf>
    <xf numFmtId="3" fontId="22" fillId="9" borderId="38" xfId="0" applyNumberFormat="1" applyFont="1" applyFill="1" applyBorder="1" applyAlignment="1">
      <alignment vertical="center" shrinkToFit="1"/>
    </xf>
    <xf numFmtId="3" fontId="5" fillId="8" borderId="38" xfId="0" applyNumberFormat="1" applyFont="1" applyFill="1" applyBorder="1" applyAlignment="1">
      <alignment vertical="center" shrinkToFit="1"/>
    </xf>
    <xf numFmtId="3" fontId="22" fillId="9" borderId="39" xfId="0" applyNumberFormat="1" applyFont="1" applyFill="1" applyBorder="1" applyAlignment="1">
      <alignment vertical="center" shrinkToFit="1"/>
    </xf>
    <xf numFmtId="0" fontId="25" fillId="11" borderId="1" xfId="4" applyFont="1" applyFill="1" applyBorder="1"/>
    <xf numFmtId="0" fontId="3" fillId="11" borderId="26" xfId="4" applyFill="1" applyBorder="1"/>
    <xf numFmtId="0" fontId="3" fillId="0" borderId="0" xfId="4"/>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7" fillId="11" borderId="0" xfId="4" applyFont="1" applyFill="1" applyAlignment="1">
      <alignment horizontal="center" vertical="center"/>
    </xf>
    <xf numFmtId="0" fontId="7" fillId="11" borderId="45" xfId="4" applyFont="1" applyFill="1" applyBorder="1" applyAlignment="1">
      <alignment vertical="center"/>
    </xf>
    <xf numFmtId="0" fontId="30" fillId="0" borderId="0" xfId="4" applyFont="1"/>
    <xf numFmtId="0" fontId="6" fillId="11" borderId="42" xfId="4" applyFont="1" applyFill="1" applyBorder="1" applyAlignment="1">
      <alignment vertical="center" wrapText="1"/>
    </xf>
    <xf numFmtId="0" fontId="6" fillId="11" borderId="0" xfId="4" applyFont="1" applyFill="1" applyAlignment="1">
      <alignment horizontal="right" vertical="center" wrapText="1"/>
    </xf>
    <xf numFmtId="0" fontId="6" fillId="11" borderId="0" xfId="4" applyFont="1" applyFill="1" applyAlignment="1">
      <alignment vertical="center" wrapTex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0" fontId="7" fillId="11" borderId="43" xfId="4" applyFont="1" applyFill="1" applyBorder="1" applyAlignment="1">
      <alignment vertical="center"/>
    </xf>
    <xf numFmtId="14" fontId="6" fillId="14" borderId="0" xfId="4" applyNumberFormat="1" applyFont="1" applyFill="1" applyAlignment="1" applyProtection="1">
      <alignment horizontal="center" vertical="center"/>
      <protection locked="0"/>
    </xf>
    <xf numFmtId="0" fontId="3" fillId="15" borderId="0" xfId="4" applyFill="1"/>
    <xf numFmtId="1" fontId="6" fillId="12" borderId="46"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3" fillId="11" borderId="43" xfId="4" applyFill="1" applyBorder="1"/>
    <xf numFmtId="0" fontId="28" fillId="11" borderId="42" xfId="4" applyFont="1" applyFill="1" applyBorder="1" applyAlignment="1">
      <alignment wrapText="1"/>
    </xf>
    <xf numFmtId="0" fontId="28" fillId="11" borderId="43" xfId="4" applyFont="1" applyFill="1" applyBorder="1" applyAlignment="1">
      <alignment wrapText="1"/>
    </xf>
    <xf numFmtId="0" fontId="28" fillId="11" borderId="42" xfId="4" applyFont="1" applyFill="1" applyBorder="1"/>
    <xf numFmtId="0" fontId="28" fillId="11" borderId="0" xfId="4" applyFont="1" applyFill="1"/>
    <xf numFmtId="0" fontId="28" fillId="11" borderId="0" xfId="4" applyFont="1" applyFill="1" applyAlignment="1">
      <alignment wrapText="1"/>
    </xf>
    <xf numFmtId="0" fontId="28" fillId="11" borderId="43" xfId="4" applyFont="1" applyFill="1" applyBorder="1"/>
    <xf numFmtId="0" fontId="7" fillId="11" borderId="0" xfId="4" applyFont="1" applyFill="1" applyAlignment="1">
      <alignment horizontal="right" vertical="center" wrapText="1"/>
    </xf>
    <xf numFmtId="0" fontId="29" fillId="11" borderId="43" xfId="4" applyFont="1" applyFill="1" applyBorder="1" applyAlignment="1">
      <alignment vertical="center"/>
    </xf>
    <xf numFmtId="0" fontId="7" fillId="11" borderId="42" xfId="4" applyFont="1" applyFill="1" applyBorder="1" applyAlignment="1">
      <alignment horizontal="right" vertical="center" wrapText="1"/>
    </xf>
    <xf numFmtId="0" fontId="29" fillId="11" borderId="0" xfId="4" applyFont="1" applyFill="1" applyAlignment="1">
      <alignment vertical="center"/>
    </xf>
    <xf numFmtId="0" fontId="28" fillId="11" borderId="0" xfId="4" applyFont="1" applyFill="1" applyAlignment="1">
      <alignment vertical="top"/>
    </xf>
    <xf numFmtId="0" fontId="6" fillId="12" borderId="46" xfId="4" applyFont="1" applyFill="1" applyBorder="1" applyAlignment="1" applyProtection="1">
      <alignment horizontal="center" vertical="center"/>
      <protection locked="0"/>
    </xf>
    <xf numFmtId="0" fontId="6" fillId="11" borderId="0" xfId="4" applyFont="1" applyFill="1" applyAlignment="1">
      <alignment vertical="center"/>
    </xf>
    <xf numFmtId="0" fontId="28" fillId="11" borderId="0" xfId="4" applyFont="1" applyFill="1" applyAlignment="1">
      <alignment vertical="center"/>
    </xf>
    <xf numFmtId="0" fontId="28" fillId="11" borderId="43" xfId="4" applyFont="1" applyFill="1" applyBorder="1" applyAlignment="1">
      <alignment vertical="center"/>
    </xf>
    <xf numFmtId="0" fontId="31" fillId="11" borderId="0" xfId="4" applyFont="1" applyFill="1" applyAlignment="1">
      <alignment vertical="center"/>
    </xf>
    <xf numFmtId="0" fontId="31" fillId="11" borderId="43" xfId="4" applyFont="1" applyFill="1" applyBorder="1" applyAlignment="1">
      <alignment vertical="center"/>
    </xf>
    <xf numFmtId="0" fontId="6" fillId="11" borderId="0" xfId="4" applyFont="1" applyFill="1" applyAlignment="1">
      <alignment horizontal="center" vertical="center"/>
    </xf>
    <xf numFmtId="0" fontId="7" fillId="11" borderId="43" xfId="4" applyFont="1" applyFill="1" applyBorder="1" applyAlignment="1">
      <alignment horizontal="center" vertical="center"/>
    </xf>
    <xf numFmtId="0" fontId="28" fillId="11" borderId="42" xfId="4" applyFont="1" applyFill="1" applyBorder="1" applyAlignment="1">
      <alignment vertical="top"/>
    </xf>
    <xf numFmtId="0" fontId="31" fillId="11" borderId="43" xfId="4" applyFont="1" applyFill="1" applyBorder="1"/>
    <xf numFmtId="0" fontId="3" fillId="11" borderId="3" xfId="4" applyFill="1" applyBorder="1"/>
    <xf numFmtId="0" fontId="3" fillId="11" borderId="2" xfId="4" applyFill="1" applyBorder="1"/>
    <xf numFmtId="0" fontId="3" fillId="11" borderId="44" xfId="4" applyFill="1" applyBorder="1"/>
    <xf numFmtId="49" fontId="6" fillId="12" borderId="46" xfId="4" applyNumberFormat="1" applyFont="1" applyFill="1" applyBorder="1" applyAlignment="1" applyProtection="1">
      <alignment horizontal="center" vertical="center"/>
      <protection locked="0"/>
    </xf>
    <xf numFmtId="164" fontId="6" fillId="11" borderId="41" xfId="0" applyNumberFormat="1" applyFont="1" applyFill="1" applyBorder="1" applyAlignment="1">
      <alignment horizontal="center" vertical="center"/>
    </xf>
    <xf numFmtId="3" fontId="7" fillId="11" borderId="41" xfId="0" applyNumberFormat="1" applyFont="1" applyFill="1" applyBorder="1" applyAlignment="1" applyProtection="1">
      <alignment horizontal="right" vertical="center" shrinkToFit="1"/>
      <protection locked="0"/>
    </xf>
    <xf numFmtId="0" fontId="41" fillId="0" borderId="0" xfId="4" applyFont="1"/>
    <xf numFmtId="3" fontId="13" fillId="0" borderId="0" xfId="3" applyNumberFormat="1" applyProtection="1">
      <protection locked="0"/>
    </xf>
    <xf numFmtId="3" fontId="17" fillId="9" borderId="41" xfId="0" applyNumberFormat="1" applyFont="1" applyFill="1" applyBorder="1" applyAlignment="1">
      <alignment horizontal="right" vertical="center" shrinkToFit="1"/>
    </xf>
    <xf numFmtId="3" fontId="17" fillId="9" borderId="41" xfId="0" applyNumberFormat="1" applyFont="1" applyFill="1" applyBorder="1" applyAlignment="1" applyProtection="1">
      <alignment horizontal="right" vertical="center" shrinkToFit="1"/>
      <protection locked="0"/>
    </xf>
    <xf numFmtId="3" fontId="17" fillId="9" borderId="41" xfId="0" applyNumberFormat="1" applyFont="1" applyFill="1" applyBorder="1" applyAlignment="1">
      <alignment vertical="center"/>
    </xf>
    <xf numFmtId="3" fontId="7" fillId="9" borderId="41" xfId="0" applyNumberFormat="1" applyFont="1" applyFill="1" applyBorder="1" applyAlignment="1" applyProtection="1">
      <alignment vertical="center"/>
      <protection locked="0"/>
    </xf>
    <xf numFmtId="164" fontId="6" fillId="9" borderId="12" xfId="0" applyNumberFormat="1" applyFont="1" applyFill="1" applyBorder="1" applyAlignment="1">
      <alignment horizontal="center" vertical="center"/>
    </xf>
    <xf numFmtId="3" fontId="7" fillId="9" borderId="12" xfId="0" applyNumberFormat="1" applyFont="1" applyFill="1" applyBorder="1" applyAlignment="1" applyProtection="1">
      <alignment vertical="center"/>
      <protection locked="0"/>
    </xf>
    <xf numFmtId="3" fontId="37" fillId="3" borderId="35"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xf>
    <xf numFmtId="3" fontId="5" fillId="0" borderId="48" xfId="0" applyNumberFormat="1" applyFont="1" applyBorder="1" applyAlignment="1" applyProtection="1">
      <alignment vertical="center" shrinkToFit="1"/>
      <protection locked="0"/>
    </xf>
    <xf numFmtId="3" fontId="22" fillId="9" borderId="48" xfId="0" applyNumberFormat="1" applyFont="1" applyFill="1" applyBorder="1" applyAlignment="1">
      <alignment vertical="center" shrinkToFit="1"/>
    </xf>
    <xf numFmtId="0" fontId="28" fillId="11" borderId="0" xfId="0" applyFont="1" applyFill="1"/>
    <xf numFmtId="0" fontId="28" fillId="11" borderId="0" xfId="0" applyFont="1" applyFill="1" applyAlignment="1">
      <alignment vertical="top"/>
    </xf>
    <xf numFmtId="0" fontId="28" fillId="11" borderId="43" xfId="0" applyFont="1" applyFill="1" applyBorder="1"/>
    <xf numFmtId="0" fontId="6" fillId="12" borderId="49" xfId="5" applyFont="1" applyFill="1" applyBorder="1" applyAlignment="1" applyProtection="1">
      <alignment horizontal="left" vertical="center"/>
      <protection locked="0"/>
    </xf>
    <xf numFmtId="0" fontId="6" fillId="12" borderId="51" xfId="5" applyFont="1" applyFill="1" applyBorder="1" applyAlignment="1" applyProtection="1">
      <alignment horizontal="left" vertical="center"/>
      <protection locked="0"/>
    </xf>
    <xf numFmtId="0" fontId="6" fillId="12" borderId="50" xfId="5" applyFont="1" applyFill="1" applyBorder="1" applyAlignment="1" applyProtection="1">
      <alignment horizontal="left" vertical="center"/>
      <protection locked="0"/>
    </xf>
    <xf numFmtId="0" fontId="28" fillId="11" borderId="42" xfId="5" applyFont="1" applyFill="1" applyBorder="1"/>
    <xf numFmtId="0" fontId="28" fillId="11" borderId="0" xfId="5" applyFont="1" applyFill="1"/>
    <xf numFmtId="0" fontId="28" fillId="11" borderId="0" xfId="5" applyFont="1" applyFill="1" applyAlignment="1">
      <alignment vertical="top"/>
    </xf>
    <xf numFmtId="0" fontId="28" fillId="11" borderId="0" xfId="5" applyFont="1" applyFill="1" applyAlignment="1">
      <alignment vertical="top" wrapText="1"/>
    </xf>
    <xf numFmtId="0" fontId="28" fillId="11" borderId="0" xfId="5" applyFont="1" applyFill="1" applyAlignment="1">
      <alignment wrapText="1"/>
    </xf>
    <xf numFmtId="0" fontId="28" fillId="11" borderId="43" xfId="5" applyFont="1" applyFill="1" applyBorder="1"/>
    <xf numFmtId="0" fontId="6" fillId="12" borderId="52" xfId="5" applyFont="1" applyFill="1" applyBorder="1" applyAlignment="1" applyProtection="1">
      <alignment horizontal="left" vertical="center"/>
      <protection locked="0"/>
    </xf>
    <xf numFmtId="0" fontId="28" fillId="11" borderId="42" xfId="5" applyFont="1" applyFill="1" applyBorder="1" applyAlignment="1">
      <alignment vertical="top"/>
    </xf>
    <xf numFmtId="0" fontId="28" fillId="11" borderId="42" xfId="5" applyFont="1" applyFill="1" applyBorder="1" applyAlignment="1" applyProtection="1">
      <alignment vertical="top"/>
      <protection locked="0"/>
    </xf>
    <xf numFmtId="0" fontId="28" fillId="11" borderId="0" xfId="5" applyFont="1" applyFill="1" applyAlignment="1" applyProtection="1">
      <alignment vertical="top"/>
      <protection locked="0"/>
    </xf>
    <xf numFmtId="0" fontId="28" fillId="11" borderId="0" xfId="5" applyFont="1" applyFill="1" applyProtection="1">
      <protection locked="0"/>
    </xf>
    <xf numFmtId="0" fontId="28" fillId="11" borderId="43" xfId="5" applyFont="1" applyFill="1" applyBorder="1" applyProtection="1">
      <protection locked="0"/>
    </xf>
    <xf numFmtId="49" fontId="6" fillId="12" borderId="52" xfId="5" applyNumberFormat="1" applyFont="1" applyFill="1" applyBorder="1" applyAlignment="1" applyProtection="1">
      <alignment horizontal="left" vertical="center"/>
      <protection locked="0"/>
    </xf>
    <xf numFmtId="0" fontId="28" fillId="11" borderId="1" xfId="5" applyFont="1" applyFill="1" applyBorder="1" applyAlignment="1" applyProtection="1">
      <alignment horizontal="left"/>
      <protection locked="0"/>
    </xf>
    <xf numFmtId="0" fontId="28" fillId="11" borderId="1" xfId="5" applyFont="1" applyFill="1" applyBorder="1" applyAlignment="1" applyProtection="1">
      <alignment horizontal="left" vertical="top"/>
      <protection locked="0"/>
    </xf>
    <xf numFmtId="0" fontId="28" fillId="11" borderId="0" xfId="5" applyFont="1" applyFill="1" applyAlignment="1" applyProtection="1">
      <alignment horizontal="left"/>
      <protection locked="0"/>
    </xf>
    <xf numFmtId="0" fontId="28" fillId="11" borderId="43" xfId="5" applyFont="1" applyFill="1" applyBorder="1" applyAlignment="1" applyProtection="1">
      <alignment horizontal="left"/>
      <protection locked="0"/>
    </xf>
    <xf numFmtId="0" fontId="28" fillId="11" borderId="42" xfId="5" applyFont="1" applyFill="1" applyBorder="1" applyAlignment="1" applyProtection="1">
      <alignment horizontal="left" vertical="top"/>
      <protection locked="0"/>
    </xf>
    <xf numFmtId="0" fontId="28" fillId="11" borderId="0" xfId="5" applyFont="1" applyFill="1" applyAlignment="1" applyProtection="1">
      <alignment horizontal="left" vertical="top"/>
      <protection locked="0"/>
    </xf>
    <xf numFmtId="0" fontId="43" fillId="12" borderId="49" xfId="5" applyFont="1" applyFill="1" applyBorder="1" applyAlignment="1" applyProtection="1">
      <alignment horizontal="left" vertical="center"/>
      <protection locked="0"/>
    </xf>
    <xf numFmtId="0" fontId="30" fillId="0" borderId="0" xfId="4" applyFont="1" applyProtection="1">
      <protection locked="0"/>
    </xf>
    <xf numFmtId="0" fontId="41" fillId="0" borderId="0" xfId="4" applyFont="1" applyProtection="1">
      <protection locked="0"/>
    </xf>
    <xf numFmtId="0" fontId="3" fillId="0" borderId="0" xfId="4" applyProtection="1">
      <protection locked="0"/>
    </xf>
    <xf numFmtId="3" fontId="7" fillId="0" borderId="41" xfId="9" applyNumberFormat="1" applyFont="1" applyBorder="1" applyAlignment="1" applyProtection="1">
      <alignment horizontal="right" vertical="center" shrinkToFit="1"/>
      <protection locked="0"/>
    </xf>
    <xf numFmtId="0" fontId="6" fillId="12" borderId="52" xfId="5" quotePrefix="1" applyFont="1" applyFill="1" applyBorder="1" applyAlignment="1" applyProtection="1">
      <alignment horizontal="left" vertical="center"/>
      <protection locked="0"/>
    </xf>
    <xf numFmtId="0" fontId="6" fillId="12" borderId="49" xfId="5" applyFont="1" applyFill="1" applyBorder="1" applyAlignment="1" applyProtection="1">
      <alignment horizontal="left" vertical="center"/>
      <protection locked="0"/>
    </xf>
    <xf numFmtId="0" fontId="6" fillId="12" borderId="51" xfId="5" applyFont="1" applyFill="1" applyBorder="1" applyAlignment="1" applyProtection="1">
      <alignment horizontal="left" vertical="center"/>
      <protection locked="0"/>
    </xf>
    <xf numFmtId="0" fontId="6" fillId="12" borderId="50" xfId="5" applyFont="1" applyFill="1" applyBorder="1" applyAlignment="1" applyProtection="1">
      <alignment horizontal="left" vertical="center"/>
      <protection locked="0"/>
    </xf>
    <xf numFmtId="0" fontId="28" fillId="11" borderId="1" xfId="5" applyFont="1" applyFill="1" applyBorder="1" applyAlignment="1" applyProtection="1">
      <alignment vertical="top"/>
      <protection locked="0"/>
    </xf>
    <xf numFmtId="0" fontId="28" fillId="11" borderId="1" xfId="5" applyFont="1" applyFill="1" applyBorder="1" applyAlignment="1" applyProtection="1">
      <alignment horizontal="left"/>
      <protection locked="0"/>
    </xf>
    <xf numFmtId="0" fontId="28" fillId="11" borderId="1" xfId="5" applyFont="1" applyFill="1" applyBorder="1" applyAlignment="1" applyProtection="1">
      <alignment horizontal="left" vertical="top"/>
      <protection locked="0"/>
    </xf>
    <xf numFmtId="0" fontId="28" fillId="11" borderId="0" xfId="4" applyFont="1" applyFill="1"/>
    <xf numFmtId="0" fontId="28" fillId="11" borderId="0" xfId="4" applyFont="1" applyFill="1" applyAlignment="1">
      <alignment vertical="top"/>
    </xf>
    <xf numFmtId="0" fontId="6" fillId="12" borderId="49" xfId="5" applyFont="1" applyFill="1" applyBorder="1" applyAlignment="1" applyProtection="1">
      <alignment horizontal="left" vertical="center" wrapText="1"/>
      <protection locked="0"/>
    </xf>
    <xf numFmtId="0" fontId="6" fillId="12" borderId="51" xfId="5" applyFont="1" applyFill="1" applyBorder="1" applyAlignment="1" applyProtection="1">
      <alignment horizontal="left" vertical="center" wrapText="1"/>
      <protection locked="0"/>
    </xf>
    <xf numFmtId="0" fontId="6" fillId="12" borderId="50" xfId="5" applyFont="1" applyFill="1" applyBorder="1" applyAlignment="1" applyProtection="1">
      <alignment horizontal="left" vertical="center" wrapText="1"/>
      <protection locked="0"/>
    </xf>
    <xf numFmtId="0" fontId="28" fillId="11" borderId="1" xfId="5" applyFont="1" applyFill="1" applyBorder="1" applyProtection="1">
      <protection locked="0"/>
    </xf>
    <xf numFmtId="0" fontId="24" fillId="11" borderId="25" xfId="4" applyFont="1" applyFill="1" applyBorder="1" applyAlignment="1">
      <alignment vertical="center"/>
    </xf>
    <xf numFmtId="0" fontId="24" fillId="11" borderId="1" xfId="4" applyFont="1" applyFill="1" applyBorder="1" applyAlignment="1">
      <alignment vertical="center"/>
    </xf>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6" fillId="11" borderId="42" xfId="4" applyFont="1" applyFill="1" applyBorder="1" applyAlignment="1">
      <alignment vertical="center" wrapText="1"/>
    </xf>
    <xf numFmtId="0" fontId="6" fillId="11" borderId="0" xfId="4" applyFont="1" applyFill="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4" xfId="4" applyNumberFormat="1" applyFont="1" applyFill="1" applyBorder="1" applyAlignment="1" applyProtection="1">
      <alignment horizontal="center" vertical="center"/>
      <protection locked="0"/>
    </xf>
    <xf numFmtId="0" fontId="6" fillId="0" borderId="42" xfId="4" applyFont="1" applyBorder="1" applyAlignment="1">
      <alignment horizontal="center" vertical="center" wrapText="1"/>
    </xf>
    <xf numFmtId="0" fontId="6" fillId="0" borderId="0" xfId="4" applyFont="1" applyAlignment="1">
      <alignment horizontal="center" vertical="center" wrapText="1"/>
    </xf>
    <xf numFmtId="0" fontId="6" fillId="0" borderId="43" xfId="4" applyFont="1" applyBorder="1" applyAlignment="1">
      <alignment horizontal="center" vertical="center" wrapText="1"/>
    </xf>
    <xf numFmtId="0" fontId="7" fillId="11" borderId="42" xfId="4" applyFont="1" applyFill="1" applyBorder="1" applyAlignment="1">
      <alignment horizontal="right" vertical="center" wrapText="1"/>
    </xf>
    <xf numFmtId="0" fontId="7" fillId="11" borderId="43" xfId="4" applyFont="1" applyFill="1" applyBorder="1" applyAlignment="1">
      <alignment horizontal="right" vertical="center" wrapText="1"/>
    </xf>
    <xf numFmtId="49" fontId="6" fillId="12" borderId="49" xfId="5" applyNumberFormat="1" applyFont="1" applyFill="1" applyBorder="1" applyAlignment="1" applyProtection="1">
      <alignment horizontal="center" vertical="center"/>
      <protection locked="0"/>
    </xf>
    <xf numFmtId="49" fontId="6" fillId="12" borderId="50" xfId="5" applyNumberFormat="1" applyFont="1" applyFill="1" applyBorder="1" applyAlignment="1" applyProtection="1">
      <alignment horizontal="center" vertical="center"/>
      <protection locked="0"/>
    </xf>
    <xf numFmtId="0" fontId="28" fillId="11" borderId="42" xfId="4" applyFont="1" applyFill="1" applyBorder="1" applyAlignment="1">
      <alignment wrapText="1"/>
    </xf>
    <xf numFmtId="0" fontId="28" fillId="11" borderId="0" xfId="4" applyFont="1" applyFill="1" applyAlignment="1">
      <alignment wrapText="1"/>
    </xf>
    <xf numFmtId="0" fontId="26" fillId="11" borderId="42" xfId="4" applyFont="1" applyFill="1" applyBorder="1" applyAlignment="1">
      <alignment horizontal="center" vertical="center" wrapText="1"/>
    </xf>
    <xf numFmtId="0" fontId="26" fillId="11" borderId="0" xfId="4" applyFont="1" applyFill="1" applyAlignment="1">
      <alignment horizontal="center" vertical="center" wrapText="1"/>
    </xf>
    <xf numFmtId="0" fontId="7" fillId="11" borderId="42" xfId="4" applyFont="1" applyFill="1" applyBorder="1" applyAlignment="1">
      <alignment horizontal="right" vertical="center"/>
    </xf>
    <xf numFmtId="0" fontId="7" fillId="11" borderId="43" xfId="4" applyFont="1" applyFill="1" applyBorder="1" applyAlignment="1">
      <alignment horizontal="right" vertical="center"/>
    </xf>
    <xf numFmtId="0" fontId="7" fillId="11" borderId="0" xfId="4" applyFont="1" applyFill="1" applyAlignment="1">
      <alignment horizontal="right" vertical="center" wrapText="1"/>
    </xf>
    <xf numFmtId="0" fontId="6" fillId="12" borderId="3" xfId="4" applyFont="1" applyFill="1" applyBorder="1" applyAlignment="1" applyProtection="1">
      <alignment horizontal="center" vertical="center"/>
      <protection locked="0"/>
    </xf>
    <xf numFmtId="0" fontId="6" fillId="12" borderId="44" xfId="4" applyFont="1" applyFill="1" applyBorder="1" applyAlignment="1" applyProtection="1">
      <alignment horizontal="center" vertical="center"/>
      <protection locked="0"/>
    </xf>
    <xf numFmtId="0" fontId="28" fillId="11" borderId="42" xfId="4" applyFont="1" applyFill="1" applyBorder="1" applyAlignment="1">
      <alignment vertical="center" wrapText="1"/>
    </xf>
    <xf numFmtId="0" fontId="28" fillId="11" borderId="0" xfId="4" applyFont="1" applyFill="1" applyAlignment="1">
      <alignment vertical="center" wrapText="1"/>
    </xf>
    <xf numFmtId="0" fontId="7" fillId="11" borderId="0" xfId="4" applyFont="1" applyFill="1" applyAlignment="1">
      <alignment horizontal="right" vertical="center"/>
    </xf>
    <xf numFmtId="0" fontId="6" fillId="12" borderId="49" xfId="5" applyFont="1" applyFill="1" applyBorder="1" applyAlignment="1" applyProtection="1">
      <alignment vertical="center"/>
      <protection locked="0"/>
    </xf>
    <xf numFmtId="0" fontId="6" fillId="12" borderId="51" xfId="5" applyFont="1" applyFill="1" applyBorder="1" applyAlignment="1" applyProtection="1">
      <alignment vertical="center"/>
      <protection locked="0"/>
    </xf>
    <xf numFmtId="0" fontId="6" fillId="12" borderId="50" xfId="5" applyFont="1" applyFill="1" applyBorder="1" applyAlignment="1" applyProtection="1">
      <alignment vertical="center"/>
      <protection locked="0"/>
    </xf>
    <xf numFmtId="0" fontId="29" fillId="11" borderId="42" xfId="4" applyFont="1" applyFill="1" applyBorder="1" applyAlignment="1">
      <alignment vertical="center"/>
    </xf>
    <xf numFmtId="0" fontId="29" fillId="11" borderId="0" xfId="4" applyFont="1" applyFill="1" applyAlignment="1">
      <alignment vertical="center"/>
    </xf>
    <xf numFmtId="0" fontId="6" fillId="12" borderId="49" xfId="5" applyFont="1" applyFill="1" applyBorder="1" applyAlignment="1" applyProtection="1">
      <alignment horizontal="center" vertical="center"/>
      <protection locked="0"/>
    </xf>
    <xf numFmtId="0" fontId="6" fillId="12" borderId="50" xfId="5" applyFont="1" applyFill="1" applyBorder="1" applyAlignment="1" applyProtection="1">
      <alignment horizontal="center" vertical="center"/>
      <protection locked="0"/>
    </xf>
    <xf numFmtId="0" fontId="28" fillId="11" borderId="0" xfId="0" applyFont="1" applyFill="1"/>
    <xf numFmtId="0" fontId="7" fillId="11" borderId="0" xfId="4" applyFont="1" applyFill="1" applyAlignment="1">
      <alignment vertical="center"/>
    </xf>
    <xf numFmtId="0" fontId="28" fillId="12" borderId="49" xfId="5" applyFont="1" applyFill="1" applyBorder="1" applyProtection="1">
      <protection locked="0"/>
    </xf>
    <xf numFmtId="0" fontId="28" fillId="12" borderId="51" xfId="5" applyFont="1" applyFill="1" applyBorder="1" applyProtection="1">
      <protection locked="0"/>
    </xf>
    <xf numFmtId="0" fontId="28" fillId="12" borderId="50" xfId="5" applyFont="1" applyFill="1" applyBorder="1" applyProtection="1">
      <protection locked="0"/>
    </xf>
    <xf numFmtId="0" fontId="7" fillId="11" borderId="42" xfId="4" applyFont="1" applyFill="1" applyBorder="1" applyAlignment="1">
      <alignment horizontal="center" vertical="center"/>
    </xf>
    <xf numFmtId="0" fontId="7" fillId="11" borderId="0" xfId="4" applyFont="1" applyFill="1" applyAlignment="1">
      <alignment horizontal="center" vertical="center"/>
    </xf>
    <xf numFmtId="0" fontId="28" fillId="11" borderId="1" xfId="5" applyFont="1" applyFill="1" applyBorder="1"/>
    <xf numFmtId="0" fontId="28" fillId="11" borderId="1" xfId="5" applyFont="1" applyFill="1" applyBorder="1" applyAlignment="1">
      <alignment vertical="top" wrapText="1"/>
    </xf>
    <xf numFmtId="0" fontId="28" fillId="11" borderId="1" xfId="5" applyFont="1" applyFill="1" applyBorder="1" applyAlignment="1">
      <alignment vertical="top"/>
    </xf>
    <xf numFmtId="0" fontId="7" fillId="11" borderId="0" xfId="4" applyFont="1" applyFill="1" applyAlignment="1">
      <alignment vertical="top"/>
    </xf>
    <xf numFmtId="0" fontId="28" fillId="12" borderId="49" xfId="5" applyFont="1" applyFill="1" applyBorder="1" applyAlignment="1" applyProtection="1">
      <alignment vertical="center"/>
      <protection locked="0"/>
    </xf>
    <xf numFmtId="0" fontId="28" fillId="12" borderId="51" xfId="5" applyFont="1" applyFill="1" applyBorder="1" applyAlignment="1" applyProtection="1">
      <alignment vertical="center"/>
      <protection locked="0"/>
    </xf>
    <xf numFmtId="0" fontId="28" fillId="12" borderId="50" xfId="5"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42" fillId="12" borderId="49" xfId="6" applyFill="1" applyBorder="1" applyAlignment="1" applyProtection="1">
      <alignment vertical="center"/>
      <protection locked="0"/>
    </xf>
    <xf numFmtId="0" fontId="28" fillId="12" borderId="51" xfId="0" applyFont="1" applyFill="1" applyBorder="1" applyAlignment="1" applyProtection="1">
      <alignment vertical="center"/>
      <protection locked="0"/>
    </xf>
    <xf numFmtId="0" fontId="28" fillId="12" borderId="50" xfId="0" applyFont="1" applyFill="1" applyBorder="1" applyAlignment="1" applyProtection="1">
      <alignment vertical="center"/>
      <protection locked="0"/>
    </xf>
    <xf numFmtId="49" fontId="6" fillId="12" borderId="49" xfId="5" applyNumberFormat="1" applyFont="1" applyFill="1" applyBorder="1" applyAlignment="1" applyProtection="1">
      <alignment vertical="center"/>
      <protection locked="0"/>
    </xf>
    <xf numFmtId="49" fontId="6" fillId="12" borderId="51" xfId="5" applyNumberFormat="1" applyFont="1" applyFill="1" applyBorder="1" applyAlignment="1" applyProtection="1">
      <alignment vertical="center"/>
      <protection locked="0"/>
    </xf>
    <xf numFmtId="49" fontId="6" fillId="12" borderId="50" xfId="5" applyNumberFormat="1" applyFont="1" applyFill="1" applyBorder="1" applyAlignment="1" applyProtection="1">
      <alignment vertical="center"/>
      <protection locked="0"/>
    </xf>
    <xf numFmtId="0" fontId="7" fillId="11" borderId="43" xfId="4" applyFont="1" applyFill="1" applyBorder="1" applyAlignment="1">
      <alignment horizontal="center" vertical="center"/>
    </xf>
    <xf numFmtId="0" fontId="7" fillId="11" borderId="42" xfId="4" applyFont="1" applyFill="1" applyBorder="1" applyAlignment="1">
      <alignment horizontal="left" vertical="center"/>
    </xf>
    <xf numFmtId="0" fontId="7" fillId="11" borderId="0" xfId="4" applyFont="1" applyFill="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4" xfId="4" applyFont="1" applyFill="1" applyBorder="1" applyAlignment="1" applyProtection="1">
      <alignment vertical="center"/>
      <protection locked="0"/>
    </xf>
    <xf numFmtId="0" fontId="7" fillId="0" borderId="41" xfId="0" applyFont="1" applyBorder="1" applyAlignment="1">
      <alignment horizontal="left" vertical="center" wrapText="1"/>
    </xf>
    <xf numFmtId="0" fontId="7" fillId="9" borderId="41"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1" xfId="0" applyFont="1" applyFill="1" applyBorder="1" applyAlignment="1">
      <alignment horizontal="center" vertical="center"/>
    </xf>
    <xf numFmtId="0" fontId="0" fillId="0" borderId="41" xfId="0" applyBorder="1" applyAlignment="1">
      <alignment horizontal="center" vertical="center"/>
    </xf>
    <xf numFmtId="0" fontId="6"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3" fillId="4" borderId="41" xfId="0" applyFont="1" applyFill="1" applyBorder="1" applyAlignment="1">
      <alignment horizontal="left" vertical="center" wrapText="1"/>
    </xf>
    <xf numFmtId="0" fontId="6" fillId="0" borderId="41" xfId="0" applyFont="1" applyBorder="1" applyAlignment="1">
      <alignment horizontal="left" vertical="center" wrapText="1"/>
    </xf>
    <xf numFmtId="0" fontId="7" fillId="11" borderId="41" xfId="0" applyFont="1" applyFill="1" applyBorder="1" applyAlignment="1">
      <alignment horizontal="left" vertical="center" wrapText="1"/>
    </xf>
    <xf numFmtId="0" fontId="14" fillId="4" borderId="41" xfId="0" applyFont="1" applyFill="1" applyBorder="1" applyAlignment="1">
      <alignment horizontal="left" vertical="center" wrapText="1"/>
    </xf>
    <xf numFmtId="0" fontId="15" fillId="4" borderId="41" xfId="0" applyFont="1" applyFill="1" applyBorder="1" applyAlignment="1">
      <alignment vertical="center"/>
    </xf>
    <xf numFmtId="0" fontId="33"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4" fillId="0" borderId="41" xfId="0" applyFont="1" applyBorder="1" applyAlignment="1">
      <alignment horizontal="left" vertical="center" wrapText="1" indent="1"/>
    </xf>
    <xf numFmtId="0" fontId="7" fillId="9" borderId="41" xfId="0" applyFont="1" applyFill="1" applyBorder="1" applyAlignment="1">
      <alignment horizontal="left" vertical="center" wrapText="1" indent="1"/>
    </xf>
    <xf numFmtId="0" fontId="6" fillId="3" borderId="41" xfId="3" applyFont="1" applyFill="1" applyBorder="1" applyAlignment="1">
      <alignment horizontal="center" vertical="center" wrapText="1"/>
    </xf>
    <xf numFmtId="3" fontId="18"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4"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4" fillId="4" borderId="41" xfId="0" applyFont="1" applyFill="1" applyBorder="1" applyAlignment="1">
      <alignment vertical="center" wrapText="1"/>
    </xf>
    <xf numFmtId="0" fontId="0" fillId="0" borderId="41" xfId="0" applyBorder="1"/>
    <xf numFmtId="0" fontId="18" fillId="3" borderId="41" xfId="3" applyFont="1" applyFill="1" applyBorder="1" applyAlignment="1">
      <alignment horizontal="center" vertical="center"/>
    </xf>
    <xf numFmtId="0" fontId="34" fillId="9" borderId="41" xfId="0" applyFont="1" applyFill="1" applyBorder="1" applyAlignment="1">
      <alignment horizontal="left" vertical="center" wrapText="1"/>
    </xf>
    <xf numFmtId="0" fontId="16" fillId="9" borderId="41" xfId="0" applyFont="1" applyFill="1" applyBorder="1" applyAlignment="1">
      <alignment horizontal="left" vertical="center" wrapText="1"/>
    </xf>
    <xf numFmtId="0" fontId="7" fillId="0" borderId="41" xfId="0" applyFont="1" applyBorder="1" applyAlignment="1">
      <alignment horizontal="left" vertical="center" wrapText="1" indent="1"/>
    </xf>
    <xf numFmtId="0" fontId="16" fillId="0" borderId="41" xfId="0" applyFont="1" applyBorder="1" applyAlignment="1">
      <alignment horizontal="left" vertical="center" wrapText="1"/>
    </xf>
    <xf numFmtId="0" fontId="8" fillId="0" borderId="0" xfId="3" applyFont="1" applyAlignment="1" applyProtection="1">
      <alignment horizontal="center" vertical="top" wrapText="1"/>
      <protection locked="0"/>
    </xf>
    <xf numFmtId="0" fontId="10" fillId="0" borderId="0" xfId="3" applyFont="1" applyAlignment="1">
      <alignment horizontal="center" vertical="center" wrapText="1"/>
    </xf>
    <xf numFmtId="0" fontId="20" fillId="0" borderId="41" xfId="0" applyFont="1" applyBorder="1" applyAlignment="1">
      <alignment horizontal="left" vertical="center" wrapText="1"/>
    </xf>
    <xf numFmtId="0" fontId="6" fillId="4" borderId="41" xfId="0" applyFont="1" applyFill="1" applyBorder="1" applyAlignment="1">
      <alignment horizontal="left" vertical="center" wrapText="1"/>
    </xf>
    <xf numFmtId="0" fontId="6" fillId="4" borderId="41" xfId="0" applyFont="1" applyFill="1" applyBorder="1" applyAlignment="1">
      <alignment vertical="center" wrapTex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0" fillId="0" borderId="0" xfId="0" applyAlignment="1">
      <alignment horizont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8" fillId="2" borderId="4" xfId="3" applyFont="1" applyFill="1" applyBorder="1" applyAlignment="1" applyProtection="1">
      <alignment vertical="center" wrapText="1"/>
      <protection locked="0"/>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7" fillId="10" borderId="22"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4" xfId="0" applyFont="1" applyFill="1" applyBorder="1" applyAlignment="1">
      <alignment horizontal="left" vertical="center" wrapText="1"/>
    </xf>
    <xf numFmtId="0" fontId="6"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8"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4" fillId="7" borderId="25" xfId="0" applyFont="1" applyFill="1" applyBorder="1" applyAlignment="1">
      <alignment horizontal="left" vertical="center" wrapText="1" shrinkToFit="1"/>
    </xf>
    <xf numFmtId="0" fontId="14" fillId="7" borderId="1" xfId="0" applyFont="1" applyFill="1" applyBorder="1" applyAlignment="1">
      <alignment horizontal="left" vertical="center" wrapText="1" shrinkToFit="1"/>
    </xf>
    <xf numFmtId="0" fontId="14" fillId="7" borderId="26" xfId="0" applyFont="1" applyFill="1" applyBorder="1" applyAlignment="1">
      <alignment horizontal="left" vertical="center" wrapText="1" shrinkToFi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14" fillId="10" borderId="19" xfId="0" applyFont="1" applyFill="1" applyBorder="1" applyAlignment="1">
      <alignment horizontal="left" vertical="center" wrapText="1"/>
    </xf>
    <xf numFmtId="0" fontId="14" fillId="10" borderId="20" xfId="0" applyFont="1" applyFill="1" applyBorder="1" applyAlignment="1">
      <alignment horizontal="left" vertical="center" wrapText="1"/>
    </xf>
    <xf numFmtId="0" fontId="14" fillId="10" borderId="21" xfId="0" applyFont="1" applyFill="1" applyBorder="1" applyAlignment="1">
      <alignment horizontal="left" vertical="center" wrapText="1"/>
    </xf>
    <xf numFmtId="0" fontId="14" fillId="10" borderId="22" xfId="0" applyFont="1" applyFill="1" applyBorder="1" applyAlignment="1">
      <alignment horizontal="left" vertical="center" wrapText="1"/>
    </xf>
    <xf numFmtId="0" fontId="14" fillId="10" borderId="23" xfId="0" applyFont="1" applyFill="1" applyBorder="1" applyAlignment="1">
      <alignment horizontal="left" vertical="center" wrapText="1"/>
    </xf>
    <xf numFmtId="0" fontId="14" fillId="10" borderId="24"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7" fillId="0" borderId="12" xfId="0" applyFont="1" applyBorder="1" applyAlignment="1">
      <alignment horizontal="left" vertical="center" wrapText="1"/>
    </xf>
    <xf numFmtId="0" fontId="7" fillId="0" borderId="12" xfId="0" applyFont="1" applyBorder="1" applyAlignment="1">
      <alignment horizontal="left" vertical="center" wrapText="1" indent="1"/>
    </xf>
    <xf numFmtId="0" fontId="6" fillId="10" borderId="12" xfId="0" applyFont="1" applyFill="1" applyBorder="1" applyAlignment="1">
      <alignment horizontal="left" vertical="center" wrapText="1"/>
    </xf>
    <xf numFmtId="0" fontId="7" fillId="0" borderId="27" xfId="0" applyFont="1" applyBorder="1" applyAlignment="1">
      <alignment horizontal="left" vertical="center" wrapText="1"/>
    </xf>
    <xf numFmtId="0" fontId="14" fillId="7" borderId="25"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6" xfId="0" applyFont="1" applyFill="1" applyBorder="1" applyAlignment="1">
      <alignment horizontal="left" vertical="center" shrinkToFit="1"/>
    </xf>
    <xf numFmtId="0" fontId="33" fillId="10" borderId="13"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7" fillId="0" borderId="27" xfId="0" applyFont="1" applyBorder="1" applyAlignment="1">
      <alignment horizontal="left" vertical="center" wrapText="1" indent="1"/>
    </xf>
    <xf numFmtId="0" fontId="7" fillId="9" borderId="22" xfId="0" applyFont="1" applyFill="1" applyBorder="1" applyAlignment="1">
      <alignment horizontal="left" vertical="center" wrapText="1" indent="1"/>
    </xf>
    <xf numFmtId="0" fontId="7" fillId="9" borderId="23" xfId="0" applyFont="1" applyFill="1" applyBorder="1" applyAlignment="1">
      <alignment horizontal="left" vertical="center" wrapText="1" indent="1"/>
    </xf>
    <xf numFmtId="0" fontId="7" fillId="9" borderId="24" xfId="0" applyFont="1" applyFill="1" applyBorder="1" applyAlignment="1">
      <alignment horizontal="left" vertical="center" wrapText="1" indent="1"/>
    </xf>
    <xf numFmtId="0" fontId="7" fillId="9" borderId="12"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33" fillId="10" borderId="12" xfId="0" applyFont="1" applyFill="1" applyBorder="1" applyAlignment="1">
      <alignment horizontal="left" vertical="center" wrapText="1"/>
    </xf>
    <xf numFmtId="0" fontId="14" fillId="10" borderId="12" xfId="0" applyFont="1" applyFill="1" applyBorder="1" applyAlignment="1">
      <alignment horizontal="left" vertical="center" wrapText="1"/>
    </xf>
    <xf numFmtId="0" fontId="14" fillId="0" borderId="12"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8" xfId="0" applyFont="1" applyBorder="1" applyAlignment="1">
      <alignment horizontal="left" vertical="center" wrapText="1"/>
    </xf>
    <xf numFmtId="0" fontId="18" fillId="9" borderId="38"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35" xfId="0" applyFont="1" applyBorder="1"/>
    <xf numFmtId="3" fontId="11" fillId="3" borderId="8" xfId="0" applyNumberFormat="1" applyFont="1" applyFill="1" applyBorder="1" applyAlignment="1">
      <alignment horizontal="center" vertical="center" wrapText="1"/>
    </xf>
    <xf numFmtId="3" fontId="5" fillId="0" borderId="35" xfId="0" applyNumberFormat="1" applyFont="1" applyBorder="1"/>
    <xf numFmtId="3" fontId="11" fillId="3" borderId="9" xfId="0" applyNumberFormat="1" applyFont="1" applyFill="1" applyBorder="1" applyAlignment="1">
      <alignment horizontal="center" vertical="center" wrapText="1"/>
    </xf>
    <xf numFmtId="3" fontId="5" fillId="0" borderId="36"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19" fillId="6" borderId="37" xfId="0" applyFont="1" applyFill="1" applyBorder="1" applyAlignment="1">
      <alignment horizontal="left" vertical="center"/>
    </xf>
    <xf numFmtId="0" fontId="21" fillId="6" borderId="37" xfId="0" applyFont="1" applyFill="1" applyBorder="1" applyAlignment="1">
      <alignment vertical="center"/>
    </xf>
    <xf numFmtId="0" fontId="21" fillId="6" borderId="47" xfId="0" applyFont="1" applyFill="1" applyBorder="1" applyAlignment="1">
      <alignment vertical="center"/>
    </xf>
    <xf numFmtId="0" fontId="5" fillId="0" borderId="37" xfId="0" applyFont="1" applyBorder="1" applyAlignment="1">
      <alignment vertical="center"/>
    </xf>
    <xf numFmtId="0" fontId="18" fillId="0" borderId="38" xfId="0" applyFont="1" applyBorder="1" applyAlignment="1">
      <alignment horizontal="left" vertical="center" wrapText="1"/>
    </xf>
    <xf numFmtId="0" fontId="18" fillId="9" borderId="39" xfId="0" applyFont="1" applyFill="1" applyBorder="1" applyAlignment="1">
      <alignment horizontal="left" vertical="center" wrapText="1"/>
    </xf>
    <xf numFmtId="0" fontId="19" fillId="6" borderId="40" xfId="0" applyFont="1" applyFill="1" applyBorder="1" applyAlignment="1">
      <alignment horizontal="left" vertical="center"/>
    </xf>
    <xf numFmtId="0" fontId="5" fillId="0" borderId="40" xfId="0" applyFont="1" applyBorder="1" applyAlignment="1">
      <alignment vertical="center"/>
    </xf>
    <xf numFmtId="0" fontId="39" fillId="9" borderId="38" xfId="0" applyFont="1" applyFill="1" applyBorder="1" applyAlignment="1">
      <alignment horizontal="left" vertical="center" wrapText="1"/>
    </xf>
    <xf numFmtId="0" fontId="19" fillId="9" borderId="38" xfId="0" applyFont="1" applyFill="1" applyBorder="1" applyAlignment="1">
      <alignment horizontal="left" vertical="center" wrapText="1"/>
    </xf>
    <xf numFmtId="0" fontId="39" fillId="9" borderId="39" xfId="0" applyFont="1" applyFill="1" applyBorder="1" applyAlignment="1">
      <alignment horizontal="left" vertical="center" wrapText="1"/>
    </xf>
    <xf numFmtId="0" fontId="19" fillId="9" borderId="39" xfId="0" applyFont="1" applyFill="1" applyBorder="1" applyAlignment="1">
      <alignment horizontal="left" vertical="center" wrapText="1"/>
    </xf>
    <xf numFmtId="0" fontId="5" fillId="0" borderId="40" xfId="0" applyFont="1" applyBorder="1"/>
    <xf numFmtId="0" fontId="44" fillId="0" borderId="0" xfId="0" applyFont="1" applyAlignment="1">
      <alignment horizontal="left" vertical="top" wrapText="1"/>
    </xf>
  </cellXfs>
  <cellStyles count="12">
    <cellStyle name="Hyperlink" xfId="6" builtinId="8"/>
    <cellStyle name="Hyperlink 2" xfId="2" xr:uid="{00000000-0005-0000-0000-000000000000}"/>
    <cellStyle name="Hyperlink 3" xfId="11" xr:uid="{16F68612-2A1D-4C02-A8D6-9620F9EB8004}"/>
    <cellStyle name="Normal" xfId="0" builtinId="0"/>
    <cellStyle name="Normal 2" xfId="3" xr:uid="{00000000-0005-0000-0000-000002000000}"/>
    <cellStyle name="Normal 2 2" xfId="9" xr:uid="{1C0C90F5-3464-4DBD-A423-58CB19E115D1}"/>
    <cellStyle name="Normal 2 3" xfId="7" xr:uid="{A0F84399-6D1E-47A6-A271-5B5F12BD0F25}"/>
    <cellStyle name="Normal 3" xfId="4" xr:uid="{00000000-0005-0000-0000-000003000000}"/>
    <cellStyle name="Normal 3 2" xfId="5" xr:uid="{0702D037-5017-4E0A-A27A-A28DB96F71BF}"/>
    <cellStyle name="Normal 3 2 2" xfId="10" xr:uid="{3C011E0B-799C-43A3-BA77-2C732B41733D}"/>
    <cellStyle name="Normal 3 3" xfId="8" xr:uid="{6418AF95-808A-4D5F-A1E3-5FCDC71676B8}"/>
    <cellStyle name="Style 1" xfId="1" xr:uid="{00000000-0005-0000-0000-000004000000}"/>
  </cellStyles>
  <dxfs count="0"/>
  <tableStyles count="1" defaultTableStyle="TableStyleMedium2" defaultPivotStyle="PivotStyleLight16">
    <tableStyle name="Invisible" pivot="0" table="0" count="0" xr9:uid="{8147F943-88C3-48ED-8C4C-E2ECDF511F7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ilip.ruzicka@mplusgroup.e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8"/>
  <sheetViews>
    <sheetView tabSelected="1" topLeftCell="A197" zoomScale="115" zoomScaleNormal="115" workbookViewId="0">
      <selection activeCell="P198" sqref="P198"/>
    </sheetView>
  </sheetViews>
  <sheetFormatPr defaultColWidth="9.140625" defaultRowHeight="15" x14ac:dyDescent="0.25"/>
  <cols>
    <col min="1" max="8" width="9.140625" style="62"/>
    <col min="9" max="9" width="15.42578125" style="62" customWidth="1"/>
    <col min="10" max="10" width="15.5703125" style="62" bestFit="1" customWidth="1"/>
    <col min="11" max="16384" width="9.140625" style="62"/>
  </cols>
  <sheetData>
    <row r="1" spans="1:14" ht="15.75" x14ac:dyDescent="0.25">
      <c r="A1" s="163" t="s">
        <v>0</v>
      </c>
      <c r="B1" s="164"/>
      <c r="C1" s="164"/>
      <c r="D1" s="60"/>
      <c r="E1" s="60"/>
      <c r="F1" s="60"/>
      <c r="G1" s="60"/>
      <c r="H1" s="60"/>
      <c r="I1" s="60"/>
      <c r="J1" s="61"/>
    </row>
    <row r="2" spans="1:14" ht="14.45" customHeight="1" x14ac:dyDescent="0.25">
      <c r="A2" s="165" t="s">
        <v>1</v>
      </c>
      <c r="B2" s="166"/>
      <c r="C2" s="166"/>
      <c r="D2" s="166"/>
      <c r="E2" s="166"/>
      <c r="F2" s="166"/>
      <c r="G2" s="166"/>
      <c r="H2" s="166"/>
      <c r="I2" s="166"/>
      <c r="J2" s="167"/>
      <c r="N2" s="107" t="s">
        <v>385</v>
      </c>
    </row>
    <row r="3" spans="1:14" x14ac:dyDescent="0.25">
      <c r="A3" s="63"/>
      <c r="B3" s="64"/>
      <c r="C3" s="64"/>
      <c r="D3" s="64"/>
      <c r="E3" s="64"/>
      <c r="F3" s="64"/>
      <c r="G3" s="64"/>
      <c r="H3" s="64"/>
      <c r="I3" s="64"/>
      <c r="J3" s="65"/>
      <c r="N3" s="107" t="s">
        <v>386</v>
      </c>
    </row>
    <row r="4" spans="1:14" ht="33.6" customHeight="1" x14ac:dyDescent="0.25">
      <c r="A4" s="168" t="s">
        <v>2</v>
      </c>
      <c r="B4" s="169"/>
      <c r="C4" s="169"/>
      <c r="D4" s="169"/>
      <c r="E4" s="170">
        <v>45292</v>
      </c>
      <c r="F4" s="171"/>
      <c r="G4" s="66" t="s">
        <v>3</v>
      </c>
      <c r="H4" s="170">
        <v>45657</v>
      </c>
      <c r="I4" s="171"/>
      <c r="J4" s="67"/>
      <c r="N4" s="107" t="s">
        <v>387</v>
      </c>
    </row>
    <row r="5" spans="1:14" s="68" customFormat="1" ht="10.35" customHeight="1" x14ac:dyDescent="0.25">
      <c r="A5" s="172"/>
      <c r="B5" s="173"/>
      <c r="C5" s="173"/>
      <c r="D5" s="173"/>
      <c r="E5" s="173"/>
      <c r="F5" s="173"/>
      <c r="G5" s="173"/>
      <c r="H5" s="173"/>
      <c r="I5" s="173"/>
      <c r="J5" s="174"/>
      <c r="N5" s="107" t="s">
        <v>388</v>
      </c>
    </row>
    <row r="6" spans="1:14" ht="20.45" customHeight="1" x14ac:dyDescent="0.25">
      <c r="A6" s="69"/>
      <c r="B6" s="70" t="s">
        <v>4</v>
      </c>
      <c r="C6" s="71"/>
      <c r="D6" s="71"/>
      <c r="E6" s="77">
        <v>2024</v>
      </c>
      <c r="F6" s="72"/>
      <c r="G6" s="66"/>
      <c r="H6" s="72"/>
      <c r="I6" s="73"/>
      <c r="J6" s="74"/>
      <c r="N6" s="107"/>
    </row>
    <row r="7" spans="1:14" s="76" customFormat="1" ht="11.1"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1.1" customHeight="1" x14ac:dyDescent="0.25">
      <c r="A9" s="69"/>
      <c r="B9" s="71"/>
      <c r="C9" s="71"/>
      <c r="D9" s="71"/>
      <c r="E9" s="75"/>
      <c r="F9" s="75"/>
      <c r="G9" s="66"/>
      <c r="H9" s="75"/>
      <c r="I9" s="78"/>
      <c r="J9" s="74"/>
    </row>
    <row r="10" spans="1:14" ht="38.1" customHeight="1" x14ac:dyDescent="0.25">
      <c r="A10" s="181" t="s">
        <v>6</v>
      </c>
      <c r="B10" s="182"/>
      <c r="C10" s="182"/>
      <c r="D10" s="182"/>
      <c r="E10" s="182"/>
      <c r="F10" s="182"/>
      <c r="G10" s="182"/>
      <c r="H10" s="182"/>
      <c r="I10" s="182"/>
      <c r="J10" s="79"/>
    </row>
    <row r="11" spans="1:14" ht="24.6" customHeight="1" x14ac:dyDescent="0.25">
      <c r="A11" s="183" t="s">
        <v>7</v>
      </c>
      <c r="B11" s="184"/>
      <c r="C11" s="177" t="s">
        <v>498</v>
      </c>
      <c r="D11" s="178"/>
      <c r="E11" s="80"/>
      <c r="F11" s="185" t="s">
        <v>8</v>
      </c>
      <c r="G11" s="176"/>
      <c r="H11" s="186" t="s">
        <v>503</v>
      </c>
      <c r="I11" s="187"/>
      <c r="J11" s="81"/>
    </row>
    <row r="12" spans="1:14" ht="14.45" customHeight="1" x14ac:dyDescent="0.25">
      <c r="A12" s="82"/>
      <c r="B12" s="83"/>
      <c r="C12" s="120"/>
      <c r="D12" s="120"/>
      <c r="E12" s="180"/>
      <c r="F12" s="180"/>
      <c r="G12" s="180"/>
      <c r="H12" s="180"/>
      <c r="I12" s="84"/>
      <c r="J12" s="81"/>
    </row>
    <row r="13" spans="1:14" ht="21" customHeight="1" x14ac:dyDescent="0.25">
      <c r="A13" s="175" t="s">
        <v>9</v>
      </c>
      <c r="B13" s="176"/>
      <c r="C13" s="177" t="s">
        <v>499</v>
      </c>
      <c r="D13" s="178"/>
      <c r="E13" s="179"/>
      <c r="F13" s="180"/>
      <c r="G13" s="180"/>
      <c r="H13" s="180"/>
      <c r="I13" s="84"/>
      <c r="J13" s="81"/>
    </row>
    <row r="14" spans="1:14" ht="11.1" customHeight="1" x14ac:dyDescent="0.25">
      <c r="A14" s="80"/>
      <c r="B14" s="84"/>
      <c r="C14" s="120"/>
      <c r="D14" s="120"/>
      <c r="E14" s="157"/>
      <c r="F14" s="157"/>
      <c r="G14" s="157"/>
      <c r="H14" s="157"/>
      <c r="I14" s="83"/>
      <c r="J14" s="85"/>
    </row>
    <row r="15" spans="1:14" ht="23.1" customHeight="1" x14ac:dyDescent="0.25">
      <c r="A15" s="175" t="s">
        <v>10</v>
      </c>
      <c r="B15" s="176"/>
      <c r="C15" s="177" t="s">
        <v>500</v>
      </c>
      <c r="D15" s="178"/>
      <c r="G15" s="86" t="s">
        <v>11</v>
      </c>
      <c r="H15" s="196" t="s">
        <v>502</v>
      </c>
      <c r="I15" s="197"/>
      <c r="J15" s="87"/>
    </row>
    <row r="16" spans="1:14" ht="11.1" customHeight="1" x14ac:dyDescent="0.25">
      <c r="A16" s="80"/>
      <c r="B16" s="84"/>
      <c r="C16" s="120"/>
      <c r="D16" s="120"/>
      <c r="E16" s="194"/>
      <c r="F16" s="195"/>
      <c r="G16" s="157"/>
      <c r="H16" s="157"/>
      <c r="I16" s="83"/>
      <c r="J16" s="85"/>
    </row>
    <row r="17" spans="1:10" ht="23.1" customHeight="1" x14ac:dyDescent="0.25">
      <c r="A17" s="88"/>
      <c r="B17" s="86" t="s">
        <v>12</v>
      </c>
      <c r="C17" s="177" t="s">
        <v>501</v>
      </c>
      <c r="D17" s="178"/>
      <c r="E17" s="89"/>
      <c r="F17" s="89"/>
      <c r="G17" s="89"/>
      <c r="H17" s="89"/>
      <c r="I17" s="89"/>
      <c r="J17" s="87"/>
    </row>
    <row r="18" spans="1:10" x14ac:dyDescent="0.25">
      <c r="A18" s="188"/>
      <c r="B18" s="189"/>
      <c r="C18" s="157"/>
      <c r="D18" s="157"/>
      <c r="E18" s="157"/>
      <c r="F18" s="157"/>
      <c r="G18" s="157"/>
      <c r="H18" s="157"/>
      <c r="I18" s="83"/>
      <c r="J18" s="85"/>
    </row>
    <row r="19" spans="1:10" x14ac:dyDescent="0.25">
      <c r="A19" s="183" t="s">
        <v>13</v>
      </c>
      <c r="B19" s="190"/>
      <c r="C19" s="191" t="s">
        <v>655</v>
      </c>
      <c r="D19" s="192"/>
      <c r="E19" s="192"/>
      <c r="F19" s="192"/>
      <c r="G19" s="192"/>
      <c r="H19" s="192"/>
      <c r="I19" s="192"/>
      <c r="J19" s="193"/>
    </row>
    <row r="20" spans="1:10" x14ac:dyDescent="0.25">
      <c r="A20" s="82"/>
      <c r="B20" s="83"/>
      <c r="C20" s="121"/>
      <c r="D20" s="120"/>
      <c r="E20" s="198"/>
      <c r="F20" s="198"/>
      <c r="G20" s="198"/>
      <c r="H20" s="198"/>
      <c r="I20" s="120"/>
      <c r="J20" s="122"/>
    </row>
    <row r="21" spans="1:10" x14ac:dyDescent="0.25">
      <c r="A21" s="183" t="s">
        <v>14</v>
      </c>
      <c r="B21" s="190"/>
      <c r="C21" s="196">
        <v>10000</v>
      </c>
      <c r="D21" s="197"/>
      <c r="E21" s="198"/>
      <c r="F21" s="198"/>
      <c r="G21" s="191" t="s">
        <v>504</v>
      </c>
      <c r="H21" s="192"/>
      <c r="I21" s="192"/>
      <c r="J21" s="193"/>
    </row>
    <row r="22" spans="1:10" x14ac:dyDescent="0.25">
      <c r="A22" s="82"/>
      <c r="B22" s="83"/>
      <c r="C22" s="120"/>
      <c r="D22" s="120"/>
      <c r="E22" s="198"/>
      <c r="F22" s="198"/>
      <c r="G22" s="198"/>
      <c r="H22" s="198"/>
      <c r="I22" s="120"/>
      <c r="J22" s="122"/>
    </row>
    <row r="23" spans="1:10" x14ac:dyDescent="0.25">
      <c r="A23" s="183" t="s">
        <v>15</v>
      </c>
      <c r="B23" s="190"/>
      <c r="C23" s="191" t="s">
        <v>611</v>
      </c>
      <c r="D23" s="192"/>
      <c r="E23" s="192"/>
      <c r="F23" s="192"/>
      <c r="G23" s="192"/>
      <c r="H23" s="192"/>
      <c r="I23" s="192"/>
      <c r="J23" s="193"/>
    </row>
    <row r="24" spans="1:10" x14ac:dyDescent="0.25">
      <c r="A24" s="82"/>
      <c r="B24" s="83"/>
      <c r="C24" s="120"/>
      <c r="D24" s="120"/>
      <c r="E24" s="198"/>
      <c r="F24" s="198"/>
      <c r="G24" s="198"/>
      <c r="H24" s="198"/>
      <c r="I24" s="120"/>
      <c r="J24" s="122"/>
    </row>
    <row r="25" spans="1:10" x14ac:dyDescent="0.25">
      <c r="A25" s="183" t="s">
        <v>16</v>
      </c>
      <c r="B25" s="190"/>
      <c r="C25" s="200" t="s">
        <v>505</v>
      </c>
      <c r="D25" s="201"/>
      <c r="E25" s="201"/>
      <c r="F25" s="201"/>
      <c r="G25" s="201"/>
      <c r="H25" s="201"/>
      <c r="I25" s="201"/>
      <c r="J25" s="202"/>
    </row>
    <row r="26" spans="1:10" x14ac:dyDescent="0.25">
      <c r="A26" s="82"/>
      <c r="B26" s="83"/>
      <c r="C26" s="121"/>
      <c r="D26" s="120"/>
      <c r="E26" s="198"/>
      <c r="F26" s="198"/>
      <c r="G26" s="198"/>
      <c r="H26" s="198"/>
      <c r="I26" s="120"/>
      <c r="J26" s="122"/>
    </row>
    <row r="27" spans="1:10" x14ac:dyDescent="0.25">
      <c r="A27" s="183" t="s">
        <v>17</v>
      </c>
      <c r="B27" s="190"/>
      <c r="C27" s="200" t="s">
        <v>506</v>
      </c>
      <c r="D27" s="201"/>
      <c r="E27" s="201"/>
      <c r="F27" s="201"/>
      <c r="G27" s="201"/>
      <c r="H27" s="201"/>
      <c r="I27" s="201"/>
      <c r="J27" s="202"/>
    </row>
    <row r="28" spans="1:10" ht="14.1" customHeight="1" x14ac:dyDescent="0.25">
      <c r="A28" s="82"/>
      <c r="B28" s="83"/>
      <c r="C28" s="90"/>
      <c r="D28" s="83"/>
      <c r="E28" s="157"/>
      <c r="F28" s="157"/>
      <c r="G28" s="157"/>
      <c r="H28" s="157"/>
      <c r="I28" s="83"/>
      <c r="J28" s="85"/>
    </row>
    <row r="29" spans="1:10" ht="23.1" customHeight="1" x14ac:dyDescent="0.25">
      <c r="A29" s="175" t="s">
        <v>18</v>
      </c>
      <c r="B29" s="190"/>
      <c r="C29" s="91">
        <v>13911</v>
      </c>
      <c r="D29" s="92"/>
      <c r="E29" s="199"/>
      <c r="F29" s="199"/>
      <c r="G29" s="199"/>
      <c r="H29" s="199"/>
      <c r="I29" s="93"/>
      <c r="J29" s="94"/>
    </row>
    <row r="30" spans="1:10" x14ac:dyDescent="0.25">
      <c r="A30" s="82"/>
      <c r="B30" s="83"/>
      <c r="C30" s="83"/>
      <c r="D30" s="83"/>
      <c r="E30" s="157"/>
      <c r="F30" s="157"/>
      <c r="G30" s="157"/>
      <c r="H30" s="157"/>
      <c r="I30" s="93"/>
      <c r="J30" s="94"/>
    </row>
    <row r="31" spans="1:10" x14ac:dyDescent="0.25">
      <c r="A31" s="183" t="s">
        <v>19</v>
      </c>
      <c r="B31" s="190"/>
      <c r="C31" s="104" t="s">
        <v>507</v>
      </c>
      <c r="D31" s="203" t="s">
        <v>20</v>
      </c>
      <c r="E31" s="204"/>
      <c r="F31" s="204"/>
      <c r="G31" s="204"/>
      <c r="H31" s="83"/>
      <c r="I31" s="95" t="s">
        <v>21</v>
      </c>
      <c r="J31" s="96" t="s">
        <v>22</v>
      </c>
    </row>
    <row r="32" spans="1:10" x14ac:dyDescent="0.25">
      <c r="A32" s="183"/>
      <c r="B32" s="190"/>
      <c r="C32" s="97"/>
      <c r="D32" s="66"/>
      <c r="E32" s="195"/>
      <c r="F32" s="195"/>
      <c r="G32" s="195"/>
      <c r="H32" s="195"/>
      <c r="I32" s="93"/>
      <c r="J32" s="94"/>
    </row>
    <row r="33" spans="1:10" x14ac:dyDescent="0.25">
      <c r="A33" s="183" t="s">
        <v>23</v>
      </c>
      <c r="B33" s="190"/>
      <c r="C33" s="91" t="s">
        <v>508</v>
      </c>
      <c r="D33" s="203" t="s">
        <v>24</v>
      </c>
      <c r="E33" s="204"/>
      <c r="F33" s="204"/>
      <c r="G33" s="204"/>
      <c r="H33" s="89"/>
      <c r="I33" s="95" t="s">
        <v>25</v>
      </c>
      <c r="J33" s="96" t="s">
        <v>26</v>
      </c>
    </row>
    <row r="34" spans="1:10" x14ac:dyDescent="0.25">
      <c r="A34" s="82"/>
      <c r="B34" s="83"/>
      <c r="C34" s="83"/>
      <c r="D34" s="83"/>
      <c r="E34" s="157"/>
      <c r="F34" s="157"/>
      <c r="G34" s="157"/>
      <c r="H34" s="157"/>
      <c r="I34" s="83"/>
      <c r="J34" s="85"/>
    </row>
    <row r="35" spans="1:10" x14ac:dyDescent="0.25">
      <c r="A35" s="203" t="s">
        <v>27</v>
      </c>
      <c r="B35" s="204"/>
      <c r="C35" s="204"/>
      <c r="D35" s="204"/>
      <c r="E35" s="204" t="s">
        <v>28</v>
      </c>
      <c r="F35" s="204"/>
      <c r="G35" s="204"/>
      <c r="H35" s="204"/>
      <c r="I35" s="204"/>
      <c r="J35" s="98" t="s">
        <v>29</v>
      </c>
    </row>
    <row r="36" spans="1:10" x14ac:dyDescent="0.25">
      <c r="A36" s="82"/>
      <c r="B36" s="83"/>
      <c r="C36" s="83"/>
      <c r="D36" s="83"/>
      <c r="E36" s="157"/>
      <c r="F36" s="157"/>
      <c r="G36" s="157"/>
      <c r="H36" s="157"/>
      <c r="I36" s="83"/>
      <c r="J36" s="94"/>
    </row>
    <row r="37" spans="1:10" x14ac:dyDescent="0.25">
      <c r="A37" s="151" t="s">
        <v>509</v>
      </c>
      <c r="B37" s="152"/>
      <c r="C37" s="152"/>
      <c r="D37" s="152"/>
      <c r="E37" s="151" t="s">
        <v>612</v>
      </c>
      <c r="F37" s="152"/>
      <c r="G37" s="152"/>
      <c r="H37" s="152"/>
      <c r="I37" s="153"/>
      <c r="J37" s="125">
        <v>4980310</v>
      </c>
    </row>
    <row r="38" spans="1:10" x14ac:dyDescent="0.25">
      <c r="A38" s="126"/>
      <c r="B38" s="127"/>
      <c r="C38" s="128"/>
      <c r="D38" s="129"/>
      <c r="E38" s="206"/>
      <c r="F38" s="206"/>
      <c r="G38" s="206"/>
      <c r="H38" s="206"/>
      <c r="I38" s="130"/>
      <c r="J38" s="131"/>
    </row>
    <row r="39" spans="1:10" x14ac:dyDescent="0.25">
      <c r="A39" s="151" t="s">
        <v>510</v>
      </c>
      <c r="B39" s="152"/>
      <c r="C39" s="152"/>
      <c r="D39" s="152"/>
      <c r="E39" s="151" t="s">
        <v>613</v>
      </c>
      <c r="F39" s="152"/>
      <c r="G39" s="152"/>
      <c r="H39" s="152"/>
      <c r="I39" s="153"/>
      <c r="J39" s="132">
        <v>4558499</v>
      </c>
    </row>
    <row r="40" spans="1:10" x14ac:dyDescent="0.25">
      <c r="A40" s="133"/>
      <c r="B40" s="128"/>
      <c r="C40" s="207"/>
      <c r="D40" s="207"/>
      <c r="E40" s="205"/>
      <c r="F40" s="205"/>
      <c r="G40" s="207"/>
      <c r="H40" s="207"/>
      <c r="I40" s="207"/>
      <c r="J40" s="131"/>
    </row>
    <row r="41" spans="1:10" x14ac:dyDescent="0.25">
      <c r="A41" s="151" t="s">
        <v>511</v>
      </c>
      <c r="B41" s="152"/>
      <c r="C41" s="152"/>
      <c r="D41" s="152"/>
      <c r="E41" s="151" t="s">
        <v>613</v>
      </c>
      <c r="F41" s="152"/>
      <c r="G41" s="152"/>
      <c r="H41" s="152"/>
      <c r="I41" s="153"/>
      <c r="J41" s="132">
        <v>1899660</v>
      </c>
    </row>
    <row r="42" spans="1:10" x14ac:dyDescent="0.25">
      <c r="A42" s="133"/>
      <c r="B42" s="128"/>
      <c r="C42" s="128"/>
      <c r="D42" s="127"/>
      <c r="E42" s="162"/>
      <c r="F42" s="162"/>
      <c r="G42" s="207"/>
      <c r="H42" s="207"/>
      <c r="I42" s="127"/>
      <c r="J42" s="131"/>
    </row>
    <row r="43" spans="1:10" x14ac:dyDescent="0.25">
      <c r="A43" s="151" t="s">
        <v>512</v>
      </c>
      <c r="B43" s="152"/>
      <c r="C43" s="152"/>
      <c r="D43" s="152"/>
      <c r="E43" s="151" t="s">
        <v>613</v>
      </c>
      <c r="F43" s="152"/>
      <c r="G43" s="152"/>
      <c r="H43" s="152"/>
      <c r="I43" s="153"/>
      <c r="J43" s="132">
        <v>4509595</v>
      </c>
    </row>
    <row r="44" spans="1:10" x14ac:dyDescent="0.25">
      <c r="A44" s="134"/>
      <c r="B44" s="135"/>
      <c r="C44" s="135"/>
      <c r="D44" s="136"/>
      <c r="E44" s="162"/>
      <c r="F44" s="162"/>
      <c r="G44" s="154"/>
      <c r="H44" s="154"/>
      <c r="I44" s="136"/>
      <c r="J44" s="137"/>
    </row>
    <row r="45" spans="1:10" x14ac:dyDescent="0.25">
      <c r="A45" s="151" t="s">
        <v>614</v>
      </c>
      <c r="B45" s="152"/>
      <c r="C45" s="152"/>
      <c r="D45" s="152"/>
      <c r="E45" s="151" t="s">
        <v>615</v>
      </c>
      <c r="F45" s="152"/>
      <c r="G45" s="152"/>
      <c r="H45" s="152"/>
      <c r="I45" s="153"/>
      <c r="J45" s="132">
        <v>7762658</v>
      </c>
    </row>
    <row r="46" spans="1:10" x14ac:dyDescent="0.25">
      <c r="A46" s="134"/>
      <c r="B46" s="135"/>
      <c r="C46" s="135"/>
      <c r="D46" s="136"/>
      <c r="E46" s="162"/>
      <c r="F46" s="162"/>
      <c r="G46" s="154"/>
      <c r="H46" s="154"/>
      <c r="I46" s="136"/>
      <c r="J46" s="137"/>
    </row>
    <row r="47" spans="1:10" ht="14.45" customHeight="1" x14ac:dyDescent="0.25">
      <c r="A47" s="151" t="s">
        <v>616</v>
      </c>
      <c r="B47" s="152"/>
      <c r="C47" s="152"/>
      <c r="D47" s="152"/>
      <c r="E47" s="159" t="s">
        <v>513</v>
      </c>
      <c r="F47" s="160"/>
      <c r="G47" s="160"/>
      <c r="H47" s="160"/>
      <c r="I47" s="161"/>
      <c r="J47" s="132">
        <v>2186179</v>
      </c>
    </row>
    <row r="48" spans="1:10" x14ac:dyDescent="0.25">
      <c r="A48" s="134"/>
      <c r="B48" s="135"/>
      <c r="C48" s="135"/>
      <c r="D48" s="136"/>
      <c r="E48" s="162"/>
      <c r="F48" s="162"/>
      <c r="G48" s="154"/>
      <c r="H48" s="154"/>
      <c r="I48" s="136"/>
      <c r="J48" s="137"/>
    </row>
    <row r="49" spans="1:10" x14ac:dyDescent="0.25">
      <c r="A49" s="151" t="s">
        <v>617</v>
      </c>
      <c r="B49" s="152"/>
      <c r="C49" s="152"/>
      <c r="D49" s="152"/>
      <c r="E49" s="151" t="s">
        <v>514</v>
      </c>
      <c r="F49" s="152"/>
      <c r="G49" s="152"/>
      <c r="H49" s="152"/>
      <c r="I49" s="153"/>
      <c r="J49" s="132">
        <v>17409042</v>
      </c>
    </row>
    <row r="50" spans="1:10" x14ac:dyDescent="0.25">
      <c r="A50" s="134"/>
      <c r="B50" s="135"/>
      <c r="C50" s="135"/>
      <c r="D50" s="136"/>
      <c r="E50" s="162"/>
      <c r="F50" s="162"/>
      <c r="G50" s="154"/>
      <c r="H50" s="154"/>
      <c r="I50" s="136"/>
      <c r="J50" s="137"/>
    </row>
    <row r="51" spans="1:10" x14ac:dyDescent="0.25">
      <c r="A51" s="151" t="s">
        <v>515</v>
      </c>
      <c r="B51" s="152"/>
      <c r="C51" s="152"/>
      <c r="D51" s="152"/>
      <c r="E51" s="151" t="s">
        <v>516</v>
      </c>
      <c r="F51" s="152"/>
      <c r="G51" s="152"/>
      <c r="H51" s="152"/>
      <c r="I51" s="153"/>
      <c r="J51" s="132">
        <v>34234601</v>
      </c>
    </row>
    <row r="52" spans="1:10" x14ac:dyDescent="0.25">
      <c r="A52" s="134"/>
      <c r="B52" s="135"/>
      <c r="C52" s="135"/>
      <c r="D52" s="136"/>
      <c r="E52" s="162"/>
      <c r="F52" s="162"/>
      <c r="G52" s="154"/>
      <c r="H52" s="154"/>
      <c r="I52" s="136"/>
      <c r="J52" s="137"/>
    </row>
    <row r="53" spans="1:10" x14ac:dyDescent="0.25">
      <c r="A53" s="151" t="s">
        <v>517</v>
      </c>
      <c r="B53" s="152"/>
      <c r="C53" s="152"/>
      <c r="D53" s="152"/>
      <c r="E53" s="151" t="s">
        <v>516</v>
      </c>
      <c r="F53" s="152"/>
      <c r="G53" s="152"/>
      <c r="H53" s="152"/>
      <c r="I53" s="153"/>
      <c r="J53" s="132">
        <v>34198928</v>
      </c>
    </row>
    <row r="54" spans="1:10" x14ac:dyDescent="0.25">
      <c r="A54" s="134"/>
      <c r="B54" s="135"/>
      <c r="C54" s="135"/>
      <c r="D54" s="136"/>
      <c r="E54" s="162"/>
      <c r="F54" s="162"/>
      <c r="G54" s="154"/>
      <c r="H54" s="154"/>
      <c r="I54" s="136"/>
      <c r="J54" s="137"/>
    </row>
    <row r="55" spans="1:10" x14ac:dyDescent="0.25">
      <c r="A55" s="151" t="s">
        <v>618</v>
      </c>
      <c r="B55" s="152"/>
      <c r="C55" s="152"/>
      <c r="D55" s="152"/>
      <c r="E55" s="151" t="s">
        <v>518</v>
      </c>
      <c r="F55" s="152"/>
      <c r="G55" s="152"/>
      <c r="H55" s="152"/>
      <c r="I55" s="153"/>
      <c r="J55" s="138">
        <v>4402813980008</v>
      </c>
    </row>
    <row r="56" spans="1:10" x14ac:dyDescent="0.25">
      <c r="A56" s="134"/>
      <c r="B56" s="135"/>
      <c r="C56" s="135"/>
      <c r="D56" s="136"/>
      <c r="E56" s="162"/>
      <c r="F56" s="162"/>
      <c r="G56" s="154"/>
      <c r="H56" s="154"/>
      <c r="I56" s="136"/>
      <c r="J56" s="137"/>
    </row>
    <row r="57" spans="1:10" x14ac:dyDescent="0.25">
      <c r="A57" s="151" t="s">
        <v>619</v>
      </c>
      <c r="B57" s="152"/>
      <c r="C57" s="152"/>
      <c r="D57" s="152"/>
      <c r="E57" s="151" t="s">
        <v>519</v>
      </c>
      <c r="F57" s="152"/>
      <c r="G57" s="152"/>
      <c r="H57" s="152"/>
      <c r="I57" s="153"/>
      <c r="J57" s="132" t="s">
        <v>520</v>
      </c>
    </row>
    <row r="58" spans="1:10" x14ac:dyDescent="0.25">
      <c r="A58" s="134"/>
      <c r="B58" s="135"/>
      <c r="C58" s="135"/>
      <c r="D58" s="136"/>
      <c r="E58" s="162"/>
      <c r="F58" s="162"/>
      <c r="G58" s="154"/>
      <c r="H58" s="154"/>
      <c r="I58" s="136"/>
      <c r="J58" s="137"/>
    </row>
    <row r="59" spans="1:10" x14ac:dyDescent="0.25">
      <c r="A59" s="151" t="s">
        <v>620</v>
      </c>
      <c r="B59" s="152"/>
      <c r="C59" s="152"/>
      <c r="D59" s="152"/>
      <c r="E59" s="151" t="s">
        <v>514</v>
      </c>
      <c r="F59" s="152"/>
      <c r="G59" s="152"/>
      <c r="H59" s="152"/>
      <c r="I59" s="153"/>
      <c r="J59" s="132">
        <v>21096121</v>
      </c>
    </row>
    <row r="60" spans="1:10" x14ac:dyDescent="0.25">
      <c r="A60" s="134"/>
      <c r="B60" s="135"/>
      <c r="C60" s="135"/>
      <c r="D60" s="136"/>
      <c r="E60" s="162"/>
      <c r="F60" s="162"/>
      <c r="G60" s="154"/>
      <c r="H60" s="154"/>
      <c r="I60" s="136"/>
      <c r="J60" s="137"/>
    </row>
    <row r="61" spans="1:10" x14ac:dyDescent="0.25">
      <c r="A61" s="151" t="s">
        <v>521</v>
      </c>
      <c r="B61" s="152"/>
      <c r="C61" s="152"/>
      <c r="D61" s="152"/>
      <c r="E61" s="151" t="s">
        <v>522</v>
      </c>
      <c r="F61" s="152"/>
      <c r="G61" s="152"/>
      <c r="H61" s="152"/>
      <c r="I61" s="153"/>
      <c r="J61" s="132">
        <v>984359</v>
      </c>
    </row>
    <row r="62" spans="1:10" x14ac:dyDescent="0.25">
      <c r="A62" s="134"/>
      <c r="B62" s="135"/>
      <c r="C62" s="135"/>
      <c r="D62" s="136"/>
      <c r="E62" s="162"/>
      <c r="F62" s="162"/>
      <c r="G62" s="154"/>
      <c r="H62" s="154"/>
      <c r="I62" s="136"/>
      <c r="J62" s="137"/>
    </row>
    <row r="63" spans="1:10" x14ac:dyDescent="0.25">
      <c r="A63" s="151" t="s">
        <v>523</v>
      </c>
      <c r="B63" s="152"/>
      <c r="C63" s="152"/>
      <c r="D63" s="152"/>
      <c r="E63" s="151" t="s">
        <v>522</v>
      </c>
      <c r="F63" s="152"/>
      <c r="G63" s="152"/>
      <c r="H63" s="152"/>
      <c r="I63" s="153"/>
      <c r="J63" s="132">
        <v>687716</v>
      </c>
    </row>
    <row r="64" spans="1:10" x14ac:dyDescent="0.25">
      <c r="A64" s="134"/>
      <c r="B64" s="135"/>
      <c r="C64" s="135"/>
      <c r="D64" s="136"/>
      <c r="E64" s="162"/>
      <c r="F64" s="162"/>
      <c r="G64" s="154"/>
      <c r="H64" s="154"/>
      <c r="I64" s="136"/>
      <c r="J64" s="137"/>
    </row>
    <row r="65" spans="1:10" x14ac:dyDescent="0.25">
      <c r="A65" s="151" t="s">
        <v>524</v>
      </c>
      <c r="B65" s="152"/>
      <c r="C65" s="152"/>
      <c r="D65" s="152"/>
      <c r="E65" s="151" t="s">
        <v>522</v>
      </c>
      <c r="F65" s="152"/>
      <c r="G65" s="152"/>
      <c r="H65" s="152"/>
      <c r="I65" s="153"/>
      <c r="J65" s="132" t="s">
        <v>525</v>
      </c>
    </row>
    <row r="66" spans="1:10" x14ac:dyDescent="0.25">
      <c r="A66" s="134"/>
      <c r="B66" s="135"/>
      <c r="C66" s="135"/>
      <c r="D66" s="136"/>
      <c r="E66" s="162"/>
      <c r="F66" s="162"/>
      <c r="G66" s="154"/>
      <c r="H66" s="154"/>
      <c r="I66" s="136"/>
      <c r="J66" s="137"/>
    </row>
    <row r="67" spans="1:10" x14ac:dyDescent="0.25">
      <c r="A67" s="151" t="s">
        <v>526</v>
      </c>
      <c r="B67" s="152"/>
      <c r="C67" s="152"/>
      <c r="D67" s="152"/>
      <c r="E67" s="151" t="s">
        <v>522</v>
      </c>
      <c r="F67" s="152"/>
      <c r="G67" s="152"/>
      <c r="H67" s="152"/>
      <c r="I67" s="153"/>
      <c r="J67" s="132">
        <v>927293</v>
      </c>
    </row>
    <row r="68" spans="1:10" x14ac:dyDescent="0.25">
      <c r="A68" s="134"/>
      <c r="B68" s="135"/>
      <c r="C68" s="135"/>
      <c r="D68" s="136"/>
      <c r="E68" s="162"/>
      <c r="F68" s="162"/>
      <c r="G68" s="154"/>
      <c r="H68" s="154"/>
      <c r="I68" s="136"/>
      <c r="J68" s="137"/>
    </row>
    <row r="69" spans="1:10" x14ac:dyDescent="0.25">
      <c r="A69" s="151" t="s">
        <v>527</v>
      </c>
      <c r="B69" s="152"/>
      <c r="C69" s="152"/>
      <c r="D69" s="152"/>
      <c r="E69" s="151" t="s">
        <v>612</v>
      </c>
      <c r="F69" s="152"/>
      <c r="G69" s="152"/>
      <c r="H69" s="152"/>
      <c r="I69" s="153"/>
      <c r="J69" s="132">
        <v>5288339</v>
      </c>
    </row>
    <row r="70" spans="1:10" x14ac:dyDescent="0.25">
      <c r="A70" s="134"/>
      <c r="B70" s="135"/>
      <c r="C70" s="135"/>
      <c r="D70" s="136"/>
      <c r="E70" s="162"/>
      <c r="F70" s="162"/>
      <c r="G70" s="154"/>
      <c r="H70" s="154"/>
      <c r="I70" s="136"/>
      <c r="J70" s="137"/>
    </row>
    <row r="71" spans="1:10" x14ac:dyDescent="0.25">
      <c r="A71" s="151" t="s">
        <v>528</v>
      </c>
      <c r="B71" s="152"/>
      <c r="C71" s="152"/>
      <c r="D71" s="152"/>
      <c r="E71" s="151" t="s">
        <v>529</v>
      </c>
      <c r="F71" s="152"/>
      <c r="G71" s="152"/>
      <c r="H71" s="152"/>
      <c r="I71" s="153"/>
      <c r="J71" s="132" t="s">
        <v>530</v>
      </c>
    </row>
    <row r="72" spans="1:10" x14ac:dyDescent="0.25">
      <c r="A72" s="134"/>
      <c r="B72" s="135"/>
      <c r="C72" s="135"/>
      <c r="D72" s="136"/>
      <c r="E72" s="162"/>
      <c r="F72" s="162"/>
      <c r="G72" s="154"/>
      <c r="H72" s="154"/>
      <c r="I72" s="136"/>
      <c r="J72" s="137"/>
    </row>
    <row r="73" spans="1:10" x14ac:dyDescent="0.25">
      <c r="A73" s="151" t="s">
        <v>531</v>
      </c>
      <c r="B73" s="152"/>
      <c r="C73" s="152"/>
      <c r="D73" s="152"/>
      <c r="E73" s="151" t="s">
        <v>532</v>
      </c>
      <c r="F73" s="152"/>
      <c r="G73" s="152"/>
      <c r="H73" s="152"/>
      <c r="I73" s="153"/>
      <c r="J73" s="132">
        <v>5323859</v>
      </c>
    </row>
    <row r="74" spans="1:10" x14ac:dyDescent="0.25">
      <c r="A74" s="134"/>
      <c r="B74" s="135"/>
      <c r="C74" s="135"/>
      <c r="D74" s="136"/>
      <c r="E74" s="162"/>
      <c r="F74" s="162"/>
      <c r="G74" s="154"/>
      <c r="H74" s="154"/>
      <c r="I74" s="136"/>
      <c r="J74" s="137"/>
    </row>
    <row r="75" spans="1:10" x14ac:dyDescent="0.25">
      <c r="A75" s="151" t="s">
        <v>533</v>
      </c>
      <c r="B75" s="152"/>
      <c r="C75" s="152"/>
      <c r="D75" s="152"/>
      <c r="E75" s="151" t="s">
        <v>621</v>
      </c>
      <c r="F75" s="152"/>
      <c r="G75" s="152"/>
      <c r="H75" s="152"/>
      <c r="I75" s="153"/>
      <c r="J75" s="132" t="s">
        <v>534</v>
      </c>
    </row>
    <row r="76" spans="1:10" x14ac:dyDescent="0.25">
      <c r="A76" s="134"/>
      <c r="B76" s="135"/>
      <c r="C76" s="135"/>
      <c r="D76" s="136"/>
      <c r="E76" s="162"/>
      <c r="F76" s="162"/>
      <c r="G76" s="154"/>
      <c r="H76" s="154"/>
      <c r="I76" s="136"/>
      <c r="J76" s="137"/>
    </row>
    <row r="77" spans="1:10" x14ac:dyDescent="0.25">
      <c r="A77" s="151" t="s">
        <v>535</v>
      </c>
      <c r="B77" s="152"/>
      <c r="C77" s="152"/>
      <c r="D77" s="152"/>
      <c r="E77" s="151" t="s">
        <v>536</v>
      </c>
      <c r="F77" s="152"/>
      <c r="G77" s="152"/>
      <c r="H77" s="152"/>
      <c r="I77" s="153"/>
      <c r="J77" s="132" t="s">
        <v>537</v>
      </c>
    </row>
    <row r="78" spans="1:10" x14ac:dyDescent="0.25">
      <c r="A78" s="134"/>
      <c r="B78" s="135"/>
      <c r="C78" s="135"/>
      <c r="D78" s="136"/>
      <c r="E78" s="162"/>
      <c r="F78" s="162"/>
      <c r="G78" s="154"/>
      <c r="H78" s="154"/>
      <c r="I78" s="136"/>
      <c r="J78" s="137"/>
    </row>
    <row r="79" spans="1:10" x14ac:dyDescent="0.25">
      <c r="A79" s="151" t="s">
        <v>538</v>
      </c>
      <c r="B79" s="152"/>
      <c r="C79" s="152"/>
      <c r="D79" s="152"/>
      <c r="E79" s="151" t="s">
        <v>612</v>
      </c>
      <c r="F79" s="152"/>
      <c r="G79" s="152"/>
      <c r="H79" s="152"/>
      <c r="I79" s="153"/>
      <c r="J79" s="132">
        <v>81343542</v>
      </c>
    </row>
    <row r="80" spans="1:10" x14ac:dyDescent="0.25">
      <c r="A80" s="134"/>
      <c r="B80" s="135"/>
      <c r="C80" s="135"/>
      <c r="D80" s="136"/>
      <c r="E80" s="162"/>
      <c r="F80" s="162"/>
      <c r="G80" s="154"/>
      <c r="H80" s="154"/>
      <c r="I80" s="136"/>
      <c r="J80" s="137"/>
    </row>
    <row r="81" spans="1:10" x14ac:dyDescent="0.25">
      <c r="A81" s="151" t="s">
        <v>539</v>
      </c>
      <c r="B81" s="152"/>
      <c r="C81" s="152"/>
      <c r="D81" s="152"/>
      <c r="E81" s="151" t="s">
        <v>612</v>
      </c>
      <c r="F81" s="152"/>
      <c r="G81" s="152"/>
      <c r="H81" s="152"/>
      <c r="I81" s="153"/>
      <c r="J81" s="132">
        <v>81343559</v>
      </c>
    </row>
    <row r="82" spans="1:10" x14ac:dyDescent="0.25">
      <c r="A82" s="134"/>
      <c r="B82" s="135"/>
      <c r="C82" s="135"/>
      <c r="D82" s="136"/>
      <c r="E82" s="162"/>
      <c r="F82" s="162"/>
      <c r="G82" s="154"/>
      <c r="H82" s="154"/>
      <c r="I82" s="136"/>
      <c r="J82" s="137"/>
    </row>
    <row r="83" spans="1:10" x14ac:dyDescent="0.25">
      <c r="A83" s="151" t="s">
        <v>540</v>
      </c>
      <c r="B83" s="152"/>
      <c r="C83" s="152"/>
      <c r="D83" s="152"/>
      <c r="E83" s="151" t="s">
        <v>612</v>
      </c>
      <c r="F83" s="152"/>
      <c r="G83" s="152"/>
      <c r="H83" s="152"/>
      <c r="I83" s="153"/>
      <c r="J83" s="132">
        <v>81343567</v>
      </c>
    </row>
    <row r="84" spans="1:10" x14ac:dyDescent="0.25">
      <c r="A84" s="134"/>
      <c r="B84" s="135"/>
      <c r="C84" s="135"/>
      <c r="D84" s="136"/>
      <c r="E84" s="162"/>
      <c r="F84" s="162"/>
      <c r="G84" s="154"/>
      <c r="H84" s="154"/>
      <c r="I84" s="136"/>
      <c r="J84" s="137"/>
    </row>
    <row r="85" spans="1:10" x14ac:dyDescent="0.25">
      <c r="A85" s="151" t="s">
        <v>541</v>
      </c>
      <c r="B85" s="152"/>
      <c r="C85" s="152"/>
      <c r="D85" s="152"/>
      <c r="E85" s="151" t="s">
        <v>613</v>
      </c>
      <c r="F85" s="152"/>
      <c r="G85" s="152"/>
      <c r="H85" s="152"/>
      <c r="I85" s="153"/>
      <c r="J85" s="132">
        <v>80568105</v>
      </c>
    </row>
    <row r="86" spans="1:10" x14ac:dyDescent="0.25">
      <c r="A86" s="134"/>
      <c r="B86" s="135"/>
      <c r="C86" s="135"/>
      <c r="D86" s="136"/>
      <c r="E86" s="162"/>
      <c r="F86" s="162"/>
      <c r="G86" s="154"/>
      <c r="H86" s="154"/>
      <c r="I86" s="136"/>
      <c r="J86" s="137"/>
    </row>
    <row r="87" spans="1:10" x14ac:dyDescent="0.25">
      <c r="A87" s="151" t="s">
        <v>542</v>
      </c>
      <c r="B87" s="152"/>
      <c r="C87" s="152"/>
      <c r="D87" s="152"/>
      <c r="E87" s="151" t="s">
        <v>613</v>
      </c>
      <c r="F87" s="152"/>
      <c r="G87" s="152"/>
      <c r="H87" s="152"/>
      <c r="I87" s="153"/>
      <c r="J87" s="132">
        <v>81348048</v>
      </c>
    </row>
    <row r="88" spans="1:10" x14ac:dyDescent="0.25">
      <c r="A88" s="134"/>
      <c r="B88" s="135"/>
      <c r="C88" s="135"/>
      <c r="D88" s="136"/>
      <c r="E88" s="162"/>
      <c r="F88" s="162"/>
      <c r="G88" s="154"/>
      <c r="H88" s="154"/>
      <c r="I88" s="136"/>
      <c r="J88" s="137"/>
    </row>
    <row r="89" spans="1:10" x14ac:dyDescent="0.25">
      <c r="A89" s="151" t="s">
        <v>622</v>
      </c>
      <c r="B89" s="152"/>
      <c r="C89" s="152"/>
      <c r="D89" s="152"/>
      <c r="E89" s="151" t="s">
        <v>543</v>
      </c>
      <c r="F89" s="152"/>
      <c r="G89" s="152"/>
      <c r="H89" s="152"/>
      <c r="I89" s="153"/>
      <c r="J89" s="132">
        <v>405483007</v>
      </c>
    </row>
    <row r="90" spans="1:10" x14ac:dyDescent="0.25">
      <c r="A90" s="134"/>
      <c r="B90" s="135"/>
      <c r="C90" s="135"/>
      <c r="D90" s="136"/>
      <c r="E90" s="162"/>
      <c r="F90" s="162"/>
      <c r="G90" s="154"/>
      <c r="H90" s="154"/>
      <c r="I90" s="136"/>
      <c r="J90" s="137"/>
    </row>
    <row r="91" spans="1:10" ht="14.45" customHeight="1" x14ac:dyDescent="0.25">
      <c r="A91" s="151" t="s">
        <v>544</v>
      </c>
      <c r="B91" s="152"/>
      <c r="C91" s="152"/>
      <c r="D91" s="152"/>
      <c r="E91" s="159" t="s">
        <v>623</v>
      </c>
      <c r="F91" s="160"/>
      <c r="G91" s="160"/>
      <c r="H91" s="160"/>
      <c r="I91" s="161"/>
      <c r="J91" s="132" t="s">
        <v>545</v>
      </c>
    </row>
    <row r="92" spans="1:10" x14ac:dyDescent="0.25">
      <c r="A92" s="134"/>
      <c r="B92" s="135"/>
      <c r="C92" s="135"/>
      <c r="D92" s="136"/>
      <c r="E92" s="162"/>
      <c r="F92" s="162"/>
      <c r="G92" s="154"/>
      <c r="H92" s="154"/>
      <c r="I92" s="136"/>
      <c r="J92" s="137"/>
    </row>
    <row r="93" spans="1:10" ht="14.45" customHeight="1" x14ac:dyDescent="0.25">
      <c r="A93" s="151" t="s">
        <v>624</v>
      </c>
      <c r="B93" s="152"/>
      <c r="C93" s="152"/>
      <c r="D93" s="152"/>
      <c r="E93" s="159" t="s">
        <v>625</v>
      </c>
      <c r="F93" s="160"/>
      <c r="G93" s="160"/>
      <c r="H93" s="160"/>
      <c r="I93" s="161"/>
      <c r="J93" s="132">
        <v>7795475</v>
      </c>
    </row>
    <row r="94" spans="1:10" x14ac:dyDescent="0.25">
      <c r="A94" s="134"/>
      <c r="B94" s="135"/>
      <c r="C94" s="135"/>
      <c r="D94" s="136"/>
      <c r="E94" s="162"/>
      <c r="F94" s="162"/>
      <c r="G94" s="154"/>
      <c r="H94" s="154"/>
      <c r="I94" s="136"/>
      <c r="J94" s="137"/>
    </row>
    <row r="95" spans="1:10" ht="14.45" customHeight="1" x14ac:dyDescent="0.25">
      <c r="A95" s="151" t="s">
        <v>626</v>
      </c>
      <c r="B95" s="152"/>
      <c r="C95" s="152"/>
      <c r="D95" s="152"/>
      <c r="E95" s="159" t="s">
        <v>623</v>
      </c>
      <c r="F95" s="160"/>
      <c r="G95" s="160"/>
      <c r="H95" s="160"/>
      <c r="I95" s="161"/>
      <c r="J95" s="132" t="s">
        <v>546</v>
      </c>
    </row>
    <row r="96" spans="1:10" x14ac:dyDescent="0.25">
      <c r="A96" s="134"/>
      <c r="B96" s="135"/>
      <c r="C96" s="135"/>
      <c r="D96" s="136"/>
      <c r="E96" s="162"/>
      <c r="F96" s="162"/>
      <c r="G96" s="154"/>
      <c r="H96" s="154"/>
      <c r="I96" s="136"/>
      <c r="J96" s="137"/>
    </row>
    <row r="97" spans="1:10" x14ac:dyDescent="0.25">
      <c r="A97" s="151" t="s">
        <v>627</v>
      </c>
      <c r="B97" s="152"/>
      <c r="C97" s="152"/>
      <c r="D97" s="152"/>
      <c r="E97" s="159" t="s">
        <v>623</v>
      </c>
      <c r="F97" s="160"/>
      <c r="G97" s="160"/>
      <c r="H97" s="160"/>
      <c r="I97" s="161"/>
      <c r="J97" s="132" t="s">
        <v>547</v>
      </c>
    </row>
    <row r="98" spans="1:10" x14ac:dyDescent="0.25">
      <c r="A98" s="134"/>
      <c r="B98" s="135"/>
      <c r="C98" s="135"/>
      <c r="D98" s="136"/>
      <c r="E98" s="155"/>
      <c r="F98" s="155"/>
      <c r="G98" s="156"/>
      <c r="H98" s="156"/>
      <c r="I98" s="141"/>
      <c r="J98" s="142"/>
    </row>
    <row r="99" spans="1:10" x14ac:dyDescent="0.25">
      <c r="A99" s="151" t="s">
        <v>628</v>
      </c>
      <c r="B99" s="152"/>
      <c r="C99" s="152"/>
      <c r="D99" s="152"/>
      <c r="E99" s="151" t="s">
        <v>548</v>
      </c>
      <c r="F99" s="152"/>
      <c r="G99" s="152"/>
      <c r="H99" s="152"/>
      <c r="I99" s="153"/>
      <c r="J99" s="132" t="s">
        <v>549</v>
      </c>
    </row>
    <row r="100" spans="1:10" x14ac:dyDescent="0.25">
      <c r="A100" s="134"/>
      <c r="B100" s="135"/>
      <c r="C100" s="135"/>
      <c r="D100" s="136"/>
      <c r="E100" s="155"/>
      <c r="F100" s="155"/>
      <c r="G100" s="156"/>
      <c r="H100" s="156"/>
      <c r="I100" s="141"/>
      <c r="J100" s="142"/>
    </row>
    <row r="101" spans="1:10" x14ac:dyDescent="0.25">
      <c r="A101" s="151" t="s">
        <v>629</v>
      </c>
      <c r="B101" s="152"/>
      <c r="C101" s="152"/>
      <c r="D101" s="152"/>
      <c r="E101" s="151" t="s">
        <v>550</v>
      </c>
      <c r="F101" s="152"/>
      <c r="G101" s="152"/>
      <c r="H101" s="152"/>
      <c r="I101" s="153"/>
      <c r="J101" s="132" t="s">
        <v>551</v>
      </c>
    </row>
    <row r="102" spans="1:10" x14ac:dyDescent="0.25">
      <c r="A102" s="143"/>
      <c r="B102" s="144"/>
      <c r="C102" s="144"/>
      <c r="D102" s="141"/>
      <c r="E102" s="155"/>
      <c r="F102" s="155"/>
      <c r="G102" s="156"/>
      <c r="H102" s="156"/>
      <c r="I102" s="141"/>
      <c r="J102" s="142"/>
    </row>
    <row r="103" spans="1:10" x14ac:dyDescent="0.25">
      <c r="A103" s="151" t="s">
        <v>630</v>
      </c>
      <c r="B103" s="152"/>
      <c r="C103" s="152"/>
      <c r="D103" s="152"/>
      <c r="E103" s="151" t="s">
        <v>552</v>
      </c>
      <c r="F103" s="152"/>
      <c r="G103" s="152"/>
      <c r="H103" s="152"/>
      <c r="I103" s="153"/>
      <c r="J103" s="132" t="s">
        <v>553</v>
      </c>
    </row>
    <row r="104" spans="1:10" x14ac:dyDescent="0.25">
      <c r="A104" s="134"/>
      <c r="B104" s="135"/>
      <c r="C104" s="135"/>
      <c r="D104" s="136"/>
      <c r="E104" s="155"/>
      <c r="F104" s="155"/>
      <c r="G104" s="156"/>
      <c r="H104" s="156"/>
      <c r="I104" s="141"/>
      <c r="J104" s="142"/>
    </row>
    <row r="105" spans="1:10" x14ac:dyDescent="0.25">
      <c r="A105" s="151" t="s">
        <v>631</v>
      </c>
      <c r="B105" s="152"/>
      <c r="C105" s="152"/>
      <c r="D105" s="152"/>
      <c r="E105" s="151" t="s">
        <v>554</v>
      </c>
      <c r="F105" s="152"/>
      <c r="G105" s="152"/>
      <c r="H105" s="152"/>
      <c r="I105" s="153"/>
      <c r="J105" s="132" t="s">
        <v>555</v>
      </c>
    </row>
    <row r="106" spans="1:10" x14ac:dyDescent="0.25">
      <c r="A106" s="134"/>
      <c r="B106" s="135"/>
      <c r="C106" s="135"/>
      <c r="D106" s="136"/>
      <c r="E106" s="155"/>
      <c r="F106" s="155"/>
      <c r="G106" s="156"/>
      <c r="H106" s="156"/>
      <c r="I106" s="141"/>
      <c r="J106" s="142"/>
    </row>
    <row r="107" spans="1:10" x14ac:dyDescent="0.25">
      <c r="A107" s="151" t="s">
        <v>632</v>
      </c>
      <c r="B107" s="152"/>
      <c r="C107" s="152"/>
      <c r="D107" s="152"/>
      <c r="E107" s="159" t="s">
        <v>623</v>
      </c>
      <c r="F107" s="160"/>
      <c r="G107" s="160"/>
      <c r="H107" s="160"/>
      <c r="I107" s="161"/>
      <c r="J107" s="132" t="s">
        <v>556</v>
      </c>
    </row>
    <row r="108" spans="1:10" x14ac:dyDescent="0.25">
      <c r="A108" s="134"/>
      <c r="B108" s="135"/>
      <c r="C108" s="135"/>
      <c r="D108" s="136"/>
      <c r="E108" s="155"/>
      <c r="F108" s="155"/>
      <c r="G108" s="156"/>
      <c r="H108" s="156"/>
      <c r="I108" s="141"/>
      <c r="J108" s="142"/>
    </row>
    <row r="109" spans="1:10" x14ac:dyDescent="0.25">
      <c r="A109" s="151" t="s">
        <v>557</v>
      </c>
      <c r="B109" s="152"/>
      <c r="C109" s="152"/>
      <c r="D109" s="152"/>
      <c r="E109" s="159" t="s">
        <v>623</v>
      </c>
      <c r="F109" s="160"/>
      <c r="G109" s="160"/>
      <c r="H109" s="160"/>
      <c r="I109" s="161"/>
      <c r="J109" s="132" t="s">
        <v>558</v>
      </c>
    </row>
    <row r="110" spans="1:10" x14ac:dyDescent="0.25">
      <c r="A110" s="134"/>
      <c r="B110" s="135"/>
      <c r="C110" s="135"/>
      <c r="D110" s="136"/>
      <c r="E110" s="155"/>
      <c r="F110" s="155"/>
      <c r="G110" s="156"/>
      <c r="H110" s="156"/>
      <c r="I110" s="141"/>
      <c r="J110" s="142"/>
    </row>
    <row r="111" spans="1:10" x14ac:dyDescent="0.25">
      <c r="A111" s="151" t="s">
        <v>633</v>
      </c>
      <c r="B111" s="152"/>
      <c r="C111" s="152"/>
      <c r="D111" s="152"/>
      <c r="E111" s="151" t="s">
        <v>559</v>
      </c>
      <c r="F111" s="152"/>
      <c r="G111" s="152"/>
      <c r="H111" s="152"/>
      <c r="I111" s="153"/>
      <c r="J111" s="132" t="s">
        <v>560</v>
      </c>
    </row>
    <row r="112" spans="1:10" x14ac:dyDescent="0.25">
      <c r="A112" s="134"/>
      <c r="B112" s="135"/>
      <c r="C112" s="135"/>
      <c r="D112" s="136"/>
      <c r="E112" s="155"/>
      <c r="F112" s="155"/>
      <c r="G112" s="156"/>
      <c r="H112" s="156"/>
      <c r="I112" s="141"/>
      <c r="J112" s="142"/>
    </row>
    <row r="113" spans="1:10" x14ac:dyDescent="0.25">
      <c r="A113" s="151" t="s">
        <v>634</v>
      </c>
      <c r="B113" s="152"/>
      <c r="C113" s="152"/>
      <c r="D113" s="152"/>
      <c r="E113" s="159" t="s">
        <v>623</v>
      </c>
      <c r="F113" s="160"/>
      <c r="G113" s="160"/>
      <c r="H113" s="160"/>
      <c r="I113" s="161"/>
      <c r="J113" s="132" t="s">
        <v>561</v>
      </c>
    </row>
    <row r="114" spans="1:10" x14ac:dyDescent="0.25">
      <c r="A114" s="143"/>
      <c r="B114" s="144"/>
      <c r="C114" s="144"/>
      <c r="D114" s="141"/>
      <c r="E114" s="155"/>
      <c r="F114" s="155"/>
      <c r="G114" s="156"/>
      <c r="H114" s="156"/>
      <c r="I114" s="141"/>
      <c r="J114" s="142"/>
    </row>
    <row r="115" spans="1:10" x14ac:dyDescent="0.25">
      <c r="A115" s="151" t="s">
        <v>635</v>
      </c>
      <c r="B115" s="152"/>
      <c r="C115" s="152"/>
      <c r="D115" s="152"/>
      <c r="E115" s="151" t="s">
        <v>636</v>
      </c>
      <c r="F115" s="152"/>
      <c r="G115" s="152"/>
      <c r="H115" s="152"/>
      <c r="I115" s="153"/>
      <c r="J115" s="132" t="s">
        <v>562</v>
      </c>
    </row>
    <row r="116" spans="1:10" x14ac:dyDescent="0.25">
      <c r="A116" s="134"/>
      <c r="B116" s="135"/>
      <c r="C116" s="135"/>
      <c r="D116" s="136"/>
      <c r="E116" s="155"/>
      <c r="F116" s="155"/>
      <c r="G116" s="156"/>
      <c r="H116" s="156"/>
      <c r="I116" s="141"/>
      <c r="J116" s="142"/>
    </row>
    <row r="117" spans="1:10" x14ac:dyDescent="0.25">
      <c r="A117" s="151" t="s">
        <v>637</v>
      </c>
      <c r="B117" s="152"/>
      <c r="C117" s="152"/>
      <c r="D117" s="152"/>
      <c r="E117" s="151" t="s">
        <v>563</v>
      </c>
      <c r="F117" s="152"/>
      <c r="G117" s="152"/>
      <c r="H117" s="152"/>
      <c r="I117" s="153"/>
      <c r="J117" s="132" t="s">
        <v>564</v>
      </c>
    </row>
    <row r="118" spans="1:10" x14ac:dyDescent="0.25">
      <c r="A118" s="134"/>
      <c r="B118" s="135"/>
      <c r="C118" s="135"/>
      <c r="D118" s="136"/>
      <c r="E118" s="155"/>
      <c r="F118" s="155"/>
      <c r="G118" s="156"/>
      <c r="H118" s="156"/>
      <c r="I118" s="141"/>
      <c r="J118" s="142"/>
    </row>
    <row r="119" spans="1:10" x14ac:dyDescent="0.25">
      <c r="A119" s="151" t="s">
        <v>638</v>
      </c>
      <c r="B119" s="152"/>
      <c r="C119" s="152"/>
      <c r="D119" s="152"/>
      <c r="E119" s="151" t="s">
        <v>565</v>
      </c>
      <c r="F119" s="152"/>
      <c r="G119" s="152"/>
      <c r="H119" s="152"/>
      <c r="I119" s="153"/>
      <c r="J119" s="132" t="s">
        <v>566</v>
      </c>
    </row>
    <row r="120" spans="1:10" x14ac:dyDescent="0.25">
      <c r="A120" s="134"/>
      <c r="B120" s="135"/>
      <c r="C120" s="135"/>
      <c r="D120" s="136"/>
      <c r="E120" s="155"/>
      <c r="F120" s="155"/>
      <c r="G120" s="156"/>
      <c r="H120" s="156"/>
      <c r="I120" s="141"/>
      <c r="J120" s="142"/>
    </row>
    <row r="121" spans="1:10" x14ac:dyDescent="0.25">
      <c r="A121" s="151" t="s">
        <v>639</v>
      </c>
      <c r="B121" s="152"/>
      <c r="C121" s="152"/>
      <c r="D121" s="152"/>
      <c r="E121" s="151" t="s">
        <v>567</v>
      </c>
      <c r="F121" s="152"/>
      <c r="G121" s="152"/>
      <c r="H121" s="152"/>
      <c r="I121" s="153"/>
      <c r="J121" s="132" t="s">
        <v>568</v>
      </c>
    </row>
    <row r="122" spans="1:10" x14ac:dyDescent="0.25">
      <c r="A122" s="134"/>
      <c r="B122" s="135"/>
      <c r="C122" s="135"/>
      <c r="D122" s="136"/>
      <c r="E122" s="155"/>
      <c r="F122" s="155"/>
      <c r="G122" s="156"/>
      <c r="H122" s="156"/>
      <c r="I122" s="141"/>
      <c r="J122" s="142"/>
    </row>
    <row r="123" spans="1:10" x14ac:dyDescent="0.25">
      <c r="A123" s="151" t="s">
        <v>640</v>
      </c>
      <c r="B123" s="152"/>
      <c r="C123" s="152"/>
      <c r="D123" s="152"/>
      <c r="E123" s="151" t="s">
        <v>569</v>
      </c>
      <c r="F123" s="152"/>
      <c r="G123" s="152"/>
      <c r="H123" s="152"/>
      <c r="I123" s="153"/>
      <c r="J123" s="132">
        <v>24842680</v>
      </c>
    </row>
    <row r="124" spans="1:10" x14ac:dyDescent="0.25">
      <c r="A124" s="134"/>
      <c r="B124" s="135"/>
      <c r="C124" s="135"/>
      <c r="D124" s="136"/>
      <c r="E124" s="155"/>
      <c r="F124" s="155"/>
      <c r="G124" s="156"/>
      <c r="H124" s="156"/>
      <c r="I124" s="141"/>
      <c r="J124" s="142"/>
    </row>
    <row r="125" spans="1:10" x14ac:dyDescent="0.25">
      <c r="A125" s="151" t="s">
        <v>641</v>
      </c>
      <c r="B125" s="152"/>
      <c r="C125" s="152"/>
      <c r="D125" s="152"/>
      <c r="E125" s="151" t="s">
        <v>570</v>
      </c>
      <c r="F125" s="152"/>
      <c r="G125" s="152"/>
      <c r="H125" s="152"/>
      <c r="I125" s="153"/>
      <c r="J125" s="132" t="s">
        <v>571</v>
      </c>
    </row>
    <row r="126" spans="1:10" x14ac:dyDescent="0.25">
      <c r="A126" s="143"/>
      <c r="B126" s="144"/>
      <c r="C126" s="144"/>
      <c r="D126" s="141"/>
      <c r="E126" s="155"/>
      <c r="F126" s="155"/>
      <c r="G126" s="156"/>
      <c r="H126" s="156"/>
      <c r="I126" s="141"/>
      <c r="J126" s="142"/>
    </row>
    <row r="127" spans="1:10" x14ac:dyDescent="0.25">
      <c r="A127" s="151" t="s">
        <v>572</v>
      </c>
      <c r="B127" s="152"/>
      <c r="C127" s="152"/>
      <c r="D127" s="152"/>
      <c r="E127" s="151" t="s">
        <v>642</v>
      </c>
      <c r="F127" s="152"/>
      <c r="G127" s="152"/>
      <c r="H127" s="152"/>
      <c r="I127" s="153"/>
      <c r="J127" s="132">
        <v>46271350</v>
      </c>
    </row>
    <row r="128" spans="1:10" x14ac:dyDescent="0.25">
      <c r="A128" s="143"/>
      <c r="B128" s="144"/>
      <c r="C128" s="144"/>
      <c r="D128" s="141"/>
      <c r="E128" s="155"/>
      <c r="F128" s="155"/>
      <c r="G128" s="156"/>
      <c r="H128" s="156"/>
      <c r="I128" s="141"/>
      <c r="J128" s="142"/>
    </row>
    <row r="129" spans="1:20" x14ac:dyDescent="0.25">
      <c r="A129" s="151" t="s">
        <v>643</v>
      </c>
      <c r="B129" s="152"/>
      <c r="C129" s="152"/>
      <c r="D129" s="152"/>
      <c r="E129" s="151" t="s">
        <v>644</v>
      </c>
      <c r="F129" s="152"/>
      <c r="G129" s="152"/>
      <c r="H129" s="152"/>
      <c r="I129" s="153"/>
      <c r="J129" s="132">
        <v>6137300000</v>
      </c>
    </row>
    <row r="130" spans="1:20" x14ac:dyDescent="0.25">
      <c r="A130" s="143"/>
      <c r="B130" s="144"/>
      <c r="C130" s="144"/>
      <c r="D130" s="141"/>
      <c r="E130" s="139"/>
      <c r="F130" s="139"/>
      <c r="G130" s="140"/>
      <c r="H130" s="140"/>
      <c r="I130" s="141"/>
      <c r="J130" s="142"/>
    </row>
    <row r="131" spans="1:20" x14ac:dyDescent="0.25">
      <c r="A131" s="123" t="s">
        <v>573</v>
      </c>
      <c r="B131" s="124"/>
      <c r="C131" s="124"/>
      <c r="D131" s="124"/>
      <c r="E131" s="151" t="s">
        <v>613</v>
      </c>
      <c r="F131" s="152"/>
      <c r="G131" s="152"/>
      <c r="H131" s="152"/>
      <c r="I131" s="153"/>
      <c r="J131" s="132" t="s">
        <v>575</v>
      </c>
    </row>
    <row r="132" spans="1:20" x14ac:dyDescent="0.25">
      <c r="A132" s="143"/>
      <c r="B132" s="144"/>
      <c r="C132" s="144"/>
      <c r="D132" s="141"/>
      <c r="E132" s="139"/>
      <c r="F132" s="139"/>
      <c r="G132" s="140"/>
      <c r="H132" s="140"/>
      <c r="I132" s="141"/>
      <c r="J132" s="142"/>
    </row>
    <row r="133" spans="1:20" x14ac:dyDescent="0.25">
      <c r="A133" s="151" t="s">
        <v>645</v>
      </c>
      <c r="B133" s="152"/>
      <c r="C133" s="152"/>
      <c r="D133" s="152"/>
      <c r="E133" s="151" t="s">
        <v>613</v>
      </c>
      <c r="F133" s="152"/>
      <c r="G133" s="152"/>
      <c r="H133" s="152"/>
      <c r="I133" s="153"/>
      <c r="J133" s="132" t="s">
        <v>576</v>
      </c>
    </row>
    <row r="134" spans="1:20" x14ac:dyDescent="0.25">
      <c r="A134" s="143"/>
      <c r="B134" s="144"/>
      <c r="C134" s="144"/>
      <c r="D134" s="141"/>
      <c r="E134" s="139"/>
      <c r="F134" s="139"/>
      <c r="G134" s="140"/>
      <c r="H134" s="140"/>
      <c r="I134" s="141"/>
      <c r="J134" s="142"/>
    </row>
    <row r="135" spans="1:20" x14ac:dyDescent="0.25">
      <c r="A135" s="123" t="s">
        <v>577</v>
      </c>
      <c r="B135" s="124"/>
      <c r="C135" s="124"/>
      <c r="D135" s="124"/>
      <c r="E135" s="123" t="s">
        <v>578</v>
      </c>
      <c r="F135" s="124"/>
      <c r="G135" s="124"/>
      <c r="H135" s="124"/>
      <c r="I135" s="125"/>
      <c r="J135" s="132" t="s">
        <v>579</v>
      </c>
    </row>
    <row r="136" spans="1:20" x14ac:dyDescent="0.25">
      <c r="A136" s="143"/>
      <c r="B136" s="144"/>
      <c r="C136" s="144"/>
      <c r="D136" s="141"/>
      <c r="E136" s="139"/>
      <c r="F136" s="139"/>
      <c r="G136" s="140"/>
      <c r="H136" s="140"/>
      <c r="I136" s="141"/>
      <c r="J136" s="142"/>
    </row>
    <row r="137" spans="1:20" x14ac:dyDescent="0.25">
      <c r="A137" s="123" t="s">
        <v>580</v>
      </c>
      <c r="B137" s="124"/>
      <c r="C137" s="124"/>
      <c r="D137" s="124"/>
      <c r="E137" s="123" t="s">
        <v>646</v>
      </c>
      <c r="F137" s="124"/>
      <c r="G137" s="124"/>
      <c r="H137" s="124"/>
      <c r="I137" s="125"/>
      <c r="J137" s="132" t="s">
        <v>581</v>
      </c>
    </row>
    <row r="138" spans="1:20" x14ac:dyDescent="0.25">
      <c r="A138" s="99"/>
      <c r="B138" s="90"/>
      <c r="C138" s="90"/>
      <c r="D138" s="83"/>
      <c r="E138" s="157"/>
      <c r="F138" s="157"/>
      <c r="G138" s="158"/>
      <c r="H138" s="158"/>
      <c r="I138" s="83"/>
      <c r="J138" s="100" t="s">
        <v>647</v>
      </c>
    </row>
    <row r="139" spans="1:20" x14ac:dyDescent="0.25">
      <c r="A139" s="145" t="s">
        <v>588</v>
      </c>
      <c r="B139" s="124"/>
      <c r="C139" s="124"/>
      <c r="D139" s="124"/>
      <c r="E139" s="123" t="s">
        <v>574</v>
      </c>
      <c r="F139" s="124"/>
      <c r="G139" s="124"/>
      <c r="H139" s="124"/>
      <c r="I139" s="125"/>
      <c r="J139" s="132">
        <v>5188261</v>
      </c>
    </row>
    <row r="140" spans="1:20" x14ac:dyDescent="0.25">
      <c r="A140" s="99"/>
      <c r="B140" s="90"/>
      <c r="C140" s="90"/>
      <c r="D140" s="83"/>
      <c r="E140" s="157"/>
      <c r="F140" s="157"/>
      <c r="G140" s="158"/>
      <c r="H140" s="158"/>
      <c r="I140" s="83"/>
      <c r="J140" s="100" t="s">
        <v>589</v>
      </c>
    </row>
    <row r="141" spans="1:20" s="148" customFormat="1" x14ac:dyDescent="0.25">
      <c r="A141" s="145" t="s">
        <v>590</v>
      </c>
      <c r="B141" s="124"/>
      <c r="C141" s="124"/>
      <c r="D141" s="124"/>
      <c r="E141" s="123" t="s">
        <v>574</v>
      </c>
      <c r="F141" s="124"/>
      <c r="G141" s="124"/>
      <c r="H141" s="124"/>
      <c r="I141" s="125"/>
      <c r="J141" s="132">
        <v>5688116</v>
      </c>
      <c r="K141" s="146"/>
      <c r="L141" s="146"/>
      <c r="M141" s="146"/>
      <c r="N141" s="147"/>
      <c r="O141" s="146"/>
      <c r="P141" s="146"/>
      <c r="Q141" s="146"/>
      <c r="R141" s="146"/>
      <c r="S141" s="146"/>
      <c r="T141" s="146"/>
    </row>
    <row r="142" spans="1:20" s="148" customFormat="1" x14ac:dyDescent="0.25">
      <c r="A142" s="99"/>
      <c r="B142" s="90"/>
      <c r="C142" s="90"/>
      <c r="D142" s="83"/>
      <c r="E142" s="83"/>
      <c r="F142" s="83"/>
      <c r="G142" s="90"/>
      <c r="H142" s="90"/>
      <c r="I142" s="83"/>
      <c r="J142" s="100"/>
      <c r="K142" s="146"/>
      <c r="L142" s="146"/>
      <c r="M142" s="146"/>
      <c r="N142" s="147"/>
      <c r="O142" s="146"/>
      <c r="P142" s="146"/>
      <c r="Q142" s="146"/>
      <c r="R142" s="146"/>
      <c r="S142" s="146"/>
      <c r="T142" s="146"/>
    </row>
    <row r="143" spans="1:20" s="148" customFormat="1" x14ac:dyDescent="0.25">
      <c r="A143" s="145" t="s">
        <v>591</v>
      </c>
      <c r="B143" s="124"/>
      <c r="C143" s="124"/>
      <c r="D143" s="124"/>
      <c r="E143" s="123" t="s">
        <v>592</v>
      </c>
      <c r="F143" s="124"/>
      <c r="G143" s="124"/>
      <c r="H143" s="124"/>
      <c r="I143" s="125"/>
      <c r="J143" s="132">
        <v>21551295</v>
      </c>
      <c r="K143" s="146"/>
      <c r="L143" s="146"/>
      <c r="M143" s="146"/>
      <c r="N143" s="147"/>
      <c r="O143" s="146"/>
      <c r="P143" s="146"/>
      <c r="Q143" s="146"/>
      <c r="R143" s="146"/>
      <c r="S143" s="146"/>
      <c r="T143" s="146"/>
    </row>
    <row r="144" spans="1:20" s="148" customFormat="1" x14ac:dyDescent="0.25">
      <c r="A144" s="99"/>
      <c r="B144" s="90"/>
      <c r="C144" s="90"/>
      <c r="D144" s="83"/>
      <c r="E144" s="83"/>
      <c r="F144" s="83"/>
      <c r="G144" s="90"/>
      <c r="H144" s="90"/>
      <c r="I144" s="83"/>
      <c r="J144" s="100"/>
      <c r="K144" s="146"/>
      <c r="L144" s="146"/>
      <c r="M144" s="146"/>
      <c r="N144" s="147"/>
      <c r="O144" s="146"/>
      <c r="P144" s="146"/>
      <c r="Q144" s="146"/>
      <c r="R144" s="146"/>
      <c r="S144" s="146"/>
      <c r="T144" s="146"/>
    </row>
    <row r="145" spans="1:20" s="148" customFormat="1" x14ac:dyDescent="0.25">
      <c r="A145" s="145" t="s">
        <v>593</v>
      </c>
      <c r="B145" s="124"/>
      <c r="C145" s="124"/>
      <c r="D145" s="124"/>
      <c r="E145" s="123" t="s">
        <v>592</v>
      </c>
      <c r="F145" s="124"/>
      <c r="G145" s="124"/>
      <c r="H145" s="124"/>
      <c r="I145" s="125"/>
      <c r="J145" s="132">
        <v>21576972</v>
      </c>
      <c r="K145" s="146"/>
      <c r="L145" s="146"/>
      <c r="M145" s="146"/>
      <c r="N145" s="147"/>
      <c r="O145" s="146"/>
      <c r="P145" s="146"/>
      <c r="Q145" s="146"/>
      <c r="R145" s="146"/>
      <c r="S145" s="146"/>
      <c r="T145" s="146"/>
    </row>
    <row r="146" spans="1:20" s="148" customFormat="1" x14ac:dyDescent="0.25">
      <c r="A146" s="99"/>
      <c r="B146" s="90"/>
      <c r="C146" s="90"/>
      <c r="D146" s="83"/>
      <c r="E146" s="83"/>
      <c r="F146" s="83"/>
      <c r="G146" s="90"/>
      <c r="H146" s="90"/>
      <c r="I146" s="83"/>
      <c r="J146" s="100"/>
      <c r="K146" s="146"/>
      <c r="L146" s="146"/>
      <c r="M146" s="146"/>
      <c r="N146" s="147"/>
      <c r="O146" s="146"/>
      <c r="P146" s="146"/>
      <c r="Q146" s="146"/>
      <c r="R146" s="146"/>
      <c r="S146" s="146"/>
      <c r="T146" s="146"/>
    </row>
    <row r="147" spans="1:20" s="148" customFormat="1" x14ac:dyDescent="0.25">
      <c r="A147" s="145" t="s">
        <v>594</v>
      </c>
      <c r="B147" s="124"/>
      <c r="C147" s="124"/>
      <c r="D147" s="124"/>
      <c r="E147" s="123" t="s">
        <v>595</v>
      </c>
      <c r="F147" s="124"/>
      <c r="G147" s="124"/>
      <c r="H147" s="124"/>
      <c r="I147" s="125"/>
      <c r="J147" s="132">
        <v>5025077677</v>
      </c>
      <c r="K147" s="146"/>
      <c r="L147" s="146"/>
      <c r="M147" s="146"/>
      <c r="N147" s="147"/>
      <c r="O147" s="146"/>
      <c r="P147" s="146"/>
      <c r="Q147" s="146"/>
      <c r="R147" s="146"/>
      <c r="S147" s="146"/>
      <c r="T147" s="146"/>
    </row>
    <row r="148" spans="1:20" s="148" customFormat="1" x14ac:dyDescent="0.25">
      <c r="A148" s="99"/>
      <c r="B148" s="90"/>
      <c r="C148" s="90"/>
      <c r="D148" s="83"/>
      <c r="E148" s="83"/>
      <c r="F148" s="83"/>
      <c r="G148" s="90"/>
      <c r="H148" s="90"/>
      <c r="I148" s="83"/>
      <c r="J148" s="100"/>
      <c r="K148" s="146"/>
      <c r="L148" s="146"/>
      <c r="M148" s="146"/>
      <c r="N148" s="147"/>
      <c r="O148" s="146"/>
      <c r="P148" s="146"/>
      <c r="Q148" s="146"/>
      <c r="R148" s="146"/>
      <c r="S148" s="146"/>
      <c r="T148" s="146"/>
    </row>
    <row r="149" spans="1:20" s="148" customFormat="1" x14ac:dyDescent="0.25">
      <c r="A149" s="124" t="s">
        <v>596</v>
      </c>
      <c r="B149" s="124"/>
      <c r="C149" s="124"/>
      <c r="D149" s="124"/>
      <c r="E149" s="123" t="s">
        <v>597</v>
      </c>
      <c r="F149" s="124"/>
      <c r="G149" s="124"/>
      <c r="H149" s="124"/>
      <c r="I149" s="125"/>
      <c r="J149" s="132">
        <v>175085777</v>
      </c>
      <c r="K149" s="146"/>
      <c r="L149" s="146"/>
      <c r="M149" s="146"/>
      <c r="N149" s="147"/>
      <c r="O149" s="146"/>
      <c r="P149" s="146"/>
      <c r="Q149" s="146"/>
      <c r="R149" s="146"/>
      <c r="S149" s="146"/>
      <c r="T149" s="146"/>
    </row>
    <row r="150" spans="1:20" s="148" customFormat="1" x14ac:dyDescent="0.25">
      <c r="A150" s="99"/>
      <c r="B150" s="90"/>
      <c r="C150" s="90"/>
      <c r="D150" s="83"/>
      <c r="E150" s="83"/>
      <c r="F150" s="83"/>
      <c r="G150" s="90"/>
      <c r="H150" s="90"/>
      <c r="I150" s="83"/>
      <c r="J150" s="100"/>
      <c r="K150" s="146"/>
      <c r="L150" s="146"/>
      <c r="M150" s="146"/>
      <c r="N150" s="147"/>
      <c r="O150" s="146"/>
      <c r="P150" s="146"/>
      <c r="Q150" s="146"/>
      <c r="R150" s="146"/>
      <c r="S150" s="146"/>
      <c r="T150" s="146"/>
    </row>
    <row r="151" spans="1:20" s="148" customFormat="1" x14ac:dyDescent="0.25">
      <c r="A151" s="145" t="s">
        <v>598</v>
      </c>
      <c r="B151" s="124"/>
      <c r="C151" s="124"/>
      <c r="D151" s="124"/>
      <c r="E151" s="123" t="s">
        <v>597</v>
      </c>
      <c r="F151" s="124"/>
      <c r="G151" s="124"/>
      <c r="H151" s="124"/>
      <c r="I151" s="125"/>
      <c r="J151" s="132">
        <v>175110216</v>
      </c>
      <c r="K151" s="146"/>
      <c r="L151" s="146"/>
      <c r="M151" s="146"/>
      <c r="N151" s="147"/>
      <c r="O151" s="146"/>
      <c r="P151" s="146"/>
      <c r="Q151" s="146"/>
      <c r="R151" s="146"/>
      <c r="S151" s="146"/>
      <c r="T151" s="146"/>
    </row>
    <row r="152" spans="1:20" s="148" customFormat="1" x14ac:dyDescent="0.25">
      <c r="A152" s="99"/>
      <c r="B152" s="90"/>
      <c r="C152" s="90"/>
      <c r="D152" s="83"/>
      <c r="E152" s="83"/>
      <c r="F152" s="83"/>
      <c r="G152" s="90"/>
      <c r="H152" s="90"/>
      <c r="I152" s="83"/>
      <c r="J152" s="100"/>
      <c r="K152" s="146"/>
      <c r="L152" s="146"/>
      <c r="M152" s="146"/>
      <c r="N152" s="147"/>
      <c r="O152" s="146"/>
      <c r="P152" s="146"/>
      <c r="Q152" s="146"/>
      <c r="R152" s="146"/>
      <c r="S152" s="146"/>
      <c r="T152" s="146"/>
    </row>
    <row r="153" spans="1:20" s="148" customFormat="1" x14ac:dyDescent="0.25">
      <c r="A153" s="145" t="s">
        <v>599</v>
      </c>
      <c r="B153" s="124"/>
      <c r="C153" s="124"/>
      <c r="D153" s="124"/>
      <c r="E153" s="123" t="s">
        <v>600</v>
      </c>
      <c r="F153" s="124"/>
      <c r="G153" s="124"/>
      <c r="H153" s="124"/>
      <c r="I153" s="125"/>
      <c r="J153" s="132">
        <v>21654183</v>
      </c>
      <c r="K153" s="146"/>
      <c r="L153" s="146"/>
      <c r="M153" s="146"/>
      <c r="N153" s="147"/>
      <c r="O153" s="146"/>
      <c r="P153" s="146"/>
      <c r="Q153" s="146"/>
      <c r="R153" s="146"/>
      <c r="S153" s="146"/>
      <c r="T153" s="146"/>
    </row>
    <row r="154" spans="1:20" s="148" customFormat="1" x14ac:dyDescent="0.25">
      <c r="A154" s="99"/>
      <c r="B154" s="90"/>
      <c r="C154" s="90"/>
      <c r="D154" s="83"/>
      <c r="E154" s="83"/>
      <c r="F154" s="83"/>
      <c r="G154" s="90"/>
      <c r="H154" s="90"/>
      <c r="I154" s="83"/>
      <c r="J154" s="100"/>
      <c r="K154" s="146"/>
      <c r="L154" s="146"/>
      <c r="M154" s="146"/>
      <c r="N154" s="147"/>
      <c r="O154" s="146"/>
      <c r="P154" s="146"/>
      <c r="Q154" s="146"/>
      <c r="R154" s="146"/>
      <c r="S154" s="146"/>
      <c r="T154" s="146"/>
    </row>
    <row r="155" spans="1:20" s="148" customFormat="1" x14ac:dyDescent="0.25">
      <c r="A155" s="145" t="s">
        <v>601</v>
      </c>
      <c r="B155" s="124"/>
      <c r="C155" s="124"/>
      <c r="D155" s="124"/>
      <c r="E155" s="123" t="s">
        <v>602</v>
      </c>
      <c r="F155" s="124"/>
      <c r="G155" s="124"/>
      <c r="H155" s="124"/>
      <c r="I155" s="125"/>
      <c r="J155" s="132" t="s">
        <v>603</v>
      </c>
      <c r="K155" s="146"/>
      <c r="L155" s="146"/>
      <c r="M155" s="146"/>
      <c r="N155" s="147"/>
      <c r="O155" s="146"/>
      <c r="P155" s="146"/>
      <c r="Q155" s="146"/>
      <c r="R155" s="146"/>
      <c r="S155" s="146"/>
      <c r="T155" s="146"/>
    </row>
    <row r="156" spans="1:20" s="148" customFormat="1" x14ac:dyDescent="0.25">
      <c r="A156" s="99"/>
      <c r="B156" s="90"/>
      <c r="C156" s="90"/>
      <c r="D156" s="83"/>
      <c r="E156" s="83"/>
      <c r="F156" s="83"/>
      <c r="G156" s="90"/>
      <c r="H156" s="90"/>
      <c r="I156" s="83"/>
      <c r="J156" s="100"/>
      <c r="K156" s="146"/>
      <c r="L156" s="146"/>
      <c r="M156" s="146"/>
      <c r="N156" s="147"/>
      <c r="O156" s="146"/>
      <c r="P156" s="146"/>
      <c r="Q156" s="146"/>
      <c r="R156" s="146"/>
      <c r="S156" s="146"/>
      <c r="T156" s="146"/>
    </row>
    <row r="157" spans="1:20" s="148" customFormat="1" x14ac:dyDescent="0.25">
      <c r="A157" s="145" t="s">
        <v>604</v>
      </c>
      <c r="B157" s="124"/>
      <c r="C157" s="124"/>
      <c r="D157" s="124"/>
      <c r="E157" s="123" t="s">
        <v>602</v>
      </c>
      <c r="F157" s="124"/>
      <c r="G157" s="124"/>
      <c r="H157" s="124"/>
      <c r="I157" s="125"/>
      <c r="J157" s="132" t="s">
        <v>605</v>
      </c>
      <c r="K157" s="146"/>
      <c r="L157" s="146"/>
      <c r="M157" s="146"/>
      <c r="N157" s="147"/>
      <c r="O157" s="146"/>
      <c r="P157" s="146"/>
      <c r="Q157" s="146"/>
      <c r="R157" s="146"/>
      <c r="S157" s="146"/>
      <c r="T157" s="146"/>
    </row>
    <row r="158" spans="1:20" s="148" customFormat="1" x14ac:dyDescent="0.25">
      <c r="A158" s="99"/>
      <c r="B158" s="90"/>
      <c r="C158" s="90"/>
      <c r="D158" s="83"/>
      <c r="E158" s="83"/>
      <c r="F158" s="83"/>
      <c r="G158" s="90"/>
      <c r="H158" s="90"/>
      <c r="I158" s="83"/>
      <c r="J158" s="100"/>
      <c r="K158" s="146"/>
      <c r="L158" s="146"/>
      <c r="M158" s="146"/>
      <c r="N158" s="147"/>
      <c r="O158" s="146"/>
      <c r="P158" s="146"/>
      <c r="Q158" s="146"/>
      <c r="R158" s="146"/>
      <c r="S158" s="146"/>
      <c r="T158" s="146"/>
    </row>
    <row r="159" spans="1:20" s="148" customFormat="1" x14ac:dyDescent="0.25">
      <c r="A159" s="145" t="s">
        <v>606</v>
      </c>
      <c r="B159" s="124"/>
      <c r="C159" s="124"/>
      <c r="D159" s="124"/>
      <c r="E159" s="123" t="s">
        <v>574</v>
      </c>
      <c r="F159" s="124"/>
      <c r="G159" s="124"/>
      <c r="H159" s="124"/>
      <c r="I159" s="125"/>
      <c r="J159" s="132">
        <v>80675552</v>
      </c>
      <c r="K159" s="146"/>
      <c r="L159" s="146"/>
      <c r="M159" s="146"/>
      <c r="N159" s="147"/>
      <c r="O159" s="146"/>
      <c r="P159" s="146"/>
      <c r="Q159" s="146"/>
      <c r="R159" s="146"/>
      <c r="S159" s="146"/>
      <c r="T159" s="146"/>
    </row>
    <row r="160" spans="1:20" s="148" customFormat="1" x14ac:dyDescent="0.25">
      <c r="A160" s="99"/>
      <c r="B160" s="90"/>
      <c r="C160" s="90"/>
      <c r="D160" s="83"/>
      <c r="E160" s="83"/>
      <c r="F160" s="83"/>
      <c r="G160" s="90"/>
      <c r="H160" s="90"/>
      <c r="I160" s="83"/>
      <c r="J160" s="100"/>
      <c r="K160" s="146"/>
      <c r="L160" s="146"/>
      <c r="M160" s="146"/>
      <c r="N160" s="147"/>
      <c r="O160" s="146"/>
      <c r="P160" s="146"/>
      <c r="Q160" s="146"/>
      <c r="R160" s="146"/>
      <c r="S160" s="146"/>
      <c r="T160" s="146"/>
    </row>
    <row r="161" spans="1:20" s="148" customFormat="1" x14ac:dyDescent="0.25">
      <c r="A161" s="145" t="s">
        <v>607</v>
      </c>
      <c r="B161" s="124"/>
      <c r="C161" s="124"/>
      <c r="D161" s="124"/>
      <c r="E161" s="123" t="s">
        <v>574</v>
      </c>
      <c r="F161" s="124"/>
      <c r="G161" s="124"/>
      <c r="H161" s="124"/>
      <c r="I161" s="125"/>
      <c r="J161" s="132">
        <v>80675501</v>
      </c>
      <c r="K161" s="146"/>
      <c r="L161" s="146"/>
      <c r="M161" s="146"/>
      <c r="N161" s="147"/>
      <c r="O161" s="146"/>
      <c r="P161" s="146"/>
      <c r="Q161" s="146"/>
      <c r="R161" s="146"/>
      <c r="S161" s="146"/>
      <c r="T161" s="146"/>
    </row>
    <row r="162" spans="1:20" s="148" customFormat="1" x14ac:dyDescent="0.25">
      <c r="A162" s="99"/>
      <c r="B162" s="90"/>
      <c r="C162" s="90"/>
      <c r="D162" s="83"/>
      <c r="E162" s="83"/>
      <c r="F162" s="83"/>
      <c r="G162" s="90"/>
      <c r="H162" s="90"/>
      <c r="I162" s="83"/>
      <c r="J162" s="100"/>
      <c r="K162" s="146"/>
      <c r="L162" s="146"/>
      <c r="M162" s="146"/>
      <c r="N162" s="147"/>
      <c r="O162" s="146"/>
      <c r="P162" s="146"/>
      <c r="Q162" s="146"/>
      <c r="R162" s="146"/>
      <c r="S162" s="146"/>
      <c r="T162" s="146"/>
    </row>
    <row r="163" spans="1:20" s="148" customFormat="1" x14ac:dyDescent="0.25">
      <c r="A163" s="145" t="s">
        <v>606</v>
      </c>
      <c r="B163" s="124"/>
      <c r="C163" s="124"/>
      <c r="D163" s="124"/>
      <c r="E163" s="123" t="s">
        <v>592</v>
      </c>
      <c r="F163" s="124"/>
      <c r="G163" s="124"/>
      <c r="H163" s="124"/>
      <c r="I163" s="125"/>
      <c r="J163" s="132">
        <v>20409550</v>
      </c>
      <c r="K163" s="146"/>
      <c r="L163" s="146"/>
      <c r="M163" s="146"/>
      <c r="N163" s="147"/>
      <c r="O163" s="146"/>
      <c r="P163" s="146"/>
      <c r="Q163" s="146"/>
      <c r="R163" s="146"/>
      <c r="S163" s="146"/>
      <c r="T163" s="146"/>
    </row>
    <row r="164" spans="1:20" s="148" customFormat="1" x14ac:dyDescent="0.25">
      <c r="A164" s="99"/>
      <c r="B164" s="90"/>
      <c r="C164" s="90"/>
      <c r="D164" s="83"/>
      <c r="E164" s="83"/>
      <c r="F164" s="83"/>
      <c r="G164" s="90"/>
      <c r="H164" s="90"/>
      <c r="I164" s="83"/>
      <c r="J164" s="100"/>
      <c r="K164" s="146"/>
      <c r="L164" s="146"/>
      <c r="M164" s="146"/>
      <c r="N164" s="147"/>
      <c r="O164" s="146"/>
      <c r="P164" s="146"/>
      <c r="Q164" s="146"/>
      <c r="R164" s="146"/>
      <c r="S164" s="146"/>
      <c r="T164" s="146"/>
    </row>
    <row r="165" spans="1:20" s="148" customFormat="1" x14ac:dyDescent="0.25">
      <c r="A165" s="145" t="s">
        <v>606</v>
      </c>
      <c r="B165" s="124"/>
      <c r="C165" s="124"/>
      <c r="D165" s="124"/>
      <c r="E165" s="123" t="s">
        <v>608</v>
      </c>
      <c r="F165" s="124"/>
      <c r="G165" s="124"/>
      <c r="H165" s="124"/>
      <c r="I165" s="125"/>
      <c r="J165" s="132" t="s">
        <v>609</v>
      </c>
      <c r="K165" s="146"/>
      <c r="L165" s="146"/>
      <c r="M165" s="146"/>
      <c r="N165" s="147"/>
      <c r="O165" s="146"/>
      <c r="P165" s="146"/>
      <c r="Q165" s="146"/>
      <c r="R165" s="146"/>
      <c r="S165" s="146"/>
      <c r="T165" s="146"/>
    </row>
    <row r="166" spans="1:20" s="148" customFormat="1" x14ac:dyDescent="0.25">
      <c r="A166" s="99"/>
      <c r="B166" s="90"/>
      <c r="C166" s="90"/>
      <c r="D166" s="83"/>
      <c r="E166" s="83"/>
      <c r="F166" s="83"/>
      <c r="G166" s="90"/>
      <c r="H166" s="90"/>
      <c r="I166" s="83"/>
      <c r="J166" s="100"/>
      <c r="K166" s="146"/>
      <c r="L166" s="146"/>
      <c r="M166" s="146"/>
      <c r="N166" s="147"/>
      <c r="O166" s="146"/>
      <c r="P166" s="146"/>
      <c r="Q166" s="146"/>
      <c r="R166" s="146"/>
      <c r="S166" s="146"/>
      <c r="T166" s="146"/>
    </row>
    <row r="167" spans="1:20" s="148" customFormat="1" x14ac:dyDescent="0.25">
      <c r="A167" s="145" t="s">
        <v>610</v>
      </c>
      <c r="B167" s="124"/>
      <c r="C167" s="124"/>
      <c r="D167" s="124"/>
      <c r="E167" s="123" t="s">
        <v>592</v>
      </c>
      <c r="F167" s="124"/>
      <c r="G167" s="124"/>
      <c r="H167" s="124"/>
      <c r="I167" s="125"/>
      <c r="J167" s="132">
        <v>20666528</v>
      </c>
      <c r="K167" s="146"/>
      <c r="L167" s="146"/>
      <c r="M167" s="146"/>
      <c r="N167" s="147"/>
      <c r="O167" s="146"/>
      <c r="P167" s="146"/>
      <c r="Q167" s="146"/>
      <c r="R167" s="146"/>
      <c r="S167" s="146"/>
      <c r="T167" s="146"/>
    </row>
    <row r="168" spans="1:20" x14ac:dyDescent="0.25">
      <c r="A168" s="99"/>
      <c r="B168" s="90"/>
      <c r="C168" s="90"/>
      <c r="D168" s="83"/>
      <c r="E168" s="83"/>
      <c r="F168" s="83"/>
      <c r="G168" s="90"/>
      <c r="H168" s="90"/>
      <c r="I168" s="83"/>
      <c r="J168" s="100"/>
    </row>
    <row r="169" spans="1:20" x14ac:dyDescent="0.25">
      <c r="A169" s="145" t="s">
        <v>648</v>
      </c>
      <c r="B169" s="124"/>
      <c r="C169" s="124"/>
      <c r="D169" s="124"/>
      <c r="E169" s="123" t="s">
        <v>649</v>
      </c>
      <c r="F169" s="124"/>
      <c r="G169" s="124"/>
      <c r="H169" s="124"/>
      <c r="I169" s="125"/>
      <c r="J169" s="132" t="s">
        <v>650</v>
      </c>
    </row>
    <row r="170" spans="1:20" x14ac:dyDescent="0.25">
      <c r="A170" s="99"/>
      <c r="B170" s="90"/>
      <c r="C170" s="90"/>
      <c r="D170" s="83"/>
      <c r="E170" s="83"/>
      <c r="F170" s="83"/>
      <c r="G170" s="90"/>
      <c r="H170" s="90"/>
      <c r="I170" s="83"/>
      <c r="J170" s="100"/>
    </row>
    <row r="171" spans="1:20" x14ac:dyDescent="0.25">
      <c r="A171" s="145" t="s">
        <v>651</v>
      </c>
      <c r="B171" s="124"/>
      <c r="C171" s="124"/>
      <c r="D171" s="124"/>
      <c r="E171" s="123" t="s">
        <v>652</v>
      </c>
      <c r="F171" s="124"/>
      <c r="G171" s="124"/>
      <c r="H171" s="124"/>
      <c r="I171" s="125"/>
      <c r="J171" s="132" t="s">
        <v>653</v>
      </c>
    </row>
    <row r="172" spans="1:20" x14ac:dyDescent="0.25">
      <c r="A172" s="99"/>
      <c r="B172" s="90"/>
      <c r="C172" s="90"/>
      <c r="D172" s="83"/>
      <c r="E172" s="83"/>
      <c r="F172" s="83"/>
      <c r="G172" s="90"/>
      <c r="H172" s="90"/>
      <c r="I172" s="83"/>
      <c r="J172" s="100"/>
    </row>
    <row r="173" spans="1:20" x14ac:dyDescent="0.25">
      <c r="A173" s="145" t="s">
        <v>657</v>
      </c>
      <c r="B173" s="124"/>
      <c r="C173" s="124"/>
      <c r="D173" s="124"/>
      <c r="E173" s="123" t="s">
        <v>654</v>
      </c>
      <c r="F173" s="124"/>
      <c r="G173" s="124"/>
      <c r="H173" s="124"/>
      <c r="I173" s="125"/>
      <c r="J173" s="132">
        <v>6380537000</v>
      </c>
    </row>
    <row r="174" spans="1:20" x14ac:dyDescent="0.25">
      <c r="A174" s="99"/>
      <c r="B174" s="90"/>
      <c r="C174" s="90"/>
      <c r="D174" s="83"/>
      <c r="E174" s="83"/>
      <c r="F174" s="83"/>
      <c r="G174" s="90"/>
      <c r="H174" s="90"/>
      <c r="I174" s="83"/>
      <c r="J174" s="100"/>
    </row>
    <row r="175" spans="1:20" x14ac:dyDescent="0.25">
      <c r="A175" s="145" t="s">
        <v>670</v>
      </c>
      <c r="B175" s="124"/>
      <c r="C175" s="124"/>
      <c r="D175" s="124"/>
      <c r="E175" s="151" t="s">
        <v>613</v>
      </c>
      <c r="F175" s="152"/>
      <c r="G175" s="152"/>
      <c r="H175" s="152"/>
      <c r="I175" s="153"/>
      <c r="J175" s="150" t="s">
        <v>671</v>
      </c>
    </row>
    <row r="176" spans="1:20" x14ac:dyDescent="0.25">
      <c r="A176" s="99"/>
      <c r="B176" s="90"/>
      <c r="C176" s="90"/>
      <c r="D176" s="83"/>
      <c r="E176" s="83"/>
      <c r="F176" s="83"/>
      <c r="G176" s="90"/>
      <c r="H176" s="90"/>
      <c r="I176" s="83"/>
      <c r="J176" s="100"/>
    </row>
    <row r="177" spans="1:10" x14ac:dyDescent="0.25">
      <c r="A177" s="145" t="s">
        <v>672</v>
      </c>
      <c r="B177" s="124"/>
      <c r="C177" s="124"/>
      <c r="D177" s="124"/>
      <c r="E177" s="151" t="s">
        <v>613</v>
      </c>
      <c r="F177" s="152"/>
      <c r="G177" s="152"/>
      <c r="H177" s="152"/>
      <c r="I177" s="153"/>
      <c r="J177" s="150" t="s">
        <v>673</v>
      </c>
    </row>
    <row r="178" spans="1:10" x14ac:dyDescent="0.25">
      <c r="A178" s="99"/>
      <c r="B178" s="90"/>
      <c r="C178" s="90"/>
      <c r="D178" s="83"/>
      <c r="E178" s="83"/>
      <c r="F178" s="83"/>
      <c r="G178" s="90"/>
      <c r="H178" s="90"/>
      <c r="I178" s="83"/>
      <c r="J178" s="100"/>
    </row>
    <row r="179" spans="1:10" x14ac:dyDescent="0.25">
      <c r="A179" s="145" t="s">
        <v>658</v>
      </c>
      <c r="B179" s="124"/>
      <c r="C179" s="124"/>
      <c r="D179" s="124"/>
      <c r="E179" s="123" t="s">
        <v>679</v>
      </c>
      <c r="F179" s="124"/>
      <c r="G179" s="124"/>
      <c r="H179" s="124"/>
      <c r="I179" s="125"/>
      <c r="J179" s="132" t="s">
        <v>680</v>
      </c>
    </row>
    <row r="180" spans="1:10" x14ac:dyDescent="0.25">
      <c r="A180" s="99"/>
      <c r="B180" s="90"/>
      <c r="C180" s="90"/>
      <c r="D180" s="83"/>
      <c r="E180" s="83"/>
      <c r="F180" s="83"/>
      <c r="G180" s="90"/>
      <c r="H180" s="90"/>
      <c r="I180" s="83"/>
      <c r="J180" s="100"/>
    </row>
    <row r="181" spans="1:10" x14ac:dyDescent="0.25">
      <c r="A181" s="145" t="s">
        <v>659</v>
      </c>
      <c r="B181" s="124"/>
      <c r="C181" s="124"/>
      <c r="D181" s="124"/>
      <c r="E181" s="123" t="s">
        <v>679</v>
      </c>
      <c r="F181" s="124"/>
      <c r="G181" s="124"/>
      <c r="H181" s="124"/>
      <c r="I181" s="125"/>
      <c r="J181" s="132" t="s">
        <v>693</v>
      </c>
    </row>
    <row r="182" spans="1:10" x14ac:dyDescent="0.25">
      <c r="A182" s="99"/>
      <c r="B182" s="90"/>
      <c r="C182" s="90"/>
      <c r="D182" s="83"/>
      <c r="E182" s="83"/>
      <c r="F182" s="83"/>
      <c r="G182" s="90"/>
      <c r="H182" s="90"/>
      <c r="I182" s="83"/>
      <c r="J182" s="100"/>
    </row>
    <row r="183" spans="1:10" x14ac:dyDescent="0.25">
      <c r="A183" s="145" t="s">
        <v>660</v>
      </c>
      <c r="B183" s="124"/>
      <c r="C183" s="124"/>
      <c r="D183" s="124"/>
      <c r="E183" s="123" t="s">
        <v>685</v>
      </c>
      <c r="F183" s="124"/>
      <c r="G183" s="124"/>
      <c r="H183" s="124"/>
      <c r="I183" s="125"/>
      <c r="J183" s="132" t="s">
        <v>694</v>
      </c>
    </row>
    <row r="184" spans="1:10" x14ac:dyDescent="0.25">
      <c r="A184" s="99"/>
      <c r="B184" s="90"/>
      <c r="C184" s="90"/>
      <c r="D184" s="83"/>
      <c r="E184" s="83"/>
      <c r="F184" s="83"/>
      <c r="G184" s="90"/>
      <c r="H184" s="90"/>
      <c r="I184" s="83"/>
      <c r="J184" s="100"/>
    </row>
    <row r="185" spans="1:10" x14ac:dyDescent="0.25">
      <c r="A185" s="145" t="s">
        <v>661</v>
      </c>
      <c r="B185" s="124"/>
      <c r="C185" s="124"/>
      <c r="D185" s="124"/>
      <c r="E185" s="123" t="s">
        <v>692</v>
      </c>
      <c r="F185" s="124"/>
      <c r="G185" s="124"/>
      <c r="H185" s="124"/>
      <c r="I185" s="125"/>
      <c r="J185" s="132" t="s">
        <v>691</v>
      </c>
    </row>
    <row r="186" spans="1:10" x14ac:dyDescent="0.25">
      <c r="A186" s="99"/>
      <c r="B186" s="90"/>
      <c r="C186" s="90"/>
      <c r="D186" s="83"/>
      <c r="E186" s="83"/>
      <c r="F186" s="83"/>
      <c r="G186" s="90"/>
      <c r="H186" s="90"/>
      <c r="I186" s="83"/>
      <c r="J186" s="100"/>
    </row>
    <row r="187" spans="1:10" x14ac:dyDescent="0.25">
      <c r="A187" s="145" t="s">
        <v>662</v>
      </c>
      <c r="B187" s="124"/>
      <c r="C187" s="124"/>
      <c r="D187" s="124"/>
      <c r="E187" s="123" t="s">
        <v>696</v>
      </c>
      <c r="F187" s="124"/>
      <c r="G187" s="124"/>
      <c r="H187" s="124"/>
      <c r="I187" s="125"/>
      <c r="J187" s="132" t="s">
        <v>695</v>
      </c>
    </row>
    <row r="188" spans="1:10" x14ac:dyDescent="0.25">
      <c r="A188" s="99"/>
      <c r="B188" s="90"/>
      <c r="C188" s="90"/>
      <c r="D188" s="83"/>
      <c r="E188" s="83"/>
      <c r="F188" s="83"/>
      <c r="G188" s="90"/>
      <c r="H188" s="90"/>
      <c r="I188" s="83"/>
      <c r="J188" s="100"/>
    </row>
    <row r="189" spans="1:10" x14ac:dyDescent="0.25">
      <c r="A189" s="145" t="s">
        <v>663</v>
      </c>
      <c r="B189" s="124"/>
      <c r="C189" s="124"/>
      <c r="D189" s="124"/>
      <c r="E189" s="123" t="s">
        <v>686</v>
      </c>
      <c r="F189" s="124"/>
      <c r="G189" s="124"/>
      <c r="H189" s="124"/>
      <c r="I189" s="125"/>
      <c r="J189" s="132" t="s">
        <v>681</v>
      </c>
    </row>
    <row r="190" spans="1:10" x14ac:dyDescent="0.25">
      <c r="A190" s="99"/>
      <c r="B190" s="90"/>
      <c r="C190" s="90"/>
      <c r="D190" s="83"/>
      <c r="E190" s="90"/>
      <c r="F190" s="83"/>
      <c r="G190" s="90"/>
      <c r="H190" s="90"/>
      <c r="I190" s="83"/>
      <c r="J190" s="100"/>
    </row>
    <row r="191" spans="1:10" x14ac:dyDescent="0.25">
      <c r="A191" s="145" t="s">
        <v>664</v>
      </c>
      <c r="B191" s="124"/>
      <c r="C191" s="124"/>
      <c r="D191" s="124"/>
      <c r="E191" s="123" t="s">
        <v>686</v>
      </c>
      <c r="F191" s="124"/>
      <c r="G191" s="124"/>
      <c r="H191" s="124"/>
      <c r="I191" s="125"/>
      <c r="J191" s="132" t="s">
        <v>682</v>
      </c>
    </row>
    <row r="192" spans="1:10" x14ac:dyDescent="0.25">
      <c r="A192" s="99"/>
      <c r="B192" s="90"/>
      <c r="C192" s="90"/>
      <c r="D192" s="83"/>
      <c r="E192" s="83"/>
      <c r="F192" s="83"/>
      <c r="G192" s="90"/>
      <c r="H192" s="90"/>
      <c r="I192" s="83"/>
      <c r="J192" s="100"/>
    </row>
    <row r="193" spans="1:10" x14ac:dyDescent="0.25">
      <c r="A193" s="145" t="s">
        <v>665</v>
      </c>
      <c r="B193" s="124"/>
      <c r="C193" s="124"/>
      <c r="D193" s="124"/>
      <c r="E193" s="123" t="s">
        <v>686</v>
      </c>
      <c r="F193" s="124"/>
      <c r="G193" s="124"/>
      <c r="H193" s="124"/>
      <c r="I193" s="125"/>
      <c r="J193" s="132" t="s">
        <v>687</v>
      </c>
    </row>
    <row r="194" spans="1:10" x14ac:dyDescent="0.25">
      <c r="A194" s="99"/>
      <c r="B194" s="90"/>
      <c r="C194" s="90"/>
      <c r="D194" s="83"/>
      <c r="E194" s="83"/>
      <c r="F194" s="83"/>
      <c r="G194" s="90"/>
      <c r="H194" s="90"/>
      <c r="I194" s="83"/>
      <c r="J194" s="100"/>
    </row>
    <row r="195" spans="1:10" x14ac:dyDescent="0.25">
      <c r="A195" s="145" t="s">
        <v>666</v>
      </c>
      <c r="B195" s="124"/>
      <c r="C195" s="124"/>
      <c r="D195" s="124"/>
      <c r="E195" s="123" t="s">
        <v>686</v>
      </c>
      <c r="F195" s="124"/>
      <c r="G195" s="124"/>
      <c r="H195" s="124"/>
      <c r="I195" s="125"/>
      <c r="J195" s="132" t="s">
        <v>683</v>
      </c>
    </row>
    <row r="196" spans="1:10" x14ac:dyDescent="0.25">
      <c r="A196" s="99"/>
      <c r="B196" s="90"/>
      <c r="C196" s="90"/>
      <c r="D196" s="83"/>
      <c r="E196" s="83"/>
      <c r="F196" s="83"/>
      <c r="G196" s="90"/>
      <c r="H196" s="90"/>
      <c r="I196" s="83"/>
      <c r="J196" s="100"/>
    </row>
    <row r="197" spans="1:10" x14ac:dyDescent="0.25">
      <c r="A197" s="145" t="s">
        <v>667</v>
      </c>
      <c r="B197" s="124"/>
      <c r="C197" s="124"/>
      <c r="D197" s="124"/>
      <c r="E197" s="123" t="s">
        <v>684</v>
      </c>
      <c r="F197" s="124"/>
      <c r="G197" s="124"/>
      <c r="H197" s="124"/>
      <c r="I197" s="125"/>
      <c r="J197" s="132" t="s">
        <v>688</v>
      </c>
    </row>
    <row r="198" spans="1:10" x14ac:dyDescent="0.25">
      <c r="A198" s="99"/>
      <c r="B198" s="90"/>
      <c r="C198" s="90"/>
      <c r="D198" s="83"/>
      <c r="E198" s="83"/>
      <c r="F198" s="83"/>
      <c r="G198" s="90"/>
      <c r="H198" s="90"/>
      <c r="I198" s="83"/>
      <c r="J198" s="100"/>
    </row>
    <row r="199" spans="1:10" x14ac:dyDescent="0.25">
      <c r="A199" s="145" t="s">
        <v>668</v>
      </c>
      <c r="B199" s="124"/>
      <c r="C199" s="124"/>
      <c r="D199" s="124"/>
      <c r="E199" s="123" t="s">
        <v>684</v>
      </c>
      <c r="F199" s="124"/>
      <c r="G199" s="124"/>
      <c r="H199" s="124"/>
      <c r="I199" s="125"/>
      <c r="J199" s="132" t="s">
        <v>689</v>
      </c>
    </row>
    <row r="200" spans="1:10" x14ac:dyDescent="0.25">
      <c r="A200" s="99"/>
      <c r="B200" s="90"/>
      <c r="C200" s="90"/>
      <c r="D200" s="83"/>
      <c r="E200" s="83"/>
      <c r="F200" s="83"/>
      <c r="G200" s="90"/>
      <c r="H200" s="90"/>
      <c r="I200" s="83"/>
      <c r="J200" s="100"/>
    </row>
    <row r="201" spans="1:10" x14ac:dyDescent="0.25">
      <c r="A201" s="145" t="s">
        <v>669</v>
      </c>
      <c r="B201" s="124"/>
      <c r="C201" s="124"/>
      <c r="D201" s="124"/>
      <c r="E201" s="123" t="s">
        <v>685</v>
      </c>
      <c r="F201" s="124"/>
      <c r="G201" s="124"/>
      <c r="H201" s="124"/>
      <c r="I201" s="125"/>
      <c r="J201" s="132" t="s">
        <v>690</v>
      </c>
    </row>
    <row r="202" spans="1:10" x14ac:dyDescent="0.25">
      <c r="A202" s="99"/>
      <c r="B202" s="90"/>
      <c r="C202" s="90"/>
      <c r="D202" s="83"/>
      <c r="E202" s="83"/>
      <c r="F202" s="83"/>
      <c r="G202" s="90"/>
      <c r="H202" s="90"/>
      <c r="I202" s="83"/>
      <c r="J202" s="100"/>
    </row>
    <row r="203" spans="1:10" x14ac:dyDescent="0.25">
      <c r="A203" s="145" t="s">
        <v>677</v>
      </c>
      <c r="B203" s="124"/>
      <c r="C203" s="124"/>
      <c r="D203" s="124"/>
      <c r="E203" s="151" t="s">
        <v>613</v>
      </c>
      <c r="F203" s="152"/>
      <c r="G203" s="152"/>
      <c r="H203" s="152"/>
      <c r="I203" s="153"/>
      <c r="J203" s="150" t="s">
        <v>678</v>
      </c>
    </row>
    <row r="204" spans="1:10" x14ac:dyDescent="0.25">
      <c r="A204" s="99"/>
      <c r="B204" s="90"/>
      <c r="C204" s="90"/>
      <c r="D204" s="83"/>
      <c r="E204" s="83"/>
      <c r="F204" s="83"/>
      <c r="G204" s="90"/>
      <c r="H204" s="90"/>
      <c r="I204" s="83"/>
      <c r="J204" s="100"/>
    </row>
    <row r="205" spans="1:10" x14ac:dyDescent="0.25">
      <c r="A205" s="99"/>
      <c r="B205" s="90"/>
      <c r="C205" s="90"/>
      <c r="D205" s="83"/>
      <c r="E205" s="83"/>
      <c r="F205" s="83"/>
      <c r="G205" s="90"/>
      <c r="H205" s="90"/>
      <c r="I205" s="83"/>
      <c r="J205" s="100"/>
    </row>
    <row r="206" spans="1:10" ht="14.45" customHeight="1" x14ac:dyDescent="0.25">
      <c r="A206" s="175" t="s">
        <v>30</v>
      </c>
      <c r="B206" s="185"/>
      <c r="C206" s="186" t="s">
        <v>582</v>
      </c>
      <c r="D206" s="187"/>
      <c r="E206" s="221" t="s">
        <v>31</v>
      </c>
      <c r="F206" s="222"/>
      <c r="G206" s="223" t="s">
        <v>583</v>
      </c>
      <c r="H206" s="224"/>
      <c r="I206" s="224"/>
      <c r="J206" s="225"/>
    </row>
    <row r="207" spans="1:10" x14ac:dyDescent="0.25">
      <c r="A207" s="99"/>
      <c r="B207" s="90"/>
      <c r="C207" s="158"/>
      <c r="D207" s="158"/>
      <c r="E207" s="157"/>
      <c r="F207" s="157"/>
      <c r="G207" s="208" t="s">
        <v>32</v>
      </c>
      <c r="H207" s="208"/>
      <c r="I207" s="208"/>
      <c r="J207" s="74"/>
    </row>
    <row r="208" spans="1:10" ht="14.1" customHeight="1" x14ac:dyDescent="0.25">
      <c r="A208" s="175" t="s">
        <v>33</v>
      </c>
      <c r="B208" s="185"/>
      <c r="C208" s="191" t="s">
        <v>586</v>
      </c>
      <c r="D208" s="192"/>
      <c r="E208" s="192"/>
      <c r="F208" s="192"/>
      <c r="G208" s="192"/>
      <c r="H208" s="192"/>
      <c r="I208" s="192"/>
      <c r="J208" s="193"/>
    </row>
    <row r="209" spans="1:10" x14ac:dyDescent="0.25">
      <c r="A209" s="82"/>
      <c r="B209" s="83"/>
      <c r="C209" s="199" t="s">
        <v>34</v>
      </c>
      <c r="D209" s="199"/>
      <c r="E209" s="199"/>
      <c r="F209" s="199"/>
      <c r="G209" s="199"/>
      <c r="H209" s="199"/>
      <c r="I209" s="199"/>
      <c r="J209" s="85"/>
    </row>
    <row r="210" spans="1:10" x14ac:dyDescent="0.25">
      <c r="A210" s="175" t="s">
        <v>35</v>
      </c>
      <c r="B210" s="185"/>
      <c r="C210" s="217" t="s">
        <v>584</v>
      </c>
      <c r="D210" s="218"/>
      <c r="E210" s="219"/>
      <c r="F210" s="157"/>
      <c r="G210" s="157"/>
      <c r="H210" s="204"/>
      <c r="I210" s="204"/>
      <c r="J210" s="220"/>
    </row>
    <row r="211" spans="1:10" x14ac:dyDescent="0.25">
      <c r="A211" s="82"/>
      <c r="B211" s="83"/>
      <c r="C211" s="90"/>
      <c r="D211" s="83"/>
      <c r="E211" s="157"/>
      <c r="F211" s="157"/>
      <c r="G211" s="157"/>
      <c r="H211" s="157"/>
      <c r="I211" s="83"/>
      <c r="J211" s="85"/>
    </row>
    <row r="212" spans="1:10" ht="14.45" customHeight="1" x14ac:dyDescent="0.25">
      <c r="A212" s="175" t="s">
        <v>36</v>
      </c>
      <c r="B212" s="185"/>
      <c r="C212" s="214" t="s">
        <v>587</v>
      </c>
      <c r="D212" s="215"/>
      <c r="E212" s="215"/>
      <c r="F212" s="215"/>
      <c r="G212" s="215"/>
      <c r="H212" s="215"/>
      <c r="I212" s="215"/>
      <c r="J212" s="216"/>
    </row>
    <row r="213" spans="1:10" x14ac:dyDescent="0.25">
      <c r="A213" s="82"/>
      <c r="B213" s="83"/>
      <c r="C213" s="83"/>
      <c r="D213" s="83"/>
      <c r="E213" s="157"/>
      <c r="F213" s="157"/>
      <c r="G213" s="157"/>
      <c r="H213" s="157"/>
      <c r="I213" s="83"/>
      <c r="J213" s="85"/>
    </row>
    <row r="214" spans="1:10" x14ac:dyDescent="0.25">
      <c r="A214" s="175" t="s">
        <v>37</v>
      </c>
      <c r="B214" s="185"/>
      <c r="C214" s="209" t="s">
        <v>583</v>
      </c>
      <c r="D214" s="210"/>
      <c r="E214" s="210"/>
      <c r="F214" s="210"/>
      <c r="G214" s="210"/>
      <c r="H214" s="210"/>
      <c r="I214" s="210"/>
      <c r="J214" s="211"/>
    </row>
    <row r="215" spans="1:10" ht="14.45" customHeight="1" x14ac:dyDescent="0.25">
      <c r="A215" s="82"/>
      <c r="B215" s="83"/>
      <c r="C215" s="212" t="s">
        <v>38</v>
      </c>
      <c r="D215" s="212"/>
      <c r="E215" s="212"/>
      <c r="F215" s="212"/>
      <c r="G215" s="83"/>
      <c r="H215" s="83"/>
      <c r="I215" s="83"/>
      <c r="J215" s="85"/>
    </row>
    <row r="216" spans="1:10" x14ac:dyDescent="0.25">
      <c r="A216" s="175" t="s">
        <v>39</v>
      </c>
      <c r="B216" s="185"/>
      <c r="C216" s="209" t="s">
        <v>583</v>
      </c>
      <c r="D216" s="210"/>
      <c r="E216" s="210"/>
      <c r="F216" s="210"/>
      <c r="G216" s="210"/>
      <c r="H216" s="210"/>
      <c r="I216" s="210"/>
      <c r="J216" s="211"/>
    </row>
    <row r="217" spans="1:10" ht="14.45" customHeight="1" x14ac:dyDescent="0.25">
      <c r="A217" s="101"/>
      <c r="B217" s="102"/>
      <c r="C217" s="213" t="s">
        <v>40</v>
      </c>
      <c r="D217" s="213"/>
      <c r="E217" s="213"/>
      <c r="F217" s="213"/>
      <c r="G217" s="213"/>
      <c r="H217" s="102"/>
      <c r="I217" s="102"/>
      <c r="J217" s="103"/>
    </row>
    <row r="224" spans="1:10" ht="27" customHeight="1" x14ac:dyDescent="0.25"/>
    <row r="228" ht="38.450000000000003" customHeight="1" x14ac:dyDescent="0.25"/>
  </sheetData>
  <sheetProtection formatCells="0" insertRows="0"/>
  <mergeCells count="292">
    <mergeCell ref="E203:I203"/>
    <mergeCell ref="A214:B214"/>
    <mergeCell ref="C214:J214"/>
    <mergeCell ref="C215:F215"/>
    <mergeCell ref="A216:B216"/>
    <mergeCell ref="C216:J216"/>
    <mergeCell ref="C217:G217"/>
    <mergeCell ref="E211:F211"/>
    <mergeCell ref="G211:H211"/>
    <mergeCell ref="A212:B212"/>
    <mergeCell ref="C212:J212"/>
    <mergeCell ref="E213:F213"/>
    <mergeCell ref="G213:H213"/>
    <mergeCell ref="A208:B208"/>
    <mergeCell ref="C208:J208"/>
    <mergeCell ref="C209:I209"/>
    <mergeCell ref="A210:B210"/>
    <mergeCell ref="C210:E210"/>
    <mergeCell ref="F210:G210"/>
    <mergeCell ref="H210:J210"/>
    <mergeCell ref="A206:B206"/>
    <mergeCell ref="C206:D206"/>
    <mergeCell ref="E206:F206"/>
    <mergeCell ref="G206:J206"/>
    <mergeCell ref="C207:D207"/>
    <mergeCell ref="E207:F207"/>
    <mergeCell ref="G207:I207"/>
    <mergeCell ref="A47:D47"/>
    <mergeCell ref="E47:I47"/>
    <mergeCell ref="E140:F140"/>
    <mergeCell ref="G140:H140"/>
    <mergeCell ref="E44:F44"/>
    <mergeCell ref="A45:D45"/>
    <mergeCell ref="E45:I45"/>
    <mergeCell ref="E46:F46"/>
    <mergeCell ref="G46:H46"/>
    <mergeCell ref="E48:F48"/>
    <mergeCell ref="G48:H48"/>
    <mergeCell ref="A49:D49"/>
    <mergeCell ref="E49:I49"/>
    <mergeCell ref="E50:F50"/>
    <mergeCell ref="G50:H50"/>
    <mergeCell ref="A51:D51"/>
    <mergeCell ref="E51:I51"/>
    <mergeCell ref="E52:F52"/>
    <mergeCell ref="G52:H52"/>
    <mergeCell ref="A53:D53"/>
    <mergeCell ref="E53:I53"/>
    <mergeCell ref="E54:F54"/>
    <mergeCell ref="G54:H54"/>
    <mergeCell ref="A55:D55"/>
    <mergeCell ref="A41:D41"/>
    <mergeCell ref="E41:I41"/>
    <mergeCell ref="E42:F42"/>
    <mergeCell ref="G42:H42"/>
    <mergeCell ref="A43:D43"/>
    <mergeCell ref="E43:I43"/>
    <mergeCell ref="E55:I55"/>
    <mergeCell ref="A37:D37"/>
    <mergeCell ref="E37:I37"/>
    <mergeCell ref="A39:D39"/>
    <mergeCell ref="E39:I39"/>
    <mergeCell ref="E40:F40"/>
    <mergeCell ref="E38:F38"/>
    <mergeCell ref="G38:H38"/>
    <mergeCell ref="C40:D40"/>
    <mergeCell ref="G40:I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A18:B18"/>
    <mergeCell ref="C18:D18"/>
    <mergeCell ref="E18:F18"/>
    <mergeCell ref="G18:H18"/>
    <mergeCell ref="A19:B19"/>
    <mergeCell ref="C19:J19"/>
    <mergeCell ref="A15:B15"/>
    <mergeCell ref="C15:D15"/>
    <mergeCell ref="E16:F16"/>
    <mergeCell ref="H15:I15"/>
    <mergeCell ref="G16:H16"/>
    <mergeCell ref="E56:F56"/>
    <mergeCell ref="G56:H56"/>
    <mergeCell ref="A57:D57"/>
    <mergeCell ref="E57:I57"/>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E58:F58"/>
    <mergeCell ref="G58:H58"/>
    <mergeCell ref="A59:D59"/>
    <mergeCell ref="E59:I59"/>
    <mergeCell ref="E60:F60"/>
    <mergeCell ref="G60:H60"/>
    <mergeCell ref="A61:D61"/>
    <mergeCell ref="E61:I61"/>
    <mergeCell ref="E62:F62"/>
    <mergeCell ref="G62:H62"/>
    <mergeCell ref="A63:D63"/>
    <mergeCell ref="E63:I63"/>
    <mergeCell ref="E64:F64"/>
    <mergeCell ref="G64:H64"/>
    <mergeCell ref="A65:D65"/>
    <mergeCell ref="E65:I65"/>
    <mergeCell ref="E66:F66"/>
    <mergeCell ref="G66:H66"/>
    <mergeCell ref="A67:D67"/>
    <mergeCell ref="E67:I67"/>
    <mergeCell ref="E68:F68"/>
    <mergeCell ref="G68:H68"/>
    <mergeCell ref="A69:D69"/>
    <mergeCell ref="E69:I69"/>
    <mergeCell ref="E70:F70"/>
    <mergeCell ref="G70:H70"/>
    <mergeCell ref="A71:D71"/>
    <mergeCell ref="E71:I71"/>
    <mergeCell ref="E72:F72"/>
    <mergeCell ref="G72:H72"/>
    <mergeCell ref="A73:D73"/>
    <mergeCell ref="E73:I73"/>
    <mergeCell ref="E74:F74"/>
    <mergeCell ref="G74:H74"/>
    <mergeCell ref="A75:D75"/>
    <mergeCell ref="E75:I75"/>
    <mergeCell ref="E76:F76"/>
    <mergeCell ref="G76:H76"/>
    <mergeCell ref="A77:D77"/>
    <mergeCell ref="E77:I77"/>
    <mergeCell ref="E78:F78"/>
    <mergeCell ref="G78:H78"/>
    <mergeCell ref="A79:D79"/>
    <mergeCell ref="E79:I79"/>
    <mergeCell ref="E80:F80"/>
    <mergeCell ref="G80:H80"/>
    <mergeCell ref="A81:D81"/>
    <mergeCell ref="E81:I81"/>
    <mergeCell ref="E82:F82"/>
    <mergeCell ref="G82:H82"/>
    <mergeCell ref="A83:D83"/>
    <mergeCell ref="E83:I83"/>
    <mergeCell ref="E84:F84"/>
    <mergeCell ref="G84:H84"/>
    <mergeCell ref="A85:D85"/>
    <mergeCell ref="E85:I85"/>
    <mergeCell ref="E86:F86"/>
    <mergeCell ref="G86:H86"/>
    <mergeCell ref="A87:D87"/>
    <mergeCell ref="E87:I87"/>
    <mergeCell ref="E88:F88"/>
    <mergeCell ref="G88:H88"/>
    <mergeCell ref="A89:D89"/>
    <mergeCell ref="E89:I89"/>
    <mergeCell ref="E90:F90"/>
    <mergeCell ref="G90:H90"/>
    <mergeCell ref="A91:D91"/>
    <mergeCell ref="E91:I91"/>
    <mergeCell ref="E92:F92"/>
    <mergeCell ref="G92:H92"/>
    <mergeCell ref="A93:D93"/>
    <mergeCell ref="E93:I93"/>
    <mergeCell ref="E94:F94"/>
    <mergeCell ref="G94:H94"/>
    <mergeCell ref="A95:D95"/>
    <mergeCell ref="E95:I95"/>
    <mergeCell ref="E96:F96"/>
    <mergeCell ref="G96:H96"/>
    <mergeCell ref="A97:D97"/>
    <mergeCell ref="E97:I97"/>
    <mergeCell ref="E98:F98"/>
    <mergeCell ref="G98:H98"/>
    <mergeCell ref="A99:D99"/>
    <mergeCell ref="E99:I99"/>
    <mergeCell ref="E100:F100"/>
    <mergeCell ref="G100:H100"/>
    <mergeCell ref="A101:D101"/>
    <mergeCell ref="E101:I101"/>
    <mergeCell ref="E102:F102"/>
    <mergeCell ref="G102:H102"/>
    <mergeCell ref="A103:D103"/>
    <mergeCell ref="E103:I103"/>
    <mergeCell ref="E104:F104"/>
    <mergeCell ref="G104:H104"/>
    <mergeCell ref="A105:D105"/>
    <mergeCell ref="E105:I105"/>
    <mergeCell ref="E106:F106"/>
    <mergeCell ref="G106:H106"/>
    <mergeCell ref="A107:D107"/>
    <mergeCell ref="E107:I107"/>
    <mergeCell ref="E108:F108"/>
    <mergeCell ref="G108:H108"/>
    <mergeCell ref="A109:D109"/>
    <mergeCell ref="E109:I109"/>
    <mergeCell ref="E110:F110"/>
    <mergeCell ref="G110:H110"/>
    <mergeCell ref="A111:D111"/>
    <mergeCell ref="E111:I111"/>
    <mergeCell ref="E112:F112"/>
    <mergeCell ref="G112:H112"/>
    <mergeCell ref="A119:D119"/>
    <mergeCell ref="E119:I119"/>
    <mergeCell ref="E120:F120"/>
    <mergeCell ref="G120:H120"/>
    <mergeCell ref="A133:D133"/>
    <mergeCell ref="E133:I133"/>
    <mergeCell ref="E138:F138"/>
    <mergeCell ref="G138:H138"/>
    <mergeCell ref="A113:D113"/>
    <mergeCell ref="E113:I113"/>
    <mergeCell ref="E114:F114"/>
    <mergeCell ref="G114:H114"/>
    <mergeCell ref="A115:D115"/>
    <mergeCell ref="E115:I115"/>
    <mergeCell ref="E116:F116"/>
    <mergeCell ref="G116:H116"/>
    <mergeCell ref="A117:D117"/>
    <mergeCell ref="E117:I117"/>
    <mergeCell ref="E175:I175"/>
    <mergeCell ref="E177:I177"/>
    <mergeCell ref="G44:H44"/>
    <mergeCell ref="E131:I131"/>
    <mergeCell ref="E126:F126"/>
    <mergeCell ref="G126:H126"/>
    <mergeCell ref="A127:D127"/>
    <mergeCell ref="E127:I127"/>
    <mergeCell ref="E128:F128"/>
    <mergeCell ref="G128:H128"/>
    <mergeCell ref="A129:D129"/>
    <mergeCell ref="E129:I129"/>
    <mergeCell ref="A121:D121"/>
    <mergeCell ref="E121:I121"/>
    <mergeCell ref="E122:F122"/>
    <mergeCell ref="G122:H122"/>
    <mergeCell ref="A123:D123"/>
    <mergeCell ref="E123:I123"/>
    <mergeCell ref="E124:F124"/>
    <mergeCell ref="G124:H124"/>
    <mergeCell ref="A125:D125"/>
    <mergeCell ref="E125:I125"/>
    <mergeCell ref="E118:F118"/>
    <mergeCell ref="G118:H118"/>
  </mergeCells>
  <dataValidations count="4">
    <dataValidation type="list" allowBlank="1" showInputMessage="1" showErrorMessage="1" sqref="C206:D206" xr:uid="{00000000-0002-0000-0000-000000000000}">
      <formula1>$J$140:$J$170</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12" r:id="rId1" xr:uid="{46F52145-D4C3-4F59-AAC5-192A5953E000}"/>
  </hyperlinks>
  <pageMargins left="0.7" right="0.7" top="0.75" bottom="0.75" header="0.3" footer="0.3"/>
  <pageSetup paperSize="9" orientation="portrait" r:id="rId2"/>
  <headerFooter>
    <oddHeader>&amp;L&amp;"Calibri"&amp;10&amp;KFF0000 This document / e-mail is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21" zoomScaleNormal="100" zoomScaleSheetLayoutView="121" workbookViewId="0">
      <selection activeCell="H122" sqref="H122:I132"/>
    </sheetView>
  </sheetViews>
  <sheetFormatPr defaultColWidth="8.85546875" defaultRowHeight="12.75" x14ac:dyDescent="0.2"/>
  <cols>
    <col min="8" max="9" width="16.140625" style="31" customWidth="1"/>
    <col min="10" max="10" width="10.42578125" bestFit="1" customWidth="1"/>
  </cols>
  <sheetData>
    <row r="1" spans="1:9" x14ac:dyDescent="0.2">
      <c r="A1" s="229" t="s">
        <v>41</v>
      </c>
      <c r="B1" s="230"/>
      <c r="C1" s="230"/>
      <c r="D1" s="230"/>
      <c r="E1" s="230"/>
      <c r="F1" s="230"/>
      <c r="G1" s="230"/>
      <c r="H1" s="230"/>
      <c r="I1" s="230"/>
    </row>
    <row r="2" spans="1:9" x14ac:dyDescent="0.2">
      <c r="A2" s="231" t="s">
        <v>674</v>
      </c>
      <c r="B2" s="232"/>
      <c r="C2" s="232"/>
      <c r="D2" s="232"/>
      <c r="E2" s="232"/>
      <c r="F2" s="232"/>
      <c r="G2" s="232"/>
      <c r="H2" s="232"/>
      <c r="I2" s="232"/>
    </row>
    <row r="3" spans="1:9" x14ac:dyDescent="0.2">
      <c r="A3" s="233" t="s">
        <v>497</v>
      </c>
      <c r="B3" s="233"/>
      <c r="C3" s="233"/>
      <c r="D3" s="233"/>
      <c r="E3" s="233"/>
      <c r="F3" s="233"/>
      <c r="G3" s="233"/>
      <c r="H3" s="233"/>
      <c r="I3" s="233"/>
    </row>
    <row r="4" spans="1:9" x14ac:dyDescent="0.2">
      <c r="A4" s="234" t="s">
        <v>656</v>
      </c>
      <c r="B4" s="235"/>
      <c r="C4" s="235"/>
      <c r="D4" s="235"/>
      <c r="E4" s="235"/>
      <c r="F4" s="235"/>
      <c r="G4" s="235"/>
      <c r="H4" s="235"/>
      <c r="I4" s="236"/>
    </row>
    <row r="5" spans="1:9" ht="45" x14ac:dyDescent="0.2">
      <c r="A5" s="239" t="s">
        <v>42</v>
      </c>
      <c r="B5" s="240"/>
      <c r="C5" s="240"/>
      <c r="D5" s="240"/>
      <c r="E5" s="240"/>
      <c r="F5" s="240"/>
      <c r="G5" s="10" t="s">
        <v>43</v>
      </c>
      <c r="H5" s="12" t="s">
        <v>44</v>
      </c>
      <c r="I5" s="12" t="s">
        <v>45</v>
      </c>
    </row>
    <row r="6" spans="1:9" x14ac:dyDescent="0.2">
      <c r="A6" s="237">
        <v>1</v>
      </c>
      <c r="B6" s="238"/>
      <c r="C6" s="238"/>
      <c r="D6" s="238"/>
      <c r="E6" s="238"/>
      <c r="F6" s="238"/>
      <c r="G6" s="11">
        <v>2</v>
      </c>
      <c r="H6" s="12">
        <v>3</v>
      </c>
      <c r="I6" s="12">
        <v>4</v>
      </c>
    </row>
    <row r="7" spans="1:9" x14ac:dyDescent="0.2">
      <c r="A7" s="241"/>
      <c r="B7" s="241"/>
      <c r="C7" s="241"/>
      <c r="D7" s="241"/>
      <c r="E7" s="241"/>
      <c r="F7" s="241"/>
      <c r="G7" s="241"/>
      <c r="H7" s="241"/>
      <c r="I7" s="241"/>
    </row>
    <row r="8" spans="1:9" ht="12.75" customHeight="1" x14ac:dyDescent="0.2">
      <c r="A8" s="242" t="s">
        <v>46</v>
      </c>
      <c r="B8" s="242"/>
      <c r="C8" s="242"/>
      <c r="D8" s="242"/>
      <c r="E8" s="242"/>
      <c r="F8" s="242"/>
      <c r="G8" s="13">
        <v>1</v>
      </c>
      <c r="H8" s="29">
        <v>0</v>
      </c>
      <c r="I8" s="29">
        <v>0</v>
      </c>
    </row>
    <row r="9" spans="1:9" ht="12.75" customHeight="1" x14ac:dyDescent="0.2">
      <c r="A9" s="228" t="s">
        <v>47</v>
      </c>
      <c r="B9" s="228"/>
      <c r="C9" s="228"/>
      <c r="D9" s="228"/>
      <c r="E9" s="228"/>
      <c r="F9" s="228"/>
      <c r="G9" s="14">
        <v>2</v>
      </c>
      <c r="H9" s="30">
        <f>H10+H17+H27+H38+H43</f>
        <v>129240838</v>
      </c>
      <c r="I9" s="30">
        <f>I10+I17+I27+I38+I43</f>
        <v>263012911</v>
      </c>
    </row>
    <row r="10" spans="1:9" ht="12.75" customHeight="1" x14ac:dyDescent="0.2">
      <c r="A10" s="227" t="s">
        <v>48</v>
      </c>
      <c r="B10" s="227"/>
      <c r="C10" s="227"/>
      <c r="D10" s="227"/>
      <c r="E10" s="227"/>
      <c r="F10" s="227"/>
      <c r="G10" s="14">
        <v>3</v>
      </c>
      <c r="H10" s="30">
        <f>H11+H12+H13+H14+H15+H16</f>
        <v>74391449</v>
      </c>
      <c r="I10" s="30">
        <f>I11+I12+I13+I14+I15+I16</f>
        <v>86998207</v>
      </c>
    </row>
    <row r="11" spans="1:9" ht="12.75" customHeight="1" x14ac:dyDescent="0.2">
      <c r="A11" s="226" t="s">
        <v>495</v>
      </c>
      <c r="B11" s="226"/>
      <c r="C11" s="226"/>
      <c r="D11" s="226"/>
      <c r="E11" s="226"/>
      <c r="F11" s="226"/>
      <c r="G11" s="13">
        <v>4</v>
      </c>
      <c r="H11" s="29">
        <v>5372012</v>
      </c>
      <c r="I11" s="29">
        <v>6258156</v>
      </c>
    </row>
    <row r="12" spans="1:9" ht="23.1" customHeight="1" x14ac:dyDescent="0.2">
      <c r="A12" s="226" t="s">
        <v>494</v>
      </c>
      <c r="B12" s="226"/>
      <c r="C12" s="226"/>
      <c r="D12" s="226"/>
      <c r="E12" s="226"/>
      <c r="F12" s="226"/>
      <c r="G12" s="13">
        <v>5</v>
      </c>
      <c r="H12" s="29">
        <v>13431662</v>
      </c>
      <c r="I12" s="29">
        <v>19724760</v>
      </c>
    </row>
    <row r="13" spans="1:9" ht="12.75" customHeight="1" x14ac:dyDescent="0.2">
      <c r="A13" s="226" t="s">
        <v>49</v>
      </c>
      <c r="B13" s="226"/>
      <c r="C13" s="226"/>
      <c r="D13" s="226"/>
      <c r="E13" s="226"/>
      <c r="F13" s="226"/>
      <c r="G13" s="13">
        <v>6</v>
      </c>
      <c r="H13" s="29">
        <v>17982661</v>
      </c>
      <c r="I13" s="29">
        <v>29972035</v>
      </c>
    </row>
    <row r="14" spans="1:9" ht="12.75" customHeight="1" x14ac:dyDescent="0.2">
      <c r="A14" s="226" t="s">
        <v>50</v>
      </c>
      <c r="B14" s="226"/>
      <c r="C14" s="226"/>
      <c r="D14" s="226"/>
      <c r="E14" s="226"/>
      <c r="F14" s="226"/>
      <c r="G14" s="13">
        <v>7</v>
      </c>
      <c r="H14" s="29">
        <v>0</v>
      </c>
      <c r="I14" s="29">
        <v>0</v>
      </c>
    </row>
    <row r="15" spans="1:9" ht="12.75" customHeight="1" x14ac:dyDescent="0.2">
      <c r="A15" s="226" t="s">
        <v>51</v>
      </c>
      <c r="B15" s="226"/>
      <c r="C15" s="226"/>
      <c r="D15" s="226"/>
      <c r="E15" s="226"/>
      <c r="F15" s="226"/>
      <c r="G15" s="13">
        <v>8</v>
      </c>
      <c r="H15" s="29">
        <v>2484688</v>
      </c>
      <c r="I15" s="29">
        <v>459266</v>
      </c>
    </row>
    <row r="16" spans="1:9" ht="12.75" customHeight="1" x14ac:dyDescent="0.2">
      <c r="A16" s="226" t="s">
        <v>52</v>
      </c>
      <c r="B16" s="226"/>
      <c r="C16" s="226"/>
      <c r="D16" s="226"/>
      <c r="E16" s="226"/>
      <c r="F16" s="226"/>
      <c r="G16" s="13">
        <v>9</v>
      </c>
      <c r="H16" s="29">
        <f>48552088-13431662</f>
        <v>35120426</v>
      </c>
      <c r="I16" s="29">
        <v>30583990</v>
      </c>
    </row>
    <row r="17" spans="1:9" ht="12.75" customHeight="1" x14ac:dyDescent="0.2">
      <c r="A17" s="227" t="s">
        <v>53</v>
      </c>
      <c r="B17" s="227"/>
      <c r="C17" s="227"/>
      <c r="D17" s="227"/>
      <c r="E17" s="227"/>
      <c r="F17" s="227"/>
      <c r="G17" s="14">
        <v>10</v>
      </c>
      <c r="H17" s="30">
        <f>H18+H19+H20+H21+H22+H23+H24+H25+H26</f>
        <v>45449596</v>
      </c>
      <c r="I17" s="30">
        <f>I18+I19+I20+I21+I22+I23+I24+I25+I26</f>
        <v>131515780</v>
      </c>
    </row>
    <row r="18" spans="1:9" ht="12.75" customHeight="1" x14ac:dyDescent="0.2">
      <c r="A18" s="226" t="s">
        <v>54</v>
      </c>
      <c r="B18" s="226"/>
      <c r="C18" s="226"/>
      <c r="D18" s="226"/>
      <c r="E18" s="226"/>
      <c r="F18" s="226"/>
      <c r="G18" s="13">
        <v>11</v>
      </c>
      <c r="H18" s="29">
        <v>0</v>
      </c>
      <c r="I18" s="29">
        <v>9476856</v>
      </c>
    </row>
    <row r="19" spans="1:9" ht="12.75" customHeight="1" x14ac:dyDescent="0.2">
      <c r="A19" s="226" t="s">
        <v>55</v>
      </c>
      <c r="B19" s="226"/>
      <c r="C19" s="226"/>
      <c r="D19" s="226"/>
      <c r="E19" s="226"/>
      <c r="F19" s="226"/>
      <c r="G19" s="13">
        <v>12</v>
      </c>
      <c r="H19" s="29">
        <v>19323785</v>
      </c>
      <c r="I19" s="29">
        <v>58184688</v>
      </c>
    </row>
    <row r="20" spans="1:9" ht="12.75" customHeight="1" x14ac:dyDescent="0.2">
      <c r="A20" s="226" t="s">
        <v>56</v>
      </c>
      <c r="B20" s="226"/>
      <c r="C20" s="226"/>
      <c r="D20" s="226"/>
      <c r="E20" s="226"/>
      <c r="F20" s="226"/>
      <c r="G20" s="13">
        <v>13</v>
      </c>
      <c r="H20" s="29">
        <v>11843158</v>
      </c>
      <c r="I20" s="29">
        <v>36199133</v>
      </c>
    </row>
    <row r="21" spans="1:9" ht="12.75" customHeight="1" x14ac:dyDescent="0.2">
      <c r="A21" s="226" t="s">
        <v>57</v>
      </c>
      <c r="B21" s="226"/>
      <c r="C21" s="226"/>
      <c r="D21" s="226"/>
      <c r="E21" s="226"/>
      <c r="F21" s="226"/>
      <c r="G21" s="13">
        <v>14</v>
      </c>
      <c r="H21" s="29">
        <v>0</v>
      </c>
      <c r="I21" s="29">
        <v>0</v>
      </c>
    </row>
    <row r="22" spans="1:9" ht="12.75" customHeight="1" x14ac:dyDescent="0.2">
      <c r="A22" s="226" t="s">
        <v>58</v>
      </c>
      <c r="B22" s="226"/>
      <c r="C22" s="226"/>
      <c r="D22" s="226"/>
      <c r="E22" s="226"/>
      <c r="F22" s="226"/>
      <c r="G22" s="13">
        <v>15</v>
      </c>
      <c r="H22" s="29">
        <v>0</v>
      </c>
      <c r="I22" s="29">
        <v>0</v>
      </c>
    </row>
    <row r="23" spans="1:9" ht="12.75" customHeight="1" x14ac:dyDescent="0.2">
      <c r="A23" s="226" t="s">
        <v>59</v>
      </c>
      <c r="B23" s="226"/>
      <c r="C23" s="226"/>
      <c r="D23" s="226"/>
      <c r="E23" s="226"/>
      <c r="F23" s="226"/>
      <c r="G23" s="13">
        <v>16</v>
      </c>
      <c r="H23" s="29">
        <v>0</v>
      </c>
      <c r="I23" s="29">
        <v>0</v>
      </c>
    </row>
    <row r="24" spans="1:9" ht="12.75" customHeight="1" x14ac:dyDescent="0.2">
      <c r="A24" s="226" t="s">
        <v>60</v>
      </c>
      <c r="B24" s="226"/>
      <c r="C24" s="226"/>
      <c r="D24" s="226"/>
      <c r="E24" s="226"/>
      <c r="F24" s="226"/>
      <c r="G24" s="13">
        <v>17</v>
      </c>
      <c r="H24" s="29">
        <v>7060</v>
      </c>
      <c r="I24" s="29">
        <v>12225998</v>
      </c>
    </row>
    <row r="25" spans="1:9" ht="12.75" customHeight="1" x14ac:dyDescent="0.2">
      <c r="A25" s="226" t="s">
        <v>61</v>
      </c>
      <c r="B25" s="226"/>
      <c r="C25" s="226"/>
      <c r="D25" s="226"/>
      <c r="E25" s="226"/>
      <c r="F25" s="226"/>
      <c r="G25" s="13">
        <v>18</v>
      </c>
      <c r="H25" s="29">
        <v>0</v>
      </c>
      <c r="I25" s="29">
        <v>1304365</v>
      </c>
    </row>
    <row r="26" spans="1:9" ht="12.75" customHeight="1" x14ac:dyDescent="0.2">
      <c r="A26" s="226" t="s">
        <v>62</v>
      </c>
      <c r="B26" s="226"/>
      <c r="C26" s="226"/>
      <c r="D26" s="226"/>
      <c r="E26" s="226"/>
      <c r="F26" s="226"/>
      <c r="G26" s="13">
        <v>19</v>
      </c>
      <c r="H26" s="29">
        <v>14275593</v>
      </c>
      <c r="I26" s="29">
        <v>14124740</v>
      </c>
    </row>
    <row r="27" spans="1:9" ht="12.75" customHeight="1" x14ac:dyDescent="0.2">
      <c r="A27" s="227" t="s">
        <v>63</v>
      </c>
      <c r="B27" s="227"/>
      <c r="C27" s="227"/>
      <c r="D27" s="227"/>
      <c r="E27" s="227"/>
      <c r="F27" s="227"/>
      <c r="G27" s="14">
        <v>20</v>
      </c>
      <c r="H27" s="30">
        <f>SUM(H28:H37)</f>
        <v>4660516</v>
      </c>
      <c r="I27" s="30">
        <f>SUM(I28:I37)</f>
        <v>37552241</v>
      </c>
    </row>
    <row r="28" spans="1:9" ht="12.75" customHeight="1" x14ac:dyDescent="0.2">
      <c r="A28" s="226" t="s">
        <v>64</v>
      </c>
      <c r="B28" s="226"/>
      <c r="C28" s="226"/>
      <c r="D28" s="226"/>
      <c r="E28" s="226"/>
      <c r="F28" s="226"/>
      <c r="G28" s="13">
        <v>21</v>
      </c>
      <c r="H28" s="29">
        <v>0</v>
      </c>
      <c r="I28" s="29">
        <v>0</v>
      </c>
    </row>
    <row r="29" spans="1:9" ht="12.75" customHeight="1" x14ac:dyDescent="0.2">
      <c r="A29" s="226" t="s">
        <v>65</v>
      </c>
      <c r="B29" s="226"/>
      <c r="C29" s="226"/>
      <c r="D29" s="226"/>
      <c r="E29" s="226"/>
      <c r="F29" s="226"/>
      <c r="G29" s="13">
        <v>22</v>
      </c>
      <c r="H29" s="29">
        <v>0</v>
      </c>
      <c r="I29" s="29">
        <v>0</v>
      </c>
    </row>
    <row r="30" spans="1:9" ht="12.75" customHeight="1" x14ac:dyDescent="0.2">
      <c r="A30" s="226" t="s">
        <v>66</v>
      </c>
      <c r="B30" s="226"/>
      <c r="C30" s="226"/>
      <c r="D30" s="226"/>
      <c r="E30" s="226"/>
      <c r="F30" s="226"/>
      <c r="G30" s="13">
        <v>23</v>
      </c>
      <c r="H30" s="29">
        <v>0</v>
      </c>
      <c r="I30" s="29">
        <v>0</v>
      </c>
    </row>
    <row r="31" spans="1:9" ht="24" customHeight="1" x14ac:dyDescent="0.2">
      <c r="A31" s="226" t="s">
        <v>67</v>
      </c>
      <c r="B31" s="226"/>
      <c r="C31" s="226"/>
      <c r="D31" s="226"/>
      <c r="E31" s="226"/>
      <c r="F31" s="226"/>
      <c r="G31" s="13">
        <v>24</v>
      </c>
      <c r="H31" s="29">
        <v>0</v>
      </c>
      <c r="I31" s="29">
        <v>2436415</v>
      </c>
    </row>
    <row r="32" spans="1:9" ht="23.45" customHeight="1" x14ac:dyDescent="0.2">
      <c r="A32" s="226" t="s">
        <v>68</v>
      </c>
      <c r="B32" s="226"/>
      <c r="C32" s="226"/>
      <c r="D32" s="226"/>
      <c r="E32" s="226"/>
      <c r="F32" s="226"/>
      <c r="G32" s="13">
        <v>25</v>
      </c>
      <c r="H32" s="29">
        <v>0</v>
      </c>
      <c r="I32" s="29">
        <v>0</v>
      </c>
    </row>
    <row r="33" spans="1:9" ht="21.6" customHeight="1" x14ac:dyDescent="0.2">
      <c r="A33" s="226" t="s">
        <v>69</v>
      </c>
      <c r="B33" s="226"/>
      <c r="C33" s="226"/>
      <c r="D33" s="226"/>
      <c r="E33" s="226"/>
      <c r="F33" s="226"/>
      <c r="G33" s="13">
        <v>26</v>
      </c>
      <c r="H33" s="29">
        <v>0</v>
      </c>
      <c r="I33" s="29">
        <v>0</v>
      </c>
    </row>
    <row r="34" spans="1:9" ht="12.75" customHeight="1" x14ac:dyDescent="0.2">
      <c r="A34" s="226" t="s">
        <v>70</v>
      </c>
      <c r="B34" s="226"/>
      <c r="C34" s="226"/>
      <c r="D34" s="226"/>
      <c r="E34" s="226"/>
      <c r="F34" s="226"/>
      <c r="G34" s="13">
        <v>27</v>
      </c>
      <c r="H34" s="29">
        <v>0</v>
      </c>
      <c r="I34" s="29">
        <v>0</v>
      </c>
    </row>
    <row r="35" spans="1:9" ht="12.75" customHeight="1" x14ac:dyDescent="0.2">
      <c r="A35" s="226" t="s">
        <v>71</v>
      </c>
      <c r="B35" s="226"/>
      <c r="C35" s="226"/>
      <c r="D35" s="226"/>
      <c r="E35" s="226"/>
      <c r="F35" s="226"/>
      <c r="G35" s="13">
        <v>28</v>
      </c>
      <c r="H35" s="29">
        <f>4660516-2380236</f>
        <v>2280280</v>
      </c>
      <c r="I35" s="29">
        <v>32631903</v>
      </c>
    </row>
    <row r="36" spans="1:9" ht="12.75" customHeight="1" x14ac:dyDescent="0.2">
      <c r="A36" s="226" t="s">
        <v>72</v>
      </c>
      <c r="B36" s="226"/>
      <c r="C36" s="226"/>
      <c r="D36" s="226"/>
      <c r="E36" s="226"/>
      <c r="F36" s="226"/>
      <c r="G36" s="13">
        <v>29</v>
      </c>
      <c r="H36" s="29">
        <v>0</v>
      </c>
      <c r="I36" s="29">
        <v>0</v>
      </c>
    </row>
    <row r="37" spans="1:9" ht="12.75" customHeight="1" x14ac:dyDescent="0.2">
      <c r="A37" s="226" t="s">
        <v>73</v>
      </c>
      <c r="B37" s="226"/>
      <c r="C37" s="226"/>
      <c r="D37" s="226"/>
      <c r="E37" s="226"/>
      <c r="F37" s="226"/>
      <c r="G37" s="13">
        <v>30</v>
      </c>
      <c r="H37" s="29">
        <v>2380236</v>
      </c>
      <c r="I37" s="29">
        <v>2483923</v>
      </c>
    </row>
    <row r="38" spans="1:9" ht="12.75" customHeight="1" x14ac:dyDescent="0.2">
      <c r="A38" s="227" t="s">
        <v>74</v>
      </c>
      <c r="B38" s="227"/>
      <c r="C38" s="227"/>
      <c r="D38" s="227"/>
      <c r="E38" s="227"/>
      <c r="F38" s="227"/>
      <c r="G38" s="14">
        <v>31</v>
      </c>
      <c r="H38" s="30">
        <f>H39+H40+H41+H42</f>
        <v>0</v>
      </c>
      <c r="I38" s="30">
        <f>I39+I40+I41+I42</f>
        <v>31616</v>
      </c>
    </row>
    <row r="39" spans="1:9" ht="12.75" customHeight="1" x14ac:dyDescent="0.2">
      <c r="A39" s="226" t="s">
        <v>75</v>
      </c>
      <c r="B39" s="226"/>
      <c r="C39" s="226"/>
      <c r="D39" s="226"/>
      <c r="E39" s="226"/>
      <c r="F39" s="226"/>
      <c r="G39" s="13">
        <v>32</v>
      </c>
      <c r="H39" s="29">
        <v>0</v>
      </c>
      <c r="I39" s="29">
        <v>0</v>
      </c>
    </row>
    <row r="40" spans="1:9" ht="27" customHeight="1" x14ac:dyDescent="0.2">
      <c r="A40" s="226" t="s">
        <v>76</v>
      </c>
      <c r="B40" s="226"/>
      <c r="C40" s="226"/>
      <c r="D40" s="226"/>
      <c r="E40" s="226"/>
      <c r="F40" s="226"/>
      <c r="G40" s="13">
        <v>33</v>
      </c>
      <c r="H40" s="29">
        <v>0</v>
      </c>
      <c r="I40" s="29">
        <v>0</v>
      </c>
    </row>
    <row r="41" spans="1:9" ht="12.75" customHeight="1" x14ac:dyDescent="0.2">
      <c r="A41" s="226" t="s">
        <v>77</v>
      </c>
      <c r="B41" s="226"/>
      <c r="C41" s="226"/>
      <c r="D41" s="226"/>
      <c r="E41" s="226"/>
      <c r="F41" s="226"/>
      <c r="G41" s="13">
        <v>34</v>
      </c>
      <c r="H41" s="29">
        <v>0</v>
      </c>
      <c r="I41" s="29">
        <v>0</v>
      </c>
    </row>
    <row r="42" spans="1:9" ht="12.75" customHeight="1" x14ac:dyDescent="0.2">
      <c r="A42" s="226" t="s">
        <v>78</v>
      </c>
      <c r="B42" s="226"/>
      <c r="C42" s="226"/>
      <c r="D42" s="226"/>
      <c r="E42" s="226"/>
      <c r="F42" s="226"/>
      <c r="G42" s="13">
        <v>35</v>
      </c>
      <c r="H42" s="29">
        <v>0</v>
      </c>
      <c r="I42" s="29">
        <v>31616</v>
      </c>
    </row>
    <row r="43" spans="1:9" ht="12.75" customHeight="1" x14ac:dyDescent="0.2">
      <c r="A43" s="226" t="s">
        <v>79</v>
      </c>
      <c r="B43" s="226"/>
      <c r="C43" s="226"/>
      <c r="D43" s="226"/>
      <c r="E43" s="226"/>
      <c r="F43" s="226"/>
      <c r="G43" s="13">
        <v>36</v>
      </c>
      <c r="H43" s="29">
        <v>4739277</v>
      </c>
      <c r="I43" s="29">
        <v>6915067</v>
      </c>
    </row>
    <row r="44" spans="1:9" ht="12.75" customHeight="1" x14ac:dyDescent="0.2">
      <c r="A44" s="228" t="s">
        <v>80</v>
      </c>
      <c r="B44" s="228"/>
      <c r="C44" s="228"/>
      <c r="D44" s="228"/>
      <c r="E44" s="228"/>
      <c r="F44" s="228"/>
      <c r="G44" s="14">
        <v>37</v>
      </c>
      <c r="H44" s="30">
        <f>H45+H53+H60+H70</f>
        <v>105261602</v>
      </c>
      <c r="I44" s="30">
        <f>I45+I53+I60+I70</f>
        <v>215368521</v>
      </c>
    </row>
    <row r="45" spans="1:9" ht="12.75" customHeight="1" x14ac:dyDescent="0.2">
      <c r="A45" s="227" t="s">
        <v>81</v>
      </c>
      <c r="B45" s="227"/>
      <c r="C45" s="227"/>
      <c r="D45" s="227"/>
      <c r="E45" s="227"/>
      <c r="F45" s="227"/>
      <c r="G45" s="14">
        <v>38</v>
      </c>
      <c r="H45" s="30">
        <f>SUM(H46:H52)</f>
        <v>1526732</v>
      </c>
      <c r="I45" s="30">
        <f>SUM(I46:I52)</f>
        <v>22919263</v>
      </c>
    </row>
    <row r="46" spans="1:9" ht="12.75" customHeight="1" x14ac:dyDescent="0.2">
      <c r="A46" s="226" t="s">
        <v>82</v>
      </c>
      <c r="B46" s="226"/>
      <c r="C46" s="226"/>
      <c r="D46" s="226"/>
      <c r="E46" s="226"/>
      <c r="F46" s="226"/>
      <c r="G46" s="13">
        <v>39</v>
      </c>
      <c r="H46" s="29">
        <v>0</v>
      </c>
      <c r="I46" s="29">
        <v>7688071</v>
      </c>
    </row>
    <row r="47" spans="1:9" ht="12.75" customHeight="1" x14ac:dyDescent="0.2">
      <c r="A47" s="226" t="s">
        <v>83</v>
      </c>
      <c r="B47" s="226"/>
      <c r="C47" s="226"/>
      <c r="D47" s="226"/>
      <c r="E47" s="226"/>
      <c r="F47" s="226"/>
      <c r="G47" s="13">
        <v>40</v>
      </c>
      <c r="H47" s="29">
        <v>0</v>
      </c>
      <c r="I47" s="29">
        <v>6055343</v>
      </c>
    </row>
    <row r="48" spans="1:9" ht="12.75" customHeight="1" x14ac:dyDescent="0.2">
      <c r="A48" s="226" t="s">
        <v>84</v>
      </c>
      <c r="B48" s="226"/>
      <c r="C48" s="226"/>
      <c r="D48" s="226"/>
      <c r="E48" s="226"/>
      <c r="F48" s="226"/>
      <c r="G48" s="13">
        <v>41</v>
      </c>
      <c r="H48" s="29">
        <v>0</v>
      </c>
      <c r="I48" s="29">
        <v>2336344</v>
      </c>
    </row>
    <row r="49" spans="1:9" ht="12.75" customHeight="1" x14ac:dyDescent="0.2">
      <c r="A49" s="226" t="s">
        <v>85</v>
      </c>
      <c r="B49" s="226"/>
      <c r="C49" s="226"/>
      <c r="D49" s="226"/>
      <c r="E49" s="226"/>
      <c r="F49" s="226"/>
      <c r="G49" s="13">
        <v>42</v>
      </c>
      <c r="H49" s="29">
        <v>1526732</v>
      </c>
      <c r="I49" s="29">
        <v>1995315</v>
      </c>
    </row>
    <row r="50" spans="1:9" ht="12.75" customHeight="1" x14ac:dyDescent="0.2">
      <c r="A50" s="226" t="s">
        <v>86</v>
      </c>
      <c r="B50" s="226"/>
      <c r="C50" s="226"/>
      <c r="D50" s="226"/>
      <c r="E50" s="226"/>
      <c r="F50" s="226"/>
      <c r="G50" s="13">
        <v>43</v>
      </c>
      <c r="H50" s="29">
        <v>0</v>
      </c>
      <c r="I50" s="29">
        <v>0</v>
      </c>
    </row>
    <row r="51" spans="1:9" ht="12.75" customHeight="1" x14ac:dyDescent="0.2">
      <c r="A51" s="226" t="s">
        <v>87</v>
      </c>
      <c r="B51" s="226"/>
      <c r="C51" s="226"/>
      <c r="D51" s="226"/>
      <c r="E51" s="226"/>
      <c r="F51" s="226"/>
      <c r="G51" s="13">
        <v>44</v>
      </c>
      <c r="H51" s="29">
        <v>0</v>
      </c>
      <c r="I51" s="29">
        <v>929621</v>
      </c>
    </row>
    <row r="52" spans="1:9" ht="12.75" customHeight="1" x14ac:dyDescent="0.2">
      <c r="A52" s="226" t="s">
        <v>88</v>
      </c>
      <c r="B52" s="226"/>
      <c r="C52" s="226"/>
      <c r="D52" s="226"/>
      <c r="E52" s="226"/>
      <c r="F52" s="226"/>
      <c r="G52" s="13">
        <v>45</v>
      </c>
      <c r="H52" s="29">
        <v>0</v>
      </c>
      <c r="I52" s="29">
        <v>3914569</v>
      </c>
    </row>
    <row r="53" spans="1:9" ht="12.75" customHeight="1" x14ac:dyDescent="0.2">
      <c r="A53" s="227" t="s">
        <v>89</v>
      </c>
      <c r="B53" s="227"/>
      <c r="C53" s="227"/>
      <c r="D53" s="227"/>
      <c r="E53" s="227"/>
      <c r="F53" s="227"/>
      <c r="G53" s="14">
        <v>46</v>
      </c>
      <c r="H53" s="30">
        <f>SUM(H54:H59)</f>
        <v>50347112</v>
      </c>
      <c r="I53" s="30">
        <f>SUM(I54:I59)</f>
        <v>73861920</v>
      </c>
    </row>
    <row r="54" spans="1:9" ht="12.75" customHeight="1" x14ac:dyDescent="0.2">
      <c r="A54" s="226" t="s">
        <v>90</v>
      </c>
      <c r="B54" s="226"/>
      <c r="C54" s="226"/>
      <c r="D54" s="226"/>
      <c r="E54" s="226"/>
      <c r="F54" s="226"/>
      <c r="G54" s="13">
        <v>47</v>
      </c>
      <c r="H54" s="29">
        <v>0</v>
      </c>
      <c r="I54" s="29">
        <v>0</v>
      </c>
    </row>
    <row r="55" spans="1:9" ht="23.45" customHeight="1" x14ac:dyDescent="0.2">
      <c r="A55" s="226" t="s">
        <v>91</v>
      </c>
      <c r="B55" s="226"/>
      <c r="C55" s="226"/>
      <c r="D55" s="226"/>
      <c r="E55" s="226"/>
      <c r="F55" s="226"/>
      <c r="G55" s="13">
        <v>48</v>
      </c>
      <c r="H55" s="29">
        <v>0</v>
      </c>
      <c r="I55" s="29">
        <v>0</v>
      </c>
    </row>
    <row r="56" spans="1:9" ht="12.75" customHeight="1" x14ac:dyDescent="0.2">
      <c r="A56" s="226" t="s">
        <v>92</v>
      </c>
      <c r="B56" s="226"/>
      <c r="C56" s="226"/>
      <c r="D56" s="226"/>
      <c r="E56" s="226"/>
      <c r="F56" s="226"/>
      <c r="G56" s="13">
        <v>49</v>
      </c>
      <c r="H56" s="29">
        <v>43150433</v>
      </c>
      <c r="I56" s="29">
        <v>62362567</v>
      </c>
    </row>
    <row r="57" spans="1:9" ht="12.75" customHeight="1" x14ac:dyDescent="0.2">
      <c r="A57" s="226" t="s">
        <v>93</v>
      </c>
      <c r="B57" s="226"/>
      <c r="C57" s="226"/>
      <c r="D57" s="226"/>
      <c r="E57" s="226"/>
      <c r="F57" s="226"/>
      <c r="G57" s="13">
        <v>50</v>
      </c>
      <c r="H57" s="29">
        <v>407719</v>
      </c>
      <c r="I57" s="29">
        <v>923921</v>
      </c>
    </row>
    <row r="58" spans="1:9" ht="12.75" customHeight="1" x14ac:dyDescent="0.2">
      <c r="A58" s="226" t="s">
        <v>94</v>
      </c>
      <c r="B58" s="226"/>
      <c r="C58" s="226"/>
      <c r="D58" s="226"/>
      <c r="E58" s="226"/>
      <c r="F58" s="226"/>
      <c r="G58" s="13">
        <v>51</v>
      </c>
      <c r="H58" s="29">
        <v>4799339</v>
      </c>
      <c r="I58" s="29">
        <v>7541556</v>
      </c>
    </row>
    <row r="59" spans="1:9" ht="12.75" customHeight="1" x14ac:dyDescent="0.2">
      <c r="A59" s="226" t="s">
        <v>95</v>
      </c>
      <c r="B59" s="226"/>
      <c r="C59" s="226"/>
      <c r="D59" s="226"/>
      <c r="E59" s="226"/>
      <c r="F59" s="226"/>
      <c r="G59" s="13">
        <v>52</v>
      </c>
      <c r="H59" s="29">
        <v>1989621</v>
      </c>
      <c r="I59" s="29">
        <v>3033876</v>
      </c>
    </row>
    <row r="60" spans="1:9" ht="12.75" customHeight="1" x14ac:dyDescent="0.2">
      <c r="A60" s="227" t="s">
        <v>96</v>
      </c>
      <c r="B60" s="227"/>
      <c r="C60" s="227"/>
      <c r="D60" s="227"/>
      <c r="E60" s="227"/>
      <c r="F60" s="227"/>
      <c r="G60" s="14">
        <v>53</v>
      </c>
      <c r="H60" s="30">
        <f>SUM(H61:H69)</f>
        <v>2750976</v>
      </c>
      <c r="I60" s="30">
        <f>SUM(I61:I69)</f>
        <v>4652651</v>
      </c>
    </row>
    <row r="61" spans="1:9" ht="12.75" customHeight="1" x14ac:dyDescent="0.2">
      <c r="A61" s="226" t="s">
        <v>97</v>
      </c>
      <c r="B61" s="226"/>
      <c r="C61" s="226"/>
      <c r="D61" s="226"/>
      <c r="E61" s="226"/>
      <c r="F61" s="226"/>
      <c r="G61" s="13">
        <v>54</v>
      </c>
      <c r="H61" s="29">
        <v>0</v>
      </c>
      <c r="I61" s="29">
        <v>0</v>
      </c>
    </row>
    <row r="62" spans="1:9" ht="27.6" customHeight="1" x14ac:dyDescent="0.2">
      <c r="A62" s="226" t="s">
        <v>98</v>
      </c>
      <c r="B62" s="226"/>
      <c r="C62" s="226"/>
      <c r="D62" s="226"/>
      <c r="E62" s="226"/>
      <c r="F62" s="226"/>
      <c r="G62" s="13">
        <v>55</v>
      </c>
      <c r="H62" s="29">
        <v>0</v>
      </c>
      <c r="I62" s="29">
        <v>0</v>
      </c>
    </row>
    <row r="63" spans="1:9" ht="12.75" customHeight="1" x14ac:dyDescent="0.2">
      <c r="A63" s="226" t="s">
        <v>99</v>
      </c>
      <c r="B63" s="226"/>
      <c r="C63" s="226"/>
      <c r="D63" s="226"/>
      <c r="E63" s="226"/>
      <c r="F63" s="226"/>
      <c r="G63" s="13">
        <v>56</v>
      </c>
      <c r="H63" s="29">
        <v>0</v>
      </c>
      <c r="I63" s="29">
        <v>0</v>
      </c>
    </row>
    <row r="64" spans="1:9" ht="26.1" customHeight="1" x14ac:dyDescent="0.2">
      <c r="A64" s="226" t="s">
        <v>100</v>
      </c>
      <c r="B64" s="226"/>
      <c r="C64" s="226"/>
      <c r="D64" s="226"/>
      <c r="E64" s="226"/>
      <c r="F64" s="226"/>
      <c r="G64" s="13">
        <v>57</v>
      </c>
      <c r="H64" s="29">
        <v>0</v>
      </c>
      <c r="I64" s="29">
        <v>0</v>
      </c>
    </row>
    <row r="65" spans="1:9" ht="21.6" customHeight="1" x14ac:dyDescent="0.2">
      <c r="A65" s="226" t="s">
        <v>101</v>
      </c>
      <c r="B65" s="226"/>
      <c r="C65" s="226"/>
      <c r="D65" s="226"/>
      <c r="E65" s="226"/>
      <c r="F65" s="226"/>
      <c r="G65" s="13">
        <v>58</v>
      </c>
      <c r="H65" s="29">
        <v>0</v>
      </c>
      <c r="I65" s="29">
        <v>0</v>
      </c>
    </row>
    <row r="66" spans="1:9" ht="21.6" customHeight="1" x14ac:dyDescent="0.2">
      <c r="A66" s="226" t="s">
        <v>102</v>
      </c>
      <c r="B66" s="226"/>
      <c r="C66" s="226"/>
      <c r="D66" s="226"/>
      <c r="E66" s="226"/>
      <c r="F66" s="226"/>
      <c r="G66" s="13">
        <v>59</v>
      </c>
      <c r="H66" s="29">
        <v>0</v>
      </c>
      <c r="I66" s="29">
        <v>0</v>
      </c>
    </row>
    <row r="67" spans="1:9" ht="12.75" customHeight="1" x14ac:dyDescent="0.2">
      <c r="A67" s="226" t="s">
        <v>103</v>
      </c>
      <c r="B67" s="226"/>
      <c r="C67" s="226"/>
      <c r="D67" s="226"/>
      <c r="E67" s="226"/>
      <c r="F67" s="226"/>
      <c r="G67" s="13">
        <v>60</v>
      </c>
      <c r="H67" s="29">
        <v>0</v>
      </c>
      <c r="I67" s="29">
        <v>0</v>
      </c>
    </row>
    <row r="68" spans="1:9" ht="12.75" customHeight="1" x14ac:dyDescent="0.2">
      <c r="A68" s="226" t="s">
        <v>104</v>
      </c>
      <c r="B68" s="226"/>
      <c r="C68" s="226"/>
      <c r="D68" s="226"/>
      <c r="E68" s="226"/>
      <c r="F68" s="226"/>
      <c r="G68" s="13">
        <v>61</v>
      </c>
      <c r="H68" s="29">
        <v>2750976</v>
      </c>
      <c r="I68" s="29">
        <v>4069471</v>
      </c>
    </row>
    <row r="69" spans="1:9" ht="12.75" customHeight="1" x14ac:dyDescent="0.2">
      <c r="A69" s="226" t="s">
        <v>105</v>
      </c>
      <c r="B69" s="226"/>
      <c r="C69" s="226"/>
      <c r="D69" s="226"/>
      <c r="E69" s="226"/>
      <c r="F69" s="226"/>
      <c r="G69" s="13">
        <v>62</v>
      </c>
      <c r="H69" s="29">
        <v>0</v>
      </c>
      <c r="I69" s="29">
        <v>583180</v>
      </c>
    </row>
    <row r="70" spans="1:9" ht="12.75" customHeight="1" x14ac:dyDescent="0.2">
      <c r="A70" s="226" t="s">
        <v>106</v>
      </c>
      <c r="B70" s="226"/>
      <c r="C70" s="226"/>
      <c r="D70" s="226"/>
      <c r="E70" s="226"/>
      <c r="F70" s="226"/>
      <c r="G70" s="13">
        <v>63</v>
      </c>
      <c r="H70" s="29">
        <v>50636782</v>
      </c>
      <c r="I70" s="29">
        <v>113934687</v>
      </c>
    </row>
    <row r="71" spans="1:9" ht="12.75" customHeight="1" x14ac:dyDescent="0.2">
      <c r="A71" s="242" t="s">
        <v>107</v>
      </c>
      <c r="B71" s="242"/>
      <c r="C71" s="242"/>
      <c r="D71" s="242"/>
      <c r="E71" s="242"/>
      <c r="F71" s="242"/>
      <c r="G71" s="13">
        <v>64</v>
      </c>
      <c r="H71" s="29">
        <v>6927138</v>
      </c>
      <c r="I71" s="29">
        <v>7905491</v>
      </c>
    </row>
    <row r="72" spans="1:9" ht="12.75" customHeight="1" x14ac:dyDescent="0.2">
      <c r="A72" s="228" t="s">
        <v>108</v>
      </c>
      <c r="B72" s="228"/>
      <c r="C72" s="228"/>
      <c r="D72" s="228"/>
      <c r="E72" s="228"/>
      <c r="F72" s="228"/>
      <c r="G72" s="14">
        <v>65</v>
      </c>
      <c r="H72" s="30">
        <f>H8+H9+H44+H71</f>
        <v>241429578</v>
      </c>
      <c r="I72" s="30">
        <f>I8+I9+I44+I71</f>
        <v>486286923</v>
      </c>
    </row>
    <row r="73" spans="1:9" ht="12.75" customHeight="1" x14ac:dyDescent="0.2">
      <c r="A73" s="242" t="s">
        <v>109</v>
      </c>
      <c r="B73" s="242"/>
      <c r="C73" s="242"/>
      <c r="D73" s="242"/>
      <c r="E73" s="242"/>
      <c r="F73" s="242"/>
      <c r="G73" s="13">
        <v>66</v>
      </c>
      <c r="H73" s="29">
        <v>0</v>
      </c>
      <c r="I73" s="29">
        <v>0</v>
      </c>
    </row>
    <row r="74" spans="1:9" x14ac:dyDescent="0.2">
      <c r="A74" s="244" t="s">
        <v>110</v>
      </c>
      <c r="B74" s="245"/>
      <c r="C74" s="245"/>
      <c r="D74" s="245"/>
      <c r="E74" s="245"/>
      <c r="F74" s="245"/>
      <c r="G74" s="245"/>
      <c r="H74" s="245"/>
      <c r="I74" s="245"/>
    </row>
    <row r="75" spans="1:9" ht="24.75" customHeight="1" x14ac:dyDescent="0.2">
      <c r="A75" s="228" t="s">
        <v>496</v>
      </c>
      <c r="B75" s="228"/>
      <c r="C75" s="228"/>
      <c r="D75" s="228"/>
      <c r="E75" s="228"/>
      <c r="F75" s="228"/>
      <c r="G75" s="14">
        <v>67</v>
      </c>
      <c r="H75" s="30">
        <f>H76+H77+H78+H84+H85+H91+H94+H97</f>
        <v>58104699</v>
      </c>
      <c r="I75" s="30">
        <f>I76+I77+I78+I84+I85+I91+I94+I97</f>
        <v>153730964</v>
      </c>
    </row>
    <row r="76" spans="1:9" ht="12.75" customHeight="1" x14ac:dyDescent="0.2">
      <c r="A76" s="226" t="s">
        <v>111</v>
      </c>
      <c r="B76" s="226"/>
      <c r="C76" s="226"/>
      <c r="D76" s="226"/>
      <c r="E76" s="226"/>
      <c r="F76" s="226"/>
      <c r="G76" s="13">
        <v>68</v>
      </c>
      <c r="H76" s="29">
        <v>13033800</v>
      </c>
      <c r="I76" s="29">
        <v>15640099</v>
      </c>
    </row>
    <row r="77" spans="1:9" ht="12.75" customHeight="1" x14ac:dyDescent="0.2">
      <c r="A77" s="226" t="s">
        <v>112</v>
      </c>
      <c r="B77" s="226"/>
      <c r="C77" s="226"/>
      <c r="D77" s="226"/>
      <c r="E77" s="226"/>
      <c r="F77" s="226"/>
      <c r="G77" s="13">
        <v>69</v>
      </c>
      <c r="H77" s="29">
        <v>19783710</v>
      </c>
      <c r="I77" s="29">
        <v>65068458</v>
      </c>
    </row>
    <row r="78" spans="1:9" ht="12.75" customHeight="1" x14ac:dyDescent="0.2">
      <c r="A78" s="227" t="s">
        <v>113</v>
      </c>
      <c r="B78" s="227"/>
      <c r="C78" s="227"/>
      <c r="D78" s="227"/>
      <c r="E78" s="227"/>
      <c r="F78" s="227"/>
      <c r="G78" s="14">
        <v>70</v>
      </c>
      <c r="H78" s="30">
        <f>SUM(H79:H83)</f>
        <v>-21289166</v>
      </c>
      <c r="I78" s="30">
        <f>SUM(I79:I83)</f>
        <v>-41045964</v>
      </c>
    </row>
    <row r="79" spans="1:9" ht="12.75" customHeight="1" x14ac:dyDescent="0.2">
      <c r="A79" s="226" t="s">
        <v>114</v>
      </c>
      <c r="B79" s="226"/>
      <c r="C79" s="226"/>
      <c r="D79" s="226"/>
      <c r="E79" s="226"/>
      <c r="F79" s="226"/>
      <c r="G79" s="13">
        <v>71</v>
      </c>
      <c r="H79" s="29">
        <v>1996835</v>
      </c>
      <c r="I79" s="29">
        <v>2404708</v>
      </c>
    </row>
    <row r="80" spans="1:9" ht="12.75" customHeight="1" x14ac:dyDescent="0.2">
      <c r="A80" s="226" t="s">
        <v>115</v>
      </c>
      <c r="B80" s="226"/>
      <c r="C80" s="226"/>
      <c r="D80" s="226"/>
      <c r="E80" s="226"/>
      <c r="F80" s="226"/>
      <c r="G80" s="13">
        <v>72</v>
      </c>
      <c r="H80" s="29">
        <v>0</v>
      </c>
      <c r="I80" s="29">
        <v>0</v>
      </c>
    </row>
    <row r="81" spans="1:9" ht="12.75" customHeight="1" x14ac:dyDescent="0.2">
      <c r="A81" s="226" t="s">
        <v>116</v>
      </c>
      <c r="B81" s="226"/>
      <c r="C81" s="226"/>
      <c r="D81" s="226"/>
      <c r="E81" s="226"/>
      <c r="F81" s="226"/>
      <c r="G81" s="13">
        <v>73</v>
      </c>
      <c r="H81" s="29">
        <v>0</v>
      </c>
      <c r="I81" s="29">
        <v>0</v>
      </c>
    </row>
    <row r="82" spans="1:9" ht="12.75" customHeight="1" x14ac:dyDescent="0.2">
      <c r="A82" s="226" t="s">
        <v>117</v>
      </c>
      <c r="B82" s="226"/>
      <c r="C82" s="226"/>
      <c r="D82" s="226"/>
      <c r="E82" s="226"/>
      <c r="F82" s="226"/>
      <c r="G82" s="13">
        <v>74</v>
      </c>
      <c r="H82" s="29">
        <v>0</v>
      </c>
      <c r="I82" s="29">
        <v>0</v>
      </c>
    </row>
    <row r="83" spans="1:9" ht="12.75" customHeight="1" x14ac:dyDescent="0.2">
      <c r="A83" s="226" t="s">
        <v>118</v>
      </c>
      <c r="B83" s="226"/>
      <c r="C83" s="226"/>
      <c r="D83" s="226"/>
      <c r="E83" s="226"/>
      <c r="F83" s="226"/>
      <c r="G83" s="13">
        <v>75</v>
      </c>
      <c r="H83" s="29">
        <v>-23286001</v>
      </c>
      <c r="I83" s="29">
        <v>-43450672</v>
      </c>
    </row>
    <row r="84" spans="1:9" ht="12.75" customHeight="1" x14ac:dyDescent="0.2">
      <c r="A84" s="243" t="s">
        <v>119</v>
      </c>
      <c r="B84" s="243"/>
      <c r="C84" s="243"/>
      <c r="D84" s="243"/>
      <c r="E84" s="243"/>
      <c r="F84" s="243"/>
      <c r="G84" s="105">
        <v>76</v>
      </c>
      <c r="H84" s="106">
        <v>0</v>
      </c>
      <c r="I84" s="106">
        <v>0</v>
      </c>
    </row>
    <row r="85" spans="1:9" ht="12.75" customHeight="1" x14ac:dyDescent="0.2">
      <c r="A85" s="227" t="s">
        <v>389</v>
      </c>
      <c r="B85" s="227"/>
      <c r="C85" s="227"/>
      <c r="D85" s="227"/>
      <c r="E85" s="227"/>
      <c r="F85" s="227"/>
      <c r="G85" s="14">
        <v>77</v>
      </c>
      <c r="H85" s="30">
        <f>H86+H87+H88+H89+H90</f>
        <v>-1521735</v>
      </c>
      <c r="I85" s="30">
        <f>I86+I87+I88+I89+I90</f>
        <v>-1174864</v>
      </c>
    </row>
    <row r="86" spans="1:9" ht="25.5" customHeight="1" x14ac:dyDescent="0.2">
      <c r="A86" s="226" t="s">
        <v>390</v>
      </c>
      <c r="B86" s="226"/>
      <c r="C86" s="226"/>
      <c r="D86" s="226"/>
      <c r="E86" s="226"/>
      <c r="F86" s="226"/>
      <c r="G86" s="13">
        <v>78</v>
      </c>
      <c r="H86" s="29">
        <v>0</v>
      </c>
      <c r="I86" s="29">
        <v>0</v>
      </c>
    </row>
    <row r="87" spans="1:9" ht="12.75" customHeight="1" x14ac:dyDescent="0.2">
      <c r="A87" s="226" t="s">
        <v>120</v>
      </c>
      <c r="B87" s="226"/>
      <c r="C87" s="226"/>
      <c r="D87" s="226"/>
      <c r="E87" s="226"/>
      <c r="F87" s="226"/>
      <c r="G87" s="13">
        <v>79</v>
      </c>
      <c r="H87" s="29">
        <v>0</v>
      </c>
      <c r="I87" s="29">
        <v>0</v>
      </c>
    </row>
    <row r="88" spans="1:9" ht="12.75" customHeight="1" x14ac:dyDescent="0.2">
      <c r="A88" s="226" t="s">
        <v>121</v>
      </c>
      <c r="B88" s="226"/>
      <c r="C88" s="226"/>
      <c r="D88" s="226"/>
      <c r="E88" s="226"/>
      <c r="F88" s="226"/>
      <c r="G88" s="13">
        <v>80</v>
      </c>
      <c r="H88" s="29">
        <v>0</v>
      </c>
      <c r="I88" s="29">
        <v>0</v>
      </c>
    </row>
    <row r="89" spans="1:9" ht="12.75" customHeight="1" x14ac:dyDescent="0.2">
      <c r="A89" s="226" t="s">
        <v>391</v>
      </c>
      <c r="B89" s="226"/>
      <c r="C89" s="226"/>
      <c r="D89" s="226"/>
      <c r="E89" s="226"/>
      <c r="F89" s="226"/>
      <c r="G89" s="13">
        <v>81</v>
      </c>
      <c r="H89" s="29">
        <v>0</v>
      </c>
      <c r="I89" s="29">
        <v>0</v>
      </c>
    </row>
    <row r="90" spans="1:9" ht="25.5" customHeight="1" x14ac:dyDescent="0.2">
      <c r="A90" s="226" t="s">
        <v>392</v>
      </c>
      <c r="B90" s="226"/>
      <c r="C90" s="226"/>
      <c r="D90" s="226"/>
      <c r="E90" s="226"/>
      <c r="F90" s="226"/>
      <c r="G90" s="13">
        <v>82</v>
      </c>
      <c r="H90" s="29">
        <v>-1521735</v>
      </c>
      <c r="I90" s="29">
        <v>-1174864</v>
      </c>
    </row>
    <row r="91" spans="1:9" ht="24" customHeight="1" x14ac:dyDescent="0.2">
      <c r="A91" s="227" t="s">
        <v>393</v>
      </c>
      <c r="B91" s="227"/>
      <c r="C91" s="227"/>
      <c r="D91" s="227"/>
      <c r="E91" s="227"/>
      <c r="F91" s="227"/>
      <c r="G91" s="14">
        <v>83</v>
      </c>
      <c r="H91" s="30">
        <f>H92-H93</f>
        <v>15232209</v>
      </c>
      <c r="I91" s="30">
        <f>I92-I93</f>
        <v>18884582</v>
      </c>
    </row>
    <row r="92" spans="1:9" ht="12.75" customHeight="1" x14ac:dyDescent="0.2">
      <c r="A92" s="226" t="s">
        <v>122</v>
      </c>
      <c r="B92" s="226"/>
      <c r="C92" s="226"/>
      <c r="D92" s="226"/>
      <c r="E92" s="226"/>
      <c r="F92" s="226"/>
      <c r="G92" s="13">
        <v>84</v>
      </c>
      <c r="H92" s="29">
        <v>15232209</v>
      </c>
      <c r="I92" s="29">
        <v>18884582</v>
      </c>
    </row>
    <row r="93" spans="1:9" ht="12.75" customHeight="1" x14ac:dyDescent="0.2">
      <c r="A93" s="226" t="s">
        <v>123</v>
      </c>
      <c r="B93" s="226"/>
      <c r="C93" s="226"/>
      <c r="D93" s="226"/>
      <c r="E93" s="226"/>
      <c r="F93" s="226"/>
      <c r="G93" s="13">
        <v>85</v>
      </c>
      <c r="H93" s="29">
        <v>0</v>
      </c>
      <c r="I93" s="29">
        <v>0</v>
      </c>
    </row>
    <row r="94" spans="1:9" ht="12.75" customHeight="1" x14ac:dyDescent="0.2">
      <c r="A94" s="227" t="s">
        <v>394</v>
      </c>
      <c r="B94" s="227"/>
      <c r="C94" s="227"/>
      <c r="D94" s="227"/>
      <c r="E94" s="227"/>
      <c r="F94" s="227"/>
      <c r="G94" s="14">
        <v>86</v>
      </c>
      <c r="H94" s="30">
        <f>H95-H96</f>
        <v>3761586</v>
      </c>
      <c r="I94" s="30">
        <f>I95-I96</f>
        <v>1666927</v>
      </c>
    </row>
    <row r="95" spans="1:9" ht="12.75" customHeight="1" x14ac:dyDescent="0.2">
      <c r="A95" s="226" t="s">
        <v>124</v>
      </c>
      <c r="B95" s="226"/>
      <c r="C95" s="226"/>
      <c r="D95" s="226"/>
      <c r="E95" s="226"/>
      <c r="F95" s="226"/>
      <c r="G95" s="13">
        <v>87</v>
      </c>
      <c r="H95" s="29">
        <v>3761586</v>
      </c>
      <c r="I95" s="29">
        <v>1666927</v>
      </c>
    </row>
    <row r="96" spans="1:9" ht="12.75" customHeight="1" x14ac:dyDescent="0.2">
      <c r="A96" s="226" t="s">
        <v>125</v>
      </c>
      <c r="B96" s="226"/>
      <c r="C96" s="226"/>
      <c r="D96" s="226"/>
      <c r="E96" s="226"/>
      <c r="F96" s="226"/>
      <c r="G96" s="13">
        <v>88</v>
      </c>
      <c r="H96" s="29">
        <v>0</v>
      </c>
      <c r="I96" s="29">
        <v>0</v>
      </c>
    </row>
    <row r="97" spans="1:9" ht="12.75" customHeight="1" x14ac:dyDescent="0.2">
      <c r="A97" s="226" t="s">
        <v>126</v>
      </c>
      <c r="B97" s="226"/>
      <c r="C97" s="226"/>
      <c r="D97" s="226"/>
      <c r="E97" s="226"/>
      <c r="F97" s="226"/>
      <c r="G97" s="13">
        <v>89</v>
      </c>
      <c r="H97" s="29">
        <v>29104295</v>
      </c>
      <c r="I97" s="29">
        <v>94691726</v>
      </c>
    </row>
    <row r="98" spans="1:9" ht="12.75" customHeight="1" x14ac:dyDescent="0.2">
      <c r="A98" s="228" t="s">
        <v>395</v>
      </c>
      <c r="B98" s="228"/>
      <c r="C98" s="228"/>
      <c r="D98" s="228"/>
      <c r="E98" s="228"/>
      <c r="F98" s="228"/>
      <c r="G98" s="14">
        <v>90</v>
      </c>
      <c r="H98" s="30">
        <f>SUM(H99:H104)</f>
        <v>3135095</v>
      </c>
      <c r="I98" s="30">
        <f>SUM(I99:I104)</f>
        <v>5674787</v>
      </c>
    </row>
    <row r="99" spans="1:9" ht="32.1" customHeight="1" x14ac:dyDescent="0.2">
      <c r="A99" s="226" t="s">
        <v>127</v>
      </c>
      <c r="B99" s="226"/>
      <c r="C99" s="226"/>
      <c r="D99" s="226"/>
      <c r="E99" s="226"/>
      <c r="F99" s="226"/>
      <c r="G99" s="13">
        <v>91</v>
      </c>
      <c r="H99" s="29">
        <v>2008123</v>
      </c>
      <c r="I99" s="29">
        <v>4862631</v>
      </c>
    </row>
    <row r="100" spans="1:9" ht="12.75" customHeight="1" x14ac:dyDescent="0.2">
      <c r="A100" s="226" t="s">
        <v>128</v>
      </c>
      <c r="B100" s="226"/>
      <c r="C100" s="226"/>
      <c r="D100" s="226"/>
      <c r="E100" s="226"/>
      <c r="F100" s="226"/>
      <c r="G100" s="13">
        <v>92</v>
      </c>
      <c r="H100" s="29">
        <v>708234</v>
      </c>
      <c r="I100" s="29">
        <v>204763</v>
      </c>
    </row>
    <row r="101" spans="1:9" ht="12.75" customHeight="1" x14ac:dyDescent="0.2">
      <c r="A101" s="226" t="s">
        <v>129</v>
      </c>
      <c r="B101" s="226"/>
      <c r="C101" s="226"/>
      <c r="D101" s="226"/>
      <c r="E101" s="226"/>
      <c r="F101" s="226"/>
      <c r="G101" s="13">
        <v>93</v>
      </c>
      <c r="H101" s="29">
        <v>243065</v>
      </c>
      <c r="I101" s="29">
        <v>392224</v>
      </c>
    </row>
    <row r="102" spans="1:9" ht="12.75" customHeight="1" x14ac:dyDescent="0.2">
      <c r="A102" s="226" t="s">
        <v>130</v>
      </c>
      <c r="B102" s="226"/>
      <c r="C102" s="226"/>
      <c r="D102" s="226"/>
      <c r="E102" s="226"/>
      <c r="F102" s="226"/>
      <c r="G102" s="13">
        <v>94</v>
      </c>
      <c r="H102" s="29">
        <v>0</v>
      </c>
      <c r="I102" s="29">
        <v>0</v>
      </c>
    </row>
    <row r="103" spans="1:9" ht="12.75" customHeight="1" x14ac:dyDescent="0.2">
      <c r="A103" s="226" t="s">
        <v>131</v>
      </c>
      <c r="B103" s="226"/>
      <c r="C103" s="226"/>
      <c r="D103" s="226"/>
      <c r="E103" s="226"/>
      <c r="F103" s="226"/>
      <c r="G103" s="13">
        <v>95</v>
      </c>
      <c r="H103" s="29">
        <v>0</v>
      </c>
      <c r="I103" s="29">
        <v>0</v>
      </c>
    </row>
    <row r="104" spans="1:9" ht="12.75" customHeight="1" x14ac:dyDescent="0.2">
      <c r="A104" s="226" t="s">
        <v>132</v>
      </c>
      <c r="B104" s="226"/>
      <c r="C104" s="226"/>
      <c r="D104" s="226"/>
      <c r="E104" s="226"/>
      <c r="F104" s="226"/>
      <c r="G104" s="13">
        <v>96</v>
      </c>
      <c r="H104" s="29">
        <v>175673</v>
      </c>
      <c r="I104" s="29">
        <v>215169</v>
      </c>
    </row>
    <row r="105" spans="1:9" ht="12.75" customHeight="1" x14ac:dyDescent="0.2">
      <c r="A105" s="228" t="s">
        <v>396</v>
      </c>
      <c r="B105" s="228"/>
      <c r="C105" s="228"/>
      <c r="D105" s="228"/>
      <c r="E105" s="228"/>
      <c r="F105" s="228"/>
      <c r="G105" s="14">
        <v>97</v>
      </c>
      <c r="H105" s="30">
        <f>SUM(H106:H116)</f>
        <v>94300366</v>
      </c>
      <c r="I105" s="30">
        <f>SUM(I106:I116)</f>
        <v>160542072</v>
      </c>
    </row>
    <row r="106" spans="1:9" ht="12.75" customHeight="1" x14ac:dyDescent="0.2">
      <c r="A106" s="226" t="s">
        <v>133</v>
      </c>
      <c r="B106" s="226"/>
      <c r="C106" s="226"/>
      <c r="D106" s="226"/>
      <c r="E106" s="226"/>
      <c r="F106" s="226"/>
      <c r="G106" s="13">
        <v>98</v>
      </c>
      <c r="H106" s="29">
        <v>0</v>
      </c>
      <c r="I106" s="29">
        <v>0</v>
      </c>
    </row>
    <row r="107" spans="1:9" ht="24.6" customHeight="1" x14ac:dyDescent="0.2">
      <c r="A107" s="226" t="s">
        <v>134</v>
      </c>
      <c r="B107" s="226"/>
      <c r="C107" s="226"/>
      <c r="D107" s="226"/>
      <c r="E107" s="226"/>
      <c r="F107" s="226"/>
      <c r="G107" s="13">
        <v>99</v>
      </c>
      <c r="H107" s="29">
        <v>0</v>
      </c>
      <c r="I107" s="29">
        <v>0</v>
      </c>
    </row>
    <row r="108" spans="1:9" ht="12.75" customHeight="1" x14ac:dyDescent="0.2">
      <c r="A108" s="226" t="s">
        <v>135</v>
      </c>
      <c r="B108" s="226"/>
      <c r="C108" s="226"/>
      <c r="D108" s="226"/>
      <c r="E108" s="226"/>
      <c r="F108" s="226"/>
      <c r="G108" s="13">
        <v>100</v>
      </c>
      <c r="H108" s="29">
        <v>0</v>
      </c>
      <c r="I108" s="29">
        <v>0</v>
      </c>
    </row>
    <row r="109" spans="1:9" ht="21.6" customHeight="1" x14ac:dyDescent="0.2">
      <c r="A109" s="226" t="s">
        <v>136</v>
      </c>
      <c r="B109" s="226"/>
      <c r="C109" s="226"/>
      <c r="D109" s="226"/>
      <c r="E109" s="226"/>
      <c r="F109" s="226"/>
      <c r="G109" s="13">
        <v>101</v>
      </c>
      <c r="H109" s="29">
        <v>0</v>
      </c>
      <c r="I109" s="29">
        <v>0</v>
      </c>
    </row>
    <row r="110" spans="1:9" ht="12.75" customHeight="1" x14ac:dyDescent="0.2">
      <c r="A110" s="226" t="s">
        <v>137</v>
      </c>
      <c r="B110" s="226"/>
      <c r="C110" s="226"/>
      <c r="D110" s="226"/>
      <c r="E110" s="226"/>
      <c r="F110" s="226"/>
      <c r="G110" s="13">
        <v>102</v>
      </c>
      <c r="H110" s="29">
        <v>11124177</v>
      </c>
      <c r="I110" s="29">
        <v>6776315</v>
      </c>
    </row>
    <row r="111" spans="1:9" ht="12.75" customHeight="1" x14ac:dyDescent="0.2">
      <c r="A111" s="226" t="s">
        <v>138</v>
      </c>
      <c r="B111" s="226"/>
      <c r="C111" s="226"/>
      <c r="D111" s="226"/>
      <c r="E111" s="226"/>
      <c r="F111" s="226"/>
      <c r="G111" s="13">
        <v>103</v>
      </c>
      <c r="H111" s="29">
        <f>22594211+2797539</f>
        <v>25391750</v>
      </c>
      <c r="I111" s="29">
        <v>89944372</v>
      </c>
    </row>
    <row r="112" spans="1:9" ht="12.75" customHeight="1" x14ac:dyDescent="0.2">
      <c r="A112" s="226" t="s">
        <v>139</v>
      </c>
      <c r="B112" s="226"/>
      <c r="C112" s="226"/>
      <c r="D112" s="226"/>
      <c r="E112" s="226"/>
      <c r="F112" s="226"/>
      <c r="G112" s="13">
        <v>104</v>
      </c>
      <c r="H112" s="29">
        <v>0</v>
      </c>
      <c r="I112" s="29">
        <v>0</v>
      </c>
    </row>
    <row r="113" spans="1:9" ht="12.75" customHeight="1" x14ac:dyDescent="0.2">
      <c r="A113" s="226" t="s">
        <v>140</v>
      </c>
      <c r="B113" s="226"/>
      <c r="C113" s="226"/>
      <c r="D113" s="226"/>
      <c r="E113" s="226"/>
      <c r="F113" s="226"/>
      <c r="G113" s="13">
        <v>105</v>
      </c>
      <c r="H113" s="29">
        <v>0</v>
      </c>
      <c r="I113" s="29">
        <v>0</v>
      </c>
    </row>
    <row r="114" spans="1:9" ht="12.75" customHeight="1" x14ac:dyDescent="0.2">
      <c r="A114" s="226" t="s">
        <v>141</v>
      </c>
      <c r="B114" s="226"/>
      <c r="C114" s="226"/>
      <c r="D114" s="226"/>
      <c r="E114" s="226"/>
      <c r="F114" s="226"/>
      <c r="G114" s="13">
        <v>106</v>
      </c>
      <c r="H114" s="29">
        <v>40000000</v>
      </c>
      <c r="I114" s="29">
        <v>40000000</v>
      </c>
    </row>
    <row r="115" spans="1:9" ht="12.75" customHeight="1" x14ac:dyDescent="0.2">
      <c r="A115" s="226" t="s">
        <v>142</v>
      </c>
      <c r="B115" s="226"/>
      <c r="C115" s="226"/>
      <c r="D115" s="226"/>
      <c r="E115" s="226"/>
      <c r="F115" s="226"/>
      <c r="G115" s="13">
        <v>107</v>
      </c>
      <c r="H115" s="29">
        <f>17310248-2797539</f>
        <v>14512709</v>
      </c>
      <c r="I115" s="29">
        <v>21460982</v>
      </c>
    </row>
    <row r="116" spans="1:9" ht="12.75" customHeight="1" x14ac:dyDescent="0.2">
      <c r="A116" s="226" t="s">
        <v>143</v>
      </c>
      <c r="B116" s="226"/>
      <c r="C116" s="226"/>
      <c r="D116" s="226"/>
      <c r="E116" s="226"/>
      <c r="F116" s="226"/>
      <c r="G116" s="13">
        <v>108</v>
      </c>
      <c r="H116" s="29">
        <v>3271730</v>
      </c>
      <c r="I116" s="29">
        <v>2360403</v>
      </c>
    </row>
    <row r="117" spans="1:9" ht="12.75" customHeight="1" x14ac:dyDescent="0.2">
      <c r="A117" s="228" t="s">
        <v>397</v>
      </c>
      <c r="B117" s="228"/>
      <c r="C117" s="228"/>
      <c r="D117" s="228"/>
      <c r="E117" s="228"/>
      <c r="F117" s="228"/>
      <c r="G117" s="14">
        <v>109</v>
      </c>
      <c r="H117" s="30">
        <f>SUM(H118:H131)</f>
        <v>75706925</v>
      </c>
      <c r="I117" s="30">
        <f>SUM(I118:I131)</f>
        <v>149799641</v>
      </c>
    </row>
    <row r="118" spans="1:9" ht="12.75" customHeight="1" x14ac:dyDescent="0.2">
      <c r="A118" s="226" t="s">
        <v>144</v>
      </c>
      <c r="B118" s="226"/>
      <c r="C118" s="226"/>
      <c r="D118" s="226"/>
      <c r="E118" s="226"/>
      <c r="F118" s="226"/>
      <c r="G118" s="13">
        <v>110</v>
      </c>
      <c r="H118" s="29">
        <v>0</v>
      </c>
      <c r="I118" s="29">
        <v>0</v>
      </c>
    </row>
    <row r="119" spans="1:9" ht="22.35" customHeight="1" x14ac:dyDescent="0.2">
      <c r="A119" s="226" t="s">
        <v>145</v>
      </c>
      <c r="B119" s="226"/>
      <c r="C119" s="226"/>
      <c r="D119" s="226"/>
      <c r="E119" s="226"/>
      <c r="F119" s="226"/>
      <c r="G119" s="13">
        <v>111</v>
      </c>
      <c r="H119" s="29">
        <v>0</v>
      </c>
      <c r="I119" s="29">
        <v>0</v>
      </c>
    </row>
    <row r="120" spans="1:9" ht="12.75" customHeight="1" x14ac:dyDescent="0.2">
      <c r="A120" s="226" t="s">
        <v>146</v>
      </c>
      <c r="B120" s="226"/>
      <c r="C120" s="226"/>
      <c r="D120" s="226"/>
      <c r="E120" s="226"/>
      <c r="F120" s="226"/>
      <c r="G120" s="13">
        <v>112</v>
      </c>
      <c r="H120" s="29">
        <v>0</v>
      </c>
      <c r="I120" s="29">
        <v>0</v>
      </c>
    </row>
    <row r="121" spans="1:9" ht="23.45" customHeight="1" x14ac:dyDescent="0.2">
      <c r="A121" s="226" t="s">
        <v>147</v>
      </c>
      <c r="B121" s="226"/>
      <c r="C121" s="226"/>
      <c r="D121" s="226"/>
      <c r="E121" s="226"/>
      <c r="F121" s="226"/>
      <c r="G121" s="13">
        <v>113</v>
      </c>
      <c r="H121" s="29">
        <v>0</v>
      </c>
      <c r="I121" s="29">
        <v>0</v>
      </c>
    </row>
    <row r="122" spans="1:9" ht="12.75" customHeight="1" x14ac:dyDescent="0.2">
      <c r="A122" s="226" t="s">
        <v>148</v>
      </c>
      <c r="B122" s="226"/>
      <c r="C122" s="226"/>
      <c r="D122" s="226"/>
      <c r="E122" s="226"/>
      <c r="F122" s="226"/>
      <c r="G122" s="13">
        <v>114</v>
      </c>
      <c r="H122" s="29">
        <v>0</v>
      </c>
      <c r="I122" s="29">
        <v>730938</v>
      </c>
    </row>
    <row r="123" spans="1:9" ht="12.75" customHeight="1" x14ac:dyDescent="0.2">
      <c r="A123" s="226" t="s">
        <v>149</v>
      </c>
      <c r="B123" s="226"/>
      <c r="C123" s="226"/>
      <c r="D123" s="226"/>
      <c r="E123" s="226"/>
      <c r="F123" s="226"/>
      <c r="G123" s="13">
        <v>115</v>
      </c>
      <c r="H123" s="29">
        <f>29022296-708333+3253398</f>
        <v>31567361</v>
      </c>
      <c r="I123" s="29">
        <v>70868338</v>
      </c>
    </row>
    <row r="124" spans="1:9" ht="12.75" customHeight="1" x14ac:dyDescent="0.2">
      <c r="A124" s="226" t="s">
        <v>150</v>
      </c>
      <c r="B124" s="226"/>
      <c r="C124" s="226"/>
      <c r="D124" s="226"/>
      <c r="E124" s="226"/>
      <c r="F124" s="226"/>
      <c r="G124" s="13">
        <v>116</v>
      </c>
      <c r="H124" s="29">
        <v>0</v>
      </c>
      <c r="I124" s="29">
        <v>629853</v>
      </c>
    </row>
    <row r="125" spans="1:9" ht="12.75" customHeight="1" x14ac:dyDescent="0.2">
      <c r="A125" s="226" t="s">
        <v>151</v>
      </c>
      <c r="B125" s="226"/>
      <c r="C125" s="226"/>
      <c r="D125" s="226"/>
      <c r="E125" s="226"/>
      <c r="F125" s="226"/>
      <c r="G125" s="13">
        <v>117</v>
      </c>
      <c r="H125" s="29">
        <v>12236813</v>
      </c>
      <c r="I125" s="29">
        <v>37245637</v>
      </c>
    </row>
    <row r="126" spans="1:9" x14ac:dyDescent="0.2">
      <c r="A126" s="226" t="s">
        <v>152</v>
      </c>
      <c r="B126" s="226"/>
      <c r="C126" s="226"/>
      <c r="D126" s="226"/>
      <c r="E126" s="226"/>
      <c r="F126" s="226"/>
      <c r="G126" s="13">
        <v>118</v>
      </c>
      <c r="H126" s="29">
        <v>708333</v>
      </c>
      <c r="I126" s="29">
        <v>708333</v>
      </c>
    </row>
    <row r="127" spans="1:9" x14ac:dyDescent="0.2">
      <c r="A127" s="226" t="s">
        <v>153</v>
      </c>
      <c r="B127" s="226"/>
      <c r="C127" s="226"/>
      <c r="D127" s="226"/>
      <c r="E127" s="226"/>
      <c r="F127" s="226"/>
      <c r="G127" s="13">
        <v>119</v>
      </c>
      <c r="H127" s="29">
        <v>18983420</v>
      </c>
      <c r="I127" s="29">
        <v>22969569</v>
      </c>
    </row>
    <row r="128" spans="1:9" x14ac:dyDescent="0.2">
      <c r="A128" s="226" t="s">
        <v>154</v>
      </c>
      <c r="B128" s="226"/>
      <c r="C128" s="226"/>
      <c r="D128" s="226"/>
      <c r="E128" s="226"/>
      <c r="F128" s="226"/>
      <c r="G128" s="13">
        <v>120</v>
      </c>
      <c r="H128" s="29">
        <v>6345965</v>
      </c>
      <c r="I128" s="29">
        <v>5757659</v>
      </c>
    </row>
    <row r="129" spans="1:9" x14ac:dyDescent="0.2">
      <c r="A129" s="226" t="s">
        <v>155</v>
      </c>
      <c r="B129" s="226"/>
      <c r="C129" s="226"/>
      <c r="D129" s="226"/>
      <c r="E129" s="226"/>
      <c r="F129" s="226"/>
      <c r="G129" s="13">
        <v>121</v>
      </c>
      <c r="H129" s="29">
        <v>0</v>
      </c>
      <c r="I129" s="29">
        <v>0</v>
      </c>
    </row>
    <row r="130" spans="1:9" x14ac:dyDescent="0.2">
      <c r="A130" s="226" t="s">
        <v>156</v>
      </c>
      <c r="B130" s="226"/>
      <c r="C130" s="226"/>
      <c r="D130" s="226"/>
      <c r="E130" s="226"/>
      <c r="F130" s="226"/>
      <c r="G130" s="13">
        <v>122</v>
      </c>
      <c r="H130" s="29">
        <v>0</v>
      </c>
      <c r="I130" s="29">
        <v>1086975</v>
      </c>
    </row>
    <row r="131" spans="1:9" x14ac:dyDescent="0.2">
      <c r="A131" s="226" t="s">
        <v>157</v>
      </c>
      <c r="B131" s="226"/>
      <c r="C131" s="226"/>
      <c r="D131" s="226"/>
      <c r="E131" s="226"/>
      <c r="F131" s="226"/>
      <c r="G131" s="13">
        <v>123</v>
      </c>
      <c r="H131" s="29">
        <f>9118431-3253398</f>
        <v>5865033</v>
      </c>
      <c r="I131" s="29">
        <f>9316348+485991</f>
        <v>9802339</v>
      </c>
    </row>
    <row r="132" spans="1:9" ht="22.35" customHeight="1" x14ac:dyDescent="0.2">
      <c r="A132" s="242" t="s">
        <v>158</v>
      </c>
      <c r="B132" s="242"/>
      <c r="C132" s="242"/>
      <c r="D132" s="242"/>
      <c r="E132" s="242"/>
      <c r="F132" s="242"/>
      <c r="G132" s="13">
        <v>124</v>
      </c>
      <c r="H132" s="29">
        <v>10182493</v>
      </c>
      <c r="I132" s="29">
        <v>16539459</v>
      </c>
    </row>
    <row r="133" spans="1:9" x14ac:dyDescent="0.2">
      <c r="A133" s="228" t="s">
        <v>398</v>
      </c>
      <c r="B133" s="228"/>
      <c r="C133" s="228"/>
      <c r="D133" s="228"/>
      <c r="E133" s="228"/>
      <c r="F133" s="228"/>
      <c r="G133" s="14">
        <v>125</v>
      </c>
      <c r="H133" s="30">
        <f>H75+H98+H105+H117+H132</f>
        <v>241429578</v>
      </c>
      <c r="I133" s="30">
        <f>I75+I98+I105+I117+I132</f>
        <v>486286923</v>
      </c>
    </row>
    <row r="134" spans="1:9" x14ac:dyDescent="0.2">
      <c r="A134" s="242" t="s">
        <v>159</v>
      </c>
      <c r="B134" s="242"/>
      <c r="C134" s="242"/>
      <c r="D134" s="242"/>
      <c r="E134" s="242"/>
      <c r="F134" s="242"/>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headerFooter>
    <oddHeader>&amp;L&amp;"Calibri"&amp;10&amp;KFF0000 This document / e-mail is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33" zoomScaleNormal="100" zoomScaleSheetLayoutView="100" workbookViewId="0">
      <selection activeCell="K55" sqref="K55"/>
    </sheetView>
  </sheetViews>
  <sheetFormatPr defaultRowHeight="12.75" x14ac:dyDescent="0.2"/>
  <cols>
    <col min="1" max="7" width="9.140625" style="1"/>
    <col min="8" max="11" width="14.5703125" style="32" customWidth="1"/>
    <col min="12" max="263" width="9.140625" style="1"/>
    <col min="264" max="264" width="9.85546875" style="1" bestFit="1" customWidth="1"/>
    <col min="265" max="265" width="11.5703125" style="1" bestFit="1" customWidth="1"/>
    <col min="266" max="519" width="9.140625" style="1"/>
    <col min="520" max="520" width="9.85546875" style="1" bestFit="1" customWidth="1"/>
    <col min="521" max="521" width="11.5703125" style="1" bestFit="1" customWidth="1"/>
    <col min="522" max="775" width="9.140625" style="1"/>
    <col min="776" max="776" width="9.85546875" style="1" bestFit="1" customWidth="1"/>
    <col min="777" max="777" width="11.5703125" style="1" bestFit="1" customWidth="1"/>
    <col min="778" max="1031" width="9.140625" style="1"/>
    <col min="1032" max="1032" width="9.85546875" style="1" bestFit="1" customWidth="1"/>
    <col min="1033" max="1033" width="11.5703125" style="1" bestFit="1" customWidth="1"/>
    <col min="1034" max="1287" width="9.140625" style="1"/>
    <col min="1288" max="1288" width="9.85546875" style="1" bestFit="1" customWidth="1"/>
    <col min="1289" max="1289" width="11.5703125" style="1" bestFit="1" customWidth="1"/>
    <col min="1290" max="1543" width="9.140625" style="1"/>
    <col min="1544" max="1544" width="9.85546875" style="1" bestFit="1" customWidth="1"/>
    <col min="1545" max="1545" width="11.5703125" style="1" bestFit="1" customWidth="1"/>
    <col min="1546" max="1799" width="9.140625" style="1"/>
    <col min="1800" max="1800" width="9.85546875" style="1" bestFit="1" customWidth="1"/>
    <col min="1801" max="1801" width="11.5703125" style="1" bestFit="1" customWidth="1"/>
    <col min="1802" max="2055" width="9.140625" style="1"/>
    <col min="2056" max="2056" width="9.85546875" style="1" bestFit="1" customWidth="1"/>
    <col min="2057" max="2057" width="11.5703125" style="1" bestFit="1" customWidth="1"/>
    <col min="2058" max="2311" width="9.140625" style="1"/>
    <col min="2312" max="2312" width="9.85546875" style="1" bestFit="1" customWidth="1"/>
    <col min="2313" max="2313" width="11.5703125" style="1" bestFit="1" customWidth="1"/>
    <col min="2314" max="2567" width="9.140625" style="1"/>
    <col min="2568" max="2568" width="9.85546875" style="1" bestFit="1" customWidth="1"/>
    <col min="2569" max="2569" width="11.5703125" style="1" bestFit="1" customWidth="1"/>
    <col min="2570" max="2823" width="9.140625" style="1"/>
    <col min="2824" max="2824" width="9.85546875" style="1" bestFit="1" customWidth="1"/>
    <col min="2825" max="2825" width="11.5703125" style="1" bestFit="1" customWidth="1"/>
    <col min="2826" max="3079" width="9.140625" style="1"/>
    <col min="3080" max="3080" width="9.85546875" style="1" bestFit="1" customWidth="1"/>
    <col min="3081" max="3081" width="11.5703125" style="1" bestFit="1" customWidth="1"/>
    <col min="3082" max="3335" width="9.140625" style="1"/>
    <col min="3336" max="3336" width="9.85546875" style="1" bestFit="1" customWidth="1"/>
    <col min="3337" max="3337" width="11.5703125" style="1" bestFit="1" customWidth="1"/>
    <col min="3338" max="3591" width="9.140625" style="1"/>
    <col min="3592" max="3592" width="9.85546875" style="1" bestFit="1" customWidth="1"/>
    <col min="3593" max="3593" width="11.5703125" style="1" bestFit="1" customWidth="1"/>
    <col min="3594" max="3847" width="9.140625" style="1"/>
    <col min="3848" max="3848" width="9.85546875" style="1" bestFit="1" customWidth="1"/>
    <col min="3849" max="3849" width="11.5703125" style="1" bestFit="1" customWidth="1"/>
    <col min="3850" max="4103" width="9.140625" style="1"/>
    <col min="4104" max="4104" width="9.85546875" style="1" bestFit="1" customWidth="1"/>
    <col min="4105" max="4105" width="11.5703125" style="1" bestFit="1" customWidth="1"/>
    <col min="4106" max="4359" width="9.140625" style="1"/>
    <col min="4360" max="4360" width="9.85546875" style="1" bestFit="1" customWidth="1"/>
    <col min="4361" max="4361" width="11.5703125" style="1" bestFit="1" customWidth="1"/>
    <col min="4362" max="4615" width="9.140625" style="1"/>
    <col min="4616" max="4616" width="9.85546875" style="1" bestFit="1" customWidth="1"/>
    <col min="4617" max="4617" width="11.5703125" style="1" bestFit="1" customWidth="1"/>
    <col min="4618" max="4871" width="9.140625" style="1"/>
    <col min="4872" max="4872" width="9.85546875" style="1" bestFit="1" customWidth="1"/>
    <col min="4873" max="4873" width="11.5703125" style="1" bestFit="1" customWidth="1"/>
    <col min="4874" max="5127" width="9.140625" style="1"/>
    <col min="5128" max="5128" width="9.85546875" style="1" bestFit="1" customWidth="1"/>
    <col min="5129" max="5129" width="11.5703125" style="1" bestFit="1" customWidth="1"/>
    <col min="5130" max="5383" width="9.140625" style="1"/>
    <col min="5384" max="5384" width="9.85546875" style="1" bestFit="1" customWidth="1"/>
    <col min="5385" max="5385" width="11.5703125" style="1" bestFit="1" customWidth="1"/>
    <col min="5386" max="5639" width="9.140625" style="1"/>
    <col min="5640" max="5640" width="9.85546875" style="1" bestFit="1" customWidth="1"/>
    <col min="5641" max="5641" width="11.5703125" style="1" bestFit="1" customWidth="1"/>
    <col min="5642" max="5895" width="9.140625" style="1"/>
    <col min="5896" max="5896" width="9.85546875" style="1" bestFit="1" customWidth="1"/>
    <col min="5897" max="5897" width="11.5703125" style="1" bestFit="1" customWidth="1"/>
    <col min="5898" max="6151" width="9.140625" style="1"/>
    <col min="6152" max="6152" width="9.85546875" style="1" bestFit="1" customWidth="1"/>
    <col min="6153" max="6153" width="11.5703125" style="1" bestFit="1" customWidth="1"/>
    <col min="6154" max="6407" width="9.140625" style="1"/>
    <col min="6408" max="6408" width="9.85546875" style="1" bestFit="1" customWidth="1"/>
    <col min="6409" max="6409" width="11.5703125" style="1" bestFit="1" customWidth="1"/>
    <col min="6410" max="6663" width="9.140625" style="1"/>
    <col min="6664" max="6664" width="9.85546875" style="1" bestFit="1" customWidth="1"/>
    <col min="6665" max="6665" width="11.5703125" style="1" bestFit="1" customWidth="1"/>
    <col min="6666" max="6919" width="9.140625" style="1"/>
    <col min="6920" max="6920" width="9.85546875" style="1" bestFit="1" customWidth="1"/>
    <col min="6921" max="6921" width="11.5703125" style="1" bestFit="1" customWidth="1"/>
    <col min="6922" max="7175" width="9.140625" style="1"/>
    <col min="7176" max="7176" width="9.85546875" style="1" bestFit="1" customWidth="1"/>
    <col min="7177" max="7177" width="11.5703125" style="1" bestFit="1" customWidth="1"/>
    <col min="7178" max="7431" width="9.140625" style="1"/>
    <col min="7432" max="7432" width="9.85546875" style="1" bestFit="1" customWidth="1"/>
    <col min="7433" max="7433" width="11.5703125" style="1" bestFit="1" customWidth="1"/>
    <col min="7434" max="7687" width="9.140625" style="1"/>
    <col min="7688" max="7688" width="9.85546875" style="1" bestFit="1" customWidth="1"/>
    <col min="7689" max="7689" width="11.5703125" style="1" bestFit="1" customWidth="1"/>
    <col min="7690" max="7943" width="9.140625" style="1"/>
    <col min="7944" max="7944" width="9.85546875" style="1" bestFit="1" customWidth="1"/>
    <col min="7945" max="7945" width="11.5703125" style="1" bestFit="1" customWidth="1"/>
    <col min="7946" max="8199" width="9.140625" style="1"/>
    <col min="8200" max="8200" width="9.85546875" style="1" bestFit="1" customWidth="1"/>
    <col min="8201" max="8201" width="11.5703125" style="1" bestFit="1" customWidth="1"/>
    <col min="8202" max="8455" width="9.140625" style="1"/>
    <col min="8456" max="8456" width="9.85546875" style="1" bestFit="1" customWidth="1"/>
    <col min="8457" max="8457" width="11.5703125" style="1" bestFit="1" customWidth="1"/>
    <col min="8458" max="8711" width="9.140625" style="1"/>
    <col min="8712" max="8712" width="9.85546875" style="1" bestFit="1" customWidth="1"/>
    <col min="8713" max="8713" width="11.5703125" style="1" bestFit="1" customWidth="1"/>
    <col min="8714" max="8967" width="9.140625" style="1"/>
    <col min="8968" max="8968" width="9.85546875" style="1" bestFit="1" customWidth="1"/>
    <col min="8969" max="8969" width="11.5703125" style="1" bestFit="1" customWidth="1"/>
    <col min="8970" max="9223" width="9.140625" style="1"/>
    <col min="9224" max="9224" width="9.85546875" style="1" bestFit="1" customWidth="1"/>
    <col min="9225" max="9225" width="11.5703125" style="1" bestFit="1" customWidth="1"/>
    <col min="9226" max="9479" width="9.140625" style="1"/>
    <col min="9480" max="9480" width="9.85546875" style="1" bestFit="1" customWidth="1"/>
    <col min="9481" max="9481" width="11.5703125" style="1" bestFit="1" customWidth="1"/>
    <col min="9482" max="9735" width="9.140625" style="1"/>
    <col min="9736" max="9736" width="9.85546875" style="1" bestFit="1" customWidth="1"/>
    <col min="9737" max="9737" width="11.5703125" style="1" bestFit="1" customWidth="1"/>
    <col min="9738" max="9991" width="9.140625" style="1"/>
    <col min="9992" max="9992" width="9.85546875" style="1" bestFit="1" customWidth="1"/>
    <col min="9993" max="9993" width="11.5703125" style="1" bestFit="1" customWidth="1"/>
    <col min="9994" max="10247" width="9.140625" style="1"/>
    <col min="10248" max="10248" width="9.85546875" style="1" bestFit="1" customWidth="1"/>
    <col min="10249" max="10249" width="11.5703125" style="1" bestFit="1" customWidth="1"/>
    <col min="10250" max="10503" width="9.140625" style="1"/>
    <col min="10504" max="10504" width="9.85546875" style="1" bestFit="1" customWidth="1"/>
    <col min="10505" max="10505" width="11.5703125" style="1" bestFit="1" customWidth="1"/>
    <col min="10506" max="10759" width="9.140625" style="1"/>
    <col min="10760" max="10760" width="9.85546875" style="1" bestFit="1" customWidth="1"/>
    <col min="10761" max="10761" width="11.5703125" style="1" bestFit="1" customWidth="1"/>
    <col min="10762" max="11015" width="9.140625" style="1"/>
    <col min="11016" max="11016" width="9.85546875" style="1" bestFit="1" customWidth="1"/>
    <col min="11017" max="11017" width="11.5703125" style="1" bestFit="1" customWidth="1"/>
    <col min="11018" max="11271" width="9.140625" style="1"/>
    <col min="11272" max="11272" width="9.85546875" style="1" bestFit="1" customWidth="1"/>
    <col min="11273" max="11273" width="11.5703125" style="1" bestFit="1" customWidth="1"/>
    <col min="11274" max="11527" width="9.140625" style="1"/>
    <col min="11528" max="11528" width="9.85546875" style="1" bestFit="1" customWidth="1"/>
    <col min="11529" max="11529" width="11.5703125" style="1" bestFit="1" customWidth="1"/>
    <col min="11530" max="11783" width="9.140625" style="1"/>
    <col min="11784" max="11784" width="9.85546875" style="1" bestFit="1" customWidth="1"/>
    <col min="11785" max="11785" width="11.5703125" style="1" bestFit="1" customWidth="1"/>
    <col min="11786" max="12039" width="9.140625" style="1"/>
    <col min="12040" max="12040" width="9.85546875" style="1" bestFit="1" customWidth="1"/>
    <col min="12041" max="12041" width="11.5703125" style="1" bestFit="1" customWidth="1"/>
    <col min="12042" max="12295" width="9.140625" style="1"/>
    <col min="12296" max="12296" width="9.85546875" style="1" bestFit="1" customWidth="1"/>
    <col min="12297" max="12297" width="11.5703125" style="1" bestFit="1" customWidth="1"/>
    <col min="12298" max="12551" width="9.140625" style="1"/>
    <col min="12552" max="12552" width="9.85546875" style="1" bestFit="1" customWidth="1"/>
    <col min="12553" max="12553" width="11.5703125" style="1" bestFit="1" customWidth="1"/>
    <col min="12554" max="12807" width="9.140625" style="1"/>
    <col min="12808" max="12808" width="9.85546875" style="1" bestFit="1" customWidth="1"/>
    <col min="12809" max="12809" width="11.5703125" style="1" bestFit="1" customWidth="1"/>
    <col min="12810" max="13063" width="9.140625" style="1"/>
    <col min="13064" max="13064" width="9.85546875" style="1" bestFit="1" customWidth="1"/>
    <col min="13065" max="13065" width="11.5703125" style="1" bestFit="1" customWidth="1"/>
    <col min="13066" max="13319" width="9.140625" style="1"/>
    <col min="13320" max="13320" width="9.85546875" style="1" bestFit="1" customWidth="1"/>
    <col min="13321" max="13321" width="11.5703125" style="1" bestFit="1" customWidth="1"/>
    <col min="13322" max="13575" width="9.140625" style="1"/>
    <col min="13576" max="13576" width="9.85546875" style="1" bestFit="1" customWidth="1"/>
    <col min="13577" max="13577" width="11.5703125" style="1" bestFit="1" customWidth="1"/>
    <col min="13578" max="13831" width="9.140625" style="1"/>
    <col min="13832" max="13832" width="9.85546875" style="1" bestFit="1" customWidth="1"/>
    <col min="13833" max="13833" width="11.5703125" style="1" bestFit="1" customWidth="1"/>
    <col min="13834" max="14087" width="9.140625" style="1"/>
    <col min="14088" max="14088" width="9.85546875" style="1" bestFit="1" customWidth="1"/>
    <col min="14089" max="14089" width="11.5703125" style="1" bestFit="1" customWidth="1"/>
    <col min="14090" max="14343" width="9.140625" style="1"/>
    <col min="14344" max="14344" width="9.85546875" style="1" bestFit="1" customWidth="1"/>
    <col min="14345" max="14345" width="11.5703125" style="1" bestFit="1" customWidth="1"/>
    <col min="14346" max="14599" width="9.140625" style="1"/>
    <col min="14600" max="14600" width="9.85546875" style="1" bestFit="1" customWidth="1"/>
    <col min="14601" max="14601" width="11.5703125" style="1" bestFit="1" customWidth="1"/>
    <col min="14602" max="14855" width="9.140625" style="1"/>
    <col min="14856" max="14856" width="9.85546875" style="1" bestFit="1" customWidth="1"/>
    <col min="14857" max="14857" width="11.5703125" style="1" bestFit="1" customWidth="1"/>
    <col min="14858" max="15111" width="9.140625" style="1"/>
    <col min="15112" max="15112" width="9.85546875" style="1" bestFit="1" customWidth="1"/>
    <col min="15113" max="15113" width="11.5703125" style="1" bestFit="1" customWidth="1"/>
    <col min="15114" max="15367" width="9.140625" style="1"/>
    <col min="15368" max="15368" width="9.85546875" style="1" bestFit="1" customWidth="1"/>
    <col min="15369" max="15369" width="11.5703125" style="1" bestFit="1" customWidth="1"/>
    <col min="15370" max="15623" width="9.140625" style="1"/>
    <col min="15624" max="15624" width="9.85546875" style="1" bestFit="1" customWidth="1"/>
    <col min="15625" max="15625" width="11.5703125" style="1" bestFit="1" customWidth="1"/>
    <col min="15626" max="15879" width="9.140625" style="1"/>
    <col min="15880" max="15880" width="9.85546875" style="1" bestFit="1" customWidth="1"/>
    <col min="15881" max="15881" width="11.5703125" style="1" bestFit="1" customWidth="1"/>
    <col min="15882" max="16135" width="9.140625" style="1"/>
    <col min="16136" max="16136" width="9.85546875" style="1" bestFit="1" customWidth="1"/>
    <col min="16137" max="16137" width="11.5703125" style="1" bestFit="1" customWidth="1"/>
    <col min="16138" max="16384" width="9.140625" style="1"/>
  </cols>
  <sheetData>
    <row r="1" spans="1:11" x14ac:dyDescent="0.2">
      <c r="A1" s="267" t="s">
        <v>160</v>
      </c>
      <c r="B1" s="230"/>
      <c r="C1" s="230"/>
      <c r="D1" s="230"/>
      <c r="E1" s="230"/>
      <c r="F1" s="230"/>
      <c r="G1" s="230"/>
      <c r="H1" s="230"/>
      <c r="I1" s="230"/>
    </row>
    <row r="2" spans="1:11" x14ac:dyDescent="0.2">
      <c r="A2" s="266" t="s">
        <v>675</v>
      </c>
      <c r="B2" s="232"/>
      <c r="C2" s="232"/>
      <c r="D2" s="232"/>
      <c r="E2" s="232"/>
      <c r="F2" s="232"/>
      <c r="G2" s="232"/>
      <c r="H2" s="232"/>
      <c r="I2" s="232"/>
      <c r="J2" s="108"/>
      <c r="K2" s="108"/>
    </row>
    <row r="3" spans="1:11" x14ac:dyDescent="0.2">
      <c r="A3" s="253" t="s">
        <v>497</v>
      </c>
      <c r="B3" s="254"/>
      <c r="C3" s="254"/>
      <c r="D3" s="254"/>
      <c r="E3" s="254"/>
      <c r="F3" s="254"/>
      <c r="G3" s="254"/>
      <c r="H3" s="254"/>
      <c r="I3" s="254"/>
      <c r="J3" s="255"/>
      <c r="K3" s="255"/>
    </row>
    <row r="4" spans="1:11" x14ac:dyDescent="0.2">
      <c r="A4" s="256" t="s">
        <v>656</v>
      </c>
      <c r="B4" s="257"/>
      <c r="C4" s="257"/>
      <c r="D4" s="257"/>
      <c r="E4" s="257"/>
      <c r="F4" s="257"/>
      <c r="G4" s="257"/>
      <c r="H4" s="257"/>
      <c r="I4" s="257"/>
      <c r="J4" s="258"/>
      <c r="K4" s="258"/>
    </row>
    <row r="5" spans="1:11" ht="22.35" customHeight="1" x14ac:dyDescent="0.2">
      <c r="A5" s="250" t="s">
        <v>161</v>
      </c>
      <c r="B5" s="240"/>
      <c r="C5" s="240"/>
      <c r="D5" s="240"/>
      <c r="E5" s="240"/>
      <c r="F5" s="240"/>
      <c r="G5" s="250" t="s">
        <v>162</v>
      </c>
      <c r="H5" s="251" t="s">
        <v>163</v>
      </c>
      <c r="I5" s="252"/>
      <c r="J5" s="251" t="s">
        <v>164</v>
      </c>
      <c r="K5" s="252"/>
    </row>
    <row r="6" spans="1:11" x14ac:dyDescent="0.2">
      <c r="A6" s="240"/>
      <c r="B6" s="240"/>
      <c r="C6" s="240"/>
      <c r="D6" s="240"/>
      <c r="E6" s="240"/>
      <c r="F6" s="240"/>
      <c r="G6" s="240"/>
      <c r="H6" s="16" t="s">
        <v>165</v>
      </c>
      <c r="I6" s="16" t="s">
        <v>166</v>
      </c>
      <c r="J6" s="16" t="s">
        <v>167</v>
      </c>
      <c r="K6" s="16" t="s">
        <v>168</v>
      </c>
    </row>
    <row r="7" spans="1:11" x14ac:dyDescent="0.2">
      <c r="A7" s="261">
        <v>1</v>
      </c>
      <c r="B7" s="238"/>
      <c r="C7" s="238"/>
      <c r="D7" s="238"/>
      <c r="E7" s="238"/>
      <c r="F7" s="238"/>
      <c r="G7" s="15">
        <v>2</v>
      </c>
      <c r="H7" s="16">
        <v>3</v>
      </c>
      <c r="I7" s="16">
        <v>4</v>
      </c>
      <c r="J7" s="16">
        <v>5</v>
      </c>
      <c r="K7" s="16">
        <v>6</v>
      </c>
    </row>
    <row r="8" spans="1:11" x14ac:dyDescent="0.2">
      <c r="A8" s="262" t="s">
        <v>399</v>
      </c>
      <c r="B8" s="263"/>
      <c r="C8" s="263"/>
      <c r="D8" s="263"/>
      <c r="E8" s="263"/>
      <c r="F8" s="263"/>
      <c r="G8" s="14">
        <v>1</v>
      </c>
      <c r="H8" s="109">
        <f>SUM(H9:H13)</f>
        <v>292887145</v>
      </c>
      <c r="I8" s="109">
        <f>SUM(I9:I13)</f>
        <v>75351415</v>
      </c>
      <c r="J8" s="109">
        <f>SUM(J9:J13)</f>
        <v>374991910</v>
      </c>
      <c r="K8" s="109">
        <f>SUM(K9:K13)</f>
        <v>110473872</v>
      </c>
    </row>
    <row r="9" spans="1:11" x14ac:dyDescent="0.2">
      <c r="A9" s="226" t="s">
        <v>169</v>
      </c>
      <c r="B9" s="226"/>
      <c r="C9" s="226"/>
      <c r="D9" s="226"/>
      <c r="E9" s="226"/>
      <c r="F9" s="226"/>
      <c r="G9" s="13">
        <v>2</v>
      </c>
      <c r="H9" s="29">
        <v>0</v>
      </c>
      <c r="I9" s="29">
        <v>0</v>
      </c>
      <c r="J9" s="29">
        <v>0</v>
      </c>
      <c r="K9" s="29">
        <v>0</v>
      </c>
    </row>
    <row r="10" spans="1:11" x14ac:dyDescent="0.2">
      <c r="A10" s="226" t="s">
        <v>170</v>
      </c>
      <c r="B10" s="226"/>
      <c r="C10" s="226"/>
      <c r="D10" s="226"/>
      <c r="E10" s="226"/>
      <c r="F10" s="226"/>
      <c r="G10" s="13">
        <v>3</v>
      </c>
      <c r="H10" s="29">
        <v>285351785</v>
      </c>
      <c r="I10" s="29">
        <v>71343134</v>
      </c>
      <c r="J10" s="29">
        <v>358745832</v>
      </c>
      <c r="K10" s="29">
        <v>101425466</v>
      </c>
    </row>
    <row r="11" spans="1:11" x14ac:dyDescent="0.2">
      <c r="A11" s="226" t="s">
        <v>171</v>
      </c>
      <c r="B11" s="226"/>
      <c r="C11" s="226"/>
      <c r="D11" s="226"/>
      <c r="E11" s="226"/>
      <c r="F11" s="226"/>
      <c r="G11" s="13">
        <v>4</v>
      </c>
      <c r="H11" s="29">
        <v>0</v>
      </c>
      <c r="I11" s="29">
        <v>0</v>
      </c>
      <c r="J11" s="29">
        <v>0</v>
      </c>
      <c r="K11" s="29">
        <v>0</v>
      </c>
    </row>
    <row r="12" spans="1:11" x14ac:dyDescent="0.2">
      <c r="A12" s="226" t="s">
        <v>172</v>
      </c>
      <c r="B12" s="226"/>
      <c r="C12" s="226"/>
      <c r="D12" s="226"/>
      <c r="E12" s="226"/>
      <c r="F12" s="226"/>
      <c r="G12" s="13">
        <v>5</v>
      </c>
      <c r="H12" s="29">
        <v>0</v>
      </c>
      <c r="I12" s="29">
        <v>0</v>
      </c>
      <c r="J12" s="29">
        <v>0</v>
      </c>
      <c r="K12" s="29">
        <v>0</v>
      </c>
    </row>
    <row r="13" spans="1:11" x14ac:dyDescent="0.2">
      <c r="A13" s="226" t="s">
        <v>173</v>
      </c>
      <c r="B13" s="226"/>
      <c r="C13" s="226"/>
      <c r="D13" s="226"/>
      <c r="E13" s="226"/>
      <c r="F13" s="226"/>
      <c r="G13" s="13">
        <v>6</v>
      </c>
      <c r="H13" s="29">
        <v>7535360</v>
      </c>
      <c r="I13" s="29">
        <v>4008281</v>
      </c>
      <c r="J13" s="29">
        <v>16246078</v>
      </c>
      <c r="K13" s="29">
        <v>9048406</v>
      </c>
    </row>
    <row r="14" spans="1:11" ht="22.35" customHeight="1" x14ac:dyDescent="0.2">
      <c r="A14" s="262" t="s">
        <v>400</v>
      </c>
      <c r="B14" s="263"/>
      <c r="C14" s="263"/>
      <c r="D14" s="263"/>
      <c r="E14" s="263"/>
      <c r="F14" s="263"/>
      <c r="G14" s="14">
        <v>7</v>
      </c>
      <c r="H14" s="109">
        <f>H15+H16+H20+H24+H25+H26+H29+H36</f>
        <v>279345723</v>
      </c>
      <c r="I14" s="109">
        <f>I15+I16+I20+I24+I25+I26+I29+I36</f>
        <v>68799014</v>
      </c>
      <c r="J14" s="109">
        <f>J15+J16+J20+J24+J25+J26+J29+J36</f>
        <v>360048056</v>
      </c>
      <c r="K14" s="109">
        <f>K15+K16+K20+K24+K25+K26+K29+K36</f>
        <v>105879932</v>
      </c>
    </row>
    <row r="15" spans="1:11" x14ac:dyDescent="0.2">
      <c r="A15" s="226" t="s">
        <v>174</v>
      </c>
      <c r="B15" s="226"/>
      <c r="C15" s="226"/>
      <c r="D15" s="226"/>
      <c r="E15" s="226"/>
      <c r="F15" s="226"/>
      <c r="G15" s="13">
        <v>8</v>
      </c>
      <c r="H15" s="29">
        <v>0</v>
      </c>
      <c r="I15" s="29">
        <v>0</v>
      </c>
      <c r="J15" s="29">
        <v>1422365</v>
      </c>
      <c r="K15" s="29">
        <v>1422365</v>
      </c>
    </row>
    <row r="16" spans="1:11" x14ac:dyDescent="0.2">
      <c r="A16" s="227" t="s">
        <v>401</v>
      </c>
      <c r="B16" s="227"/>
      <c r="C16" s="227"/>
      <c r="D16" s="227"/>
      <c r="E16" s="227"/>
      <c r="F16" s="227"/>
      <c r="G16" s="14">
        <v>9</v>
      </c>
      <c r="H16" s="109">
        <f>SUM(H17:H19)</f>
        <v>29105287</v>
      </c>
      <c r="I16" s="109">
        <f>SUM(I17:I19)</f>
        <v>7002306</v>
      </c>
      <c r="J16" s="109">
        <f>SUM(J17:J19)</f>
        <v>54570588</v>
      </c>
      <c r="K16" s="109">
        <f>SUM(K17:K19)</f>
        <v>24081588</v>
      </c>
    </row>
    <row r="17" spans="1:11" x14ac:dyDescent="0.2">
      <c r="A17" s="268" t="s">
        <v>175</v>
      </c>
      <c r="B17" s="268"/>
      <c r="C17" s="268"/>
      <c r="D17" s="268"/>
      <c r="E17" s="268"/>
      <c r="F17" s="268"/>
      <c r="G17" s="13">
        <v>10</v>
      </c>
      <c r="H17" s="29">
        <v>2560998</v>
      </c>
      <c r="I17" s="29">
        <v>1593785</v>
      </c>
      <c r="J17" s="29">
        <v>10584019</v>
      </c>
      <c r="K17" s="29">
        <v>8874593</v>
      </c>
    </row>
    <row r="18" spans="1:11" x14ac:dyDescent="0.2">
      <c r="A18" s="268" t="s">
        <v>176</v>
      </c>
      <c r="B18" s="268"/>
      <c r="C18" s="268"/>
      <c r="D18" s="268"/>
      <c r="E18" s="268"/>
      <c r="F18" s="268"/>
      <c r="G18" s="13">
        <v>11</v>
      </c>
      <c r="H18" s="29">
        <v>2389422</v>
      </c>
      <c r="I18" s="29">
        <v>829246</v>
      </c>
      <c r="J18" s="29">
        <v>5856628</v>
      </c>
      <c r="K18" s="29">
        <v>818167</v>
      </c>
    </row>
    <row r="19" spans="1:11" x14ac:dyDescent="0.2">
      <c r="A19" s="268" t="s">
        <v>177</v>
      </c>
      <c r="B19" s="268"/>
      <c r="C19" s="268"/>
      <c r="D19" s="268"/>
      <c r="E19" s="268"/>
      <c r="F19" s="268"/>
      <c r="G19" s="13">
        <v>12</v>
      </c>
      <c r="H19" s="29">
        <v>24154867</v>
      </c>
      <c r="I19" s="29">
        <v>4579275</v>
      </c>
      <c r="J19" s="29">
        <v>38129941</v>
      </c>
      <c r="K19" s="29">
        <v>14388828</v>
      </c>
    </row>
    <row r="20" spans="1:11" x14ac:dyDescent="0.2">
      <c r="A20" s="227" t="s">
        <v>402</v>
      </c>
      <c r="B20" s="227"/>
      <c r="C20" s="227"/>
      <c r="D20" s="227"/>
      <c r="E20" s="227"/>
      <c r="F20" s="227"/>
      <c r="G20" s="14">
        <v>13</v>
      </c>
      <c r="H20" s="109">
        <f>SUM(H21:H23)</f>
        <v>213930642</v>
      </c>
      <c r="I20" s="109">
        <f>SUM(I21:I23)</f>
        <v>47689471</v>
      </c>
      <c r="J20" s="109">
        <f>SUM(J21:J23)</f>
        <v>256496796</v>
      </c>
      <c r="K20" s="109">
        <f>SUM(K21:K23)</f>
        <v>63485070</v>
      </c>
    </row>
    <row r="21" spans="1:11" x14ac:dyDescent="0.2">
      <c r="A21" s="268" t="s">
        <v>178</v>
      </c>
      <c r="B21" s="268"/>
      <c r="C21" s="268"/>
      <c r="D21" s="268"/>
      <c r="E21" s="268"/>
      <c r="F21" s="268"/>
      <c r="G21" s="13">
        <v>14</v>
      </c>
      <c r="H21" s="29">
        <v>156211298</v>
      </c>
      <c r="I21" s="29">
        <v>37380880</v>
      </c>
      <c r="J21" s="29">
        <v>172451021</v>
      </c>
      <c r="K21" s="29">
        <v>37927117</v>
      </c>
    </row>
    <row r="22" spans="1:11" x14ac:dyDescent="0.2">
      <c r="A22" s="268" t="s">
        <v>179</v>
      </c>
      <c r="B22" s="268"/>
      <c r="C22" s="268"/>
      <c r="D22" s="268"/>
      <c r="E22" s="268"/>
      <c r="F22" s="268"/>
      <c r="G22" s="13">
        <v>15</v>
      </c>
      <c r="H22" s="29">
        <v>39151762</v>
      </c>
      <c r="I22" s="29">
        <v>5275111</v>
      </c>
      <c r="J22" s="29">
        <v>58358222</v>
      </c>
      <c r="K22" s="29">
        <v>17834285</v>
      </c>
    </row>
    <row r="23" spans="1:11" x14ac:dyDescent="0.2">
      <c r="A23" s="268" t="s">
        <v>180</v>
      </c>
      <c r="B23" s="268"/>
      <c r="C23" s="268"/>
      <c r="D23" s="268"/>
      <c r="E23" s="268"/>
      <c r="F23" s="268"/>
      <c r="G23" s="13">
        <v>16</v>
      </c>
      <c r="H23" s="29">
        <v>18567582</v>
      </c>
      <c r="I23" s="29">
        <v>5033480</v>
      </c>
      <c r="J23" s="29">
        <v>25687553</v>
      </c>
      <c r="K23" s="29">
        <v>7723668</v>
      </c>
    </row>
    <row r="24" spans="1:11" x14ac:dyDescent="0.2">
      <c r="A24" s="226" t="s">
        <v>181</v>
      </c>
      <c r="B24" s="226"/>
      <c r="C24" s="226"/>
      <c r="D24" s="226"/>
      <c r="E24" s="226"/>
      <c r="F24" s="226"/>
      <c r="G24" s="13">
        <v>17</v>
      </c>
      <c r="H24" s="29">
        <v>20305255</v>
      </c>
      <c r="I24" s="29">
        <v>6454883</v>
      </c>
      <c r="J24" s="29">
        <v>25011069</v>
      </c>
      <c r="K24" s="29">
        <v>8611815</v>
      </c>
    </row>
    <row r="25" spans="1:11" x14ac:dyDescent="0.2">
      <c r="A25" s="226" t="s">
        <v>182</v>
      </c>
      <c r="B25" s="226"/>
      <c r="C25" s="226"/>
      <c r="D25" s="226"/>
      <c r="E25" s="226"/>
      <c r="F25" s="226"/>
      <c r="G25" s="13">
        <v>18</v>
      </c>
      <c r="H25" s="29">
        <v>16004539</v>
      </c>
      <c r="I25" s="29">
        <v>8372476</v>
      </c>
      <c r="J25" s="29">
        <v>20851563</v>
      </c>
      <c r="K25" s="29">
        <v>6583442</v>
      </c>
    </row>
    <row r="26" spans="1:11" x14ac:dyDescent="0.2">
      <c r="A26" s="227" t="s">
        <v>403</v>
      </c>
      <c r="B26" s="227"/>
      <c r="C26" s="227"/>
      <c r="D26" s="227"/>
      <c r="E26" s="227"/>
      <c r="F26" s="227"/>
      <c r="G26" s="14">
        <v>19</v>
      </c>
      <c r="H26" s="109">
        <f>H27+H28</f>
        <v>0</v>
      </c>
      <c r="I26" s="109">
        <f>I27+I28</f>
        <v>-44206</v>
      </c>
      <c r="J26" s="109">
        <f>J27+J28</f>
        <v>24568</v>
      </c>
      <c r="K26" s="109">
        <f>K27+K28</f>
        <v>24545</v>
      </c>
    </row>
    <row r="27" spans="1:11" x14ac:dyDescent="0.2">
      <c r="A27" s="268" t="s">
        <v>183</v>
      </c>
      <c r="B27" s="268"/>
      <c r="C27" s="268"/>
      <c r="D27" s="268"/>
      <c r="E27" s="268"/>
      <c r="F27" s="268"/>
      <c r="G27" s="13">
        <v>20</v>
      </c>
      <c r="H27" s="29">
        <v>0</v>
      </c>
      <c r="I27" s="29">
        <v>0</v>
      </c>
      <c r="J27" s="29">
        <v>0</v>
      </c>
      <c r="K27" s="29">
        <v>0</v>
      </c>
    </row>
    <row r="28" spans="1:11" x14ac:dyDescent="0.2">
      <c r="A28" s="268" t="s">
        <v>184</v>
      </c>
      <c r="B28" s="268"/>
      <c r="C28" s="268"/>
      <c r="D28" s="268"/>
      <c r="E28" s="268"/>
      <c r="F28" s="268"/>
      <c r="G28" s="13">
        <v>21</v>
      </c>
      <c r="H28" s="29">
        <v>0</v>
      </c>
      <c r="I28" s="29">
        <v>-44206</v>
      </c>
      <c r="J28" s="29">
        <v>24568</v>
      </c>
      <c r="K28" s="29">
        <v>24545</v>
      </c>
    </row>
    <row r="29" spans="1:11" x14ac:dyDescent="0.2">
      <c r="A29" s="227" t="s">
        <v>404</v>
      </c>
      <c r="B29" s="227"/>
      <c r="C29" s="227"/>
      <c r="D29" s="227"/>
      <c r="E29" s="227"/>
      <c r="F29" s="227"/>
      <c r="G29" s="14">
        <v>22</v>
      </c>
      <c r="H29" s="109">
        <f>SUM(H30:H35)</f>
        <v>0</v>
      </c>
      <c r="I29" s="109">
        <f>SUM(I30:I35)</f>
        <v>-675916</v>
      </c>
      <c r="J29" s="109">
        <f>SUM(J30:J35)</f>
        <v>1671107</v>
      </c>
      <c r="K29" s="109">
        <f>SUM(K30:K35)</f>
        <v>1671107</v>
      </c>
    </row>
    <row r="30" spans="1:11" x14ac:dyDescent="0.2">
      <c r="A30" s="268" t="s">
        <v>185</v>
      </c>
      <c r="B30" s="268"/>
      <c r="C30" s="268"/>
      <c r="D30" s="268"/>
      <c r="E30" s="268"/>
      <c r="F30" s="268"/>
      <c r="G30" s="13">
        <v>23</v>
      </c>
      <c r="H30" s="29">
        <v>0</v>
      </c>
      <c r="I30" s="29">
        <v>-578322</v>
      </c>
      <c r="J30" s="29">
        <v>1491733</v>
      </c>
      <c r="K30" s="29">
        <v>1491733</v>
      </c>
    </row>
    <row r="31" spans="1:11" x14ac:dyDescent="0.2">
      <c r="A31" s="268" t="s">
        <v>186</v>
      </c>
      <c r="B31" s="268"/>
      <c r="C31" s="268"/>
      <c r="D31" s="268"/>
      <c r="E31" s="268"/>
      <c r="F31" s="268"/>
      <c r="G31" s="13">
        <v>24</v>
      </c>
      <c r="H31" s="29">
        <v>0</v>
      </c>
      <c r="I31" s="29">
        <v>0</v>
      </c>
      <c r="J31" s="29">
        <v>0</v>
      </c>
      <c r="K31" s="29">
        <v>0</v>
      </c>
    </row>
    <row r="32" spans="1:11" x14ac:dyDescent="0.2">
      <c r="A32" s="268" t="s">
        <v>187</v>
      </c>
      <c r="B32" s="268"/>
      <c r="C32" s="268"/>
      <c r="D32" s="268"/>
      <c r="E32" s="268"/>
      <c r="F32" s="268"/>
      <c r="G32" s="13">
        <v>25</v>
      </c>
      <c r="H32" s="29">
        <v>0</v>
      </c>
      <c r="I32" s="29">
        <v>-97594</v>
      </c>
      <c r="J32" s="29">
        <v>179374</v>
      </c>
      <c r="K32" s="29">
        <v>179374</v>
      </c>
    </row>
    <row r="33" spans="1:11" x14ac:dyDescent="0.2">
      <c r="A33" s="268" t="s">
        <v>188</v>
      </c>
      <c r="B33" s="268"/>
      <c r="C33" s="268"/>
      <c r="D33" s="268"/>
      <c r="E33" s="268"/>
      <c r="F33" s="268"/>
      <c r="G33" s="13">
        <v>26</v>
      </c>
      <c r="H33" s="29">
        <v>0</v>
      </c>
      <c r="I33" s="29">
        <v>0</v>
      </c>
      <c r="J33" s="29">
        <v>0</v>
      </c>
      <c r="K33" s="29">
        <v>0</v>
      </c>
    </row>
    <row r="34" spans="1:11" x14ac:dyDescent="0.2">
      <c r="A34" s="268" t="s">
        <v>189</v>
      </c>
      <c r="B34" s="268"/>
      <c r="C34" s="268"/>
      <c r="D34" s="268"/>
      <c r="E34" s="268"/>
      <c r="F34" s="268"/>
      <c r="G34" s="13">
        <v>27</v>
      </c>
      <c r="H34" s="29">
        <v>0</v>
      </c>
      <c r="I34" s="29">
        <v>0</v>
      </c>
      <c r="J34" s="29">
        <v>0</v>
      </c>
      <c r="K34" s="29">
        <v>0</v>
      </c>
    </row>
    <row r="35" spans="1:11" x14ac:dyDescent="0.2">
      <c r="A35" s="268" t="s">
        <v>190</v>
      </c>
      <c r="B35" s="268"/>
      <c r="C35" s="268"/>
      <c r="D35" s="268"/>
      <c r="E35" s="268"/>
      <c r="F35" s="268"/>
      <c r="G35" s="13">
        <v>28</v>
      </c>
      <c r="H35" s="29">
        <v>0</v>
      </c>
      <c r="I35" s="29">
        <v>0</v>
      </c>
      <c r="J35" s="29">
        <v>0</v>
      </c>
      <c r="K35" s="29">
        <v>0</v>
      </c>
    </row>
    <row r="36" spans="1:11" x14ac:dyDescent="0.2">
      <c r="A36" s="226" t="s">
        <v>191</v>
      </c>
      <c r="B36" s="226"/>
      <c r="C36" s="226"/>
      <c r="D36" s="226"/>
      <c r="E36" s="226"/>
      <c r="F36" s="226"/>
      <c r="G36" s="13">
        <v>29</v>
      </c>
      <c r="H36" s="29">
        <v>0</v>
      </c>
      <c r="I36" s="29">
        <v>0</v>
      </c>
      <c r="J36" s="29">
        <v>0</v>
      </c>
      <c r="K36" s="29">
        <v>0</v>
      </c>
    </row>
    <row r="37" spans="1:11" x14ac:dyDescent="0.2">
      <c r="A37" s="262" t="s">
        <v>405</v>
      </c>
      <c r="B37" s="263"/>
      <c r="C37" s="263"/>
      <c r="D37" s="263"/>
      <c r="E37" s="263"/>
      <c r="F37" s="263"/>
      <c r="G37" s="14">
        <v>30</v>
      </c>
      <c r="H37" s="109">
        <f>SUM(H38:H47)</f>
        <v>4333155</v>
      </c>
      <c r="I37" s="109">
        <f>SUM(I38:I47)</f>
        <v>780449</v>
      </c>
      <c r="J37" s="109">
        <f>SUM(J38:J47)</f>
        <v>4312194</v>
      </c>
      <c r="K37" s="109">
        <f>SUM(K38:K47)</f>
        <v>603046</v>
      </c>
    </row>
    <row r="38" spans="1:11" ht="23.45" customHeight="1" x14ac:dyDescent="0.2">
      <c r="A38" s="226" t="s">
        <v>192</v>
      </c>
      <c r="B38" s="226"/>
      <c r="C38" s="226"/>
      <c r="D38" s="226"/>
      <c r="E38" s="226"/>
      <c r="F38" s="226"/>
      <c r="G38" s="13">
        <v>31</v>
      </c>
      <c r="H38" s="29">
        <v>0</v>
      </c>
      <c r="I38" s="29">
        <v>0</v>
      </c>
      <c r="J38" s="29">
        <v>0</v>
      </c>
      <c r="K38" s="29">
        <v>0</v>
      </c>
    </row>
    <row r="39" spans="1:11" ht="25.35" customHeight="1" x14ac:dyDescent="0.2">
      <c r="A39" s="226" t="s">
        <v>193</v>
      </c>
      <c r="B39" s="226"/>
      <c r="C39" s="226"/>
      <c r="D39" s="226"/>
      <c r="E39" s="226"/>
      <c r="F39" s="226"/>
      <c r="G39" s="13">
        <v>32</v>
      </c>
      <c r="H39" s="29">
        <v>0</v>
      </c>
      <c r="I39" s="29">
        <v>0</v>
      </c>
      <c r="J39" s="29">
        <v>0</v>
      </c>
      <c r="K39" s="29">
        <v>0</v>
      </c>
    </row>
    <row r="40" spans="1:11" ht="25.35" customHeight="1" x14ac:dyDescent="0.2">
      <c r="A40" s="226" t="s">
        <v>194</v>
      </c>
      <c r="B40" s="226"/>
      <c r="C40" s="226"/>
      <c r="D40" s="226"/>
      <c r="E40" s="226"/>
      <c r="F40" s="226"/>
      <c r="G40" s="13">
        <v>33</v>
      </c>
      <c r="H40" s="29">
        <v>0</v>
      </c>
      <c r="I40" s="29">
        <v>0</v>
      </c>
      <c r="J40" s="29">
        <v>0</v>
      </c>
      <c r="K40" s="29">
        <v>0</v>
      </c>
    </row>
    <row r="41" spans="1:11" ht="25.35" customHeight="1" x14ac:dyDescent="0.2">
      <c r="A41" s="226" t="s">
        <v>195</v>
      </c>
      <c r="B41" s="226"/>
      <c r="C41" s="226"/>
      <c r="D41" s="226"/>
      <c r="E41" s="226"/>
      <c r="F41" s="226"/>
      <c r="G41" s="13">
        <v>34</v>
      </c>
      <c r="H41" s="29">
        <v>0</v>
      </c>
      <c r="I41" s="29">
        <v>0</v>
      </c>
      <c r="J41" s="29">
        <v>0</v>
      </c>
      <c r="K41" s="29">
        <v>0</v>
      </c>
    </row>
    <row r="42" spans="1:11" ht="25.35" customHeight="1" x14ac:dyDescent="0.2">
      <c r="A42" s="226" t="s">
        <v>196</v>
      </c>
      <c r="B42" s="226"/>
      <c r="C42" s="226"/>
      <c r="D42" s="226"/>
      <c r="E42" s="226"/>
      <c r="F42" s="226"/>
      <c r="G42" s="13">
        <v>35</v>
      </c>
      <c r="H42" s="29">
        <v>0</v>
      </c>
      <c r="I42" s="29">
        <v>0</v>
      </c>
      <c r="J42" s="29">
        <v>0</v>
      </c>
      <c r="K42" s="29">
        <v>0</v>
      </c>
    </row>
    <row r="43" spans="1:11" x14ac:dyDescent="0.2">
      <c r="A43" s="226" t="s">
        <v>197</v>
      </c>
      <c r="B43" s="226"/>
      <c r="C43" s="226"/>
      <c r="D43" s="226"/>
      <c r="E43" s="226"/>
      <c r="F43" s="226"/>
      <c r="G43" s="13">
        <v>36</v>
      </c>
      <c r="H43" s="29">
        <v>0</v>
      </c>
      <c r="I43" s="29">
        <v>0</v>
      </c>
      <c r="J43" s="29">
        <v>0</v>
      </c>
      <c r="K43" s="29">
        <v>0</v>
      </c>
    </row>
    <row r="44" spans="1:11" x14ac:dyDescent="0.2">
      <c r="A44" s="226" t="s">
        <v>198</v>
      </c>
      <c r="B44" s="226"/>
      <c r="C44" s="226"/>
      <c r="D44" s="226"/>
      <c r="E44" s="226"/>
      <c r="F44" s="226"/>
      <c r="G44" s="13">
        <v>37</v>
      </c>
      <c r="H44" s="29">
        <v>761872</v>
      </c>
      <c r="I44" s="29">
        <v>510094</v>
      </c>
      <c r="J44" s="29">
        <v>1485637</v>
      </c>
      <c r="K44" s="29">
        <v>-88733</v>
      </c>
    </row>
    <row r="45" spans="1:11" x14ac:dyDescent="0.2">
      <c r="A45" s="226" t="s">
        <v>199</v>
      </c>
      <c r="B45" s="226"/>
      <c r="C45" s="226"/>
      <c r="D45" s="226"/>
      <c r="E45" s="226"/>
      <c r="F45" s="226"/>
      <c r="G45" s="13">
        <v>38</v>
      </c>
      <c r="H45" s="29">
        <v>3299934</v>
      </c>
      <c r="I45" s="29">
        <v>1455060</v>
      </c>
      <c r="J45" s="29">
        <v>1051464</v>
      </c>
      <c r="K45" s="29">
        <v>-605003</v>
      </c>
    </row>
    <row r="46" spans="1:11" x14ac:dyDescent="0.2">
      <c r="A46" s="226" t="s">
        <v>200</v>
      </c>
      <c r="B46" s="226"/>
      <c r="C46" s="226"/>
      <c r="D46" s="226"/>
      <c r="E46" s="226"/>
      <c r="F46" s="226"/>
      <c r="G46" s="13">
        <v>39</v>
      </c>
      <c r="H46" s="29">
        <v>0</v>
      </c>
      <c r="I46" s="29">
        <v>0</v>
      </c>
      <c r="J46" s="29">
        <v>0</v>
      </c>
      <c r="K46" s="29">
        <v>0</v>
      </c>
    </row>
    <row r="47" spans="1:11" x14ac:dyDescent="0.2">
      <c r="A47" s="226" t="s">
        <v>201</v>
      </c>
      <c r="B47" s="226"/>
      <c r="C47" s="226"/>
      <c r="D47" s="226"/>
      <c r="E47" s="226"/>
      <c r="F47" s="226"/>
      <c r="G47" s="13">
        <v>40</v>
      </c>
      <c r="H47" s="29">
        <v>271349</v>
      </c>
      <c r="I47" s="29">
        <v>-1184705</v>
      </c>
      <c r="J47" s="29">
        <v>1775093</v>
      </c>
      <c r="K47" s="29">
        <v>1296782</v>
      </c>
    </row>
    <row r="48" spans="1:11" x14ac:dyDescent="0.2">
      <c r="A48" s="262" t="s">
        <v>406</v>
      </c>
      <c r="B48" s="263"/>
      <c r="C48" s="263"/>
      <c r="D48" s="263"/>
      <c r="E48" s="263"/>
      <c r="F48" s="263"/>
      <c r="G48" s="14">
        <v>41</v>
      </c>
      <c r="H48" s="109">
        <f>SUM(H49:H55)</f>
        <v>9611501</v>
      </c>
      <c r="I48" s="109">
        <f>SUM(I49:I55)</f>
        <v>3682591</v>
      </c>
      <c r="J48" s="109">
        <f>SUM(J49:J55)</f>
        <v>12820430</v>
      </c>
      <c r="K48" s="109">
        <f>SUM(K49:K55)</f>
        <v>4768863</v>
      </c>
    </row>
    <row r="49" spans="1:11" ht="25.35" customHeight="1" x14ac:dyDescent="0.2">
      <c r="A49" s="226" t="s">
        <v>202</v>
      </c>
      <c r="B49" s="226"/>
      <c r="C49" s="226"/>
      <c r="D49" s="226"/>
      <c r="E49" s="226"/>
      <c r="F49" s="226"/>
      <c r="G49" s="13">
        <v>42</v>
      </c>
      <c r="H49" s="29">
        <v>0</v>
      </c>
      <c r="I49" s="29">
        <v>0</v>
      </c>
      <c r="J49" s="29">
        <v>0</v>
      </c>
      <c r="K49" s="29">
        <v>0</v>
      </c>
    </row>
    <row r="50" spans="1:11" ht="24" customHeight="1" x14ac:dyDescent="0.2">
      <c r="A50" s="264" t="s">
        <v>203</v>
      </c>
      <c r="B50" s="264"/>
      <c r="C50" s="264"/>
      <c r="D50" s="264"/>
      <c r="E50" s="264"/>
      <c r="F50" s="264"/>
      <c r="G50" s="13">
        <v>43</v>
      </c>
      <c r="H50" s="29">
        <v>0</v>
      </c>
      <c r="I50" s="29">
        <v>0</v>
      </c>
      <c r="J50" s="29">
        <v>0</v>
      </c>
      <c r="K50" s="29">
        <v>0</v>
      </c>
    </row>
    <row r="51" spans="1:11" x14ac:dyDescent="0.2">
      <c r="A51" s="264" t="s">
        <v>204</v>
      </c>
      <c r="B51" s="264"/>
      <c r="C51" s="264"/>
      <c r="D51" s="264"/>
      <c r="E51" s="264"/>
      <c r="F51" s="264"/>
      <c r="G51" s="13">
        <v>44</v>
      </c>
      <c r="H51" s="29">
        <v>8172145</v>
      </c>
      <c r="I51" s="29">
        <v>3113295</v>
      </c>
      <c r="J51" s="29">
        <v>11167089</v>
      </c>
      <c r="K51" s="29">
        <v>5119185</v>
      </c>
    </row>
    <row r="52" spans="1:11" x14ac:dyDescent="0.2">
      <c r="A52" s="264" t="s">
        <v>205</v>
      </c>
      <c r="B52" s="264"/>
      <c r="C52" s="264"/>
      <c r="D52" s="264"/>
      <c r="E52" s="264"/>
      <c r="F52" s="264"/>
      <c r="G52" s="13">
        <v>45</v>
      </c>
      <c r="H52" s="29">
        <v>184939</v>
      </c>
      <c r="I52" s="29">
        <v>-16004</v>
      </c>
      <c r="J52" s="29">
        <v>57</v>
      </c>
      <c r="K52" s="29">
        <v>57</v>
      </c>
    </row>
    <row r="53" spans="1:11" x14ac:dyDescent="0.2">
      <c r="A53" s="264" t="s">
        <v>206</v>
      </c>
      <c r="B53" s="264"/>
      <c r="C53" s="264"/>
      <c r="D53" s="264"/>
      <c r="E53" s="264"/>
      <c r="F53" s="264"/>
      <c r="G53" s="13">
        <v>46</v>
      </c>
      <c r="H53" s="29">
        <v>0</v>
      </c>
      <c r="I53" s="29">
        <v>0</v>
      </c>
      <c r="J53" s="29">
        <v>0</v>
      </c>
      <c r="K53" s="29">
        <v>0</v>
      </c>
    </row>
    <row r="54" spans="1:11" x14ac:dyDescent="0.2">
      <c r="A54" s="264" t="s">
        <v>207</v>
      </c>
      <c r="B54" s="264"/>
      <c r="C54" s="264"/>
      <c r="D54" s="264"/>
      <c r="E54" s="264"/>
      <c r="F54" s="264"/>
      <c r="G54" s="13">
        <v>47</v>
      </c>
      <c r="H54" s="29">
        <v>0</v>
      </c>
      <c r="I54" s="29">
        <v>0</v>
      </c>
      <c r="J54" s="29">
        <v>0</v>
      </c>
      <c r="K54" s="29">
        <v>0</v>
      </c>
    </row>
    <row r="55" spans="1:11" x14ac:dyDescent="0.2">
      <c r="A55" s="264" t="s">
        <v>208</v>
      </c>
      <c r="B55" s="264"/>
      <c r="C55" s="264"/>
      <c r="D55" s="264"/>
      <c r="E55" s="264"/>
      <c r="F55" s="264"/>
      <c r="G55" s="13">
        <v>48</v>
      </c>
      <c r="H55" s="29">
        <v>1254417</v>
      </c>
      <c r="I55" s="29">
        <v>585300</v>
      </c>
      <c r="J55" s="29">
        <v>1653284</v>
      </c>
      <c r="K55" s="29">
        <v>-350379</v>
      </c>
    </row>
    <row r="56" spans="1:11" ht="22.35" customHeight="1" x14ac:dyDescent="0.2">
      <c r="A56" s="265" t="s">
        <v>209</v>
      </c>
      <c r="B56" s="265"/>
      <c r="C56" s="265"/>
      <c r="D56" s="265"/>
      <c r="E56" s="265"/>
      <c r="F56" s="265"/>
      <c r="G56" s="13">
        <v>49</v>
      </c>
      <c r="H56" s="29">
        <v>0</v>
      </c>
      <c r="I56" s="29">
        <v>0</v>
      </c>
      <c r="J56" s="29">
        <v>0</v>
      </c>
      <c r="K56" s="29">
        <v>0</v>
      </c>
    </row>
    <row r="57" spans="1:11" x14ac:dyDescent="0.2">
      <c r="A57" s="265" t="s">
        <v>210</v>
      </c>
      <c r="B57" s="265"/>
      <c r="C57" s="265"/>
      <c r="D57" s="265"/>
      <c r="E57" s="265"/>
      <c r="F57" s="265"/>
      <c r="G57" s="13">
        <v>50</v>
      </c>
      <c r="H57" s="29">
        <v>0</v>
      </c>
      <c r="I57" s="29">
        <v>0</v>
      </c>
      <c r="J57" s="29">
        <v>0</v>
      </c>
      <c r="K57" s="29">
        <v>0</v>
      </c>
    </row>
    <row r="58" spans="1:11" ht="24.6" customHeight="1" x14ac:dyDescent="0.2">
      <c r="A58" s="265" t="s">
        <v>211</v>
      </c>
      <c r="B58" s="265"/>
      <c r="C58" s="265"/>
      <c r="D58" s="265"/>
      <c r="E58" s="265"/>
      <c r="F58" s="265"/>
      <c r="G58" s="13">
        <v>51</v>
      </c>
      <c r="H58" s="29">
        <v>0</v>
      </c>
      <c r="I58" s="29">
        <v>0</v>
      </c>
      <c r="J58" s="29">
        <v>0</v>
      </c>
      <c r="K58" s="29">
        <v>0</v>
      </c>
    </row>
    <row r="59" spans="1:11" x14ac:dyDescent="0.2">
      <c r="A59" s="265" t="s">
        <v>212</v>
      </c>
      <c r="B59" s="265"/>
      <c r="C59" s="265"/>
      <c r="D59" s="265"/>
      <c r="E59" s="265"/>
      <c r="F59" s="265"/>
      <c r="G59" s="13">
        <v>52</v>
      </c>
      <c r="H59" s="29">
        <v>0</v>
      </c>
      <c r="I59" s="29">
        <v>0</v>
      </c>
      <c r="J59" s="29">
        <v>0</v>
      </c>
      <c r="K59" s="29">
        <v>0</v>
      </c>
    </row>
    <row r="60" spans="1:11" x14ac:dyDescent="0.2">
      <c r="A60" s="262" t="s">
        <v>407</v>
      </c>
      <c r="B60" s="263"/>
      <c r="C60" s="263"/>
      <c r="D60" s="263"/>
      <c r="E60" s="263"/>
      <c r="F60" s="263"/>
      <c r="G60" s="14">
        <v>53</v>
      </c>
      <c r="H60" s="109">
        <f>H8+H37+H56+H57</f>
        <v>297220300</v>
      </c>
      <c r="I60" s="109">
        <f t="shared" ref="I60:K60" si="0">I8+I37+I56+I57</f>
        <v>76131864</v>
      </c>
      <c r="J60" s="109">
        <f t="shared" si="0"/>
        <v>379304104</v>
      </c>
      <c r="K60" s="109">
        <f t="shared" si="0"/>
        <v>111076918</v>
      </c>
    </row>
    <row r="61" spans="1:11" x14ac:dyDescent="0.2">
      <c r="A61" s="262" t="s">
        <v>408</v>
      </c>
      <c r="B61" s="263"/>
      <c r="C61" s="263"/>
      <c r="D61" s="263"/>
      <c r="E61" s="263"/>
      <c r="F61" s="263"/>
      <c r="G61" s="14">
        <v>54</v>
      </c>
      <c r="H61" s="109">
        <f>H14+H48+H58+H59</f>
        <v>288957224</v>
      </c>
      <c r="I61" s="109">
        <f t="shared" ref="I61:K61" si="1">I14+I48+I58+I59</f>
        <v>72481605</v>
      </c>
      <c r="J61" s="109">
        <f t="shared" si="1"/>
        <v>372868486</v>
      </c>
      <c r="K61" s="109">
        <f t="shared" si="1"/>
        <v>110648795</v>
      </c>
    </row>
    <row r="62" spans="1:11" x14ac:dyDescent="0.2">
      <c r="A62" s="262" t="s">
        <v>409</v>
      </c>
      <c r="B62" s="263"/>
      <c r="C62" s="263"/>
      <c r="D62" s="263"/>
      <c r="E62" s="263"/>
      <c r="F62" s="263"/>
      <c r="G62" s="14">
        <v>55</v>
      </c>
      <c r="H62" s="109">
        <f>H60-H61</f>
        <v>8263076</v>
      </c>
      <c r="I62" s="109">
        <f t="shared" ref="I62:K62" si="2">I60-I61</f>
        <v>3650259</v>
      </c>
      <c r="J62" s="109">
        <f t="shared" si="2"/>
        <v>6435618</v>
      </c>
      <c r="K62" s="109">
        <f t="shared" si="2"/>
        <v>428123</v>
      </c>
    </row>
    <row r="63" spans="1:11" x14ac:dyDescent="0.2">
      <c r="A63" s="249" t="s">
        <v>411</v>
      </c>
      <c r="B63" s="249"/>
      <c r="C63" s="249"/>
      <c r="D63" s="249"/>
      <c r="E63" s="249"/>
      <c r="F63" s="249"/>
      <c r="G63" s="14">
        <v>56</v>
      </c>
      <c r="H63" s="109">
        <f>+IF((H60-H61)&gt;0,(H60-H61),0)</f>
        <v>8263076</v>
      </c>
      <c r="I63" s="109">
        <f t="shared" ref="I63:K63" si="3">+IF((I60-I61)&gt;0,(I60-I61),0)</f>
        <v>3650259</v>
      </c>
      <c r="J63" s="109">
        <f t="shared" si="3"/>
        <v>6435618</v>
      </c>
      <c r="K63" s="109">
        <f t="shared" si="3"/>
        <v>428123</v>
      </c>
    </row>
    <row r="64" spans="1:11" x14ac:dyDescent="0.2">
      <c r="A64" s="249" t="s">
        <v>410</v>
      </c>
      <c r="B64" s="249"/>
      <c r="C64" s="249"/>
      <c r="D64" s="249"/>
      <c r="E64" s="249"/>
      <c r="F64" s="249"/>
      <c r="G64" s="14">
        <v>57</v>
      </c>
      <c r="H64" s="109">
        <f>+IF((H60-H61)&lt;0,(H60-H61),0)</f>
        <v>0</v>
      </c>
      <c r="I64" s="109">
        <f t="shared" ref="I64:K64" si="4">+IF((I60-I61)&lt;0,(I60-I61),0)</f>
        <v>0</v>
      </c>
      <c r="J64" s="109">
        <f t="shared" si="4"/>
        <v>0</v>
      </c>
      <c r="K64" s="109">
        <f t="shared" si="4"/>
        <v>0</v>
      </c>
    </row>
    <row r="65" spans="1:11" x14ac:dyDescent="0.2">
      <c r="A65" s="265" t="s">
        <v>213</v>
      </c>
      <c r="B65" s="265"/>
      <c r="C65" s="265"/>
      <c r="D65" s="265"/>
      <c r="E65" s="265"/>
      <c r="F65" s="265"/>
      <c r="G65" s="13">
        <v>58</v>
      </c>
      <c r="H65" s="29">
        <v>1705432</v>
      </c>
      <c r="I65" s="29">
        <v>-86399</v>
      </c>
      <c r="J65" s="29">
        <v>1442148</v>
      </c>
      <c r="K65" s="29">
        <v>934302</v>
      </c>
    </row>
    <row r="66" spans="1:11" x14ac:dyDescent="0.2">
      <c r="A66" s="262" t="s">
        <v>412</v>
      </c>
      <c r="B66" s="263"/>
      <c r="C66" s="263"/>
      <c r="D66" s="263"/>
      <c r="E66" s="263"/>
      <c r="F66" s="263"/>
      <c r="G66" s="14">
        <v>59</v>
      </c>
      <c r="H66" s="109">
        <f>H62-H65</f>
        <v>6557644</v>
      </c>
      <c r="I66" s="109">
        <f t="shared" ref="I66:K66" si="5">I62-I65</f>
        <v>3736658</v>
      </c>
      <c r="J66" s="109">
        <f t="shared" si="5"/>
        <v>4993470</v>
      </c>
      <c r="K66" s="109">
        <f t="shared" si="5"/>
        <v>-506179</v>
      </c>
    </row>
    <row r="67" spans="1:11" x14ac:dyDescent="0.2">
      <c r="A67" s="249" t="s">
        <v>413</v>
      </c>
      <c r="B67" s="249"/>
      <c r="C67" s="249"/>
      <c r="D67" s="249"/>
      <c r="E67" s="249"/>
      <c r="F67" s="249"/>
      <c r="G67" s="14">
        <v>60</v>
      </c>
      <c r="H67" s="109">
        <f>+IF((H62-H65)&gt;0,(H62-H65),0)</f>
        <v>6557644</v>
      </c>
      <c r="I67" s="109">
        <f t="shared" ref="I67:K67" si="6">+IF((I62-I65)&gt;0,(I62-I65),0)</f>
        <v>3736658</v>
      </c>
      <c r="J67" s="109">
        <f t="shared" si="6"/>
        <v>4993470</v>
      </c>
      <c r="K67" s="109">
        <f t="shared" si="6"/>
        <v>0</v>
      </c>
    </row>
    <row r="68" spans="1:11" x14ac:dyDescent="0.2">
      <c r="A68" s="249" t="s">
        <v>414</v>
      </c>
      <c r="B68" s="249"/>
      <c r="C68" s="249"/>
      <c r="D68" s="249"/>
      <c r="E68" s="249"/>
      <c r="F68" s="249"/>
      <c r="G68" s="14">
        <v>61</v>
      </c>
      <c r="H68" s="109">
        <f>+IF((H62-H65)&lt;0,(H62-H65),0)</f>
        <v>0</v>
      </c>
      <c r="I68" s="109">
        <f t="shared" ref="I68:K68" si="7">+IF((I62-I65)&lt;0,(I62-I65),0)</f>
        <v>0</v>
      </c>
      <c r="J68" s="109">
        <f t="shared" si="7"/>
        <v>0</v>
      </c>
      <c r="K68" s="109">
        <f t="shared" si="7"/>
        <v>-506179</v>
      </c>
    </row>
    <row r="69" spans="1:11" x14ac:dyDescent="0.2">
      <c r="A69" s="244" t="s">
        <v>214</v>
      </c>
      <c r="B69" s="244"/>
      <c r="C69" s="244"/>
      <c r="D69" s="244"/>
      <c r="E69" s="244"/>
      <c r="F69" s="244"/>
      <c r="G69" s="259"/>
      <c r="H69" s="259"/>
      <c r="I69" s="259"/>
      <c r="J69" s="260"/>
      <c r="K69" s="260"/>
    </row>
    <row r="70" spans="1:11" ht="22.35" customHeight="1" x14ac:dyDescent="0.2">
      <c r="A70" s="262" t="s">
        <v>415</v>
      </c>
      <c r="B70" s="263"/>
      <c r="C70" s="263"/>
      <c r="D70" s="263"/>
      <c r="E70" s="263"/>
      <c r="F70" s="263"/>
      <c r="G70" s="14">
        <v>62</v>
      </c>
      <c r="H70" s="109">
        <f>H71-H72</f>
        <v>-1591996</v>
      </c>
      <c r="I70" s="109">
        <f>I71-I72</f>
        <v>-268095</v>
      </c>
      <c r="J70" s="109">
        <f>J71-J72</f>
        <v>-3326543</v>
      </c>
      <c r="K70" s="109">
        <f>K71-K72</f>
        <v>-3326543</v>
      </c>
    </row>
    <row r="71" spans="1:11" x14ac:dyDescent="0.2">
      <c r="A71" s="264" t="s">
        <v>215</v>
      </c>
      <c r="B71" s="264"/>
      <c r="C71" s="264"/>
      <c r="D71" s="264"/>
      <c r="E71" s="264"/>
      <c r="F71" s="264"/>
      <c r="G71" s="13">
        <v>63</v>
      </c>
      <c r="H71" s="149">
        <v>0</v>
      </c>
      <c r="I71" s="149">
        <v>0</v>
      </c>
      <c r="J71" s="149">
        <v>0</v>
      </c>
      <c r="K71" s="149">
        <v>0</v>
      </c>
    </row>
    <row r="72" spans="1:11" x14ac:dyDescent="0.2">
      <c r="A72" s="264" t="s">
        <v>216</v>
      </c>
      <c r="B72" s="264"/>
      <c r="C72" s="264"/>
      <c r="D72" s="264"/>
      <c r="E72" s="264"/>
      <c r="F72" s="264"/>
      <c r="G72" s="13">
        <v>64</v>
      </c>
      <c r="H72" s="149">
        <v>1591996</v>
      </c>
      <c r="I72" s="149">
        <v>268095</v>
      </c>
      <c r="J72" s="149">
        <v>3326543</v>
      </c>
      <c r="K72" s="149">
        <v>3326543</v>
      </c>
    </row>
    <row r="73" spans="1:11" x14ac:dyDescent="0.2">
      <c r="A73" s="265" t="s">
        <v>217</v>
      </c>
      <c r="B73" s="265"/>
      <c r="C73" s="265"/>
      <c r="D73" s="265"/>
      <c r="E73" s="265"/>
      <c r="F73" s="265"/>
      <c r="G73" s="13">
        <v>65</v>
      </c>
      <c r="H73" s="149">
        <v>1182</v>
      </c>
      <c r="I73" s="149">
        <v>0</v>
      </c>
      <c r="J73" s="149">
        <v>0</v>
      </c>
      <c r="K73" s="149">
        <v>0</v>
      </c>
    </row>
    <row r="74" spans="1:11" x14ac:dyDescent="0.2">
      <c r="A74" s="249" t="s">
        <v>416</v>
      </c>
      <c r="B74" s="249"/>
      <c r="C74" s="249"/>
      <c r="D74" s="249"/>
      <c r="E74" s="249"/>
      <c r="F74" s="249"/>
      <c r="G74" s="14">
        <v>66</v>
      </c>
      <c r="H74" s="110">
        <v>0</v>
      </c>
      <c r="I74" s="110">
        <v>0</v>
      </c>
      <c r="J74" s="110">
        <v>0</v>
      </c>
      <c r="K74" s="110">
        <v>0</v>
      </c>
    </row>
    <row r="75" spans="1:11" x14ac:dyDescent="0.2">
      <c r="A75" s="249" t="s">
        <v>417</v>
      </c>
      <c r="B75" s="249"/>
      <c r="C75" s="249"/>
      <c r="D75" s="249"/>
      <c r="E75" s="249"/>
      <c r="F75" s="249"/>
      <c r="G75" s="14">
        <v>67</v>
      </c>
      <c r="H75" s="110">
        <v>1323901</v>
      </c>
      <c r="I75" s="110">
        <v>1323901</v>
      </c>
      <c r="J75" s="110">
        <v>0</v>
      </c>
      <c r="K75" s="110">
        <v>0</v>
      </c>
    </row>
    <row r="76" spans="1:11" x14ac:dyDescent="0.2">
      <c r="A76" s="244" t="s">
        <v>218</v>
      </c>
      <c r="B76" s="244"/>
      <c r="C76" s="244"/>
      <c r="D76" s="244"/>
      <c r="E76" s="244"/>
      <c r="F76" s="244"/>
      <c r="G76" s="259"/>
      <c r="H76" s="259"/>
      <c r="I76" s="259"/>
      <c r="J76" s="260"/>
      <c r="K76" s="260"/>
    </row>
    <row r="77" spans="1:11" x14ac:dyDescent="0.2">
      <c r="A77" s="262" t="s">
        <v>418</v>
      </c>
      <c r="B77" s="263"/>
      <c r="C77" s="263"/>
      <c r="D77" s="263"/>
      <c r="E77" s="263"/>
      <c r="F77" s="263"/>
      <c r="G77" s="14">
        <v>68</v>
      </c>
      <c r="H77" s="110">
        <v>6671079</v>
      </c>
      <c r="I77" s="110">
        <v>3650258</v>
      </c>
      <c r="J77" s="110">
        <v>3109075</v>
      </c>
      <c r="K77" s="110">
        <v>-2898420</v>
      </c>
    </row>
    <row r="78" spans="1:11" x14ac:dyDescent="0.2">
      <c r="A78" s="264" t="s">
        <v>419</v>
      </c>
      <c r="B78" s="264"/>
      <c r="C78" s="264"/>
      <c r="D78" s="264"/>
      <c r="E78" s="264"/>
      <c r="F78" s="264"/>
      <c r="G78" s="105">
        <v>69</v>
      </c>
      <c r="H78" s="33">
        <v>6671079</v>
      </c>
      <c r="I78" s="33">
        <v>3650258.1478501111</v>
      </c>
      <c r="J78" s="33">
        <v>3109075</v>
      </c>
      <c r="K78" s="33">
        <v>-2898420</v>
      </c>
    </row>
    <row r="79" spans="1:11" x14ac:dyDescent="0.2">
      <c r="A79" s="264" t="s">
        <v>420</v>
      </c>
      <c r="B79" s="264"/>
      <c r="C79" s="264"/>
      <c r="D79" s="264"/>
      <c r="E79" s="264"/>
      <c r="F79" s="264"/>
      <c r="G79" s="105">
        <v>70</v>
      </c>
      <c r="H79" s="33">
        <v>0</v>
      </c>
      <c r="I79" s="33">
        <v>0</v>
      </c>
      <c r="J79" s="33">
        <v>0</v>
      </c>
      <c r="K79" s="33">
        <v>0</v>
      </c>
    </row>
    <row r="80" spans="1:11" x14ac:dyDescent="0.2">
      <c r="A80" s="262" t="s">
        <v>421</v>
      </c>
      <c r="B80" s="263"/>
      <c r="C80" s="263"/>
      <c r="D80" s="263"/>
      <c r="E80" s="263"/>
      <c r="F80" s="263"/>
      <c r="G80" s="14">
        <v>71</v>
      </c>
      <c r="H80" s="110">
        <v>1706614</v>
      </c>
      <c r="I80" s="110">
        <v>-85217</v>
      </c>
      <c r="J80" s="110">
        <v>1442148</v>
      </c>
      <c r="K80" s="110">
        <v>934302</v>
      </c>
    </row>
    <row r="81" spans="1:11" x14ac:dyDescent="0.2">
      <c r="A81" s="262" t="s">
        <v>422</v>
      </c>
      <c r="B81" s="263"/>
      <c r="C81" s="263"/>
      <c r="D81" s="263"/>
      <c r="E81" s="263"/>
      <c r="F81" s="263"/>
      <c r="G81" s="14">
        <v>72</v>
      </c>
      <c r="H81" s="110">
        <v>4964465</v>
      </c>
      <c r="I81" s="110">
        <v>3736657</v>
      </c>
      <c r="J81" s="110">
        <v>1666927</v>
      </c>
      <c r="K81" s="110">
        <v>-3832722</v>
      </c>
    </row>
    <row r="82" spans="1:11" x14ac:dyDescent="0.2">
      <c r="A82" s="249" t="s">
        <v>423</v>
      </c>
      <c r="B82" s="249"/>
      <c r="C82" s="249"/>
      <c r="D82" s="249"/>
      <c r="E82" s="249"/>
      <c r="F82" s="249"/>
      <c r="G82" s="14">
        <v>73</v>
      </c>
      <c r="H82" s="110">
        <v>4964465</v>
      </c>
      <c r="I82" s="110">
        <v>3467380</v>
      </c>
      <c r="J82" s="110">
        <v>1666927</v>
      </c>
      <c r="K82" s="110">
        <v>1666927</v>
      </c>
    </row>
    <row r="83" spans="1:11" x14ac:dyDescent="0.2">
      <c r="A83" s="249" t="s">
        <v>424</v>
      </c>
      <c r="B83" s="249"/>
      <c r="C83" s="249"/>
      <c r="D83" s="249"/>
      <c r="E83" s="249"/>
      <c r="F83" s="249"/>
      <c r="G83" s="14">
        <v>74</v>
      </c>
      <c r="H83" s="110">
        <v>0</v>
      </c>
      <c r="I83" s="110">
        <v>0</v>
      </c>
      <c r="J83" s="110">
        <v>0</v>
      </c>
      <c r="K83" s="110">
        <v>-3832722</v>
      </c>
    </row>
    <row r="84" spans="1:11" x14ac:dyDescent="0.2">
      <c r="A84" s="244" t="s">
        <v>219</v>
      </c>
      <c r="B84" s="244"/>
      <c r="C84" s="244"/>
      <c r="D84" s="244"/>
      <c r="E84" s="244"/>
      <c r="F84" s="244"/>
      <c r="G84" s="259"/>
      <c r="H84" s="259"/>
      <c r="I84" s="259"/>
      <c r="J84" s="260"/>
      <c r="K84" s="260"/>
    </row>
    <row r="85" spans="1:11" x14ac:dyDescent="0.2">
      <c r="A85" s="246" t="s">
        <v>425</v>
      </c>
      <c r="B85" s="247"/>
      <c r="C85" s="247"/>
      <c r="D85" s="247"/>
      <c r="E85" s="247"/>
      <c r="F85" s="247"/>
      <c r="G85" s="14">
        <v>75</v>
      </c>
      <c r="H85" s="111">
        <f>H86+H87</f>
        <v>4964465</v>
      </c>
      <c r="I85" s="111">
        <f>I86+I87</f>
        <v>3467380</v>
      </c>
      <c r="J85" s="111">
        <f>J86+J87</f>
        <v>1666927</v>
      </c>
      <c r="K85" s="111">
        <f>K86+K87</f>
        <v>-3832721</v>
      </c>
    </row>
    <row r="86" spans="1:11" x14ac:dyDescent="0.2">
      <c r="A86" s="248" t="s">
        <v>220</v>
      </c>
      <c r="B86" s="248"/>
      <c r="C86" s="248"/>
      <c r="D86" s="248"/>
      <c r="E86" s="248"/>
      <c r="F86" s="248"/>
      <c r="G86" s="13">
        <v>76</v>
      </c>
      <c r="H86" s="34">
        <v>3761586</v>
      </c>
      <c r="I86" s="34">
        <v>828277</v>
      </c>
      <c r="J86" s="34">
        <v>4576094</v>
      </c>
      <c r="K86" s="34">
        <v>-4834426</v>
      </c>
    </row>
    <row r="87" spans="1:11" x14ac:dyDescent="0.2">
      <c r="A87" s="248" t="s">
        <v>221</v>
      </c>
      <c r="B87" s="248"/>
      <c r="C87" s="248"/>
      <c r="D87" s="248"/>
      <c r="E87" s="248"/>
      <c r="F87" s="248"/>
      <c r="G87" s="13">
        <v>77</v>
      </c>
      <c r="H87" s="34">
        <v>1202879</v>
      </c>
      <c r="I87" s="34">
        <v>2639103</v>
      </c>
      <c r="J87" s="34">
        <v>-2909167</v>
      </c>
      <c r="K87" s="34">
        <v>1001705</v>
      </c>
    </row>
    <row r="88" spans="1:11" x14ac:dyDescent="0.2">
      <c r="A88" s="269" t="s">
        <v>222</v>
      </c>
      <c r="B88" s="269"/>
      <c r="C88" s="269"/>
      <c r="D88" s="269"/>
      <c r="E88" s="269"/>
      <c r="F88" s="269"/>
      <c r="G88" s="270"/>
      <c r="H88" s="270"/>
      <c r="I88" s="270"/>
      <c r="J88" s="260"/>
      <c r="K88" s="260"/>
    </row>
    <row r="89" spans="1:11" x14ac:dyDescent="0.2">
      <c r="A89" s="242" t="s">
        <v>223</v>
      </c>
      <c r="B89" s="242"/>
      <c r="C89" s="242"/>
      <c r="D89" s="242"/>
      <c r="E89" s="242"/>
      <c r="F89" s="242"/>
      <c r="G89" s="13">
        <v>78</v>
      </c>
      <c r="H89" s="34">
        <v>4964465</v>
      </c>
      <c r="I89" s="34">
        <v>3467380</v>
      </c>
      <c r="J89" s="34">
        <f>ROUND(J85,0)</f>
        <v>1666927</v>
      </c>
      <c r="K89" s="34">
        <f>ROUND(K85,0)</f>
        <v>-3832721</v>
      </c>
    </row>
    <row r="90" spans="1:11" ht="24" customHeight="1" x14ac:dyDescent="0.2">
      <c r="A90" s="228" t="s">
        <v>426</v>
      </c>
      <c r="B90" s="228"/>
      <c r="C90" s="228"/>
      <c r="D90" s="228"/>
      <c r="E90" s="228"/>
      <c r="F90" s="228"/>
      <c r="G90" s="14">
        <v>79</v>
      </c>
      <c r="H90" s="111">
        <f>H91+H98</f>
        <v>-3787604</v>
      </c>
      <c r="I90" s="111">
        <f t="shared" ref="I90:K90" si="8">I91+I98</f>
        <v>-1297430</v>
      </c>
      <c r="J90" s="111">
        <f t="shared" si="8"/>
        <v>-270393</v>
      </c>
      <c r="K90" s="111">
        <f t="shared" si="8"/>
        <v>914978</v>
      </c>
    </row>
    <row r="91" spans="1:11" ht="24" customHeight="1" x14ac:dyDescent="0.2">
      <c r="A91" s="228" t="s">
        <v>427</v>
      </c>
      <c r="B91" s="228"/>
      <c r="C91" s="228"/>
      <c r="D91" s="228"/>
      <c r="E91" s="228"/>
      <c r="F91" s="228"/>
      <c r="G91" s="14">
        <v>80</v>
      </c>
      <c r="H91" s="111">
        <f>SUM(H92:H96)</f>
        <v>-238994</v>
      </c>
      <c r="I91" s="111">
        <f>SUM(I92:I96)</f>
        <v>-238994</v>
      </c>
      <c r="J91" s="111">
        <f>SUM(J92:J96)</f>
        <v>-617264</v>
      </c>
      <c r="K91" s="111">
        <f>SUM(K92:K96)</f>
        <v>-617264</v>
      </c>
    </row>
    <row r="92" spans="1:11" ht="24.75" customHeight="1" x14ac:dyDescent="0.2">
      <c r="A92" s="271" t="s">
        <v>428</v>
      </c>
      <c r="B92" s="272"/>
      <c r="C92" s="272"/>
      <c r="D92" s="272"/>
      <c r="E92" s="272"/>
      <c r="F92" s="273"/>
      <c r="G92" s="13">
        <v>81</v>
      </c>
      <c r="H92" s="34">
        <v>0</v>
      </c>
      <c r="I92" s="34">
        <v>0</v>
      </c>
      <c r="J92" s="34">
        <v>0</v>
      </c>
      <c r="K92" s="34">
        <v>0</v>
      </c>
    </row>
    <row r="93" spans="1:11" ht="22.35" customHeight="1" x14ac:dyDescent="0.2">
      <c r="A93" s="264" t="s">
        <v>429</v>
      </c>
      <c r="B93" s="264"/>
      <c r="C93" s="264"/>
      <c r="D93" s="264"/>
      <c r="E93" s="264"/>
      <c r="F93" s="264"/>
      <c r="G93" s="13">
        <v>82</v>
      </c>
      <c r="H93" s="34">
        <v>0</v>
      </c>
      <c r="I93" s="34">
        <v>0</v>
      </c>
      <c r="J93" s="34">
        <v>0</v>
      </c>
      <c r="K93" s="34">
        <v>0</v>
      </c>
    </row>
    <row r="94" spans="1:11" ht="22.35" customHeight="1" x14ac:dyDescent="0.2">
      <c r="A94" s="264" t="s">
        <v>430</v>
      </c>
      <c r="B94" s="264"/>
      <c r="C94" s="264"/>
      <c r="D94" s="264"/>
      <c r="E94" s="264"/>
      <c r="F94" s="264"/>
      <c r="G94" s="13">
        <v>83</v>
      </c>
      <c r="H94" s="34">
        <v>0</v>
      </c>
      <c r="I94" s="34">
        <v>0</v>
      </c>
      <c r="J94" s="34">
        <v>0</v>
      </c>
      <c r="K94" s="34">
        <v>0</v>
      </c>
    </row>
    <row r="95" spans="1:11" ht="22.35" customHeight="1" x14ac:dyDescent="0.2">
      <c r="A95" s="264" t="s">
        <v>431</v>
      </c>
      <c r="B95" s="264"/>
      <c r="C95" s="264"/>
      <c r="D95" s="264"/>
      <c r="E95" s="264"/>
      <c r="F95" s="264"/>
      <c r="G95" s="13">
        <v>84</v>
      </c>
      <c r="H95" s="34">
        <v>-238994</v>
      </c>
      <c r="I95" s="34">
        <v>-238994</v>
      </c>
      <c r="J95" s="34">
        <v>-617264</v>
      </c>
      <c r="K95" s="34">
        <v>-617264</v>
      </c>
    </row>
    <row r="96" spans="1:11" ht="22.35" customHeight="1" x14ac:dyDescent="0.2">
      <c r="A96" s="264" t="s">
        <v>432</v>
      </c>
      <c r="B96" s="264"/>
      <c r="C96" s="264"/>
      <c r="D96" s="264"/>
      <c r="E96" s="264"/>
      <c r="F96" s="264"/>
      <c r="G96" s="13">
        <v>85</v>
      </c>
      <c r="H96" s="34">
        <v>0</v>
      </c>
      <c r="I96" s="34">
        <v>0</v>
      </c>
      <c r="J96" s="34">
        <v>0</v>
      </c>
      <c r="K96" s="34">
        <v>0</v>
      </c>
    </row>
    <row r="97" spans="1:11" ht="22.35" customHeight="1" x14ac:dyDescent="0.2">
      <c r="A97" s="264" t="s">
        <v>433</v>
      </c>
      <c r="B97" s="264"/>
      <c r="C97" s="264"/>
      <c r="D97" s="264"/>
      <c r="E97" s="264"/>
      <c r="F97" s="264"/>
      <c r="G97" s="13">
        <v>86</v>
      </c>
      <c r="H97" s="34">
        <v>0</v>
      </c>
      <c r="I97" s="34">
        <v>0</v>
      </c>
      <c r="J97" s="34">
        <v>0</v>
      </c>
      <c r="K97" s="34">
        <v>0</v>
      </c>
    </row>
    <row r="98" spans="1:11" ht="22.35" customHeight="1" x14ac:dyDescent="0.2">
      <c r="A98" s="249" t="s">
        <v>434</v>
      </c>
      <c r="B98" s="249"/>
      <c r="C98" s="249"/>
      <c r="D98" s="249"/>
      <c r="E98" s="249"/>
      <c r="F98" s="249"/>
      <c r="G98" s="14">
        <v>87</v>
      </c>
      <c r="H98" s="112">
        <f>SUM(H99:H106)</f>
        <v>-3548610</v>
      </c>
      <c r="I98" s="112">
        <f>SUM(I99:I106)</f>
        <v>-1058436</v>
      </c>
      <c r="J98" s="112">
        <f t="shared" ref="J98:K98" si="9">SUM(J99:J106)</f>
        <v>346871</v>
      </c>
      <c r="K98" s="112">
        <f t="shared" si="9"/>
        <v>1532242</v>
      </c>
    </row>
    <row r="99" spans="1:11" ht="14.25" customHeight="1" x14ac:dyDescent="0.2">
      <c r="A99" s="264" t="s">
        <v>435</v>
      </c>
      <c r="B99" s="264"/>
      <c r="C99" s="264"/>
      <c r="D99" s="264"/>
      <c r="E99" s="264"/>
      <c r="F99" s="264"/>
      <c r="G99" s="13">
        <v>88</v>
      </c>
      <c r="H99" s="34">
        <v>-3548610</v>
      </c>
      <c r="I99" s="34">
        <v>-1058436</v>
      </c>
      <c r="J99" s="34">
        <v>346871</v>
      </c>
      <c r="K99" s="34">
        <v>1532242</v>
      </c>
    </row>
    <row r="100" spans="1:11" ht="24" customHeight="1" x14ac:dyDescent="0.2">
      <c r="A100" s="264" t="s">
        <v>436</v>
      </c>
      <c r="B100" s="264"/>
      <c r="C100" s="264"/>
      <c r="D100" s="264"/>
      <c r="E100" s="264"/>
      <c r="F100" s="264"/>
      <c r="G100" s="13">
        <v>89</v>
      </c>
      <c r="H100" s="34">
        <v>0</v>
      </c>
      <c r="I100" s="34">
        <v>0</v>
      </c>
      <c r="J100" s="34">
        <v>0</v>
      </c>
      <c r="K100" s="34">
        <v>0</v>
      </c>
    </row>
    <row r="101" spans="1:11" x14ac:dyDescent="0.2">
      <c r="A101" s="264" t="s">
        <v>437</v>
      </c>
      <c r="B101" s="264"/>
      <c r="C101" s="264"/>
      <c r="D101" s="264"/>
      <c r="E101" s="264"/>
      <c r="F101" s="264"/>
      <c r="G101" s="13">
        <v>90</v>
      </c>
      <c r="H101" s="34">
        <v>0</v>
      </c>
      <c r="I101" s="34">
        <v>0</v>
      </c>
      <c r="J101" s="34">
        <v>0</v>
      </c>
      <c r="K101" s="34">
        <v>0</v>
      </c>
    </row>
    <row r="102" spans="1:11" ht="27.75" customHeight="1" x14ac:dyDescent="0.2">
      <c r="A102" s="226" t="s">
        <v>438</v>
      </c>
      <c r="B102" s="226"/>
      <c r="C102" s="226"/>
      <c r="D102" s="226"/>
      <c r="E102" s="226"/>
      <c r="F102" s="226"/>
      <c r="G102" s="13">
        <v>91</v>
      </c>
      <c r="H102" s="34">
        <v>0</v>
      </c>
      <c r="I102" s="34">
        <v>0</v>
      </c>
      <c r="J102" s="34">
        <v>0</v>
      </c>
      <c r="K102" s="34">
        <v>0</v>
      </c>
    </row>
    <row r="103" spans="1:11" ht="27.75" customHeight="1" x14ac:dyDescent="0.2">
      <c r="A103" s="226" t="s">
        <v>439</v>
      </c>
      <c r="B103" s="226"/>
      <c r="C103" s="226"/>
      <c r="D103" s="226"/>
      <c r="E103" s="226"/>
      <c r="F103" s="226"/>
      <c r="G103" s="13">
        <v>92</v>
      </c>
      <c r="H103" s="34">
        <v>0</v>
      </c>
      <c r="I103" s="34">
        <v>0</v>
      </c>
      <c r="J103" s="34">
        <v>0</v>
      </c>
      <c r="K103" s="34">
        <v>0</v>
      </c>
    </row>
    <row r="104" spans="1:11" ht="14.25" customHeight="1" x14ac:dyDescent="0.2">
      <c r="A104" s="226" t="s">
        <v>440</v>
      </c>
      <c r="B104" s="226"/>
      <c r="C104" s="226"/>
      <c r="D104" s="226"/>
      <c r="E104" s="226"/>
      <c r="F104" s="226"/>
      <c r="G104" s="13">
        <v>93</v>
      </c>
      <c r="H104" s="34">
        <v>0</v>
      </c>
      <c r="I104" s="34">
        <v>0</v>
      </c>
      <c r="J104" s="34">
        <v>0</v>
      </c>
      <c r="K104" s="34">
        <v>0</v>
      </c>
    </row>
    <row r="105" spans="1:11" ht="15.75" customHeight="1" x14ac:dyDescent="0.2">
      <c r="A105" s="226" t="s">
        <v>441</v>
      </c>
      <c r="B105" s="226"/>
      <c r="C105" s="226"/>
      <c r="D105" s="226"/>
      <c r="E105" s="226"/>
      <c r="F105" s="226"/>
      <c r="G105" s="13">
        <v>94</v>
      </c>
      <c r="H105" s="34">
        <v>0</v>
      </c>
      <c r="I105" s="34">
        <v>0</v>
      </c>
      <c r="J105" s="34">
        <v>0</v>
      </c>
      <c r="K105" s="34">
        <v>0</v>
      </c>
    </row>
    <row r="106" spans="1:11" ht="17.25" customHeight="1" x14ac:dyDescent="0.2">
      <c r="A106" s="226" t="s">
        <v>442</v>
      </c>
      <c r="B106" s="226"/>
      <c r="C106" s="226"/>
      <c r="D106" s="226"/>
      <c r="E106" s="226"/>
      <c r="F106" s="226"/>
      <c r="G106" s="13">
        <v>95</v>
      </c>
      <c r="H106" s="34">
        <v>0</v>
      </c>
      <c r="I106" s="34">
        <v>0</v>
      </c>
      <c r="J106" s="34">
        <v>0</v>
      </c>
      <c r="K106" s="34">
        <v>0</v>
      </c>
    </row>
    <row r="107" spans="1:11" ht="27.75" customHeight="1" x14ac:dyDescent="0.2">
      <c r="A107" s="226" t="s">
        <v>443</v>
      </c>
      <c r="B107" s="226"/>
      <c r="C107" s="226"/>
      <c r="D107" s="226"/>
      <c r="E107" s="226"/>
      <c r="F107" s="226"/>
      <c r="G107" s="13">
        <v>96</v>
      </c>
      <c r="H107" s="34">
        <v>0</v>
      </c>
      <c r="I107" s="34">
        <v>0</v>
      </c>
      <c r="J107" s="34">
        <v>0</v>
      </c>
      <c r="K107" s="34">
        <v>0</v>
      </c>
    </row>
    <row r="108" spans="1:11" ht="23.1" customHeight="1" x14ac:dyDescent="0.2">
      <c r="A108" s="228" t="s">
        <v>444</v>
      </c>
      <c r="B108" s="228"/>
      <c r="C108" s="228"/>
      <c r="D108" s="228"/>
      <c r="E108" s="228"/>
      <c r="F108" s="228"/>
      <c r="G108" s="14">
        <v>97</v>
      </c>
      <c r="H108" s="111">
        <f>H91+H98-H107-H97</f>
        <v>-3787604</v>
      </c>
      <c r="I108" s="111">
        <f>I91+I98-I107-I97</f>
        <v>-1297430</v>
      </c>
      <c r="J108" s="111">
        <f t="shared" ref="J108:K108" si="10">J91+J98-J107-J97</f>
        <v>-270393</v>
      </c>
      <c r="K108" s="111">
        <f t="shared" si="10"/>
        <v>914978</v>
      </c>
    </row>
    <row r="109" spans="1:11" ht="23.1" customHeight="1" x14ac:dyDescent="0.2">
      <c r="A109" s="228" t="s">
        <v>445</v>
      </c>
      <c r="B109" s="228"/>
      <c r="C109" s="228"/>
      <c r="D109" s="228"/>
      <c r="E109" s="228"/>
      <c r="F109" s="228"/>
      <c r="G109" s="14">
        <v>98</v>
      </c>
      <c r="H109" s="111">
        <f>H89+H108</f>
        <v>1176861</v>
      </c>
      <c r="I109" s="111">
        <f>I89+I108</f>
        <v>2169950</v>
      </c>
      <c r="J109" s="111">
        <f t="shared" ref="J109:K109" si="11">J89+J108</f>
        <v>1396534</v>
      </c>
      <c r="K109" s="111">
        <f t="shared" si="11"/>
        <v>-2917743</v>
      </c>
    </row>
    <row r="110" spans="1:11" x14ac:dyDescent="0.2">
      <c r="A110" s="244" t="s">
        <v>224</v>
      </c>
      <c r="B110" s="244"/>
      <c r="C110" s="244"/>
      <c r="D110" s="244"/>
      <c r="E110" s="244"/>
      <c r="F110" s="244"/>
      <c r="G110" s="259"/>
      <c r="H110" s="259"/>
      <c r="I110" s="259"/>
      <c r="J110" s="260"/>
      <c r="K110" s="260"/>
    </row>
    <row r="111" spans="1:11" ht="27" customHeight="1" x14ac:dyDescent="0.2">
      <c r="A111" s="246" t="s">
        <v>446</v>
      </c>
      <c r="B111" s="247"/>
      <c r="C111" s="247"/>
      <c r="D111" s="247"/>
      <c r="E111" s="247"/>
      <c r="F111" s="247"/>
      <c r="G111" s="14">
        <v>99</v>
      </c>
      <c r="H111" s="111">
        <f>H112+H113</f>
        <v>1176861</v>
      </c>
      <c r="I111" s="111">
        <f>I112+I113</f>
        <v>2169950</v>
      </c>
      <c r="J111" s="111">
        <f>J112+J113</f>
        <v>1396534</v>
      </c>
      <c r="K111" s="111">
        <f>K112+K113</f>
        <v>-2917743</v>
      </c>
    </row>
    <row r="112" spans="1:11" x14ac:dyDescent="0.2">
      <c r="A112" s="248" t="s">
        <v>225</v>
      </c>
      <c r="B112" s="248"/>
      <c r="C112" s="248"/>
      <c r="D112" s="248"/>
      <c r="E112" s="248"/>
      <c r="F112" s="248"/>
      <c r="G112" s="13">
        <v>100</v>
      </c>
      <c r="H112" s="34">
        <v>-26018</v>
      </c>
      <c r="I112" s="34">
        <v>-469153</v>
      </c>
      <c r="J112" s="34">
        <v>4305701</v>
      </c>
      <c r="K112" s="34">
        <v>-3919448</v>
      </c>
    </row>
    <row r="113" spans="1:11" x14ac:dyDescent="0.2">
      <c r="A113" s="248" t="s">
        <v>226</v>
      </c>
      <c r="B113" s="248"/>
      <c r="C113" s="248"/>
      <c r="D113" s="248"/>
      <c r="E113" s="248"/>
      <c r="F113" s="248"/>
      <c r="G113" s="13">
        <v>101</v>
      </c>
      <c r="H113" s="34">
        <v>1202879</v>
      </c>
      <c r="I113" s="34">
        <v>2639103</v>
      </c>
      <c r="J113" s="34">
        <v>-2909167</v>
      </c>
      <c r="K113" s="34">
        <v>1001705</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oddHeader>&amp;L&amp;"Calibri"&amp;10&amp;KFF0000 This document / e-mail is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9" zoomScale="123" zoomScaleNormal="100" workbookViewId="0">
      <selection activeCell="H59" sqref="H59"/>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67" t="s">
        <v>227</v>
      </c>
      <c r="B1" s="274"/>
      <c r="C1" s="274"/>
      <c r="D1" s="274"/>
      <c r="E1" s="274"/>
      <c r="F1" s="274"/>
      <c r="G1" s="274"/>
      <c r="H1" s="274"/>
      <c r="I1" s="274"/>
    </row>
    <row r="2" spans="1:9" x14ac:dyDescent="0.2">
      <c r="A2" s="266" t="s">
        <v>676</v>
      </c>
      <c r="B2" s="232"/>
      <c r="C2" s="232"/>
      <c r="D2" s="232"/>
      <c r="E2" s="232"/>
      <c r="F2" s="232"/>
      <c r="G2" s="232"/>
      <c r="H2" s="232"/>
      <c r="I2" s="232"/>
    </row>
    <row r="3" spans="1:9" x14ac:dyDescent="0.2">
      <c r="A3" s="282" t="s">
        <v>497</v>
      </c>
      <c r="B3" s="283"/>
      <c r="C3" s="283"/>
      <c r="D3" s="283"/>
      <c r="E3" s="283"/>
      <c r="F3" s="283"/>
      <c r="G3" s="283"/>
      <c r="H3" s="283"/>
      <c r="I3" s="283"/>
    </row>
    <row r="4" spans="1:9" x14ac:dyDescent="0.2">
      <c r="A4" s="278" t="s">
        <v>656</v>
      </c>
      <c r="B4" s="235"/>
      <c r="C4" s="235"/>
      <c r="D4" s="235"/>
      <c r="E4" s="235"/>
      <c r="F4" s="235"/>
      <c r="G4" s="235"/>
      <c r="H4" s="235"/>
      <c r="I4" s="236"/>
    </row>
    <row r="5" spans="1:9" ht="24" thickBot="1" x14ac:dyDescent="0.25">
      <c r="A5" s="290" t="s">
        <v>228</v>
      </c>
      <c r="B5" s="291"/>
      <c r="C5" s="291"/>
      <c r="D5" s="291"/>
      <c r="E5" s="291"/>
      <c r="F5" s="292"/>
      <c r="G5" s="18" t="s">
        <v>229</v>
      </c>
      <c r="H5" s="35" t="s">
        <v>230</v>
      </c>
      <c r="I5" s="35" t="s">
        <v>231</v>
      </c>
    </row>
    <row r="6" spans="1:9" x14ac:dyDescent="0.2">
      <c r="A6" s="293">
        <v>1</v>
      </c>
      <c r="B6" s="294"/>
      <c r="C6" s="294"/>
      <c r="D6" s="294"/>
      <c r="E6" s="294"/>
      <c r="F6" s="295"/>
      <c r="G6" s="19">
        <v>2</v>
      </c>
      <c r="H6" s="36" t="s">
        <v>232</v>
      </c>
      <c r="I6" s="36" t="s">
        <v>233</v>
      </c>
    </row>
    <row r="7" spans="1:9" x14ac:dyDescent="0.2">
      <c r="A7" s="296" t="s">
        <v>234</v>
      </c>
      <c r="B7" s="297"/>
      <c r="C7" s="297"/>
      <c r="D7" s="297"/>
      <c r="E7" s="297"/>
      <c r="F7" s="297"/>
      <c r="G7" s="297"/>
      <c r="H7" s="297"/>
      <c r="I7" s="298"/>
    </row>
    <row r="8" spans="1:9" ht="12.75" customHeight="1" x14ac:dyDescent="0.2">
      <c r="A8" s="299" t="s">
        <v>235</v>
      </c>
      <c r="B8" s="300"/>
      <c r="C8" s="300"/>
      <c r="D8" s="300"/>
      <c r="E8" s="300"/>
      <c r="F8" s="301"/>
      <c r="G8" s="20">
        <v>1</v>
      </c>
      <c r="H8" s="37">
        <v>6671079</v>
      </c>
      <c r="I8" s="37">
        <v>3109075</v>
      </c>
    </row>
    <row r="9" spans="1:9" ht="12.75" customHeight="1" x14ac:dyDescent="0.2">
      <c r="A9" s="287" t="s">
        <v>236</v>
      </c>
      <c r="B9" s="288"/>
      <c r="C9" s="288"/>
      <c r="D9" s="288"/>
      <c r="E9" s="288"/>
      <c r="F9" s="289"/>
      <c r="G9" s="21">
        <v>2</v>
      </c>
      <c r="H9" s="38">
        <f>H10+H11+H12+H13+H14+H15+H16+H17</f>
        <v>33992179</v>
      </c>
      <c r="I9" s="38">
        <f>I10+I11+I12+I13+I14+I15+I16+I17</f>
        <v>33370971</v>
      </c>
    </row>
    <row r="10" spans="1:9" ht="12.75" customHeight="1" x14ac:dyDescent="0.2">
      <c r="A10" s="279" t="s">
        <v>237</v>
      </c>
      <c r="B10" s="280"/>
      <c r="C10" s="280"/>
      <c r="D10" s="280"/>
      <c r="E10" s="280"/>
      <c r="F10" s="281"/>
      <c r="G10" s="22">
        <v>3</v>
      </c>
      <c r="H10" s="39">
        <v>20625010</v>
      </c>
      <c r="I10" s="39">
        <v>25559608</v>
      </c>
    </row>
    <row r="11" spans="1:9" ht="22.35" customHeight="1" x14ac:dyDescent="0.2">
      <c r="A11" s="279" t="s">
        <v>238</v>
      </c>
      <c r="B11" s="280"/>
      <c r="C11" s="280"/>
      <c r="D11" s="280"/>
      <c r="E11" s="280"/>
      <c r="F11" s="281"/>
      <c r="G11" s="22">
        <v>4</v>
      </c>
      <c r="H11" s="39">
        <v>11103142</v>
      </c>
      <c r="I11" s="39">
        <v>607286</v>
      </c>
    </row>
    <row r="12" spans="1:9" ht="23.45" customHeight="1" x14ac:dyDescent="0.2">
      <c r="A12" s="279" t="s">
        <v>239</v>
      </c>
      <c r="B12" s="280"/>
      <c r="C12" s="280"/>
      <c r="D12" s="280"/>
      <c r="E12" s="280"/>
      <c r="F12" s="281"/>
      <c r="G12" s="22">
        <v>5</v>
      </c>
      <c r="H12" s="39">
        <v>20000</v>
      </c>
      <c r="I12" s="39">
        <v>0</v>
      </c>
    </row>
    <row r="13" spans="1:9" ht="12.75" customHeight="1" x14ac:dyDescent="0.2">
      <c r="A13" s="279" t="s">
        <v>240</v>
      </c>
      <c r="B13" s="280"/>
      <c r="C13" s="280"/>
      <c r="D13" s="280"/>
      <c r="E13" s="280"/>
      <c r="F13" s="281"/>
      <c r="G13" s="22">
        <v>6</v>
      </c>
      <c r="H13" s="39">
        <v>-762127</v>
      </c>
      <c r="I13" s="39">
        <v>-1800335</v>
      </c>
    </row>
    <row r="14" spans="1:9" ht="12.75" customHeight="1" x14ac:dyDescent="0.2">
      <c r="A14" s="279" t="s">
        <v>241</v>
      </c>
      <c r="B14" s="280"/>
      <c r="C14" s="280"/>
      <c r="D14" s="280"/>
      <c r="E14" s="280"/>
      <c r="F14" s="281"/>
      <c r="G14" s="22">
        <v>7</v>
      </c>
      <c r="H14" s="39">
        <v>8254571</v>
      </c>
      <c r="I14" s="39">
        <v>11167089</v>
      </c>
    </row>
    <row r="15" spans="1:9" ht="12.75" customHeight="1" x14ac:dyDescent="0.2">
      <c r="A15" s="279" t="s">
        <v>242</v>
      </c>
      <c r="B15" s="280"/>
      <c r="C15" s="280"/>
      <c r="D15" s="280"/>
      <c r="E15" s="280"/>
      <c r="F15" s="281"/>
      <c r="G15" s="22">
        <v>8</v>
      </c>
      <c r="H15" s="39">
        <v>-330224</v>
      </c>
      <c r="I15" s="39">
        <v>1108756</v>
      </c>
    </row>
    <row r="16" spans="1:9" ht="12.75" customHeight="1" x14ac:dyDescent="0.2">
      <c r="A16" s="279" t="s">
        <v>243</v>
      </c>
      <c r="B16" s="280"/>
      <c r="C16" s="280"/>
      <c r="D16" s="280"/>
      <c r="E16" s="280"/>
      <c r="F16" s="281"/>
      <c r="G16" s="22">
        <v>9</v>
      </c>
      <c r="H16" s="39">
        <v>-3069998</v>
      </c>
      <c r="I16" s="39">
        <v>-1051464</v>
      </c>
    </row>
    <row r="17" spans="1:9" ht="25.35" customHeight="1" x14ac:dyDescent="0.2">
      <c r="A17" s="279" t="s">
        <v>244</v>
      </c>
      <c r="B17" s="280"/>
      <c r="C17" s="280"/>
      <c r="D17" s="280"/>
      <c r="E17" s="280"/>
      <c r="F17" s="281"/>
      <c r="G17" s="22">
        <v>10</v>
      </c>
      <c r="H17" s="39">
        <v>-1848195</v>
      </c>
      <c r="I17" s="39">
        <v>-2219969</v>
      </c>
    </row>
    <row r="18" spans="1:9" ht="28.35" customHeight="1" x14ac:dyDescent="0.2">
      <c r="A18" s="284" t="s">
        <v>245</v>
      </c>
      <c r="B18" s="285"/>
      <c r="C18" s="285"/>
      <c r="D18" s="285"/>
      <c r="E18" s="285"/>
      <c r="F18" s="286"/>
      <c r="G18" s="21">
        <v>11</v>
      </c>
      <c r="H18" s="38">
        <f>H8+H9</f>
        <v>40663258</v>
      </c>
      <c r="I18" s="38">
        <f>I8+I9</f>
        <v>36480046</v>
      </c>
    </row>
    <row r="19" spans="1:9" ht="12.75" customHeight="1" x14ac:dyDescent="0.2">
      <c r="A19" s="287" t="s">
        <v>246</v>
      </c>
      <c r="B19" s="288"/>
      <c r="C19" s="288"/>
      <c r="D19" s="288"/>
      <c r="E19" s="288"/>
      <c r="F19" s="289"/>
      <c r="G19" s="21">
        <v>12</v>
      </c>
      <c r="H19" s="38">
        <f>H20+H21+H22+H23</f>
        <v>-2387867</v>
      </c>
      <c r="I19" s="38">
        <f>I20+I21+I22+I23</f>
        <v>-18606149</v>
      </c>
    </row>
    <row r="20" spans="1:9" ht="12.75" customHeight="1" x14ac:dyDescent="0.2">
      <c r="A20" s="279" t="s">
        <v>247</v>
      </c>
      <c r="B20" s="280"/>
      <c r="C20" s="280"/>
      <c r="D20" s="280"/>
      <c r="E20" s="280"/>
      <c r="F20" s="281"/>
      <c r="G20" s="22">
        <v>13</v>
      </c>
      <c r="H20" s="39">
        <v>7520787</v>
      </c>
      <c r="I20" s="39">
        <v>-4302061</v>
      </c>
    </row>
    <row r="21" spans="1:9" ht="12.75" customHeight="1" x14ac:dyDescent="0.2">
      <c r="A21" s="279" t="s">
        <v>248</v>
      </c>
      <c r="B21" s="280"/>
      <c r="C21" s="280"/>
      <c r="D21" s="280"/>
      <c r="E21" s="280"/>
      <c r="F21" s="281"/>
      <c r="G21" s="22">
        <v>14</v>
      </c>
      <c r="H21" s="39">
        <v>-7679996</v>
      </c>
      <c r="I21" s="39">
        <v>-7816727</v>
      </c>
    </row>
    <row r="22" spans="1:9" ht="12.75" customHeight="1" x14ac:dyDescent="0.2">
      <c r="A22" s="279" t="s">
        <v>249</v>
      </c>
      <c r="B22" s="280"/>
      <c r="C22" s="280"/>
      <c r="D22" s="280"/>
      <c r="E22" s="280"/>
      <c r="F22" s="281"/>
      <c r="G22" s="22">
        <v>15</v>
      </c>
      <c r="H22" s="39">
        <v>-802470</v>
      </c>
      <c r="I22" s="39">
        <v>2041035</v>
      </c>
    </row>
    <row r="23" spans="1:9" ht="12.75" customHeight="1" x14ac:dyDescent="0.2">
      <c r="A23" s="279" t="s">
        <v>250</v>
      </c>
      <c r="B23" s="280"/>
      <c r="C23" s="280"/>
      <c r="D23" s="280"/>
      <c r="E23" s="280"/>
      <c r="F23" s="281"/>
      <c r="G23" s="22">
        <v>16</v>
      </c>
      <c r="H23" s="39">
        <v>-1426188</v>
      </c>
      <c r="I23" s="39">
        <v>-8528396</v>
      </c>
    </row>
    <row r="24" spans="1:9" ht="12.75" customHeight="1" x14ac:dyDescent="0.2">
      <c r="A24" s="284" t="s">
        <v>251</v>
      </c>
      <c r="B24" s="285"/>
      <c r="C24" s="285"/>
      <c r="D24" s="285"/>
      <c r="E24" s="285"/>
      <c r="F24" s="286"/>
      <c r="G24" s="21">
        <v>17</v>
      </c>
      <c r="H24" s="38">
        <f>H18+H19</f>
        <v>38275391</v>
      </c>
      <c r="I24" s="38">
        <f>I18+I19</f>
        <v>17873897</v>
      </c>
    </row>
    <row r="25" spans="1:9" ht="12.75" customHeight="1" x14ac:dyDescent="0.2">
      <c r="A25" s="275" t="s">
        <v>252</v>
      </c>
      <c r="B25" s="276"/>
      <c r="C25" s="276"/>
      <c r="D25" s="276"/>
      <c r="E25" s="276"/>
      <c r="F25" s="277"/>
      <c r="G25" s="22">
        <v>18</v>
      </c>
      <c r="H25" s="39">
        <v>0</v>
      </c>
      <c r="I25" s="39">
        <v>0</v>
      </c>
    </row>
    <row r="26" spans="1:9" ht="12.75" customHeight="1" x14ac:dyDescent="0.2">
      <c r="A26" s="275" t="s">
        <v>253</v>
      </c>
      <c r="B26" s="276"/>
      <c r="C26" s="276"/>
      <c r="D26" s="276"/>
      <c r="E26" s="276"/>
      <c r="F26" s="277"/>
      <c r="G26" s="22">
        <v>19</v>
      </c>
      <c r="H26" s="39">
        <v>-2249010</v>
      </c>
      <c r="I26" s="39">
        <v>-3396889</v>
      </c>
    </row>
    <row r="27" spans="1:9" ht="26.1" customHeight="1" x14ac:dyDescent="0.2">
      <c r="A27" s="302" t="s">
        <v>254</v>
      </c>
      <c r="B27" s="303"/>
      <c r="C27" s="303"/>
      <c r="D27" s="303"/>
      <c r="E27" s="303"/>
      <c r="F27" s="304"/>
      <c r="G27" s="23">
        <v>20</v>
      </c>
      <c r="H27" s="40">
        <f>H24+H25+H26</f>
        <v>36026381</v>
      </c>
      <c r="I27" s="40">
        <f>I24+I25+I26</f>
        <v>14477008</v>
      </c>
    </row>
    <row r="28" spans="1:9" x14ac:dyDescent="0.2">
      <c r="A28" s="296" t="s">
        <v>255</v>
      </c>
      <c r="B28" s="297"/>
      <c r="C28" s="297"/>
      <c r="D28" s="297"/>
      <c r="E28" s="297"/>
      <c r="F28" s="297"/>
      <c r="G28" s="297"/>
      <c r="H28" s="297"/>
      <c r="I28" s="298"/>
    </row>
    <row r="29" spans="1:9" ht="30.6" customHeight="1" x14ac:dyDescent="0.2">
      <c r="A29" s="299" t="s">
        <v>256</v>
      </c>
      <c r="B29" s="300"/>
      <c r="C29" s="300"/>
      <c r="D29" s="300"/>
      <c r="E29" s="300"/>
      <c r="F29" s="301"/>
      <c r="G29" s="20">
        <v>21</v>
      </c>
      <c r="H29" s="41">
        <v>0</v>
      </c>
      <c r="I29" s="41">
        <v>0</v>
      </c>
    </row>
    <row r="30" spans="1:9" ht="12.75" customHeight="1" x14ac:dyDescent="0.2">
      <c r="A30" s="275" t="s">
        <v>257</v>
      </c>
      <c r="B30" s="276"/>
      <c r="C30" s="276"/>
      <c r="D30" s="276"/>
      <c r="E30" s="276"/>
      <c r="F30" s="277"/>
      <c r="G30" s="22">
        <v>22</v>
      </c>
      <c r="H30" s="42">
        <v>0</v>
      </c>
      <c r="I30" s="42">
        <v>0</v>
      </c>
    </row>
    <row r="31" spans="1:9" ht="12.75" customHeight="1" x14ac:dyDescent="0.2">
      <c r="A31" s="275" t="s">
        <v>258</v>
      </c>
      <c r="B31" s="276"/>
      <c r="C31" s="276"/>
      <c r="D31" s="276"/>
      <c r="E31" s="276"/>
      <c r="F31" s="277"/>
      <c r="G31" s="22">
        <v>23</v>
      </c>
      <c r="H31" s="42">
        <v>0</v>
      </c>
      <c r="I31" s="42">
        <v>0</v>
      </c>
    </row>
    <row r="32" spans="1:9" ht="12.75" customHeight="1" x14ac:dyDescent="0.2">
      <c r="A32" s="275" t="s">
        <v>259</v>
      </c>
      <c r="B32" s="276"/>
      <c r="C32" s="276"/>
      <c r="D32" s="276"/>
      <c r="E32" s="276"/>
      <c r="F32" s="277"/>
      <c r="G32" s="22">
        <v>24</v>
      </c>
      <c r="H32" s="42">
        <v>0</v>
      </c>
      <c r="I32" s="42">
        <v>0</v>
      </c>
    </row>
    <row r="33" spans="1:9" ht="12.75" customHeight="1" x14ac:dyDescent="0.2">
      <c r="A33" s="275" t="s">
        <v>260</v>
      </c>
      <c r="B33" s="276"/>
      <c r="C33" s="276"/>
      <c r="D33" s="276"/>
      <c r="E33" s="276"/>
      <c r="F33" s="277"/>
      <c r="G33" s="22">
        <v>25</v>
      </c>
      <c r="H33" s="42">
        <v>158769</v>
      </c>
      <c r="I33" s="42">
        <v>0</v>
      </c>
    </row>
    <row r="34" spans="1:9" ht="12.75" customHeight="1" x14ac:dyDescent="0.2">
      <c r="A34" s="275" t="s">
        <v>261</v>
      </c>
      <c r="B34" s="276"/>
      <c r="C34" s="276"/>
      <c r="D34" s="276"/>
      <c r="E34" s="276"/>
      <c r="F34" s="277"/>
      <c r="G34" s="22">
        <v>26</v>
      </c>
      <c r="H34" s="42">
        <v>0</v>
      </c>
      <c r="I34" s="42">
        <v>103751</v>
      </c>
    </row>
    <row r="35" spans="1:9" ht="26.45" customHeight="1" x14ac:dyDescent="0.2">
      <c r="A35" s="284" t="s">
        <v>262</v>
      </c>
      <c r="B35" s="285"/>
      <c r="C35" s="285"/>
      <c r="D35" s="285"/>
      <c r="E35" s="285"/>
      <c r="F35" s="286"/>
      <c r="G35" s="21">
        <v>27</v>
      </c>
      <c r="H35" s="43">
        <f>H29+H30+H31+H32+H33+H34</f>
        <v>158769</v>
      </c>
      <c r="I35" s="43">
        <f>I29+I30+I31+I32+I33+I34</f>
        <v>103751</v>
      </c>
    </row>
    <row r="36" spans="1:9" ht="23.1" customHeight="1" x14ac:dyDescent="0.2">
      <c r="A36" s="275" t="s">
        <v>263</v>
      </c>
      <c r="B36" s="276"/>
      <c r="C36" s="276"/>
      <c r="D36" s="276"/>
      <c r="E36" s="276"/>
      <c r="F36" s="277"/>
      <c r="G36" s="22">
        <v>28</v>
      </c>
      <c r="H36" s="42">
        <v>-24774331</v>
      </c>
      <c r="I36" s="42">
        <v>-26264839</v>
      </c>
    </row>
    <row r="37" spans="1:9" ht="12.75" customHeight="1" x14ac:dyDescent="0.2">
      <c r="A37" s="275" t="s">
        <v>264</v>
      </c>
      <c r="B37" s="276"/>
      <c r="C37" s="276"/>
      <c r="D37" s="276"/>
      <c r="E37" s="276"/>
      <c r="F37" s="277"/>
      <c r="G37" s="22">
        <v>29</v>
      </c>
      <c r="H37" s="42">
        <v>0</v>
      </c>
      <c r="I37" s="42">
        <v>0</v>
      </c>
    </row>
    <row r="38" spans="1:9" ht="12.75" customHeight="1" x14ac:dyDescent="0.2">
      <c r="A38" s="275" t="s">
        <v>265</v>
      </c>
      <c r="B38" s="276"/>
      <c r="C38" s="276"/>
      <c r="D38" s="276"/>
      <c r="E38" s="276"/>
      <c r="F38" s="277"/>
      <c r="G38" s="22">
        <v>30</v>
      </c>
      <c r="H38" s="42">
        <v>-1824448</v>
      </c>
      <c r="I38" s="42">
        <v>-30674022</v>
      </c>
    </row>
    <row r="39" spans="1:9" ht="12.75" customHeight="1" x14ac:dyDescent="0.2">
      <c r="A39" s="275" t="s">
        <v>266</v>
      </c>
      <c r="B39" s="276"/>
      <c r="C39" s="276"/>
      <c r="D39" s="276"/>
      <c r="E39" s="276"/>
      <c r="F39" s="277"/>
      <c r="G39" s="22">
        <v>31</v>
      </c>
      <c r="H39" s="42">
        <v>-2178427</v>
      </c>
      <c r="I39" s="42">
        <v>-7775323</v>
      </c>
    </row>
    <row r="40" spans="1:9" ht="12.75" customHeight="1" x14ac:dyDescent="0.2">
      <c r="A40" s="275" t="s">
        <v>267</v>
      </c>
      <c r="B40" s="276"/>
      <c r="C40" s="276"/>
      <c r="D40" s="276"/>
      <c r="E40" s="276"/>
      <c r="F40" s="277"/>
      <c r="G40" s="22">
        <v>32</v>
      </c>
      <c r="H40" s="42">
        <v>0</v>
      </c>
      <c r="I40" s="42">
        <v>0</v>
      </c>
    </row>
    <row r="41" spans="1:9" ht="24" customHeight="1" x14ac:dyDescent="0.2">
      <c r="A41" s="284" t="s">
        <v>268</v>
      </c>
      <c r="B41" s="285"/>
      <c r="C41" s="285"/>
      <c r="D41" s="285"/>
      <c r="E41" s="285"/>
      <c r="F41" s="286"/>
      <c r="G41" s="21">
        <v>33</v>
      </c>
      <c r="H41" s="43">
        <f>H36+H37+H38+H39+H40</f>
        <v>-28777206</v>
      </c>
      <c r="I41" s="43">
        <f>I36+I37+I38+I39+I40</f>
        <v>-64714184</v>
      </c>
    </row>
    <row r="42" spans="1:9" ht="29.45" customHeight="1" x14ac:dyDescent="0.2">
      <c r="A42" s="302" t="s">
        <v>269</v>
      </c>
      <c r="B42" s="303"/>
      <c r="C42" s="303"/>
      <c r="D42" s="303"/>
      <c r="E42" s="303"/>
      <c r="F42" s="304"/>
      <c r="G42" s="23">
        <v>34</v>
      </c>
      <c r="H42" s="44">
        <f>H35+H41</f>
        <v>-28618437</v>
      </c>
      <c r="I42" s="44">
        <f>I35+I41</f>
        <v>-64610433</v>
      </c>
    </row>
    <row r="43" spans="1:9" x14ac:dyDescent="0.2">
      <c r="A43" s="296" t="s">
        <v>270</v>
      </c>
      <c r="B43" s="297"/>
      <c r="C43" s="297"/>
      <c r="D43" s="297"/>
      <c r="E43" s="297"/>
      <c r="F43" s="297"/>
      <c r="G43" s="297"/>
      <c r="H43" s="297"/>
      <c r="I43" s="298"/>
    </row>
    <row r="44" spans="1:9" ht="12.75" customHeight="1" x14ac:dyDescent="0.2">
      <c r="A44" s="299" t="s">
        <v>271</v>
      </c>
      <c r="B44" s="300"/>
      <c r="C44" s="300"/>
      <c r="D44" s="300"/>
      <c r="E44" s="300"/>
      <c r="F44" s="301"/>
      <c r="G44" s="20">
        <v>35</v>
      </c>
      <c r="H44" s="41">
        <v>0</v>
      </c>
      <c r="I44" s="41">
        <v>0</v>
      </c>
    </row>
    <row r="45" spans="1:9" ht="25.35" customHeight="1" x14ac:dyDescent="0.2">
      <c r="A45" s="275" t="s">
        <v>272</v>
      </c>
      <c r="B45" s="276"/>
      <c r="C45" s="276"/>
      <c r="D45" s="276"/>
      <c r="E45" s="276"/>
      <c r="F45" s="277"/>
      <c r="G45" s="22">
        <v>36</v>
      </c>
      <c r="H45" s="42">
        <v>0</v>
      </c>
      <c r="I45" s="42">
        <v>47891046</v>
      </c>
    </row>
    <row r="46" spans="1:9" ht="12.75" customHeight="1" x14ac:dyDescent="0.2">
      <c r="A46" s="275" t="s">
        <v>273</v>
      </c>
      <c r="B46" s="276"/>
      <c r="C46" s="276"/>
      <c r="D46" s="276"/>
      <c r="E46" s="276"/>
      <c r="F46" s="277"/>
      <c r="G46" s="22">
        <v>37</v>
      </c>
      <c r="H46" s="42">
        <v>39338279</v>
      </c>
      <c r="I46" s="42">
        <v>254273300</v>
      </c>
    </row>
    <row r="47" spans="1:9" ht="12.75" customHeight="1" x14ac:dyDescent="0.2">
      <c r="A47" s="275" t="s">
        <v>274</v>
      </c>
      <c r="B47" s="276"/>
      <c r="C47" s="276"/>
      <c r="D47" s="276"/>
      <c r="E47" s="276"/>
      <c r="F47" s="277"/>
      <c r="G47" s="22">
        <v>38</v>
      </c>
      <c r="H47" s="42">
        <v>0</v>
      </c>
      <c r="I47" s="42">
        <v>57059347</v>
      </c>
    </row>
    <row r="48" spans="1:9" ht="22.35" customHeight="1" x14ac:dyDescent="0.2">
      <c r="A48" s="284" t="s">
        <v>275</v>
      </c>
      <c r="B48" s="285"/>
      <c r="C48" s="285"/>
      <c r="D48" s="285"/>
      <c r="E48" s="285"/>
      <c r="F48" s="286"/>
      <c r="G48" s="21">
        <v>39</v>
      </c>
      <c r="H48" s="43">
        <f>H44+H45+H46+H47</f>
        <v>39338279</v>
      </c>
      <c r="I48" s="43">
        <f>I44+I45+I46+I47</f>
        <v>359223693</v>
      </c>
    </row>
    <row r="49" spans="1:9" ht="24.6" customHeight="1" x14ac:dyDescent="0.2">
      <c r="A49" s="275" t="s">
        <v>276</v>
      </c>
      <c r="B49" s="276"/>
      <c r="C49" s="276"/>
      <c r="D49" s="276"/>
      <c r="E49" s="276"/>
      <c r="F49" s="277"/>
      <c r="G49" s="22">
        <v>40</v>
      </c>
      <c r="H49" s="42">
        <v>-41030449</v>
      </c>
      <c r="I49" s="42">
        <v>-208508660</v>
      </c>
    </row>
    <row r="50" spans="1:9" ht="12.75" customHeight="1" x14ac:dyDescent="0.2">
      <c r="A50" s="275" t="s">
        <v>277</v>
      </c>
      <c r="B50" s="276"/>
      <c r="C50" s="276"/>
      <c r="D50" s="276"/>
      <c r="E50" s="276"/>
      <c r="F50" s="277"/>
      <c r="G50" s="22">
        <v>41</v>
      </c>
      <c r="H50" s="42">
        <v>-1374845</v>
      </c>
      <c r="I50" s="42">
        <v>-2258674</v>
      </c>
    </row>
    <row r="51" spans="1:9" ht="12.75" customHeight="1" x14ac:dyDescent="0.2">
      <c r="A51" s="275" t="s">
        <v>278</v>
      </c>
      <c r="B51" s="276"/>
      <c r="C51" s="276"/>
      <c r="D51" s="276"/>
      <c r="E51" s="276"/>
      <c r="F51" s="277"/>
      <c r="G51" s="22">
        <v>42</v>
      </c>
      <c r="H51" s="42">
        <v>-5307275</v>
      </c>
      <c r="I51" s="42">
        <v>-7251051</v>
      </c>
    </row>
    <row r="52" spans="1:9" ht="23.1" customHeight="1" x14ac:dyDescent="0.2">
      <c r="A52" s="275" t="s">
        <v>279</v>
      </c>
      <c r="B52" s="276"/>
      <c r="C52" s="276"/>
      <c r="D52" s="276"/>
      <c r="E52" s="276"/>
      <c r="F52" s="277"/>
      <c r="G52" s="22">
        <v>43</v>
      </c>
      <c r="H52" s="42">
        <v>-291287</v>
      </c>
      <c r="I52" s="42">
        <v>0</v>
      </c>
    </row>
    <row r="53" spans="1:9" ht="12.75" customHeight="1" x14ac:dyDescent="0.2">
      <c r="A53" s="275" t="s">
        <v>280</v>
      </c>
      <c r="B53" s="276"/>
      <c r="C53" s="276"/>
      <c r="D53" s="276"/>
      <c r="E53" s="276"/>
      <c r="F53" s="277"/>
      <c r="G53" s="22">
        <v>44</v>
      </c>
      <c r="H53" s="42">
        <v>0</v>
      </c>
      <c r="I53" s="42">
        <v>-26951000</v>
      </c>
    </row>
    <row r="54" spans="1:9" ht="30.6" customHeight="1" x14ac:dyDescent="0.2">
      <c r="A54" s="284" t="s">
        <v>281</v>
      </c>
      <c r="B54" s="285"/>
      <c r="C54" s="285"/>
      <c r="D54" s="285"/>
      <c r="E54" s="285"/>
      <c r="F54" s="286"/>
      <c r="G54" s="21">
        <v>45</v>
      </c>
      <c r="H54" s="43">
        <f>H49+H50+H51+H52+H53</f>
        <v>-48003856</v>
      </c>
      <c r="I54" s="43">
        <f>I49+I50+I51+I52+I53</f>
        <v>-244969385</v>
      </c>
    </row>
    <row r="55" spans="1:9" ht="29.45" customHeight="1" x14ac:dyDescent="0.2">
      <c r="A55" s="305" t="s">
        <v>282</v>
      </c>
      <c r="B55" s="306"/>
      <c r="C55" s="306"/>
      <c r="D55" s="306"/>
      <c r="E55" s="306"/>
      <c r="F55" s="307"/>
      <c r="G55" s="21">
        <v>46</v>
      </c>
      <c r="H55" s="43">
        <f>H48+H54</f>
        <v>-8665577</v>
      </c>
      <c r="I55" s="43">
        <f>I48+I54</f>
        <v>114254308</v>
      </c>
    </row>
    <row r="56" spans="1:9" ht="32.450000000000003" customHeight="1" x14ac:dyDescent="0.2">
      <c r="A56" s="275" t="s">
        <v>283</v>
      </c>
      <c r="B56" s="276"/>
      <c r="C56" s="276"/>
      <c r="D56" s="276"/>
      <c r="E56" s="276"/>
      <c r="F56" s="277"/>
      <c r="G56" s="22">
        <v>47</v>
      </c>
      <c r="H56" s="42">
        <v>-5628373</v>
      </c>
      <c r="I56" s="42">
        <v>-822979</v>
      </c>
    </row>
    <row r="57" spans="1:9" ht="26.45" customHeight="1" x14ac:dyDescent="0.2">
      <c r="A57" s="305" t="s">
        <v>284</v>
      </c>
      <c r="B57" s="306"/>
      <c r="C57" s="306"/>
      <c r="D57" s="306"/>
      <c r="E57" s="306"/>
      <c r="F57" s="307"/>
      <c r="G57" s="21">
        <v>48</v>
      </c>
      <c r="H57" s="43">
        <f>H27+H42+H55+H56</f>
        <v>-6886006</v>
      </c>
      <c r="I57" s="43">
        <f>I27+I42+I55+I56</f>
        <v>63297904</v>
      </c>
    </row>
    <row r="58" spans="1:9" ht="24" customHeight="1" x14ac:dyDescent="0.2">
      <c r="A58" s="308" t="s">
        <v>285</v>
      </c>
      <c r="B58" s="309"/>
      <c r="C58" s="309"/>
      <c r="D58" s="309"/>
      <c r="E58" s="309"/>
      <c r="F58" s="310"/>
      <c r="G58" s="22">
        <v>49</v>
      </c>
      <c r="H58" s="42">
        <v>57522788</v>
      </c>
      <c r="I58" s="42">
        <v>50636782</v>
      </c>
    </row>
    <row r="59" spans="1:9" ht="31.35" customHeight="1" x14ac:dyDescent="0.2">
      <c r="A59" s="302" t="s">
        <v>286</v>
      </c>
      <c r="B59" s="303"/>
      <c r="C59" s="303"/>
      <c r="D59" s="303"/>
      <c r="E59" s="303"/>
      <c r="F59" s="304"/>
      <c r="G59" s="23">
        <v>50</v>
      </c>
      <c r="H59" s="44">
        <f>H57+H58</f>
        <v>50636782</v>
      </c>
      <c r="I59" s="44">
        <f>I57+I58</f>
        <v>113934686</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headerFooter>
    <oddHeader>&amp;L&amp;"Calibri"&amp;10&amp;KFF0000 This document / e-mail is 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10" zoomScale="112" zoomScaleNormal="100" zoomScaleSheetLayoutView="130" workbookViewId="0">
      <selection activeCell="H10" sqref="H10"/>
    </sheetView>
  </sheetViews>
  <sheetFormatPr defaultRowHeight="12.75" x14ac:dyDescent="0.2"/>
  <cols>
    <col min="1" max="7" width="9.140625" style="1"/>
    <col min="8" max="9" width="15.42578125" style="32" customWidth="1"/>
    <col min="10" max="10" width="12" style="1" bestFit="1" customWidth="1"/>
    <col min="11" max="11" width="10.42578125" style="1" bestFit="1" customWidth="1"/>
    <col min="12" max="12" width="12.42578125" style="1" bestFit="1" customWidth="1"/>
    <col min="13" max="263" width="9.140625" style="1"/>
    <col min="264" max="265" width="9.85546875" style="1" bestFit="1" customWidth="1"/>
    <col min="266" max="266" width="12" style="1" bestFit="1" customWidth="1"/>
    <col min="267" max="267" width="10.42578125" style="1" bestFit="1" customWidth="1"/>
    <col min="268" max="268" width="12.42578125" style="1" bestFit="1" customWidth="1"/>
    <col min="269" max="519" width="9.140625" style="1"/>
    <col min="520" max="521" width="9.85546875" style="1" bestFit="1" customWidth="1"/>
    <col min="522" max="522" width="12" style="1" bestFit="1" customWidth="1"/>
    <col min="523" max="523" width="10.42578125" style="1" bestFit="1" customWidth="1"/>
    <col min="524" max="524" width="12.42578125" style="1" bestFit="1" customWidth="1"/>
    <col min="525" max="775" width="9.140625" style="1"/>
    <col min="776" max="777" width="9.85546875" style="1" bestFit="1" customWidth="1"/>
    <col min="778" max="778" width="12" style="1" bestFit="1" customWidth="1"/>
    <col min="779" max="779" width="10.42578125" style="1" bestFit="1" customWidth="1"/>
    <col min="780" max="780" width="12.42578125" style="1" bestFit="1" customWidth="1"/>
    <col min="781" max="1031" width="9.140625" style="1"/>
    <col min="1032" max="1033" width="9.85546875" style="1" bestFit="1" customWidth="1"/>
    <col min="1034" max="1034" width="12" style="1" bestFit="1" customWidth="1"/>
    <col min="1035" max="1035" width="10.42578125" style="1" bestFit="1" customWidth="1"/>
    <col min="1036" max="1036" width="12.42578125" style="1" bestFit="1" customWidth="1"/>
    <col min="1037" max="1287" width="9.140625" style="1"/>
    <col min="1288" max="1289" width="9.85546875" style="1" bestFit="1" customWidth="1"/>
    <col min="1290" max="1290" width="12" style="1" bestFit="1" customWidth="1"/>
    <col min="1291" max="1291" width="10.42578125" style="1" bestFit="1" customWidth="1"/>
    <col min="1292" max="1292" width="12.42578125" style="1" bestFit="1" customWidth="1"/>
    <col min="1293" max="1543" width="9.140625" style="1"/>
    <col min="1544" max="1545" width="9.85546875" style="1" bestFit="1" customWidth="1"/>
    <col min="1546" max="1546" width="12" style="1" bestFit="1" customWidth="1"/>
    <col min="1547" max="1547" width="10.42578125" style="1" bestFit="1" customWidth="1"/>
    <col min="1548" max="1548" width="12.42578125" style="1" bestFit="1" customWidth="1"/>
    <col min="1549" max="1799" width="9.140625" style="1"/>
    <col min="1800" max="1801" width="9.85546875" style="1" bestFit="1" customWidth="1"/>
    <col min="1802" max="1802" width="12" style="1" bestFit="1" customWidth="1"/>
    <col min="1803" max="1803" width="10.42578125" style="1" bestFit="1" customWidth="1"/>
    <col min="1804" max="1804" width="12.42578125" style="1" bestFit="1" customWidth="1"/>
    <col min="1805" max="2055" width="9.140625" style="1"/>
    <col min="2056" max="2057" width="9.85546875" style="1" bestFit="1" customWidth="1"/>
    <col min="2058" max="2058" width="12" style="1" bestFit="1" customWidth="1"/>
    <col min="2059" max="2059" width="10.42578125" style="1" bestFit="1" customWidth="1"/>
    <col min="2060" max="2060" width="12.42578125" style="1" bestFit="1" customWidth="1"/>
    <col min="2061" max="2311" width="9.140625" style="1"/>
    <col min="2312" max="2313" width="9.85546875" style="1" bestFit="1" customWidth="1"/>
    <col min="2314" max="2314" width="12" style="1" bestFit="1" customWidth="1"/>
    <col min="2315" max="2315" width="10.42578125" style="1" bestFit="1" customWidth="1"/>
    <col min="2316" max="2316" width="12.42578125" style="1" bestFit="1" customWidth="1"/>
    <col min="2317" max="2567" width="9.140625" style="1"/>
    <col min="2568" max="2569" width="9.85546875" style="1" bestFit="1" customWidth="1"/>
    <col min="2570" max="2570" width="12" style="1" bestFit="1" customWidth="1"/>
    <col min="2571" max="2571" width="10.42578125" style="1" bestFit="1" customWidth="1"/>
    <col min="2572" max="2572" width="12.42578125" style="1" bestFit="1" customWidth="1"/>
    <col min="2573" max="2823" width="9.140625" style="1"/>
    <col min="2824" max="2825" width="9.85546875" style="1" bestFit="1" customWidth="1"/>
    <col min="2826" max="2826" width="12" style="1" bestFit="1" customWidth="1"/>
    <col min="2827" max="2827" width="10.42578125" style="1" bestFit="1" customWidth="1"/>
    <col min="2828" max="2828" width="12.42578125" style="1" bestFit="1" customWidth="1"/>
    <col min="2829" max="3079" width="9.140625" style="1"/>
    <col min="3080" max="3081" width="9.85546875" style="1" bestFit="1" customWidth="1"/>
    <col min="3082" max="3082" width="12" style="1" bestFit="1" customWidth="1"/>
    <col min="3083" max="3083" width="10.42578125" style="1" bestFit="1" customWidth="1"/>
    <col min="3084" max="3084" width="12.42578125" style="1" bestFit="1" customWidth="1"/>
    <col min="3085" max="3335" width="9.140625" style="1"/>
    <col min="3336" max="3337" width="9.85546875" style="1" bestFit="1" customWidth="1"/>
    <col min="3338" max="3338" width="12" style="1" bestFit="1" customWidth="1"/>
    <col min="3339" max="3339" width="10.42578125" style="1" bestFit="1" customWidth="1"/>
    <col min="3340" max="3340" width="12.42578125" style="1" bestFit="1" customWidth="1"/>
    <col min="3341" max="3591" width="9.140625" style="1"/>
    <col min="3592" max="3593" width="9.85546875" style="1" bestFit="1" customWidth="1"/>
    <col min="3594" max="3594" width="12" style="1" bestFit="1" customWidth="1"/>
    <col min="3595" max="3595" width="10.42578125" style="1" bestFit="1" customWidth="1"/>
    <col min="3596" max="3596" width="12.42578125" style="1" bestFit="1" customWidth="1"/>
    <col min="3597" max="3847" width="9.140625" style="1"/>
    <col min="3848" max="3849" width="9.85546875" style="1" bestFit="1" customWidth="1"/>
    <col min="3850" max="3850" width="12" style="1" bestFit="1" customWidth="1"/>
    <col min="3851" max="3851" width="10.42578125" style="1" bestFit="1" customWidth="1"/>
    <col min="3852" max="3852" width="12.42578125" style="1" bestFit="1" customWidth="1"/>
    <col min="3853" max="4103" width="9.140625" style="1"/>
    <col min="4104" max="4105" width="9.85546875" style="1" bestFit="1" customWidth="1"/>
    <col min="4106" max="4106" width="12" style="1" bestFit="1" customWidth="1"/>
    <col min="4107" max="4107" width="10.42578125" style="1" bestFit="1" customWidth="1"/>
    <col min="4108" max="4108" width="12.42578125" style="1" bestFit="1" customWidth="1"/>
    <col min="4109" max="4359" width="9.140625" style="1"/>
    <col min="4360" max="4361" width="9.85546875" style="1" bestFit="1" customWidth="1"/>
    <col min="4362" max="4362" width="12" style="1" bestFit="1" customWidth="1"/>
    <col min="4363" max="4363" width="10.42578125" style="1" bestFit="1" customWidth="1"/>
    <col min="4364" max="4364" width="12.42578125" style="1" bestFit="1" customWidth="1"/>
    <col min="4365" max="4615" width="9.140625" style="1"/>
    <col min="4616" max="4617" width="9.85546875" style="1" bestFit="1" customWidth="1"/>
    <col min="4618" max="4618" width="12" style="1" bestFit="1" customWidth="1"/>
    <col min="4619" max="4619" width="10.42578125" style="1" bestFit="1" customWidth="1"/>
    <col min="4620" max="4620" width="12.42578125" style="1" bestFit="1" customWidth="1"/>
    <col min="4621" max="4871" width="9.140625" style="1"/>
    <col min="4872" max="4873" width="9.85546875" style="1" bestFit="1" customWidth="1"/>
    <col min="4874" max="4874" width="12" style="1" bestFit="1" customWidth="1"/>
    <col min="4875" max="4875" width="10.42578125" style="1" bestFit="1" customWidth="1"/>
    <col min="4876" max="4876" width="12.42578125" style="1" bestFit="1" customWidth="1"/>
    <col min="4877" max="5127" width="9.140625" style="1"/>
    <col min="5128" max="5129" width="9.85546875" style="1" bestFit="1" customWidth="1"/>
    <col min="5130" max="5130" width="12" style="1" bestFit="1" customWidth="1"/>
    <col min="5131" max="5131" width="10.42578125" style="1" bestFit="1" customWidth="1"/>
    <col min="5132" max="5132" width="12.42578125" style="1" bestFit="1" customWidth="1"/>
    <col min="5133" max="5383" width="9.140625" style="1"/>
    <col min="5384" max="5385" width="9.85546875" style="1" bestFit="1" customWidth="1"/>
    <col min="5386" max="5386" width="12" style="1" bestFit="1" customWidth="1"/>
    <col min="5387" max="5387" width="10.42578125" style="1" bestFit="1" customWidth="1"/>
    <col min="5388" max="5388" width="12.42578125" style="1" bestFit="1" customWidth="1"/>
    <col min="5389" max="5639" width="9.140625" style="1"/>
    <col min="5640" max="5641" width="9.85546875" style="1" bestFit="1" customWidth="1"/>
    <col min="5642" max="5642" width="12" style="1" bestFit="1" customWidth="1"/>
    <col min="5643" max="5643" width="10.42578125" style="1" bestFit="1" customWidth="1"/>
    <col min="5644" max="5644" width="12.42578125" style="1" bestFit="1" customWidth="1"/>
    <col min="5645" max="5895" width="9.140625" style="1"/>
    <col min="5896" max="5897" width="9.85546875" style="1" bestFit="1" customWidth="1"/>
    <col min="5898" max="5898" width="12" style="1" bestFit="1" customWidth="1"/>
    <col min="5899" max="5899" width="10.42578125" style="1" bestFit="1" customWidth="1"/>
    <col min="5900" max="5900" width="12.42578125" style="1" bestFit="1" customWidth="1"/>
    <col min="5901" max="6151" width="9.140625" style="1"/>
    <col min="6152" max="6153" width="9.85546875" style="1" bestFit="1" customWidth="1"/>
    <col min="6154" max="6154" width="12" style="1" bestFit="1" customWidth="1"/>
    <col min="6155" max="6155" width="10.42578125" style="1" bestFit="1" customWidth="1"/>
    <col min="6156" max="6156" width="12.42578125" style="1" bestFit="1" customWidth="1"/>
    <col min="6157" max="6407" width="9.140625" style="1"/>
    <col min="6408" max="6409" width="9.85546875" style="1" bestFit="1" customWidth="1"/>
    <col min="6410" max="6410" width="12" style="1" bestFit="1" customWidth="1"/>
    <col min="6411" max="6411" width="10.42578125" style="1" bestFit="1" customWidth="1"/>
    <col min="6412" max="6412" width="12.42578125" style="1" bestFit="1" customWidth="1"/>
    <col min="6413" max="6663" width="9.140625" style="1"/>
    <col min="6664" max="6665" width="9.85546875" style="1" bestFit="1" customWidth="1"/>
    <col min="6666" max="6666" width="12" style="1" bestFit="1" customWidth="1"/>
    <col min="6667" max="6667" width="10.42578125" style="1" bestFit="1" customWidth="1"/>
    <col min="6668" max="6668" width="12.42578125" style="1" bestFit="1" customWidth="1"/>
    <col min="6669" max="6919" width="9.140625" style="1"/>
    <col min="6920" max="6921" width="9.85546875" style="1" bestFit="1" customWidth="1"/>
    <col min="6922" max="6922" width="12" style="1" bestFit="1" customWidth="1"/>
    <col min="6923" max="6923" width="10.42578125" style="1" bestFit="1" customWidth="1"/>
    <col min="6924" max="6924" width="12.42578125" style="1" bestFit="1" customWidth="1"/>
    <col min="6925" max="7175" width="9.140625" style="1"/>
    <col min="7176" max="7177" width="9.85546875" style="1" bestFit="1" customWidth="1"/>
    <col min="7178" max="7178" width="12" style="1" bestFit="1" customWidth="1"/>
    <col min="7179" max="7179" width="10.42578125" style="1" bestFit="1" customWidth="1"/>
    <col min="7180" max="7180" width="12.42578125" style="1" bestFit="1" customWidth="1"/>
    <col min="7181" max="7431" width="9.140625" style="1"/>
    <col min="7432" max="7433" width="9.85546875" style="1" bestFit="1" customWidth="1"/>
    <col min="7434" max="7434" width="12" style="1" bestFit="1" customWidth="1"/>
    <col min="7435" max="7435" width="10.42578125" style="1" bestFit="1" customWidth="1"/>
    <col min="7436" max="7436" width="12.42578125" style="1" bestFit="1" customWidth="1"/>
    <col min="7437" max="7687" width="9.140625" style="1"/>
    <col min="7688" max="7689" width="9.85546875" style="1" bestFit="1" customWidth="1"/>
    <col min="7690" max="7690" width="12" style="1" bestFit="1" customWidth="1"/>
    <col min="7691" max="7691" width="10.42578125" style="1" bestFit="1" customWidth="1"/>
    <col min="7692" max="7692" width="12.42578125" style="1" bestFit="1" customWidth="1"/>
    <col min="7693" max="7943" width="9.140625" style="1"/>
    <col min="7944" max="7945" width="9.85546875" style="1" bestFit="1" customWidth="1"/>
    <col min="7946" max="7946" width="12" style="1" bestFit="1" customWidth="1"/>
    <col min="7947" max="7947" width="10.42578125" style="1" bestFit="1" customWidth="1"/>
    <col min="7948" max="7948" width="12.42578125" style="1" bestFit="1" customWidth="1"/>
    <col min="7949" max="8199" width="9.140625" style="1"/>
    <col min="8200" max="8201" width="9.85546875" style="1" bestFit="1" customWidth="1"/>
    <col min="8202" max="8202" width="12" style="1" bestFit="1" customWidth="1"/>
    <col min="8203" max="8203" width="10.42578125" style="1" bestFit="1" customWidth="1"/>
    <col min="8204" max="8204" width="12.42578125" style="1" bestFit="1" customWidth="1"/>
    <col min="8205" max="8455" width="9.140625" style="1"/>
    <col min="8456" max="8457" width="9.85546875" style="1" bestFit="1" customWidth="1"/>
    <col min="8458" max="8458" width="12" style="1" bestFit="1" customWidth="1"/>
    <col min="8459" max="8459" width="10.42578125" style="1" bestFit="1" customWidth="1"/>
    <col min="8460" max="8460" width="12.42578125" style="1" bestFit="1" customWidth="1"/>
    <col min="8461" max="8711" width="9.140625" style="1"/>
    <col min="8712" max="8713" width="9.85546875" style="1" bestFit="1" customWidth="1"/>
    <col min="8714" max="8714" width="12" style="1" bestFit="1" customWidth="1"/>
    <col min="8715" max="8715" width="10.42578125" style="1" bestFit="1" customWidth="1"/>
    <col min="8716" max="8716" width="12.42578125" style="1" bestFit="1" customWidth="1"/>
    <col min="8717" max="8967" width="9.140625" style="1"/>
    <col min="8968" max="8969" width="9.85546875" style="1" bestFit="1" customWidth="1"/>
    <col min="8970" max="8970" width="12" style="1" bestFit="1" customWidth="1"/>
    <col min="8971" max="8971" width="10.42578125" style="1" bestFit="1" customWidth="1"/>
    <col min="8972" max="8972" width="12.42578125" style="1" bestFit="1" customWidth="1"/>
    <col min="8973" max="9223" width="9.140625" style="1"/>
    <col min="9224" max="9225" width="9.85546875" style="1" bestFit="1" customWidth="1"/>
    <col min="9226" max="9226" width="12" style="1" bestFit="1" customWidth="1"/>
    <col min="9227" max="9227" width="10.42578125" style="1" bestFit="1" customWidth="1"/>
    <col min="9228" max="9228" width="12.42578125" style="1" bestFit="1" customWidth="1"/>
    <col min="9229" max="9479" width="9.140625" style="1"/>
    <col min="9480" max="9481" width="9.85546875" style="1" bestFit="1" customWidth="1"/>
    <col min="9482" max="9482" width="12" style="1" bestFit="1" customWidth="1"/>
    <col min="9483" max="9483" width="10.42578125" style="1" bestFit="1" customWidth="1"/>
    <col min="9484" max="9484" width="12.42578125" style="1" bestFit="1" customWidth="1"/>
    <col min="9485" max="9735" width="9.140625" style="1"/>
    <col min="9736" max="9737" width="9.85546875" style="1" bestFit="1" customWidth="1"/>
    <col min="9738" max="9738" width="12" style="1" bestFit="1" customWidth="1"/>
    <col min="9739" max="9739" width="10.42578125" style="1" bestFit="1" customWidth="1"/>
    <col min="9740" max="9740" width="12.42578125" style="1" bestFit="1" customWidth="1"/>
    <col min="9741" max="9991" width="9.140625" style="1"/>
    <col min="9992" max="9993" width="9.85546875" style="1" bestFit="1" customWidth="1"/>
    <col min="9994" max="9994" width="12" style="1" bestFit="1" customWidth="1"/>
    <col min="9995" max="9995" width="10.42578125" style="1" bestFit="1" customWidth="1"/>
    <col min="9996" max="9996" width="12.42578125" style="1" bestFit="1" customWidth="1"/>
    <col min="9997" max="10247" width="9.140625" style="1"/>
    <col min="10248" max="10249" width="9.85546875" style="1" bestFit="1" customWidth="1"/>
    <col min="10250" max="10250" width="12" style="1" bestFit="1" customWidth="1"/>
    <col min="10251" max="10251" width="10.42578125" style="1" bestFit="1" customWidth="1"/>
    <col min="10252" max="10252" width="12.42578125" style="1" bestFit="1" customWidth="1"/>
    <col min="10253" max="10503" width="9.140625" style="1"/>
    <col min="10504" max="10505" width="9.85546875" style="1" bestFit="1" customWidth="1"/>
    <col min="10506" max="10506" width="12" style="1" bestFit="1" customWidth="1"/>
    <col min="10507" max="10507" width="10.42578125" style="1" bestFit="1" customWidth="1"/>
    <col min="10508" max="10508" width="12.42578125" style="1" bestFit="1" customWidth="1"/>
    <col min="10509" max="10759" width="9.140625" style="1"/>
    <col min="10760" max="10761" width="9.85546875" style="1" bestFit="1" customWidth="1"/>
    <col min="10762" max="10762" width="12" style="1" bestFit="1" customWidth="1"/>
    <col min="10763" max="10763" width="10.42578125" style="1" bestFit="1" customWidth="1"/>
    <col min="10764" max="10764" width="12.42578125" style="1" bestFit="1" customWidth="1"/>
    <col min="10765" max="11015" width="9.140625" style="1"/>
    <col min="11016" max="11017" width="9.85546875" style="1" bestFit="1" customWidth="1"/>
    <col min="11018" max="11018" width="12" style="1" bestFit="1" customWidth="1"/>
    <col min="11019" max="11019" width="10.42578125" style="1" bestFit="1" customWidth="1"/>
    <col min="11020" max="11020" width="12.42578125" style="1" bestFit="1" customWidth="1"/>
    <col min="11021" max="11271" width="9.140625" style="1"/>
    <col min="11272" max="11273" width="9.85546875" style="1" bestFit="1" customWidth="1"/>
    <col min="11274" max="11274" width="12" style="1" bestFit="1" customWidth="1"/>
    <col min="11275" max="11275" width="10.42578125" style="1" bestFit="1" customWidth="1"/>
    <col min="11276" max="11276" width="12.42578125" style="1" bestFit="1" customWidth="1"/>
    <col min="11277" max="11527" width="9.140625" style="1"/>
    <col min="11528" max="11529" width="9.85546875" style="1" bestFit="1" customWidth="1"/>
    <col min="11530" max="11530" width="12" style="1" bestFit="1" customWidth="1"/>
    <col min="11531" max="11531" width="10.42578125" style="1" bestFit="1" customWidth="1"/>
    <col min="11532" max="11532" width="12.42578125" style="1" bestFit="1" customWidth="1"/>
    <col min="11533" max="11783" width="9.140625" style="1"/>
    <col min="11784" max="11785" width="9.85546875" style="1" bestFit="1" customWidth="1"/>
    <col min="11786" max="11786" width="12" style="1" bestFit="1" customWidth="1"/>
    <col min="11787" max="11787" width="10.42578125" style="1" bestFit="1" customWidth="1"/>
    <col min="11788" max="11788" width="12.42578125" style="1" bestFit="1" customWidth="1"/>
    <col min="11789" max="12039" width="9.140625" style="1"/>
    <col min="12040" max="12041" width="9.85546875" style="1" bestFit="1" customWidth="1"/>
    <col min="12042" max="12042" width="12" style="1" bestFit="1" customWidth="1"/>
    <col min="12043" max="12043" width="10.42578125" style="1" bestFit="1" customWidth="1"/>
    <col min="12044" max="12044" width="12.42578125" style="1" bestFit="1" customWidth="1"/>
    <col min="12045" max="12295" width="9.140625" style="1"/>
    <col min="12296" max="12297" width="9.85546875" style="1" bestFit="1" customWidth="1"/>
    <col min="12298" max="12298" width="12" style="1" bestFit="1" customWidth="1"/>
    <col min="12299" max="12299" width="10.42578125" style="1" bestFit="1" customWidth="1"/>
    <col min="12300" max="12300" width="12.42578125" style="1" bestFit="1" customWidth="1"/>
    <col min="12301" max="12551" width="9.140625" style="1"/>
    <col min="12552" max="12553" width="9.85546875" style="1" bestFit="1" customWidth="1"/>
    <col min="12554" max="12554" width="12" style="1" bestFit="1" customWidth="1"/>
    <col min="12555" max="12555" width="10.42578125" style="1" bestFit="1" customWidth="1"/>
    <col min="12556" max="12556" width="12.42578125" style="1" bestFit="1" customWidth="1"/>
    <col min="12557" max="12807" width="9.140625" style="1"/>
    <col min="12808" max="12809" width="9.85546875" style="1" bestFit="1" customWidth="1"/>
    <col min="12810" max="12810" width="12" style="1" bestFit="1" customWidth="1"/>
    <col min="12811" max="12811" width="10.42578125" style="1" bestFit="1" customWidth="1"/>
    <col min="12812" max="12812" width="12.42578125" style="1" bestFit="1" customWidth="1"/>
    <col min="12813" max="13063" width="9.140625" style="1"/>
    <col min="13064" max="13065" width="9.85546875" style="1" bestFit="1" customWidth="1"/>
    <col min="13066" max="13066" width="12" style="1" bestFit="1" customWidth="1"/>
    <col min="13067" max="13067" width="10.42578125" style="1" bestFit="1" customWidth="1"/>
    <col min="13068" max="13068" width="12.42578125" style="1" bestFit="1" customWidth="1"/>
    <col min="13069" max="13319" width="9.140625" style="1"/>
    <col min="13320" max="13321" width="9.85546875" style="1" bestFit="1" customWidth="1"/>
    <col min="13322" max="13322" width="12" style="1" bestFit="1" customWidth="1"/>
    <col min="13323" max="13323" width="10.42578125" style="1" bestFit="1" customWidth="1"/>
    <col min="13324" max="13324" width="12.42578125" style="1" bestFit="1" customWidth="1"/>
    <col min="13325" max="13575" width="9.140625" style="1"/>
    <col min="13576" max="13577" width="9.85546875" style="1" bestFit="1" customWidth="1"/>
    <col min="13578" max="13578" width="12" style="1" bestFit="1" customWidth="1"/>
    <col min="13579" max="13579" width="10.42578125" style="1" bestFit="1" customWidth="1"/>
    <col min="13580" max="13580" width="12.42578125" style="1" bestFit="1" customWidth="1"/>
    <col min="13581" max="13831" width="9.140625" style="1"/>
    <col min="13832" max="13833" width="9.85546875" style="1" bestFit="1" customWidth="1"/>
    <col min="13834" max="13834" width="12" style="1" bestFit="1" customWidth="1"/>
    <col min="13835" max="13835" width="10.42578125" style="1" bestFit="1" customWidth="1"/>
    <col min="13836" max="13836" width="12.42578125" style="1" bestFit="1" customWidth="1"/>
    <col min="13837" max="14087" width="9.140625" style="1"/>
    <col min="14088" max="14089" width="9.85546875" style="1" bestFit="1" customWidth="1"/>
    <col min="14090" max="14090" width="12" style="1" bestFit="1" customWidth="1"/>
    <col min="14091" max="14091" width="10.42578125" style="1" bestFit="1" customWidth="1"/>
    <col min="14092" max="14092" width="12.42578125" style="1" bestFit="1" customWidth="1"/>
    <col min="14093" max="14343" width="9.140625" style="1"/>
    <col min="14344" max="14345" width="9.85546875" style="1" bestFit="1" customWidth="1"/>
    <col min="14346" max="14346" width="12" style="1" bestFit="1" customWidth="1"/>
    <col min="14347" max="14347" width="10.42578125" style="1" bestFit="1" customWidth="1"/>
    <col min="14348" max="14348" width="12.42578125" style="1" bestFit="1" customWidth="1"/>
    <col min="14349" max="14599" width="9.140625" style="1"/>
    <col min="14600" max="14601" width="9.85546875" style="1" bestFit="1" customWidth="1"/>
    <col min="14602" max="14602" width="12" style="1" bestFit="1" customWidth="1"/>
    <col min="14603" max="14603" width="10.42578125" style="1" bestFit="1" customWidth="1"/>
    <col min="14604" max="14604" width="12.42578125" style="1" bestFit="1" customWidth="1"/>
    <col min="14605" max="14855" width="9.140625" style="1"/>
    <col min="14856" max="14857" width="9.85546875" style="1" bestFit="1" customWidth="1"/>
    <col min="14858" max="14858" width="12" style="1" bestFit="1" customWidth="1"/>
    <col min="14859" max="14859" width="10.42578125" style="1" bestFit="1" customWidth="1"/>
    <col min="14860" max="14860" width="12.42578125" style="1" bestFit="1" customWidth="1"/>
    <col min="14861" max="15111" width="9.140625" style="1"/>
    <col min="15112" max="15113" width="9.85546875" style="1" bestFit="1" customWidth="1"/>
    <col min="15114" max="15114" width="12" style="1" bestFit="1" customWidth="1"/>
    <col min="15115" max="15115" width="10.42578125" style="1" bestFit="1" customWidth="1"/>
    <col min="15116" max="15116" width="12.42578125" style="1" bestFit="1" customWidth="1"/>
    <col min="15117" max="15367" width="9.140625" style="1"/>
    <col min="15368" max="15369" width="9.85546875" style="1" bestFit="1" customWidth="1"/>
    <col min="15370" max="15370" width="12" style="1" bestFit="1" customWidth="1"/>
    <col min="15371" max="15371" width="10.42578125" style="1" bestFit="1" customWidth="1"/>
    <col min="15372" max="15372" width="12.42578125" style="1" bestFit="1" customWidth="1"/>
    <col min="15373" max="15623" width="9.140625" style="1"/>
    <col min="15624" max="15625" width="9.85546875" style="1" bestFit="1" customWidth="1"/>
    <col min="15626" max="15626" width="12" style="1" bestFit="1" customWidth="1"/>
    <col min="15627" max="15627" width="10.42578125" style="1" bestFit="1" customWidth="1"/>
    <col min="15628" max="15628" width="12.42578125" style="1" bestFit="1" customWidth="1"/>
    <col min="15629" max="15879" width="9.140625" style="1"/>
    <col min="15880" max="15881" width="9.85546875" style="1" bestFit="1" customWidth="1"/>
    <col min="15882" max="15882" width="12" style="1" bestFit="1" customWidth="1"/>
    <col min="15883" max="15883" width="10.42578125" style="1" bestFit="1" customWidth="1"/>
    <col min="15884" max="15884" width="12.42578125" style="1" bestFit="1" customWidth="1"/>
    <col min="15885" max="16135" width="9.140625" style="1"/>
    <col min="16136" max="16137" width="9.85546875" style="1" bestFit="1" customWidth="1"/>
    <col min="16138" max="16138" width="12" style="1" bestFit="1" customWidth="1"/>
    <col min="16139" max="16139" width="10.42578125" style="1" bestFit="1" customWidth="1"/>
    <col min="16140" max="16140" width="12.42578125" style="1" bestFit="1" customWidth="1"/>
    <col min="16141" max="16384" width="9.140625" style="1"/>
  </cols>
  <sheetData>
    <row r="1" spans="1:9" ht="12.75" customHeight="1" x14ac:dyDescent="0.2">
      <c r="A1" s="267" t="s">
        <v>287</v>
      </c>
      <c r="B1" s="274"/>
      <c r="C1" s="274"/>
      <c r="D1" s="274"/>
      <c r="E1" s="274"/>
      <c r="F1" s="274"/>
      <c r="G1" s="274"/>
      <c r="H1" s="274"/>
      <c r="I1" s="274"/>
    </row>
    <row r="2" spans="1:9" ht="12.75" customHeight="1" x14ac:dyDescent="0.2">
      <c r="A2" s="266" t="s">
        <v>675</v>
      </c>
      <c r="B2" s="232"/>
      <c r="C2" s="232"/>
      <c r="D2" s="232"/>
      <c r="E2" s="232"/>
      <c r="F2" s="232"/>
      <c r="G2" s="232"/>
      <c r="H2" s="232"/>
      <c r="I2" s="232"/>
    </row>
    <row r="3" spans="1:9" x14ac:dyDescent="0.2">
      <c r="A3" s="325" t="s">
        <v>497</v>
      </c>
      <c r="B3" s="326"/>
      <c r="C3" s="326"/>
      <c r="D3" s="326"/>
      <c r="E3" s="326"/>
      <c r="F3" s="326"/>
      <c r="G3" s="326"/>
      <c r="H3" s="326"/>
      <c r="I3" s="326"/>
    </row>
    <row r="4" spans="1:9" x14ac:dyDescent="0.2">
      <c r="A4" s="278" t="s">
        <v>585</v>
      </c>
      <c r="B4" s="235"/>
      <c r="C4" s="235"/>
      <c r="D4" s="235"/>
      <c r="E4" s="235"/>
      <c r="F4" s="235"/>
      <c r="G4" s="235"/>
      <c r="H4" s="235"/>
      <c r="I4" s="236"/>
    </row>
    <row r="5" spans="1:9" ht="24" thickBot="1" x14ac:dyDescent="0.25">
      <c r="A5" s="290" t="s">
        <v>288</v>
      </c>
      <c r="B5" s="291"/>
      <c r="C5" s="291"/>
      <c r="D5" s="291"/>
      <c r="E5" s="291"/>
      <c r="F5" s="292"/>
      <c r="G5" s="18" t="s">
        <v>289</v>
      </c>
      <c r="H5" s="35" t="s">
        <v>290</v>
      </c>
      <c r="I5" s="35" t="s">
        <v>291</v>
      </c>
    </row>
    <row r="6" spans="1:9" x14ac:dyDescent="0.2">
      <c r="A6" s="293">
        <v>1</v>
      </c>
      <c r="B6" s="294"/>
      <c r="C6" s="294"/>
      <c r="D6" s="294"/>
      <c r="E6" s="294"/>
      <c r="F6" s="295"/>
      <c r="G6" s="24">
        <v>2</v>
      </c>
      <c r="H6" s="36" t="s">
        <v>292</v>
      </c>
      <c r="I6" s="36" t="s">
        <v>293</v>
      </c>
    </row>
    <row r="7" spans="1:9" x14ac:dyDescent="0.2">
      <c r="A7" s="315" t="s">
        <v>294</v>
      </c>
      <c r="B7" s="316"/>
      <c r="C7" s="316"/>
      <c r="D7" s="316"/>
      <c r="E7" s="316"/>
      <c r="F7" s="316"/>
      <c r="G7" s="316"/>
      <c r="H7" s="316"/>
      <c r="I7" s="317"/>
    </row>
    <row r="8" spans="1:9" x14ac:dyDescent="0.2">
      <c r="A8" s="320" t="s">
        <v>295</v>
      </c>
      <c r="B8" s="320"/>
      <c r="C8" s="320"/>
      <c r="D8" s="320"/>
      <c r="E8" s="320"/>
      <c r="F8" s="320"/>
      <c r="G8" s="25">
        <v>1</v>
      </c>
      <c r="H8" s="46">
        <v>0</v>
      </c>
      <c r="I8" s="46">
        <v>0</v>
      </c>
    </row>
    <row r="9" spans="1:9" x14ac:dyDescent="0.2">
      <c r="A9" s="312" t="s">
        <v>296</v>
      </c>
      <c r="B9" s="312"/>
      <c r="C9" s="312"/>
      <c r="D9" s="312"/>
      <c r="E9" s="312"/>
      <c r="F9" s="312"/>
      <c r="G9" s="26">
        <v>2</v>
      </c>
      <c r="H9" s="47">
        <v>0</v>
      </c>
      <c r="I9" s="47">
        <v>0</v>
      </c>
    </row>
    <row r="10" spans="1:9" x14ac:dyDescent="0.2">
      <c r="A10" s="312" t="s">
        <v>297</v>
      </c>
      <c r="B10" s="312"/>
      <c r="C10" s="312"/>
      <c r="D10" s="312"/>
      <c r="E10" s="312"/>
      <c r="F10" s="312"/>
      <c r="G10" s="26">
        <v>3</v>
      </c>
      <c r="H10" s="47">
        <v>0</v>
      </c>
      <c r="I10" s="47">
        <v>0</v>
      </c>
    </row>
    <row r="11" spans="1:9" x14ac:dyDescent="0.2">
      <c r="A11" s="312" t="s">
        <v>298</v>
      </c>
      <c r="B11" s="312"/>
      <c r="C11" s="312"/>
      <c r="D11" s="312"/>
      <c r="E11" s="312"/>
      <c r="F11" s="312"/>
      <c r="G11" s="26">
        <v>4</v>
      </c>
      <c r="H11" s="47">
        <v>0</v>
      </c>
      <c r="I11" s="47">
        <v>0</v>
      </c>
    </row>
    <row r="12" spans="1:9" x14ac:dyDescent="0.2">
      <c r="A12" s="312" t="s">
        <v>447</v>
      </c>
      <c r="B12" s="312"/>
      <c r="C12" s="312"/>
      <c r="D12" s="312"/>
      <c r="E12" s="312"/>
      <c r="F12" s="312"/>
      <c r="G12" s="26">
        <v>5</v>
      </c>
      <c r="H12" s="47">
        <v>0</v>
      </c>
      <c r="I12" s="47">
        <v>0</v>
      </c>
    </row>
    <row r="13" spans="1:9" x14ac:dyDescent="0.2">
      <c r="A13" s="324" t="s">
        <v>448</v>
      </c>
      <c r="B13" s="324"/>
      <c r="C13" s="324"/>
      <c r="D13" s="324"/>
      <c r="E13" s="324"/>
      <c r="F13" s="324"/>
      <c r="G13" s="113">
        <v>6</v>
      </c>
      <c r="H13" s="114">
        <f>SUM(H8:H12)</f>
        <v>0</v>
      </c>
      <c r="I13" s="114">
        <f>SUM(I8:I12)</f>
        <v>0</v>
      </c>
    </row>
    <row r="14" spans="1:9" x14ac:dyDescent="0.2">
      <c r="A14" s="312" t="s">
        <v>449</v>
      </c>
      <c r="B14" s="312"/>
      <c r="C14" s="312"/>
      <c r="D14" s="312"/>
      <c r="E14" s="312"/>
      <c r="F14" s="312"/>
      <c r="G14" s="26">
        <v>7</v>
      </c>
      <c r="H14" s="47">
        <v>0</v>
      </c>
      <c r="I14" s="47">
        <v>0</v>
      </c>
    </row>
    <row r="15" spans="1:9" x14ac:dyDescent="0.2">
      <c r="A15" s="312" t="s">
        <v>450</v>
      </c>
      <c r="B15" s="312"/>
      <c r="C15" s="312"/>
      <c r="D15" s="312"/>
      <c r="E15" s="312"/>
      <c r="F15" s="312"/>
      <c r="G15" s="26">
        <v>8</v>
      </c>
      <c r="H15" s="47">
        <v>0</v>
      </c>
      <c r="I15" s="47">
        <v>0</v>
      </c>
    </row>
    <row r="16" spans="1:9" x14ac:dyDescent="0.2">
      <c r="A16" s="312" t="s">
        <v>451</v>
      </c>
      <c r="B16" s="312"/>
      <c r="C16" s="312"/>
      <c r="D16" s="312"/>
      <c r="E16" s="312"/>
      <c r="F16" s="312"/>
      <c r="G16" s="26">
        <v>9</v>
      </c>
      <c r="H16" s="47">
        <v>0</v>
      </c>
      <c r="I16" s="47">
        <v>0</v>
      </c>
    </row>
    <row r="17" spans="1:9" x14ac:dyDescent="0.2">
      <c r="A17" s="312" t="s">
        <v>452</v>
      </c>
      <c r="B17" s="312"/>
      <c r="C17" s="312"/>
      <c r="D17" s="312"/>
      <c r="E17" s="312"/>
      <c r="F17" s="312"/>
      <c r="G17" s="26">
        <v>10</v>
      </c>
      <c r="H17" s="47">
        <v>0</v>
      </c>
      <c r="I17" s="47">
        <v>0</v>
      </c>
    </row>
    <row r="18" spans="1:9" ht="12.75" customHeight="1" x14ac:dyDescent="0.2">
      <c r="A18" s="312" t="s">
        <v>453</v>
      </c>
      <c r="B18" s="312"/>
      <c r="C18" s="312"/>
      <c r="D18" s="312"/>
      <c r="E18" s="312"/>
      <c r="F18" s="312"/>
      <c r="G18" s="26">
        <v>11</v>
      </c>
      <c r="H18" s="47">
        <v>0</v>
      </c>
      <c r="I18" s="47">
        <v>0</v>
      </c>
    </row>
    <row r="19" spans="1:9" x14ac:dyDescent="0.2">
      <c r="A19" s="312" t="s">
        <v>454</v>
      </c>
      <c r="B19" s="312"/>
      <c r="C19" s="312"/>
      <c r="D19" s="312"/>
      <c r="E19" s="312"/>
      <c r="F19" s="312"/>
      <c r="G19" s="26">
        <v>12</v>
      </c>
      <c r="H19" s="47">
        <v>0</v>
      </c>
      <c r="I19" s="47">
        <v>0</v>
      </c>
    </row>
    <row r="20" spans="1:9" ht="12.75" customHeight="1" x14ac:dyDescent="0.2">
      <c r="A20" s="321" t="s">
        <v>455</v>
      </c>
      <c r="B20" s="322"/>
      <c r="C20" s="322"/>
      <c r="D20" s="322"/>
      <c r="E20" s="322"/>
      <c r="F20" s="323"/>
      <c r="G20" s="113">
        <v>13</v>
      </c>
      <c r="H20" s="114">
        <f>SUM(H14:H19)</f>
        <v>0</v>
      </c>
      <c r="I20" s="114">
        <f>SUM(I14:I19)</f>
        <v>0</v>
      </c>
    </row>
    <row r="21" spans="1:9" ht="27.6" customHeight="1" x14ac:dyDescent="0.2">
      <c r="A21" s="318" t="s">
        <v>456</v>
      </c>
      <c r="B21" s="319"/>
      <c r="C21" s="319"/>
      <c r="D21" s="319"/>
      <c r="E21" s="319"/>
      <c r="F21" s="319"/>
      <c r="G21" s="28">
        <v>14</v>
      </c>
      <c r="H21" s="49">
        <f>H13+H20</f>
        <v>0</v>
      </c>
      <c r="I21" s="49">
        <f>I13+I20</f>
        <v>0</v>
      </c>
    </row>
    <row r="22" spans="1:9" x14ac:dyDescent="0.2">
      <c r="A22" s="315" t="s">
        <v>299</v>
      </c>
      <c r="B22" s="316"/>
      <c r="C22" s="316"/>
      <c r="D22" s="316"/>
      <c r="E22" s="316"/>
      <c r="F22" s="316"/>
      <c r="G22" s="316"/>
      <c r="H22" s="316"/>
      <c r="I22" s="317"/>
    </row>
    <row r="23" spans="1:9" ht="26.45" customHeight="1" x14ac:dyDescent="0.2">
      <c r="A23" s="320" t="s">
        <v>300</v>
      </c>
      <c r="B23" s="320"/>
      <c r="C23" s="320"/>
      <c r="D23" s="320"/>
      <c r="E23" s="320"/>
      <c r="F23" s="320"/>
      <c r="G23" s="25">
        <v>15</v>
      </c>
      <c r="H23" s="46">
        <v>0</v>
      </c>
      <c r="I23" s="46">
        <v>0</v>
      </c>
    </row>
    <row r="24" spans="1:9" x14ac:dyDescent="0.2">
      <c r="A24" s="312" t="s">
        <v>301</v>
      </c>
      <c r="B24" s="312"/>
      <c r="C24" s="312"/>
      <c r="D24" s="312"/>
      <c r="E24" s="312"/>
      <c r="F24" s="312"/>
      <c r="G24" s="25">
        <v>16</v>
      </c>
      <c r="H24" s="47">
        <v>0</v>
      </c>
      <c r="I24" s="47">
        <v>0</v>
      </c>
    </row>
    <row r="25" spans="1:9" x14ac:dyDescent="0.2">
      <c r="A25" s="312" t="s">
        <v>302</v>
      </c>
      <c r="B25" s="312"/>
      <c r="C25" s="312"/>
      <c r="D25" s="312"/>
      <c r="E25" s="312"/>
      <c r="F25" s="312"/>
      <c r="G25" s="25">
        <v>17</v>
      </c>
      <c r="H25" s="47">
        <v>0</v>
      </c>
      <c r="I25" s="47">
        <v>0</v>
      </c>
    </row>
    <row r="26" spans="1:9" x14ac:dyDescent="0.2">
      <c r="A26" s="312" t="s">
        <v>303</v>
      </c>
      <c r="B26" s="312"/>
      <c r="C26" s="312"/>
      <c r="D26" s="312"/>
      <c r="E26" s="312"/>
      <c r="F26" s="312"/>
      <c r="G26" s="25">
        <v>18</v>
      </c>
      <c r="H26" s="47">
        <v>0</v>
      </c>
      <c r="I26" s="47">
        <v>0</v>
      </c>
    </row>
    <row r="27" spans="1:9" x14ac:dyDescent="0.2">
      <c r="A27" s="312" t="s">
        <v>304</v>
      </c>
      <c r="B27" s="312"/>
      <c r="C27" s="312"/>
      <c r="D27" s="312"/>
      <c r="E27" s="312"/>
      <c r="F27" s="312"/>
      <c r="G27" s="25">
        <v>19</v>
      </c>
      <c r="H27" s="47">
        <v>0</v>
      </c>
      <c r="I27" s="47">
        <v>0</v>
      </c>
    </row>
    <row r="28" spans="1:9" x14ac:dyDescent="0.2">
      <c r="A28" s="312" t="s">
        <v>305</v>
      </c>
      <c r="B28" s="312"/>
      <c r="C28" s="312"/>
      <c r="D28" s="312"/>
      <c r="E28" s="312"/>
      <c r="F28" s="312"/>
      <c r="G28" s="25">
        <v>20</v>
      </c>
      <c r="H28" s="47">
        <v>0</v>
      </c>
      <c r="I28" s="47">
        <v>0</v>
      </c>
    </row>
    <row r="29" spans="1:9" ht="24" customHeight="1" x14ac:dyDescent="0.2">
      <c r="A29" s="313" t="s">
        <v>458</v>
      </c>
      <c r="B29" s="313"/>
      <c r="C29" s="313"/>
      <c r="D29" s="313"/>
      <c r="E29" s="313"/>
      <c r="F29" s="313"/>
      <c r="G29" s="27">
        <v>21</v>
      </c>
      <c r="H29" s="48">
        <f>SUM(H23:H28)</f>
        <v>0</v>
      </c>
      <c r="I29" s="48">
        <f>SUM(I23:I28)</f>
        <v>0</v>
      </c>
    </row>
    <row r="30" spans="1:9" ht="27" customHeight="1" x14ac:dyDescent="0.2">
      <c r="A30" s="312" t="s">
        <v>306</v>
      </c>
      <c r="B30" s="312"/>
      <c r="C30" s="312"/>
      <c r="D30" s="312"/>
      <c r="E30" s="312"/>
      <c r="F30" s="312"/>
      <c r="G30" s="26">
        <v>22</v>
      </c>
      <c r="H30" s="47">
        <v>0</v>
      </c>
      <c r="I30" s="47">
        <v>0</v>
      </c>
    </row>
    <row r="31" spans="1:9" x14ac:dyDescent="0.2">
      <c r="A31" s="312" t="s">
        <v>307</v>
      </c>
      <c r="B31" s="312"/>
      <c r="C31" s="312"/>
      <c r="D31" s="312"/>
      <c r="E31" s="312"/>
      <c r="F31" s="312"/>
      <c r="G31" s="26">
        <v>23</v>
      </c>
      <c r="H31" s="47">
        <v>0</v>
      </c>
      <c r="I31" s="47">
        <v>0</v>
      </c>
    </row>
    <row r="32" spans="1:9" x14ac:dyDescent="0.2">
      <c r="A32" s="312" t="s">
        <v>308</v>
      </c>
      <c r="B32" s="312"/>
      <c r="C32" s="312"/>
      <c r="D32" s="312"/>
      <c r="E32" s="312"/>
      <c r="F32" s="312"/>
      <c r="G32" s="26">
        <v>24</v>
      </c>
      <c r="H32" s="47">
        <v>0</v>
      </c>
      <c r="I32" s="47">
        <v>0</v>
      </c>
    </row>
    <row r="33" spans="1:9" x14ac:dyDescent="0.2">
      <c r="A33" s="312" t="s">
        <v>309</v>
      </c>
      <c r="B33" s="312"/>
      <c r="C33" s="312"/>
      <c r="D33" s="312"/>
      <c r="E33" s="312"/>
      <c r="F33" s="312"/>
      <c r="G33" s="26">
        <v>25</v>
      </c>
      <c r="H33" s="47">
        <v>0</v>
      </c>
      <c r="I33" s="47">
        <v>0</v>
      </c>
    </row>
    <row r="34" spans="1:9" x14ac:dyDescent="0.2">
      <c r="A34" s="312" t="s">
        <v>310</v>
      </c>
      <c r="B34" s="312"/>
      <c r="C34" s="312"/>
      <c r="D34" s="312"/>
      <c r="E34" s="312"/>
      <c r="F34" s="312"/>
      <c r="G34" s="26">
        <v>26</v>
      </c>
      <c r="H34" s="47">
        <v>0</v>
      </c>
      <c r="I34" s="47">
        <v>0</v>
      </c>
    </row>
    <row r="35" spans="1:9" ht="26.1" customHeight="1" x14ac:dyDescent="0.2">
      <c r="A35" s="313" t="s">
        <v>459</v>
      </c>
      <c r="B35" s="313"/>
      <c r="C35" s="313"/>
      <c r="D35" s="313"/>
      <c r="E35" s="313"/>
      <c r="F35" s="313"/>
      <c r="G35" s="27">
        <v>27</v>
      </c>
      <c r="H35" s="48">
        <f>SUM(H30:H34)</f>
        <v>0</v>
      </c>
      <c r="I35" s="48">
        <f>SUM(I30:I34)</f>
        <v>0</v>
      </c>
    </row>
    <row r="36" spans="1:9" ht="28.35" customHeight="1" x14ac:dyDescent="0.2">
      <c r="A36" s="318" t="s">
        <v>457</v>
      </c>
      <c r="B36" s="319"/>
      <c r="C36" s="319"/>
      <c r="D36" s="319"/>
      <c r="E36" s="319"/>
      <c r="F36" s="319"/>
      <c r="G36" s="28">
        <v>28</v>
      </c>
      <c r="H36" s="49">
        <f>H29+H35</f>
        <v>0</v>
      </c>
      <c r="I36" s="49">
        <f>I29+I35</f>
        <v>0</v>
      </c>
    </row>
    <row r="37" spans="1:9" x14ac:dyDescent="0.2">
      <c r="A37" s="315" t="s">
        <v>311</v>
      </c>
      <c r="B37" s="316"/>
      <c r="C37" s="316"/>
      <c r="D37" s="316"/>
      <c r="E37" s="316"/>
      <c r="F37" s="316"/>
      <c r="G37" s="316">
        <v>0</v>
      </c>
      <c r="H37" s="316"/>
      <c r="I37" s="317"/>
    </row>
    <row r="38" spans="1:9" x14ac:dyDescent="0.2">
      <c r="A38" s="314" t="s">
        <v>312</v>
      </c>
      <c r="B38" s="314"/>
      <c r="C38" s="314"/>
      <c r="D38" s="314"/>
      <c r="E38" s="314"/>
      <c r="F38" s="314"/>
      <c r="G38" s="25">
        <v>29</v>
      </c>
      <c r="H38" s="46">
        <v>0</v>
      </c>
      <c r="I38" s="46">
        <v>0</v>
      </c>
    </row>
    <row r="39" spans="1:9" ht="25.35" customHeight="1" x14ac:dyDescent="0.2">
      <c r="A39" s="311" t="s">
        <v>313</v>
      </c>
      <c r="B39" s="311"/>
      <c r="C39" s="311"/>
      <c r="D39" s="311"/>
      <c r="E39" s="311"/>
      <c r="F39" s="311"/>
      <c r="G39" s="25">
        <v>30</v>
      </c>
      <c r="H39" s="47">
        <v>0</v>
      </c>
      <c r="I39" s="47">
        <v>0</v>
      </c>
    </row>
    <row r="40" spans="1:9" x14ac:dyDescent="0.2">
      <c r="A40" s="311" t="s">
        <v>314</v>
      </c>
      <c r="B40" s="311"/>
      <c r="C40" s="311"/>
      <c r="D40" s="311"/>
      <c r="E40" s="311"/>
      <c r="F40" s="311"/>
      <c r="G40" s="25">
        <v>31</v>
      </c>
      <c r="H40" s="47">
        <v>0</v>
      </c>
      <c r="I40" s="47">
        <v>0</v>
      </c>
    </row>
    <row r="41" spans="1:9" x14ac:dyDescent="0.2">
      <c r="A41" s="311" t="s">
        <v>315</v>
      </c>
      <c r="B41" s="311"/>
      <c r="C41" s="311"/>
      <c r="D41" s="311"/>
      <c r="E41" s="311"/>
      <c r="F41" s="311"/>
      <c r="G41" s="25">
        <v>32</v>
      </c>
      <c r="H41" s="47">
        <v>0</v>
      </c>
      <c r="I41" s="47">
        <v>0</v>
      </c>
    </row>
    <row r="42" spans="1:9" ht="26.1" customHeight="1" x14ac:dyDescent="0.2">
      <c r="A42" s="313" t="s">
        <v>460</v>
      </c>
      <c r="B42" s="313"/>
      <c r="C42" s="313"/>
      <c r="D42" s="313"/>
      <c r="E42" s="313"/>
      <c r="F42" s="313"/>
      <c r="G42" s="27">
        <v>33</v>
      </c>
      <c r="H42" s="48">
        <f>H41+H40+H39+H38</f>
        <v>0</v>
      </c>
      <c r="I42" s="48">
        <f>I41+I40+I39+I38</f>
        <v>0</v>
      </c>
    </row>
    <row r="43" spans="1:9" ht="24.6" customHeight="1" x14ac:dyDescent="0.2">
      <c r="A43" s="311" t="s">
        <v>316</v>
      </c>
      <c r="B43" s="311"/>
      <c r="C43" s="311"/>
      <c r="D43" s="311"/>
      <c r="E43" s="311"/>
      <c r="F43" s="311"/>
      <c r="G43" s="26">
        <v>34</v>
      </c>
      <c r="H43" s="47">
        <v>0</v>
      </c>
      <c r="I43" s="47">
        <v>0</v>
      </c>
    </row>
    <row r="44" spans="1:9" x14ac:dyDescent="0.2">
      <c r="A44" s="311" t="s">
        <v>317</v>
      </c>
      <c r="B44" s="311"/>
      <c r="C44" s="311"/>
      <c r="D44" s="311"/>
      <c r="E44" s="311"/>
      <c r="F44" s="311"/>
      <c r="G44" s="26">
        <v>35</v>
      </c>
      <c r="H44" s="47">
        <v>0</v>
      </c>
      <c r="I44" s="47">
        <v>0</v>
      </c>
    </row>
    <row r="45" spans="1:9" x14ac:dyDescent="0.2">
      <c r="A45" s="311" t="s">
        <v>318</v>
      </c>
      <c r="B45" s="311"/>
      <c r="C45" s="311"/>
      <c r="D45" s="311"/>
      <c r="E45" s="311"/>
      <c r="F45" s="311"/>
      <c r="G45" s="26">
        <v>36</v>
      </c>
      <c r="H45" s="47">
        <v>0</v>
      </c>
      <c r="I45" s="47">
        <v>0</v>
      </c>
    </row>
    <row r="46" spans="1:9" ht="21" customHeight="1" x14ac:dyDescent="0.2">
      <c r="A46" s="311" t="s">
        <v>319</v>
      </c>
      <c r="B46" s="311"/>
      <c r="C46" s="311"/>
      <c r="D46" s="311"/>
      <c r="E46" s="311"/>
      <c r="F46" s="311"/>
      <c r="G46" s="26">
        <v>37</v>
      </c>
      <c r="H46" s="47">
        <v>0</v>
      </c>
      <c r="I46" s="47">
        <v>0</v>
      </c>
    </row>
    <row r="47" spans="1:9" x14ac:dyDescent="0.2">
      <c r="A47" s="311" t="s">
        <v>320</v>
      </c>
      <c r="B47" s="311"/>
      <c r="C47" s="311"/>
      <c r="D47" s="311"/>
      <c r="E47" s="311"/>
      <c r="F47" s="311"/>
      <c r="G47" s="26">
        <v>38</v>
      </c>
      <c r="H47" s="47">
        <v>0</v>
      </c>
      <c r="I47" s="47">
        <v>0</v>
      </c>
    </row>
    <row r="48" spans="1:9" ht="23.1" customHeight="1" x14ac:dyDescent="0.2">
      <c r="A48" s="313" t="s">
        <v>461</v>
      </c>
      <c r="B48" s="313"/>
      <c r="C48" s="313"/>
      <c r="D48" s="313"/>
      <c r="E48" s="313"/>
      <c r="F48" s="313"/>
      <c r="G48" s="27">
        <v>39</v>
      </c>
      <c r="H48" s="48">
        <f>H47+H46+H45+H44+H43</f>
        <v>0</v>
      </c>
      <c r="I48" s="48">
        <f>I47+I46+I45+I44+I43</f>
        <v>0</v>
      </c>
    </row>
    <row r="49" spans="1:9" ht="26.1" customHeight="1" x14ac:dyDescent="0.2">
      <c r="A49" s="327" t="s">
        <v>462</v>
      </c>
      <c r="B49" s="328"/>
      <c r="C49" s="328"/>
      <c r="D49" s="328"/>
      <c r="E49" s="328"/>
      <c r="F49" s="328"/>
      <c r="G49" s="27">
        <v>40</v>
      </c>
      <c r="H49" s="48">
        <f>H48+H42</f>
        <v>0</v>
      </c>
      <c r="I49" s="48">
        <f>I48+I42</f>
        <v>0</v>
      </c>
    </row>
    <row r="50" spans="1:9" ht="22.35" customHeight="1" x14ac:dyDescent="0.2">
      <c r="A50" s="312" t="s">
        <v>321</v>
      </c>
      <c r="B50" s="312"/>
      <c r="C50" s="312"/>
      <c r="D50" s="312"/>
      <c r="E50" s="312"/>
      <c r="F50" s="312"/>
      <c r="G50" s="26">
        <v>41</v>
      </c>
      <c r="H50" s="47">
        <v>0</v>
      </c>
      <c r="I50" s="47">
        <v>0</v>
      </c>
    </row>
    <row r="51" spans="1:9" ht="26.1" customHeight="1" x14ac:dyDescent="0.2">
      <c r="A51" s="327" t="s">
        <v>463</v>
      </c>
      <c r="B51" s="328"/>
      <c r="C51" s="328"/>
      <c r="D51" s="328"/>
      <c r="E51" s="328"/>
      <c r="F51" s="328"/>
      <c r="G51" s="27">
        <v>42</v>
      </c>
      <c r="H51" s="48">
        <f>H21+H36+H49+H50</f>
        <v>0</v>
      </c>
      <c r="I51" s="48">
        <f>I21+I36+I49+I50</f>
        <v>0</v>
      </c>
    </row>
    <row r="52" spans="1:9" ht="25.35" customHeight="1" x14ac:dyDescent="0.2">
      <c r="A52" s="329" t="s">
        <v>322</v>
      </c>
      <c r="B52" s="329"/>
      <c r="C52" s="329"/>
      <c r="D52" s="329"/>
      <c r="E52" s="329"/>
      <c r="F52" s="329"/>
      <c r="G52" s="26">
        <v>43</v>
      </c>
      <c r="H52" s="47">
        <v>0</v>
      </c>
      <c r="I52" s="47">
        <v>0</v>
      </c>
    </row>
    <row r="53" spans="1:9" ht="32.1" customHeight="1" x14ac:dyDescent="0.2">
      <c r="A53" s="318" t="s">
        <v>464</v>
      </c>
      <c r="B53" s="319"/>
      <c r="C53" s="319"/>
      <c r="D53" s="319"/>
      <c r="E53" s="319"/>
      <c r="F53" s="319"/>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headerFooter>
    <oddHeader>&amp;L&amp;"Calibri"&amp;10&amp;KFF0000 This document / e-mail is 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0" zoomScale="96" zoomScaleNormal="100" zoomScaleSheetLayoutView="85" workbookViewId="0">
      <selection activeCell="K50" sqref="K50"/>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0" t="s">
        <v>323</v>
      </c>
      <c r="B1" s="331"/>
      <c r="C1" s="331"/>
      <c r="D1" s="331"/>
      <c r="E1" s="331"/>
      <c r="F1" s="331"/>
      <c r="G1" s="331"/>
      <c r="H1" s="331"/>
      <c r="I1" s="331"/>
      <c r="J1" s="331"/>
      <c r="K1" s="50"/>
    </row>
    <row r="2" spans="1:25" ht="15.75" x14ac:dyDescent="0.2">
      <c r="A2" s="2"/>
      <c r="B2" s="3"/>
      <c r="C2" s="332" t="s">
        <v>324</v>
      </c>
      <c r="D2" s="332"/>
      <c r="E2" s="9">
        <v>45292</v>
      </c>
      <c r="F2" s="4" t="s">
        <v>325</v>
      </c>
      <c r="G2" s="9">
        <v>45657</v>
      </c>
      <c r="H2" s="51"/>
      <c r="I2" s="51"/>
      <c r="J2" s="51"/>
      <c r="K2" s="50"/>
      <c r="X2" s="52" t="s">
        <v>497</v>
      </c>
    </row>
    <row r="3" spans="1:25" ht="13.5" customHeight="1" thickBot="1" x14ac:dyDescent="0.25">
      <c r="A3" s="335" t="s">
        <v>326</v>
      </c>
      <c r="B3" s="336"/>
      <c r="C3" s="336"/>
      <c r="D3" s="336"/>
      <c r="E3" s="336"/>
      <c r="F3" s="336"/>
      <c r="G3" s="339" t="s">
        <v>327</v>
      </c>
      <c r="H3" s="341" t="s">
        <v>328</v>
      </c>
      <c r="I3" s="341"/>
      <c r="J3" s="341"/>
      <c r="K3" s="341"/>
      <c r="L3" s="341"/>
      <c r="M3" s="341"/>
      <c r="N3" s="341"/>
      <c r="O3" s="341"/>
      <c r="P3" s="341"/>
      <c r="Q3" s="341"/>
      <c r="R3" s="341"/>
      <c r="S3" s="341"/>
      <c r="T3" s="341"/>
      <c r="U3" s="341"/>
      <c r="V3" s="341"/>
      <c r="W3" s="341"/>
      <c r="X3" s="341" t="s">
        <v>329</v>
      </c>
      <c r="Y3" s="343" t="s">
        <v>330</v>
      </c>
    </row>
    <row r="4" spans="1:25" ht="68.25" thickBot="1" x14ac:dyDescent="0.25">
      <c r="A4" s="337"/>
      <c r="B4" s="338"/>
      <c r="C4" s="338"/>
      <c r="D4" s="338"/>
      <c r="E4" s="338"/>
      <c r="F4" s="338"/>
      <c r="G4" s="340"/>
      <c r="H4" s="53" t="s">
        <v>331</v>
      </c>
      <c r="I4" s="53" t="s">
        <v>332</v>
      </c>
      <c r="J4" s="53" t="s">
        <v>333</v>
      </c>
      <c r="K4" s="53" t="s">
        <v>334</v>
      </c>
      <c r="L4" s="53" t="s">
        <v>335</v>
      </c>
      <c r="M4" s="53" t="s">
        <v>336</v>
      </c>
      <c r="N4" s="53" t="s">
        <v>337</v>
      </c>
      <c r="O4" s="53" t="s">
        <v>338</v>
      </c>
      <c r="P4" s="115" t="s">
        <v>465</v>
      </c>
      <c r="Q4" s="53" t="s">
        <v>339</v>
      </c>
      <c r="R4" s="53" t="s">
        <v>340</v>
      </c>
      <c r="S4" s="53" t="s">
        <v>466</v>
      </c>
      <c r="T4" s="53" t="s">
        <v>467</v>
      </c>
      <c r="U4" s="53" t="s">
        <v>341</v>
      </c>
      <c r="V4" s="53" t="s">
        <v>342</v>
      </c>
      <c r="W4" s="53" t="s">
        <v>343</v>
      </c>
      <c r="X4" s="342"/>
      <c r="Y4" s="344"/>
    </row>
    <row r="5" spans="1:25" ht="22.5" x14ac:dyDescent="0.2">
      <c r="A5" s="345">
        <v>1</v>
      </c>
      <c r="B5" s="346"/>
      <c r="C5" s="346"/>
      <c r="D5" s="346"/>
      <c r="E5" s="346"/>
      <c r="F5" s="346"/>
      <c r="G5" s="5">
        <v>2</v>
      </c>
      <c r="H5" s="54" t="s">
        <v>344</v>
      </c>
      <c r="I5" s="55" t="s">
        <v>345</v>
      </c>
      <c r="J5" s="54" t="s">
        <v>346</v>
      </c>
      <c r="K5" s="55" t="s">
        <v>347</v>
      </c>
      <c r="L5" s="54" t="s">
        <v>348</v>
      </c>
      <c r="M5" s="55" t="s">
        <v>349</v>
      </c>
      <c r="N5" s="54" t="s">
        <v>350</v>
      </c>
      <c r="O5" s="55" t="s">
        <v>351</v>
      </c>
      <c r="P5" s="54" t="s">
        <v>352</v>
      </c>
      <c r="Q5" s="55" t="s">
        <v>353</v>
      </c>
      <c r="R5" s="54" t="s">
        <v>354</v>
      </c>
      <c r="S5" s="116" t="s">
        <v>468</v>
      </c>
      <c r="T5" s="116" t="s">
        <v>469</v>
      </c>
      <c r="U5" s="116" t="s">
        <v>470</v>
      </c>
      <c r="V5" s="116" t="s">
        <v>471</v>
      </c>
      <c r="W5" s="116" t="s">
        <v>472</v>
      </c>
      <c r="X5" s="116">
        <v>19</v>
      </c>
      <c r="Y5" s="117" t="s">
        <v>473</v>
      </c>
    </row>
    <row r="6" spans="1:25" x14ac:dyDescent="0.2">
      <c r="A6" s="347" t="s">
        <v>355</v>
      </c>
      <c r="B6" s="347"/>
      <c r="C6" s="347"/>
      <c r="D6" s="347"/>
      <c r="E6" s="347"/>
      <c r="F6" s="347"/>
      <c r="G6" s="347"/>
      <c r="H6" s="347"/>
      <c r="I6" s="347"/>
      <c r="J6" s="347"/>
      <c r="K6" s="347"/>
      <c r="L6" s="347"/>
      <c r="M6" s="347"/>
      <c r="N6" s="348"/>
      <c r="O6" s="348"/>
      <c r="P6" s="348"/>
      <c r="Q6" s="348"/>
      <c r="R6" s="348"/>
      <c r="S6" s="349"/>
      <c r="T6" s="349"/>
      <c r="U6" s="348"/>
      <c r="V6" s="348"/>
      <c r="W6" s="348"/>
      <c r="X6" s="348"/>
      <c r="Y6" s="350"/>
    </row>
    <row r="7" spans="1:25" x14ac:dyDescent="0.2">
      <c r="A7" s="351" t="s">
        <v>356</v>
      </c>
      <c r="B7" s="351"/>
      <c r="C7" s="351"/>
      <c r="D7" s="351"/>
      <c r="E7" s="351"/>
      <c r="F7" s="351"/>
      <c r="G7" s="6">
        <v>1</v>
      </c>
      <c r="H7" s="56">
        <v>13033805</v>
      </c>
      <c r="I7" s="56">
        <v>19783705</v>
      </c>
      <c r="J7" s="56">
        <v>1762958</v>
      </c>
      <c r="K7" s="56">
        <v>0</v>
      </c>
      <c r="L7" s="56">
        <v>0</v>
      </c>
      <c r="M7" s="56">
        <v>0</v>
      </c>
      <c r="N7" s="56">
        <v>-22916139</v>
      </c>
      <c r="O7" s="56">
        <v>0</v>
      </c>
      <c r="P7" s="56">
        <v>0</v>
      </c>
      <c r="Q7" s="56">
        <v>0</v>
      </c>
      <c r="R7" s="56">
        <v>0</v>
      </c>
      <c r="S7" s="56">
        <v>0</v>
      </c>
      <c r="T7" s="56">
        <v>2026875</v>
      </c>
      <c r="U7" s="56">
        <v>16840931</v>
      </c>
      <c r="V7" s="56">
        <v>0</v>
      </c>
      <c r="W7" s="57">
        <f>H7+I7+J7+K7-L7+M7+N7+O7+P7+Q7+R7+U7+V7+S7+T7</f>
        <v>30532135</v>
      </c>
      <c r="X7" s="56">
        <v>26871664</v>
      </c>
      <c r="Y7" s="57">
        <f>W7+X7</f>
        <v>57403799</v>
      </c>
    </row>
    <row r="8" spans="1:25" x14ac:dyDescent="0.2">
      <c r="A8" s="333" t="s">
        <v>357</v>
      </c>
      <c r="B8" s="333"/>
      <c r="C8" s="333"/>
      <c r="D8" s="333"/>
      <c r="E8" s="333"/>
      <c r="F8" s="333"/>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33" t="s">
        <v>358</v>
      </c>
      <c r="B9" s="333"/>
      <c r="C9" s="333"/>
      <c r="D9" s="333"/>
      <c r="E9" s="333"/>
      <c r="F9" s="333"/>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34" t="s">
        <v>359</v>
      </c>
      <c r="B10" s="334"/>
      <c r="C10" s="334"/>
      <c r="D10" s="334"/>
      <c r="E10" s="334"/>
      <c r="F10" s="334"/>
      <c r="G10" s="7">
        <v>4</v>
      </c>
      <c r="H10" s="57">
        <f>H7+H8+H9</f>
        <v>13033805</v>
      </c>
      <c r="I10" s="57">
        <f t="shared" ref="I10:Y10" si="2">I7+I8+I9</f>
        <v>19783705</v>
      </c>
      <c r="J10" s="57">
        <f t="shared" si="2"/>
        <v>1762958</v>
      </c>
      <c r="K10" s="57">
        <f t="shared" si="2"/>
        <v>0</v>
      </c>
      <c r="L10" s="57">
        <f t="shared" si="2"/>
        <v>0</v>
      </c>
      <c r="M10" s="57">
        <f t="shared" si="2"/>
        <v>0</v>
      </c>
      <c r="N10" s="57">
        <f t="shared" si="2"/>
        <v>-22916139</v>
      </c>
      <c r="O10" s="57">
        <f t="shared" si="2"/>
        <v>0</v>
      </c>
      <c r="P10" s="57">
        <f t="shared" si="2"/>
        <v>0</v>
      </c>
      <c r="Q10" s="57">
        <f t="shared" si="2"/>
        <v>0</v>
      </c>
      <c r="R10" s="57">
        <f t="shared" si="2"/>
        <v>0</v>
      </c>
      <c r="S10" s="57">
        <f t="shared" si="2"/>
        <v>0</v>
      </c>
      <c r="T10" s="57">
        <f t="shared" si="2"/>
        <v>2026875</v>
      </c>
      <c r="U10" s="57">
        <f t="shared" si="2"/>
        <v>16840931</v>
      </c>
      <c r="V10" s="57">
        <f t="shared" si="2"/>
        <v>0</v>
      </c>
      <c r="W10" s="57">
        <f t="shared" si="2"/>
        <v>30532135</v>
      </c>
      <c r="X10" s="57">
        <f t="shared" si="2"/>
        <v>26871664</v>
      </c>
      <c r="Y10" s="57">
        <f t="shared" si="2"/>
        <v>57403799</v>
      </c>
    </row>
    <row r="11" spans="1:25" x14ac:dyDescent="0.2">
      <c r="A11" s="333" t="s">
        <v>360</v>
      </c>
      <c r="B11" s="333"/>
      <c r="C11" s="333"/>
      <c r="D11" s="333"/>
      <c r="E11" s="333"/>
      <c r="F11" s="333"/>
      <c r="G11" s="6">
        <v>5</v>
      </c>
      <c r="H11" s="58">
        <v>0</v>
      </c>
      <c r="I11" s="58">
        <v>0</v>
      </c>
      <c r="J11" s="58">
        <v>0</v>
      </c>
      <c r="K11" s="58">
        <v>0</v>
      </c>
      <c r="L11" s="58">
        <v>0</v>
      </c>
      <c r="M11" s="58">
        <v>0</v>
      </c>
      <c r="N11" s="58">
        <v>0</v>
      </c>
      <c r="O11" s="58">
        <v>0</v>
      </c>
      <c r="P11" s="58">
        <v>0</v>
      </c>
      <c r="Q11" s="58">
        <v>0</v>
      </c>
      <c r="R11" s="58">
        <v>0</v>
      </c>
      <c r="S11" s="56">
        <v>0</v>
      </c>
      <c r="T11" s="56">
        <v>0</v>
      </c>
      <c r="U11" s="58">
        <v>0</v>
      </c>
      <c r="V11" s="56">
        <v>3761586</v>
      </c>
      <c r="W11" s="57">
        <f t="shared" ref="W11:W29" si="3">H11+I11+J11+K11-L11+M11+N11+O11+P11+Q11+R11+U11+V11+S11+T11</f>
        <v>3761586</v>
      </c>
      <c r="X11" s="56">
        <v>1202879</v>
      </c>
      <c r="Y11" s="57">
        <f t="shared" ref="Y11:Y29" si="4">W11+X11</f>
        <v>4964465</v>
      </c>
    </row>
    <row r="12" spans="1:25" x14ac:dyDescent="0.2">
      <c r="A12" s="333" t="s">
        <v>361</v>
      </c>
      <c r="B12" s="333"/>
      <c r="C12" s="333"/>
      <c r="D12" s="333"/>
      <c r="E12" s="333"/>
      <c r="F12" s="333"/>
      <c r="G12" s="6">
        <v>6</v>
      </c>
      <c r="H12" s="58">
        <v>0</v>
      </c>
      <c r="I12" s="58">
        <v>0</v>
      </c>
      <c r="J12" s="58">
        <v>0</v>
      </c>
      <c r="K12" s="58">
        <v>0</v>
      </c>
      <c r="L12" s="58">
        <v>0</v>
      </c>
      <c r="M12" s="58">
        <v>0</v>
      </c>
      <c r="N12" s="56">
        <v>0</v>
      </c>
      <c r="O12" s="58">
        <v>0</v>
      </c>
      <c r="P12" s="58">
        <v>0</v>
      </c>
      <c r="Q12" s="58">
        <v>0</v>
      </c>
      <c r="R12" s="58">
        <v>0</v>
      </c>
      <c r="S12" s="56">
        <v>0</v>
      </c>
      <c r="T12" s="56">
        <v>-3548610</v>
      </c>
      <c r="U12" s="58">
        <v>0</v>
      </c>
      <c r="V12" s="58">
        <v>0</v>
      </c>
      <c r="W12" s="57">
        <f t="shared" si="3"/>
        <v>-3548610</v>
      </c>
      <c r="X12" s="56">
        <v>0</v>
      </c>
      <c r="Y12" s="57">
        <f t="shared" si="4"/>
        <v>-3548610</v>
      </c>
    </row>
    <row r="13" spans="1:25" ht="26.25" customHeight="1" x14ac:dyDescent="0.2">
      <c r="A13" s="333" t="s">
        <v>362</v>
      </c>
      <c r="B13" s="333"/>
      <c r="C13" s="333"/>
      <c r="D13" s="333"/>
      <c r="E13" s="333"/>
      <c r="F13" s="333"/>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33" t="s">
        <v>474</v>
      </c>
      <c r="B14" s="333"/>
      <c r="C14" s="333"/>
      <c r="D14" s="333"/>
      <c r="E14" s="333"/>
      <c r="F14" s="333"/>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33" t="s">
        <v>363</v>
      </c>
      <c r="B15" s="333"/>
      <c r="C15" s="333"/>
      <c r="D15" s="333"/>
      <c r="E15" s="333"/>
      <c r="F15" s="333"/>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33" t="s">
        <v>364</v>
      </c>
      <c r="B16" s="333"/>
      <c r="C16" s="333"/>
      <c r="D16" s="333"/>
      <c r="E16" s="333"/>
      <c r="F16" s="333"/>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33" t="s">
        <v>365</v>
      </c>
      <c r="B17" s="333"/>
      <c r="C17" s="333"/>
      <c r="D17" s="333"/>
      <c r="E17" s="333"/>
      <c r="F17" s="333"/>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33" t="s">
        <v>366</v>
      </c>
      <c r="B18" s="333"/>
      <c r="C18" s="333"/>
      <c r="D18" s="333"/>
      <c r="E18" s="333"/>
      <c r="F18" s="333"/>
      <c r="G18" s="6">
        <v>12</v>
      </c>
      <c r="H18" s="58">
        <v>0</v>
      </c>
      <c r="I18" s="58">
        <v>0</v>
      </c>
      <c r="J18" s="58">
        <v>0</v>
      </c>
      <c r="K18" s="58">
        <v>0</v>
      </c>
      <c r="L18" s="58">
        <v>0</v>
      </c>
      <c r="M18" s="58">
        <v>0</v>
      </c>
      <c r="N18" s="56">
        <v>-238994</v>
      </c>
      <c r="O18" s="56">
        <v>0</v>
      </c>
      <c r="P18" s="56">
        <v>0</v>
      </c>
      <c r="Q18" s="56">
        <v>0</v>
      </c>
      <c r="R18" s="56">
        <v>0</v>
      </c>
      <c r="S18" s="56">
        <v>0</v>
      </c>
      <c r="T18" s="56">
        <v>0</v>
      </c>
      <c r="U18" s="56">
        <v>0</v>
      </c>
      <c r="V18" s="56">
        <v>0</v>
      </c>
      <c r="W18" s="57">
        <f t="shared" si="3"/>
        <v>-238994</v>
      </c>
      <c r="X18" s="56">
        <v>0</v>
      </c>
      <c r="Y18" s="57">
        <f t="shared" si="4"/>
        <v>-238994</v>
      </c>
    </row>
    <row r="19" spans="1:25" x14ac:dyDescent="0.2">
      <c r="A19" s="333" t="s">
        <v>367</v>
      </c>
      <c r="B19" s="333"/>
      <c r="C19" s="333"/>
      <c r="D19" s="333"/>
      <c r="E19" s="333"/>
      <c r="F19" s="333"/>
      <c r="G19" s="6">
        <v>13</v>
      </c>
      <c r="H19" s="56">
        <v>0</v>
      </c>
      <c r="I19" s="56">
        <v>0</v>
      </c>
      <c r="J19" s="56">
        <v>0</v>
      </c>
      <c r="K19" s="56">
        <v>0</v>
      </c>
      <c r="L19" s="56">
        <v>0</v>
      </c>
      <c r="M19" s="56">
        <v>0</v>
      </c>
      <c r="N19" s="56">
        <v>-130868</v>
      </c>
      <c r="O19" s="56">
        <v>0</v>
      </c>
      <c r="P19" s="56">
        <v>0</v>
      </c>
      <c r="Q19" s="56">
        <v>0</v>
      </c>
      <c r="R19" s="56">
        <v>0</v>
      </c>
      <c r="S19" s="56">
        <v>0</v>
      </c>
      <c r="T19" s="56">
        <v>0</v>
      </c>
      <c r="U19" s="56">
        <v>0</v>
      </c>
      <c r="V19" s="56">
        <v>0</v>
      </c>
      <c r="W19" s="57">
        <f t="shared" si="3"/>
        <v>-130868</v>
      </c>
      <c r="X19" s="56">
        <v>1029752</v>
      </c>
      <c r="Y19" s="57">
        <f t="shared" si="4"/>
        <v>898884</v>
      </c>
    </row>
    <row r="20" spans="1:25" x14ac:dyDescent="0.2">
      <c r="A20" s="333" t="s">
        <v>368</v>
      </c>
      <c r="B20" s="333"/>
      <c r="C20" s="333"/>
      <c r="D20" s="333"/>
      <c r="E20" s="333"/>
      <c r="F20" s="333"/>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33" t="s">
        <v>475</v>
      </c>
      <c r="B21" s="333"/>
      <c r="C21" s="333"/>
      <c r="D21" s="333"/>
      <c r="E21" s="333"/>
      <c r="F21" s="333"/>
      <c r="G21" s="6">
        <v>15</v>
      </c>
      <c r="H21" s="56">
        <v>-5</v>
      </c>
      <c r="I21" s="56">
        <v>5</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33" t="s">
        <v>476</v>
      </c>
      <c r="B22" s="333"/>
      <c r="C22" s="333"/>
      <c r="D22" s="333"/>
      <c r="E22" s="333"/>
      <c r="F22" s="333"/>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33" t="s">
        <v>477</v>
      </c>
      <c r="B23" s="333"/>
      <c r="C23" s="333"/>
      <c r="D23" s="333"/>
      <c r="E23" s="333"/>
      <c r="F23" s="333"/>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33" t="s">
        <v>369</v>
      </c>
      <c r="B24" s="333"/>
      <c r="C24" s="333"/>
      <c r="D24" s="333"/>
      <c r="E24" s="333"/>
      <c r="F24" s="333"/>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33" t="s">
        <v>478</v>
      </c>
      <c r="B25" s="333"/>
      <c r="C25" s="333"/>
      <c r="D25" s="333"/>
      <c r="E25" s="333"/>
      <c r="F25" s="333"/>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33" t="s">
        <v>479</v>
      </c>
      <c r="B26" s="333"/>
      <c r="C26" s="333"/>
      <c r="D26" s="333"/>
      <c r="E26" s="333"/>
      <c r="F26" s="333"/>
      <c r="G26" s="6">
        <v>20</v>
      </c>
      <c r="H26" s="56">
        <v>0</v>
      </c>
      <c r="I26" s="56">
        <v>0</v>
      </c>
      <c r="J26" s="56">
        <v>0</v>
      </c>
      <c r="K26" s="56">
        <v>0</v>
      </c>
      <c r="L26" s="56">
        <v>0</v>
      </c>
      <c r="M26" s="56">
        <v>0</v>
      </c>
      <c r="N26" s="56">
        <v>0</v>
      </c>
      <c r="O26" s="56">
        <v>0</v>
      </c>
      <c r="P26" s="56">
        <v>0</v>
      </c>
      <c r="Q26" s="56">
        <v>0</v>
      </c>
      <c r="R26" s="56">
        <v>0</v>
      </c>
      <c r="S26" s="56">
        <v>0</v>
      </c>
      <c r="T26" s="56">
        <v>0</v>
      </c>
      <c r="U26" s="56">
        <v>-1374845</v>
      </c>
      <c r="V26" s="56">
        <v>0</v>
      </c>
      <c r="W26" s="57">
        <f t="shared" si="3"/>
        <v>-1374845</v>
      </c>
      <c r="X26" s="56">
        <v>0</v>
      </c>
      <c r="Y26" s="57">
        <f t="shared" si="4"/>
        <v>-1374845</v>
      </c>
    </row>
    <row r="27" spans="1:25" x14ac:dyDescent="0.2">
      <c r="A27" s="333" t="s">
        <v>480</v>
      </c>
      <c r="B27" s="333"/>
      <c r="C27" s="333"/>
      <c r="D27" s="333"/>
      <c r="E27" s="333"/>
      <c r="F27" s="333"/>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33" t="s">
        <v>481</v>
      </c>
      <c r="B28" s="333"/>
      <c r="C28" s="333"/>
      <c r="D28" s="333"/>
      <c r="E28" s="333"/>
      <c r="F28" s="333"/>
      <c r="G28" s="6">
        <v>22</v>
      </c>
      <c r="H28" s="56">
        <v>0</v>
      </c>
      <c r="I28" s="56">
        <v>0</v>
      </c>
      <c r="J28" s="56">
        <v>233877</v>
      </c>
      <c r="K28" s="56">
        <v>0</v>
      </c>
      <c r="L28" s="56">
        <v>0</v>
      </c>
      <c r="M28" s="56">
        <v>0</v>
      </c>
      <c r="N28" s="56">
        <v>0</v>
      </c>
      <c r="O28" s="56">
        <v>0</v>
      </c>
      <c r="P28" s="56">
        <v>0</v>
      </c>
      <c r="Q28" s="56">
        <v>0</v>
      </c>
      <c r="R28" s="56">
        <v>0</v>
      </c>
      <c r="S28" s="56">
        <v>0</v>
      </c>
      <c r="T28" s="56">
        <v>0</v>
      </c>
      <c r="U28" s="56">
        <v>-233877</v>
      </c>
      <c r="V28" s="56">
        <v>0</v>
      </c>
      <c r="W28" s="57">
        <f t="shared" si="3"/>
        <v>0</v>
      </c>
      <c r="X28" s="56">
        <v>0</v>
      </c>
      <c r="Y28" s="57">
        <f t="shared" si="4"/>
        <v>0</v>
      </c>
    </row>
    <row r="29" spans="1:25" x14ac:dyDescent="0.2">
      <c r="A29" s="333" t="s">
        <v>482</v>
      </c>
      <c r="B29" s="333"/>
      <c r="C29" s="333"/>
      <c r="D29" s="333"/>
      <c r="E29" s="333"/>
      <c r="F29" s="333"/>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52" t="s">
        <v>483</v>
      </c>
      <c r="B30" s="352"/>
      <c r="C30" s="352"/>
      <c r="D30" s="352"/>
      <c r="E30" s="352"/>
      <c r="F30" s="352"/>
      <c r="G30" s="8">
        <v>24</v>
      </c>
      <c r="H30" s="59">
        <f>SUM(H10:H29)</f>
        <v>13033800</v>
      </c>
      <c r="I30" s="59">
        <f t="shared" ref="I30:Y30" si="5">SUM(I10:I29)</f>
        <v>19783710</v>
      </c>
      <c r="J30" s="59">
        <f t="shared" si="5"/>
        <v>1996835</v>
      </c>
      <c r="K30" s="59">
        <f t="shared" si="5"/>
        <v>0</v>
      </c>
      <c r="L30" s="59">
        <f t="shared" si="5"/>
        <v>0</v>
      </c>
      <c r="M30" s="59">
        <f t="shared" si="5"/>
        <v>0</v>
      </c>
      <c r="N30" s="59">
        <f t="shared" si="5"/>
        <v>-23286001</v>
      </c>
      <c r="O30" s="59">
        <f t="shared" si="5"/>
        <v>0</v>
      </c>
      <c r="P30" s="59">
        <f t="shared" si="5"/>
        <v>0</v>
      </c>
      <c r="Q30" s="59">
        <f t="shared" si="5"/>
        <v>0</v>
      </c>
      <c r="R30" s="59">
        <f t="shared" si="5"/>
        <v>0</v>
      </c>
      <c r="S30" s="59">
        <f t="shared" si="5"/>
        <v>0</v>
      </c>
      <c r="T30" s="59">
        <f t="shared" si="5"/>
        <v>-1521735</v>
      </c>
      <c r="U30" s="59">
        <f t="shared" si="5"/>
        <v>15232209</v>
      </c>
      <c r="V30" s="59">
        <f t="shared" si="5"/>
        <v>3761586</v>
      </c>
      <c r="W30" s="59">
        <f t="shared" si="5"/>
        <v>29000404</v>
      </c>
      <c r="X30" s="59">
        <f t="shared" si="5"/>
        <v>29104295</v>
      </c>
      <c r="Y30" s="59">
        <f t="shared" si="5"/>
        <v>58104699</v>
      </c>
    </row>
    <row r="31" spans="1:25" x14ac:dyDescent="0.2">
      <c r="A31" s="353" t="s">
        <v>370</v>
      </c>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row>
    <row r="32" spans="1:25" ht="36.75" customHeight="1" x14ac:dyDescent="0.2">
      <c r="A32" s="355" t="s">
        <v>371</v>
      </c>
      <c r="B32" s="356"/>
      <c r="C32" s="356"/>
      <c r="D32" s="356"/>
      <c r="E32" s="356"/>
      <c r="F32" s="356"/>
      <c r="G32" s="7">
        <v>25</v>
      </c>
      <c r="H32" s="57">
        <f>SUM(H12:H20)</f>
        <v>0</v>
      </c>
      <c r="I32" s="57">
        <f t="shared" ref="I32:Y32" si="6">SUM(I12:I20)</f>
        <v>0</v>
      </c>
      <c r="J32" s="57">
        <f t="shared" si="6"/>
        <v>0</v>
      </c>
      <c r="K32" s="57">
        <f t="shared" si="6"/>
        <v>0</v>
      </c>
      <c r="L32" s="57">
        <f t="shared" si="6"/>
        <v>0</v>
      </c>
      <c r="M32" s="57">
        <f t="shared" si="6"/>
        <v>0</v>
      </c>
      <c r="N32" s="57">
        <f t="shared" si="6"/>
        <v>-369862</v>
      </c>
      <c r="O32" s="57">
        <f t="shared" si="6"/>
        <v>0</v>
      </c>
      <c r="P32" s="57">
        <f t="shared" si="6"/>
        <v>0</v>
      </c>
      <c r="Q32" s="57">
        <f t="shared" si="6"/>
        <v>0</v>
      </c>
      <c r="R32" s="57">
        <f t="shared" si="6"/>
        <v>0</v>
      </c>
      <c r="S32" s="57">
        <f t="shared" si="6"/>
        <v>0</v>
      </c>
      <c r="T32" s="57">
        <f t="shared" si="6"/>
        <v>-3548610</v>
      </c>
      <c r="U32" s="57">
        <f t="shared" si="6"/>
        <v>0</v>
      </c>
      <c r="V32" s="57">
        <f t="shared" si="6"/>
        <v>0</v>
      </c>
      <c r="W32" s="57">
        <f t="shared" si="6"/>
        <v>-3918472</v>
      </c>
      <c r="X32" s="57">
        <f t="shared" si="6"/>
        <v>1029752</v>
      </c>
      <c r="Y32" s="57">
        <f t="shared" si="6"/>
        <v>-2888720</v>
      </c>
    </row>
    <row r="33" spans="1:25" ht="31.5" customHeight="1" x14ac:dyDescent="0.2">
      <c r="A33" s="355" t="s">
        <v>484</v>
      </c>
      <c r="B33" s="356"/>
      <c r="C33" s="356"/>
      <c r="D33" s="356"/>
      <c r="E33" s="356"/>
      <c r="F33" s="356"/>
      <c r="G33" s="7">
        <v>26</v>
      </c>
      <c r="H33" s="57">
        <f>H11+H32</f>
        <v>0</v>
      </c>
      <c r="I33" s="57">
        <f t="shared" ref="I33:Y33" si="7">I11+I32</f>
        <v>0</v>
      </c>
      <c r="J33" s="57">
        <f t="shared" si="7"/>
        <v>0</v>
      </c>
      <c r="K33" s="57">
        <f t="shared" si="7"/>
        <v>0</v>
      </c>
      <c r="L33" s="57">
        <f t="shared" si="7"/>
        <v>0</v>
      </c>
      <c r="M33" s="57">
        <f t="shared" si="7"/>
        <v>0</v>
      </c>
      <c r="N33" s="57">
        <f t="shared" si="7"/>
        <v>-369862</v>
      </c>
      <c r="O33" s="57">
        <f t="shared" si="7"/>
        <v>0</v>
      </c>
      <c r="P33" s="57">
        <f t="shared" si="7"/>
        <v>0</v>
      </c>
      <c r="Q33" s="57">
        <f t="shared" si="7"/>
        <v>0</v>
      </c>
      <c r="R33" s="57">
        <f t="shared" si="7"/>
        <v>0</v>
      </c>
      <c r="S33" s="57">
        <f t="shared" si="7"/>
        <v>0</v>
      </c>
      <c r="T33" s="57">
        <f t="shared" si="7"/>
        <v>-3548610</v>
      </c>
      <c r="U33" s="57">
        <f t="shared" si="7"/>
        <v>0</v>
      </c>
      <c r="V33" s="57">
        <f t="shared" si="7"/>
        <v>3761586</v>
      </c>
      <c r="W33" s="57">
        <f t="shared" si="7"/>
        <v>-156886</v>
      </c>
      <c r="X33" s="57">
        <f t="shared" si="7"/>
        <v>2232631</v>
      </c>
      <c r="Y33" s="57">
        <f t="shared" si="7"/>
        <v>2075745</v>
      </c>
    </row>
    <row r="34" spans="1:25" ht="30.75" customHeight="1" x14ac:dyDescent="0.2">
      <c r="A34" s="357" t="s">
        <v>485</v>
      </c>
      <c r="B34" s="358"/>
      <c r="C34" s="358"/>
      <c r="D34" s="358"/>
      <c r="E34" s="358"/>
      <c r="F34" s="358"/>
      <c r="G34" s="8">
        <v>27</v>
      </c>
      <c r="H34" s="59">
        <f>SUM(H21:H29)</f>
        <v>-5</v>
      </c>
      <c r="I34" s="59">
        <f t="shared" ref="I34:Y34" si="8">SUM(I21:I29)</f>
        <v>5</v>
      </c>
      <c r="J34" s="59">
        <f t="shared" si="8"/>
        <v>233877</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-1608722</v>
      </c>
      <c r="V34" s="59">
        <f t="shared" si="8"/>
        <v>0</v>
      </c>
      <c r="W34" s="59">
        <f t="shared" si="8"/>
        <v>-1374845</v>
      </c>
      <c r="X34" s="59">
        <f t="shared" si="8"/>
        <v>0</v>
      </c>
      <c r="Y34" s="59">
        <f t="shared" si="8"/>
        <v>-1374845</v>
      </c>
    </row>
    <row r="35" spans="1:25" x14ac:dyDescent="0.2">
      <c r="A35" s="353" t="s">
        <v>372</v>
      </c>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row>
    <row r="36" spans="1:25" x14ac:dyDescent="0.2">
      <c r="A36" s="351" t="s">
        <v>373</v>
      </c>
      <c r="B36" s="351"/>
      <c r="C36" s="351"/>
      <c r="D36" s="351"/>
      <c r="E36" s="351"/>
      <c r="F36" s="351"/>
      <c r="G36" s="6">
        <v>28</v>
      </c>
      <c r="H36" s="56">
        <v>13033800</v>
      </c>
      <c r="I36" s="56">
        <v>19783710</v>
      </c>
      <c r="J36" s="56">
        <v>1996835</v>
      </c>
      <c r="K36" s="56">
        <v>0</v>
      </c>
      <c r="L36" s="56">
        <v>0</v>
      </c>
      <c r="M36" s="56">
        <v>0</v>
      </c>
      <c r="N36" s="56">
        <v>-23286001</v>
      </c>
      <c r="O36" s="56">
        <v>0</v>
      </c>
      <c r="P36" s="56">
        <v>0</v>
      </c>
      <c r="Q36" s="56">
        <v>0</v>
      </c>
      <c r="R36" s="56">
        <v>0</v>
      </c>
      <c r="S36" s="56">
        <v>0</v>
      </c>
      <c r="T36" s="56">
        <v>-1521735</v>
      </c>
      <c r="U36" s="56">
        <v>18993795</v>
      </c>
      <c r="V36" s="56">
        <v>0</v>
      </c>
      <c r="W36" s="57">
        <f>H36+I36+J36+K36-L36+M36+N36+O36+P36+Q36+R36+U36+V36+S36+T36</f>
        <v>29000404</v>
      </c>
      <c r="X36" s="56">
        <v>29104295</v>
      </c>
      <c r="Y36" s="57">
        <f t="shared" ref="Y36:Y38" si="9">W36+X36</f>
        <v>58104699</v>
      </c>
    </row>
    <row r="37" spans="1:25" x14ac:dyDescent="0.2">
      <c r="A37" s="333" t="s">
        <v>374</v>
      </c>
      <c r="B37" s="333"/>
      <c r="C37" s="333"/>
      <c r="D37" s="333"/>
      <c r="E37" s="333"/>
      <c r="F37" s="333"/>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33" t="s">
        <v>375</v>
      </c>
      <c r="B38" s="333"/>
      <c r="C38" s="333"/>
      <c r="D38" s="333"/>
      <c r="E38" s="333"/>
      <c r="F38" s="333"/>
      <c r="G38" s="6">
        <v>30</v>
      </c>
      <c r="H38" s="56">
        <v>0</v>
      </c>
      <c r="I38" s="56">
        <v>0</v>
      </c>
      <c r="J38" s="56">
        <v>0</v>
      </c>
      <c r="K38" s="56">
        <v>0</v>
      </c>
      <c r="L38" s="56">
        <v>0</v>
      </c>
      <c r="M38" s="56">
        <v>0</v>
      </c>
      <c r="N38" s="56">
        <v>0</v>
      </c>
      <c r="O38" s="56">
        <v>0</v>
      </c>
      <c r="P38" s="56">
        <v>0</v>
      </c>
      <c r="Q38" s="56">
        <v>0</v>
      </c>
      <c r="R38" s="56">
        <v>0</v>
      </c>
      <c r="S38" s="56">
        <v>0</v>
      </c>
      <c r="T38" s="56">
        <v>0</v>
      </c>
      <c r="U38" s="56">
        <v>-351833</v>
      </c>
      <c r="V38" s="56">
        <v>0</v>
      </c>
      <c r="W38" s="57">
        <f t="shared" si="10"/>
        <v>-351833</v>
      </c>
      <c r="X38" s="56">
        <v>0</v>
      </c>
      <c r="Y38" s="57">
        <f t="shared" si="9"/>
        <v>-351833</v>
      </c>
    </row>
    <row r="39" spans="1:25" ht="25.5" customHeight="1" x14ac:dyDescent="0.2">
      <c r="A39" s="334" t="s">
        <v>486</v>
      </c>
      <c r="B39" s="334"/>
      <c r="C39" s="334"/>
      <c r="D39" s="334"/>
      <c r="E39" s="334"/>
      <c r="F39" s="334"/>
      <c r="G39" s="7">
        <v>31</v>
      </c>
      <c r="H39" s="57">
        <f>H36+H37+H38</f>
        <v>13033800</v>
      </c>
      <c r="I39" s="57">
        <f t="shared" ref="I39:Y39" si="11">I36+I37+I38</f>
        <v>19783710</v>
      </c>
      <c r="J39" s="57">
        <f t="shared" si="11"/>
        <v>1996835</v>
      </c>
      <c r="K39" s="57">
        <f t="shared" si="11"/>
        <v>0</v>
      </c>
      <c r="L39" s="57">
        <f t="shared" si="11"/>
        <v>0</v>
      </c>
      <c r="M39" s="57">
        <f t="shared" si="11"/>
        <v>0</v>
      </c>
      <c r="N39" s="57">
        <f t="shared" si="11"/>
        <v>-23286001</v>
      </c>
      <c r="O39" s="57">
        <f t="shared" si="11"/>
        <v>0</v>
      </c>
      <c r="P39" s="57">
        <f t="shared" si="11"/>
        <v>0</v>
      </c>
      <c r="Q39" s="57">
        <f t="shared" si="11"/>
        <v>0</v>
      </c>
      <c r="R39" s="57">
        <f t="shared" si="11"/>
        <v>0</v>
      </c>
      <c r="S39" s="57">
        <f t="shared" si="11"/>
        <v>0</v>
      </c>
      <c r="T39" s="57">
        <f t="shared" si="11"/>
        <v>-1521735</v>
      </c>
      <c r="U39" s="57">
        <f t="shared" si="11"/>
        <v>18641962</v>
      </c>
      <c r="V39" s="57">
        <f t="shared" si="11"/>
        <v>0</v>
      </c>
      <c r="W39" s="57">
        <f t="shared" si="11"/>
        <v>28648571</v>
      </c>
      <c r="X39" s="57">
        <f t="shared" si="11"/>
        <v>29104295</v>
      </c>
      <c r="Y39" s="57">
        <f t="shared" si="11"/>
        <v>57752866</v>
      </c>
    </row>
    <row r="40" spans="1:25" x14ac:dyDescent="0.2">
      <c r="A40" s="333" t="s">
        <v>376</v>
      </c>
      <c r="B40" s="333"/>
      <c r="C40" s="333"/>
      <c r="D40" s="333"/>
      <c r="E40" s="333"/>
      <c r="F40" s="333"/>
      <c r="G40" s="6">
        <v>32</v>
      </c>
      <c r="H40" s="58">
        <v>0</v>
      </c>
      <c r="I40" s="58">
        <v>0</v>
      </c>
      <c r="J40" s="58">
        <v>0</v>
      </c>
      <c r="K40" s="58">
        <v>0</v>
      </c>
      <c r="L40" s="58">
        <v>0</v>
      </c>
      <c r="M40" s="58">
        <v>0</v>
      </c>
      <c r="N40" s="58">
        <v>0</v>
      </c>
      <c r="O40" s="58">
        <v>0</v>
      </c>
      <c r="P40" s="58">
        <v>0</v>
      </c>
      <c r="Q40" s="58">
        <v>0</v>
      </c>
      <c r="R40" s="58">
        <v>0</v>
      </c>
      <c r="S40" s="56">
        <v>0</v>
      </c>
      <c r="T40" s="56">
        <v>0</v>
      </c>
      <c r="U40" s="58">
        <v>0</v>
      </c>
      <c r="V40" s="56">
        <v>4576094</v>
      </c>
      <c r="W40" s="57">
        <f t="shared" ref="W40:W58" si="12">H40+I40+J40+K40-L40+M40+N40+O40+P40+Q40+R40+U40+V40+S40+T40</f>
        <v>4576094</v>
      </c>
      <c r="X40" s="56">
        <v>-2909167</v>
      </c>
      <c r="Y40" s="57">
        <f t="shared" ref="Y40:Y58" si="13">W40+X40</f>
        <v>1666927</v>
      </c>
    </row>
    <row r="41" spans="1:25" x14ac:dyDescent="0.2">
      <c r="A41" s="333" t="s">
        <v>377</v>
      </c>
      <c r="B41" s="333"/>
      <c r="C41" s="333"/>
      <c r="D41" s="333"/>
      <c r="E41" s="333"/>
      <c r="F41" s="333"/>
      <c r="G41" s="6">
        <v>33</v>
      </c>
      <c r="H41" s="58">
        <v>0</v>
      </c>
      <c r="I41" s="58">
        <v>0</v>
      </c>
      <c r="J41" s="58">
        <v>0</v>
      </c>
      <c r="K41" s="58">
        <v>0</v>
      </c>
      <c r="L41" s="58">
        <v>0</v>
      </c>
      <c r="M41" s="58">
        <v>0</v>
      </c>
      <c r="N41" s="56">
        <v>0</v>
      </c>
      <c r="O41" s="58">
        <v>0</v>
      </c>
      <c r="P41" s="58">
        <v>0</v>
      </c>
      <c r="Q41" s="58">
        <v>0</v>
      </c>
      <c r="R41" s="58">
        <v>0</v>
      </c>
      <c r="S41" s="56">
        <v>0</v>
      </c>
      <c r="T41" s="56">
        <v>346871</v>
      </c>
      <c r="U41" s="58">
        <v>0</v>
      </c>
      <c r="V41" s="58">
        <v>0</v>
      </c>
      <c r="W41" s="57">
        <f t="shared" si="12"/>
        <v>346871</v>
      </c>
      <c r="X41" s="56">
        <v>0</v>
      </c>
      <c r="Y41" s="57">
        <f t="shared" si="13"/>
        <v>346871</v>
      </c>
    </row>
    <row r="42" spans="1:25" ht="27" customHeight="1" x14ac:dyDescent="0.2">
      <c r="A42" s="333" t="s">
        <v>378</v>
      </c>
      <c r="B42" s="333"/>
      <c r="C42" s="333"/>
      <c r="D42" s="333"/>
      <c r="E42" s="333"/>
      <c r="F42" s="333"/>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33" t="s">
        <v>474</v>
      </c>
      <c r="B43" s="333"/>
      <c r="C43" s="333"/>
      <c r="D43" s="333"/>
      <c r="E43" s="333"/>
      <c r="F43" s="333"/>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33" t="s">
        <v>487</v>
      </c>
      <c r="B44" s="333"/>
      <c r="C44" s="333"/>
      <c r="D44" s="333"/>
      <c r="E44" s="333"/>
      <c r="F44" s="333"/>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33" t="s">
        <v>379</v>
      </c>
      <c r="B45" s="333"/>
      <c r="C45" s="333"/>
      <c r="D45" s="333"/>
      <c r="E45" s="333"/>
      <c r="F45" s="333"/>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33" t="s">
        <v>380</v>
      </c>
      <c r="B46" s="333"/>
      <c r="C46" s="333"/>
      <c r="D46" s="333"/>
      <c r="E46" s="333"/>
      <c r="F46" s="333"/>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33" t="s">
        <v>381</v>
      </c>
      <c r="B47" s="333"/>
      <c r="C47" s="333"/>
      <c r="D47" s="333"/>
      <c r="E47" s="333"/>
      <c r="F47" s="333"/>
      <c r="G47" s="6">
        <v>39</v>
      </c>
      <c r="H47" s="58">
        <v>0</v>
      </c>
      <c r="I47" s="58">
        <v>0</v>
      </c>
      <c r="J47" s="58">
        <v>0</v>
      </c>
      <c r="K47" s="58">
        <v>0</v>
      </c>
      <c r="L47" s="58">
        <v>0</v>
      </c>
      <c r="M47" s="58">
        <v>0</v>
      </c>
      <c r="N47" s="56">
        <v>-617264</v>
      </c>
      <c r="O47" s="56">
        <v>0</v>
      </c>
      <c r="P47" s="56">
        <v>0</v>
      </c>
      <c r="Q47" s="56">
        <v>0</v>
      </c>
      <c r="R47" s="56">
        <v>0</v>
      </c>
      <c r="S47" s="56">
        <v>0</v>
      </c>
      <c r="T47" s="56">
        <v>0</v>
      </c>
      <c r="U47" s="56">
        <v>0</v>
      </c>
      <c r="V47" s="56">
        <v>0</v>
      </c>
      <c r="W47" s="57">
        <f t="shared" si="12"/>
        <v>-617264</v>
      </c>
      <c r="X47" s="56">
        <v>0</v>
      </c>
      <c r="Y47" s="57">
        <f t="shared" si="13"/>
        <v>-617264</v>
      </c>
    </row>
    <row r="48" spans="1:25" x14ac:dyDescent="0.2">
      <c r="A48" s="333" t="s">
        <v>382</v>
      </c>
      <c r="B48" s="333"/>
      <c r="C48" s="333"/>
      <c r="D48" s="333"/>
      <c r="E48" s="333"/>
      <c r="F48" s="333"/>
      <c r="G48" s="6">
        <v>40</v>
      </c>
      <c r="H48" s="56">
        <v>0</v>
      </c>
      <c r="I48" s="56">
        <v>0</v>
      </c>
      <c r="J48" s="56">
        <v>0</v>
      </c>
      <c r="K48" s="56">
        <v>0</v>
      </c>
      <c r="L48" s="56">
        <v>0</v>
      </c>
      <c r="M48" s="56">
        <v>0</v>
      </c>
      <c r="N48" s="56">
        <v>-19547407</v>
      </c>
      <c r="O48" s="56">
        <v>0</v>
      </c>
      <c r="P48" s="56">
        <v>0</v>
      </c>
      <c r="Q48" s="56">
        <v>0</v>
      </c>
      <c r="R48" s="56">
        <v>0</v>
      </c>
      <c r="S48" s="56">
        <v>0</v>
      </c>
      <c r="T48" s="56">
        <v>0</v>
      </c>
      <c r="U48" s="56">
        <v>0</v>
      </c>
      <c r="V48" s="56">
        <v>0</v>
      </c>
      <c r="W48" s="57">
        <f t="shared" si="12"/>
        <v>-19547407</v>
      </c>
      <c r="X48" s="56">
        <v>11437252</v>
      </c>
      <c r="Y48" s="57">
        <f t="shared" si="13"/>
        <v>-8110155</v>
      </c>
    </row>
    <row r="49" spans="1:25" x14ac:dyDescent="0.2">
      <c r="A49" s="333" t="s">
        <v>383</v>
      </c>
      <c r="B49" s="333"/>
      <c r="C49" s="333"/>
      <c r="D49" s="333"/>
      <c r="E49" s="333"/>
      <c r="F49" s="333"/>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33" t="s">
        <v>475</v>
      </c>
      <c r="B50" s="333"/>
      <c r="C50" s="333"/>
      <c r="D50" s="333"/>
      <c r="E50" s="333"/>
      <c r="F50" s="333"/>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33" t="s">
        <v>476</v>
      </c>
      <c r="B51" s="333"/>
      <c r="C51" s="333"/>
      <c r="D51" s="333"/>
      <c r="E51" s="333"/>
      <c r="F51" s="333"/>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33" t="s">
        <v>477</v>
      </c>
      <c r="B52" s="333"/>
      <c r="C52" s="333"/>
      <c r="D52" s="333"/>
      <c r="E52" s="333"/>
      <c r="F52" s="333"/>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33" t="s">
        <v>488</v>
      </c>
      <c r="B53" s="333"/>
      <c r="C53" s="333"/>
      <c r="D53" s="333"/>
      <c r="E53" s="333"/>
      <c r="F53" s="333"/>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33" t="s">
        <v>478</v>
      </c>
      <c r="B54" s="333"/>
      <c r="C54" s="333"/>
      <c r="D54" s="333"/>
      <c r="E54" s="333"/>
      <c r="F54" s="333"/>
      <c r="G54" s="6">
        <v>46</v>
      </c>
      <c r="H54" s="56">
        <v>2606299</v>
      </c>
      <c r="I54" s="56">
        <v>45284747</v>
      </c>
      <c r="J54" s="56">
        <v>0</v>
      </c>
      <c r="K54" s="56">
        <v>0</v>
      </c>
      <c r="L54" s="56">
        <v>0</v>
      </c>
      <c r="M54" s="56">
        <v>0</v>
      </c>
      <c r="N54" s="56">
        <v>0</v>
      </c>
      <c r="O54" s="56">
        <v>0</v>
      </c>
      <c r="P54" s="56">
        <v>0</v>
      </c>
      <c r="Q54" s="56">
        <v>0</v>
      </c>
      <c r="R54" s="56">
        <v>0</v>
      </c>
      <c r="S54" s="56">
        <v>0</v>
      </c>
      <c r="T54" s="56">
        <v>0</v>
      </c>
      <c r="U54" s="56">
        <v>0</v>
      </c>
      <c r="V54" s="56">
        <v>0</v>
      </c>
      <c r="W54" s="57">
        <f t="shared" si="12"/>
        <v>47891046</v>
      </c>
      <c r="X54" s="56">
        <v>57059347</v>
      </c>
      <c r="Y54" s="57">
        <f t="shared" si="13"/>
        <v>104950393</v>
      </c>
    </row>
    <row r="55" spans="1:25" x14ac:dyDescent="0.2">
      <c r="A55" s="333" t="s">
        <v>479</v>
      </c>
      <c r="B55" s="333"/>
      <c r="C55" s="333"/>
      <c r="D55" s="333"/>
      <c r="E55" s="333"/>
      <c r="F55" s="333"/>
      <c r="G55" s="6">
        <v>47</v>
      </c>
      <c r="H55" s="56">
        <v>0</v>
      </c>
      <c r="I55" s="56">
        <v>0</v>
      </c>
      <c r="J55" s="56">
        <v>0</v>
      </c>
      <c r="K55" s="56">
        <v>0</v>
      </c>
      <c r="L55" s="56">
        <v>0</v>
      </c>
      <c r="M55" s="56">
        <v>0</v>
      </c>
      <c r="N55" s="56">
        <v>0</v>
      </c>
      <c r="O55" s="56">
        <v>0</v>
      </c>
      <c r="P55" s="56">
        <v>0</v>
      </c>
      <c r="Q55" s="56">
        <v>0</v>
      </c>
      <c r="R55" s="56">
        <v>0</v>
      </c>
      <c r="S55" s="56">
        <v>0</v>
      </c>
      <c r="T55" s="56">
        <v>0</v>
      </c>
      <c r="U55" s="56">
        <v>-2258674</v>
      </c>
      <c r="V55" s="56">
        <v>0</v>
      </c>
      <c r="W55" s="57">
        <f t="shared" si="12"/>
        <v>-2258674</v>
      </c>
      <c r="X55" s="56">
        <v>0</v>
      </c>
      <c r="Y55" s="57">
        <f t="shared" si="13"/>
        <v>-2258674</v>
      </c>
    </row>
    <row r="56" spans="1:25" x14ac:dyDescent="0.2">
      <c r="A56" s="333" t="s">
        <v>480</v>
      </c>
      <c r="B56" s="333"/>
      <c r="C56" s="333"/>
      <c r="D56" s="333"/>
      <c r="E56" s="333"/>
      <c r="F56" s="333"/>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33" t="s">
        <v>489</v>
      </c>
      <c r="B57" s="333"/>
      <c r="C57" s="333"/>
      <c r="D57" s="333"/>
      <c r="E57" s="333"/>
      <c r="F57" s="333"/>
      <c r="G57" s="6">
        <v>49</v>
      </c>
      <c r="H57" s="56">
        <v>0</v>
      </c>
      <c r="I57" s="56">
        <v>0</v>
      </c>
      <c r="J57" s="56">
        <v>407873</v>
      </c>
      <c r="K57" s="56">
        <v>0</v>
      </c>
      <c r="L57" s="56">
        <v>0</v>
      </c>
      <c r="M57" s="56">
        <v>0</v>
      </c>
      <c r="N57" s="56">
        <v>0</v>
      </c>
      <c r="O57" s="56">
        <v>0</v>
      </c>
      <c r="P57" s="56">
        <v>0</v>
      </c>
      <c r="Q57" s="56">
        <v>0</v>
      </c>
      <c r="R57" s="56">
        <v>0</v>
      </c>
      <c r="S57" s="56">
        <v>0</v>
      </c>
      <c r="T57" s="56">
        <v>0</v>
      </c>
      <c r="U57" s="56">
        <v>-407873</v>
      </c>
      <c r="V57" s="56">
        <v>0</v>
      </c>
      <c r="W57" s="57">
        <f t="shared" si="12"/>
        <v>0</v>
      </c>
      <c r="X57" s="56">
        <v>0</v>
      </c>
      <c r="Y57" s="57">
        <f t="shared" si="13"/>
        <v>0</v>
      </c>
    </row>
    <row r="58" spans="1:25" x14ac:dyDescent="0.2">
      <c r="A58" s="333" t="s">
        <v>482</v>
      </c>
      <c r="B58" s="333"/>
      <c r="C58" s="333"/>
      <c r="D58" s="333"/>
      <c r="E58" s="333"/>
      <c r="F58" s="333"/>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
      <c r="A59" s="352" t="s">
        <v>490</v>
      </c>
      <c r="B59" s="352"/>
      <c r="C59" s="352"/>
      <c r="D59" s="352"/>
      <c r="E59" s="352"/>
      <c r="F59" s="352"/>
      <c r="G59" s="8">
        <v>51</v>
      </c>
      <c r="H59" s="59">
        <f t="shared" ref="H59:T59" si="14">SUM(H39:H58)</f>
        <v>15640099</v>
      </c>
      <c r="I59" s="59">
        <f t="shared" si="14"/>
        <v>65068457</v>
      </c>
      <c r="J59" s="59">
        <f t="shared" si="14"/>
        <v>2404708</v>
      </c>
      <c r="K59" s="59">
        <f t="shared" si="14"/>
        <v>0</v>
      </c>
      <c r="L59" s="59">
        <f t="shared" si="14"/>
        <v>0</v>
      </c>
      <c r="M59" s="59">
        <f t="shared" si="14"/>
        <v>0</v>
      </c>
      <c r="N59" s="59">
        <f t="shared" si="14"/>
        <v>-43450672</v>
      </c>
      <c r="O59" s="59">
        <f t="shared" si="14"/>
        <v>0</v>
      </c>
      <c r="P59" s="59">
        <f t="shared" si="14"/>
        <v>0</v>
      </c>
      <c r="Q59" s="59">
        <f t="shared" si="14"/>
        <v>0</v>
      </c>
      <c r="R59" s="59">
        <f t="shared" si="14"/>
        <v>0</v>
      </c>
      <c r="S59" s="59">
        <f t="shared" si="14"/>
        <v>0</v>
      </c>
      <c r="T59" s="59">
        <f t="shared" si="14"/>
        <v>-1174864</v>
      </c>
      <c r="U59" s="59">
        <f>SUM(U39:U58)</f>
        <v>15975415</v>
      </c>
      <c r="V59" s="59">
        <f>SUM(V39:V58)</f>
        <v>4576094</v>
      </c>
      <c r="W59" s="59">
        <f>SUM(W39:W58)</f>
        <v>59039237</v>
      </c>
      <c r="X59" s="59">
        <f>SUM(X39:X58)</f>
        <v>94691727</v>
      </c>
      <c r="Y59" s="59">
        <f>SUM(Y39:Y58)</f>
        <v>153730964</v>
      </c>
    </row>
    <row r="60" spans="1:25" x14ac:dyDescent="0.2">
      <c r="A60" s="353" t="s">
        <v>384</v>
      </c>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row>
    <row r="61" spans="1:25" ht="31.5" customHeight="1" x14ac:dyDescent="0.2">
      <c r="A61" s="355" t="s">
        <v>492</v>
      </c>
      <c r="B61" s="356"/>
      <c r="C61" s="356"/>
      <c r="D61" s="356"/>
      <c r="E61" s="356"/>
      <c r="F61" s="356"/>
      <c r="G61" s="7">
        <v>52</v>
      </c>
      <c r="H61" s="57">
        <f t="shared" ref="H61:T61" si="15">SUM(H41:H49)</f>
        <v>0</v>
      </c>
      <c r="I61" s="57">
        <f t="shared" si="15"/>
        <v>0</v>
      </c>
      <c r="J61" s="57">
        <f t="shared" si="15"/>
        <v>0</v>
      </c>
      <c r="K61" s="57">
        <f t="shared" si="15"/>
        <v>0</v>
      </c>
      <c r="L61" s="57">
        <f t="shared" si="15"/>
        <v>0</v>
      </c>
      <c r="M61" s="57">
        <f t="shared" si="15"/>
        <v>0</v>
      </c>
      <c r="N61" s="57">
        <f t="shared" si="15"/>
        <v>-20164671</v>
      </c>
      <c r="O61" s="57">
        <f t="shared" si="15"/>
        <v>0</v>
      </c>
      <c r="P61" s="57">
        <f t="shared" si="15"/>
        <v>0</v>
      </c>
      <c r="Q61" s="57">
        <f t="shared" si="15"/>
        <v>0</v>
      </c>
      <c r="R61" s="57">
        <f t="shared" si="15"/>
        <v>0</v>
      </c>
      <c r="S61" s="57">
        <f t="shared" si="15"/>
        <v>0</v>
      </c>
      <c r="T61" s="57">
        <f t="shared" si="15"/>
        <v>346871</v>
      </c>
      <c r="U61" s="57">
        <f>SUM(U41:U49)</f>
        <v>0</v>
      </c>
      <c r="V61" s="57">
        <f>SUM(V41:V49)</f>
        <v>0</v>
      </c>
      <c r="W61" s="57">
        <f>SUM(W41:W49)</f>
        <v>-19817800</v>
      </c>
      <c r="X61" s="57">
        <f>SUM(X41:X49)</f>
        <v>11437252</v>
      </c>
      <c r="Y61" s="57">
        <f>SUM(Y41:Y49)</f>
        <v>-8380548</v>
      </c>
    </row>
    <row r="62" spans="1:25" ht="27.75" customHeight="1" x14ac:dyDescent="0.2">
      <c r="A62" s="355" t="s">
        <v>493</v>
      </c>
      <c r="B62" s="356"/>
      <c r="C62" s="356"/>
      <c r="D62" s="356"/>
      <c r="E62" s="356"/>
      <c r="F62" s="356"/>
      <c r="G62" s="7">
        <v>53</v>
      </c>
      <c r="H62" s="57">
        <f t="shared" ref="H62:T62" si="16">H40+H61</f>
        <v>0</v>
      </c>
      <c r="I62" s="57">
        <f t="shared" si="16"/>
        <v>0</v>
      </c>
      <c r="J62" s="57">
        <f t="shared" si="16"/>
        <v>0</v>
      </c>
      <c r="K62" s="57">
        <f t="shared" si="16"/>
        <v>0</v>
      </c>
      <c r="L62" s="57">
        <f t="shared" si="16"/>
        <v>0</v>
      </c>
      <c r="M62" s="57">
        <f t="shared" si="16"/>
        <v>0</v>
      </c>
      <c r="N62" s="57">
        <f t="shared" si="16"/>
        <v>-20164671</v>
      </c>
      <c r="O62" s="57">
        <f t="shared" si="16"/>
        <v>0</v>
      </c>
      <c r="P62" s="57">
        <f t="shared" si="16"/>
        <v>0</v>
      </c>
      <c r="Q62" s="57">
        <f t="shared" si="16"/>
        <v>0</v>
      </c>
      <c r="R62" s="57">
        <f t="shared" si="16"/>
        <v>0</v>
      </c>
      <c r="S62" s="57">
        <f t="shared" si="16"/>
        <v>0</v>
      </c>
      <c r="T62" s="57">
        <f t="shared" si="16"/>
        <v>346871</v>
      </c>
      <c r="U62" s="57">
        <f>U40+U61</f>
        <v>0</v>
      </c>
      <c r="V62" s="57">
        <f>V40+V61</f>
        <v>4576094</v>
      </c>
      <c r="W62" s="57">
        <f>W40+W61</f>
        <v>-15241706</v>
      </c>
      <c r="X62" s="57">
        <f>X40+X61</f>
        <v>8528085</v>
      </c>
      <c r="Y62" s="57">
        <f>Y40+Y61</f>
        <v>-6713621</v>
      </c>
    </row>
    <row r="63" spans="1:25" ht="29.25" customHeight="1" x14ac:dyDescent="0.2">
      <c r="A63" s="357" t="s">
        <v>491</v>
      </c>
      <c r="B63" s="358"/>
      <c r="C63" s="358"/>
      <c r="D63" s="358"/>
      <c r="E63" s="358"/>
      <c r="F63" s="358"/>
      <c r="G63" s="8">
        <v>54</v>
      </c>
      <c r="H63" s="59">
        <f t="shared" ref="H63:T63" si="17">SUM(H50:H58)</f>
        <v>2606299</v>
      </c>
      <c r="I63" s="59">
        <f t="shared" si="17"/>
        <v>45284747</v>
      </c>
      <c r="J63" s="59">
        <f t="shared" si="17"/>
        <v>407873</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-2666547</v>
      </c>
      <c r="V63" s="59">
        <f>SUM(V50:V58)</f>
        <v>0</v>
      </c>
      <c r="W63" s="59">
        <f>SUM(W50:W58)</f>
        <v>45632372</v>
      </c>
      <c r="X63" s="59">
        <f>SUM(X50:X58)</f>
        <v>57059347</v>
      </c>
      <c r="Y63" s="59">
        <f>SUM(Y50:Y58)</f>
        <v>102691719</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headerFooter>
    <oddHeader>&amp;L&amp;"Calibri"&amp;10&amp;KFF0000 This document / e-mail is 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3"/>
  <sheetViews>
    <sheetView zoomScale="115" zoomScaleNormal="130" workbookViewId="0">
      <selection sqref="A1:I33"/>
    </sheetView>
  </sheetViews>
  <sheetFormatPr defaultRowHeight="12.75" x14ac:dyDescent="0.2"/>
  <cols>
    <col min="9" max="9" width="120.140625" customWidth="1"/>
  </cols>
  <sheetData>
    <row r="1" spans="1:9" ht="13.35" customHeight="1" x14ac:dyDescent="0.2">
      <c r="A1" s="360" t="s">
        <v>697</v>
      </c>
      <c r="B1" s="360"/>
      <c r="C1" s="360"/>
      <c r="D1" s="360"/>
      <c r="E1" s="360"/>
      <c r="F1" s="360"/>
      <c r="G1" s="360"/>
      <c r="H1" s="360"/>
      <c r="I1" s="360"/>
    </row>
    <row r="2" spans="1:9" x14ac:dyDescent="0.2">
      <c r="A2" s="360"/>
      <c r="B2" s="360"/>
      <c r="C2" s="360"/>
      <c r="D2" s="360"/>
      <c r="E2" s="360"/>
      <c r="F2" s="360"/>
      <c r="G2" s="360"/>
      <c r="H2" s="360"/>
      <c r="I2" s="360"/>
    </row>
    <row r="3" spans="1:9" x14ac:dyDescent="0.2">
      <c r="A3" s="360"/>
      <c r="B3" s="360"/>
      <c r="C3" s="360"/>
      <c r="D3" s="360"/>
      <c r="E3" s="360"/>
      <c r="F3" s="360"/>
      <c r="G3" s="360"/>
      <c r="H3" s="360"/>
      <c r="I3" s="360"/>
    </row>
    <row r="4" spans="1:9" x14ac:dyDescent="0.2">
      <c r="A4" s="360"/>
      <c r="B4" s="360"/>
      <c r="C4" s="360"/>
      <c r="D4" s="360"/>
      <c r="E4" s="360"/>
      <c r="F4" s="360"/>
      <c r="G4" s="360"/>
      <c r="H4" s="360"/>
      <c r="I4" s="360"/>
    </row>
    <row r="5" spans="1:9" x14ac:dyDescent="0.2">
      <c r="A5" s="360"/>
      <c r="B5" s="360"/>
      <c r="C5" s="360"/>
      <c r="D5" s="360"/>
      <c r="E5" s="360"/>
      <c r="F5" s="360"/>
      <c r="G5" s="360"/>
      <c r="H5" s="360"/>
      <c r="I5" s="360"/>
    </row>
    <row r="6" spans="1:9" x14ac:dyDescent="0.2">
      <c r="A6" s="360"/>
      <c r="B6" s="360"/>
      <c r="C6" s="360"/>
      <c r="D6" s="360"/>
      <c r="E6" s="360"/>
      <c r="F6" s="360"/>
      <c r="G6" s="360"/>
      <c r="H6" s="360"/>
      <c r="I6" s="360"/>
    </row>
    <row r="7" spans="1:9" x14ac:dyDescent="0.2">
      <c r="A7" s="360"/>
      <c r="B7" s="360"/>
      <c r="C7" s="360"/>
      <c r="D7" s="360"/>
      <c r="E7" s="360"/>
      <c r="F7" s="360"/>
      <c r="G7" s="360"/>
      <c r="H7" s="360"/>
      <c r="I7" s="360"/>
    </row>
    <row r="8" spans="1:9" x14ac:dyDescent="0.2">
      <c r="A8" s="360"/>
      <c r="B8" s="360"/>
      <c r="C8" s="360"/>
      <c r="D8" s="360"/>
      <c r="E8" s="360"/>
      <c r="F8" s="360"/>
      <c r="G8" s="360"/>
      <c r="H8" s="360"/>
      <c r="I8" s="360"/>
    </row>
    <row r="9" spans="1:9" x14ac:dyDescent="0.2">
      <c r="A9" s="360"/>
      <c r="B9" s="360"/>
      <c r="C9" s="360"/>
      <c r="D9" s="360"/>
      <c r="E9" s="360"/>
      <c r="F9" s="360"/>
      <c r="G9" s="360"/>
      <c r="H9" s="360"/>
      <c r="I9" s="360"/>
    </row>
    <row r="10" spans="1:9" x14ac:dyDescent="0.2">
      <c r="A10" s="360"/>
      <c r="B10" s="360"/>
      <c r="C10" s="360"/>
      <c r="D10" s="360"/>
      <c r="E10" s="360"/>
      <c r="F10" s="360"/>
      <c r="G10" s="360"/>
      <c r="H10" s="360"/>
      <c r="I10" s="360"/>
    </row>
    <row r="11" spans="1:9" x14ac:dyDescent="0.2">
      <c r="A11" s="360"/>
      <c r="B11" s="360"/>
      <c r="C11" s="360"/>
      <c r="D11" s="360"/>
      <c r="E11" s="360"/>
      <c r="F11" s="360"/>
      <c r="G11" s="360"/>
      <c r="H11" s="360"/>
      <c r="I11" s="360"/>
    </row>
    <row r="12" spans="1:9" x14ac:dyDescent="0.2">
      <c r="A12" s="360"/>
      <c r="B12" s="360"/>
      <c r="C12" s="360"/>
      <c r="D12" s="360"/>
      <c r="E12" s="360"/>
      <c r="F12" s="360"/>
      <c r="G12" s="360"/>
      <c r="H12" s="360"/>
      <c r="I12" s="360"/>
    </row>
    <row r="13" spans="1:9" x14ac:dyDescent="0.2">
      <c r="A13" s="360"/>
      <c r="B13" s="360"/>
      <c r="C13" s="360"/>
      <c r="D13" s="360"/>
      <c r="E13" s="360"/>
      <c r="F13" s="360"/>
      <c r="G13" s="360"/>
      <c r="H13" s="360"/>
      <c r="I13" s="360"/>
    </row>
    <row r="14" spans="1:9" x14ac:dyDescent="0.2">
      <c r="A14" s="360"/>
      <c r="B14" s="360"/>
      <c r="C14" s="360"/>
      <c r="D14" s="360"/>
      <c r="E14" s="360"/>
      <c r="F14" s="360"/>
      <c r="G14" s="360"/>
      <c r="H14" s="360"/>
      <c r="I14" s="360"/>
    </row>
    <row r="15" spans="1:9" x14ac:dyDescent="0.2">
      <c r="A15" s="360"/>
      <c r="B15" s="360"/>
      <c r="C15" s="360"/>
      <c r="D15" s="360"/>
      <c r="E15" s="360"/>
      <c r="F15" s="360"/>
      <c r="G15" s="360"/>
      <c r="H15" s="360"/>
      <c r="I15" s="360"/>
    </row>
    <row r="16" spans="1:9" x14ac:dyDescent="0.2">
      <c r="A16" s="360"/>
      <c r="B16" s="360"/>
      <c r="C16" s="360"/>
      <c r="D16" s="360"/>
      <c r="E16" s="360"/>
      <c r="F16" s="360"/>
      <c r="G16" s="360"/>
      <c r="H16" s="360"/>
      <c r="I16" s="360"/>
    </row>
    <row r="17" spans="1:9" x14ac:dyDescent="0.2">
      <c r="A17" s="360"/>
      <c r="B17" s="360"/>
      <c r="C17" s="360"/>
      <c r="D17" s="360"/>
      <c r="E17" s="360"/>
      <c r="F17" s="360"/>
      <c r="G17" s="360"/>
      <c r="H17" s="360"/>
      <c r="I17" s="360"/>
    </row>
    <row r="18" spans="1:9" x14ac:dyDescent="0.2">
      <c r="A18" s="360"/>
      <c r="B18" s="360"/>
      <c r="C18" s="360"/>
      <c r="D18" s="360"/>
      <c r="E18" s="360"/>
      <c r="F18" s="360"/>
      <c r="G18" s="360"/>
      <c r="H18" s="360"/>
      <c r="I18" s="360"/>
    </row>
    <row r="19" spans="1:9" x14ac:dyDescent="0.2">
      <c r="A19" s="360"/>
      <c r="B19" s="360"/>
      <c r="C19" s="360"/>
      <c r="D19" s="360"/>
      <c r="E19" s="360"/>
      <c r="F19" s="360"/>
      <c r="G19" s="360"/>
      <c r="H19" s="360"/>
      <c r="I19" s="360"/>
    </row>
    <row r="20" spans="1:9" x14ac:dyDescent="0.2">
      <c r="A20" s="360"/>
      <c r="B20" s="360"/>
      <c r="C20" s="360"/>
      <c r="D20" s="360"/>
      <c r="E20" s="360"/>
      <c r="F20" s="360"/>
      <c r="G20" s="360"/>
      <c r="H20" s="360"/>
      <c r="I20" s="360"/>
    </row>
    <row r="21" spans="1:9" x14ac:dyDescent="0.2">
      <c r="A21" s="360"/>
      <c r="B21" s="360"/>
      <c r="C21" s="360"/>
      <c r="D21" s="360"/>
      <c r="E21" s="360"/>
      <c r="F21" s="360"/>
      <c r="G21" s="360"/>
      <c r="H21" s="360"/>
      <c r="I21" s="360"/>
    </row>
    <row r="22" spans="1:9" x14ac:dyDescent="0.2">
      <c r="A22" s="360"/>
      <c r="B22" s="360"/>
      <c r="C22" s="360"/>
      <c r="D22" s="360"/>
      <c r="E22" s="360"/>
      <c r="F22" s="360"/>
      <c r="G22" s="360"/>
      <c r="H22" s="360"/>
      <c r="I22" s="360"/>
    </row>
    <row r="23" spans="1:9" x14ac:dyDescent="0.2">
      <c r="A23" s="360"/>
      <c r="B23" s="360"/>
      <c r="C23" s="360"/>
      <c r="D23" s="360"/>
      <c r="E23" s="360"/>
      <c r="F23" s="360"/>
      <c r="G23" s="360"/>
      <c r="H23" s="360"/>
      <c r="I23" s="360"/>
    </row>
    <row r="24" spans="1:9" x14ac:dyDescent="0.2">
      <c r="A24" s="360"/>
      <c r="B24" s="360"/>
      <c r="C24" s="360"/>
      <c r="D24" s="360"/>
      <c r="E24" s="360"/>
      <c r="F24" s="360"/>
      <c r="G24" s="360"/>
      <c r="H24" s="360"/>
      <c r="I24" s="360"/>
    </row>
    <row r="25" spans="1:9" x14ac:dyDescent="0.2">
      <c r="A25" s="360"/>
      <c r="B25" s="360"/>
      <c r="C25" s="360"/>
      <c r="D25" s="360"/>
      <c r="E25" s="360"/>
      <c r="F25" s="360"/>
      <c r="G25" s="360"/>
      <c r="H25" s="360"/>
      <c r="I25" s="360"/>
    </row>
    <row r="26" spans="1:9" x14ac:dyDescent="0.2">
      <c r="A26" s="360"/>
      <c r="B26" s="360"/>
      <c r="C26" s="360"/>
      <c r="D26" s="360"/>
      <c r="E26" s="360"/>
      <c r="F26" s="360"/>
      <c r="G26" s="360"/>
      <c r="H26" s="360"/>
      <c r="I26" s="360"/>
    </row>
    <row r="27" spans="1:9" x14ac:dyDescent="0.2">
      <c r="A27" s="360"/>
      <c r="B27" s="360"/>
      <c r="C27" s="360"/>
      <c r="D27" s="360"/>
      <c r="E27" s="360"/>
      <c r="F27" s="360"/>
      <c r="G27" s="360"/>
      <c r="H27" s="360"/>
      <c r="I27" s="360"/>
    </row>
    <row r="28" spans="1:9" x14ac:dyDescent="0.2">
      <c r="A28" s="360"/>
      <c r="B28" s="360"/>
      <c r="C28" s="360"/>
      <c r="D28" s="360"/>
      <c r="E28" s="360"/>
      <c r="F28" s="360"/>
      <c r="G28" s="360"/>
      <c r="H28" s="360"/>
      <c r="I28" s="360"/>
    </row>
    <row r="29" spans="1:9" x14ac:dyDescent="0.2">
      <c r="A29" s="360"/>
      <c r="B29" s="360"/>
      <c r="C29" s="360"/>
      <c r="D29" s="360"/>
      <c r="E29" s="360"/>
      <c r="F29" s="360"/>
      <c r="G29" s="360"/>
      <c r="H29" s="360"/>
      <c r="I29" s="360"/>
    </row>
    <row r="30" spans="1:9" x14ac:dyDescent="0.2">
      <c r="A30" s="360"/>
      <c r="B30" s="360"/>
      <c r="C30" s="360"/>
      <c r="D30" s="360"/>
      <c r="E30" s="360"/>
      <c r="F30" s="360"/>
      <c r="G30" s="360"/>
      <c r="H30" s="360"/>
      <c r="I30" s="360"/>
    </row>
    <row r="31" spans="1:9" x14ac:dyDescent="0.2">
      <c r="A31" s="360"/>
      <c r="B31" s="360"/>
      <c r="C31" s="360"/>
      <c r="D31" s="360"/>
      <c r="E31" s="360"/>
      <c r="F31" s="360"/>
      <c r="G31" s="360"/>
      <c r="H31" s="360"/>
      <c r="I31" s="360"/>
    </row>
    <row r="32" spans="1:9" ht="71.45" customHeight="1" x14ac:dyDescent="0.2">
      <c r="A32" s="360"/>
      <c r="B32" s="360"/>
      <c r="C32" s="360"/>
      <c r="D32" s="360"/>
      <c r="E32" s="360"/>
      <c r="F32" s="360"/>
      <c r="G32" s="360"/>
      <c r="H32" s="360"/>
      <c r="I32" s="360"/>
    </row>
    <row r="33" spans="1:9" ht="409.35" customHeight="1" x14ac:dyDescent="0.2">
      <c r="A33" s="360"/>
      <c r="B33" s="360"/>
      <c r="C33" s="360"/>
      <c r="D33" s="360"/>
      <c r="E33" s="360"/>
      <c r="F33" s="360"/>
      <c r="G33" s="360"/>
      <c r="H33" s="360"/>
      <c r="I33" s="360"/>
    </row>
  </sheetData>
  <mergeCells count="1">
    <mergeCell ref="A1:I33"/>
  </mergeCells>
  <pageMargins left="0.7" right="0.7" top="0.75" bottom="0.75" header="0.3" footer="0.3"/>
  <pageSetup orientation="portrait" r:id="rId1"/>
  <headerFooter>
    <oddHeader>&amp;L&amp;"Calibri"&amp;10&amp;KFF0000 This document / e-mail is 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Filip Ružička</cp:lastModifiedBy>
  <cp:lastPrinted>2018-04-25T06:49:36Z</cp:lastPrinted>
  <dcterms:created xsi:type="dcterms:W3CDTF">2008-10-17T11:51:54Z</dcterms:created>
  <dcterms:modified xsi:type="dcterms:W3CDTF">2025-02-28T11:51:08Z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991ffe9-e2c7-4770-b301-6c383312e878_Enabled">
    <vt:lpwstr>true</vt:lpwstr>
  </property>
  <property fmtid="{D5CDD505-2E9C-101B-9397-08002B2CF9AE}" pid="4" name="MSIP_Label_b991ffe9-e2c7-4770-b301-6c383312e878_SetDate">
    <vt:lpwstr>2023-04-26T17:46:50Z</vt:lpwstr>
  </property>
  <property fmtid="{D5CDD505-2E9C-101B-9397-08002B2CF9AE}" pid="5" name="MSIP_Label_b991ffe9-e2c7-4770-b301-6c383312e878_Method">
    <vt:lpwstr>Privileged</vt:lpwstr>
  </property>
  <property fmtid="{D5CDD505-2E9C-101B-9397-08002B2CF9AE}" pid="6" name="MSIP_Label_b991ffe9-e2c7-4770-b301-6c383312e878_Name">
    <vt:lpwstr>Confidential</vt:lpwstr>
  </property>
  <property fmtid="{D5CDD505-2E9C-101B-9397-08002B2CF9AE}" pid="7" name="MSIP_Label_b991ffe9-e2c7-4770-b301-6c383312e878_SiteId">
    <vt:lpwstr>b0cdfc9d-a2d9-4b68-be09-d34512443700</vt:lpwstr>
  </property>
  <property fmtid="{D5CDD505-2E9C-101B-9397-08002B2CF9AE}" pid="8" name="MSIP_Label_b991ffe9-e2c7-4770-b301-6c383312e878_ActionId">
    <vt:lpwstr>272e6d26-a88e-4b14-a109-8f40c9c5a527</vt:lpwstr>
  </property>
  <property fmtid="{D5CDD505-2E9C-101B-9397-08002B2CF9AE}" pid="9" name="MSIP_Label_b991ffe9-e2c7-4770-b301-6c383312e878_ContentBits">
    <vt:lpwstr>1</vt:lpwstr>
  </property>
</Properties>
</file>