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Modra špilja_hanfa/OBJAVE 2024/"/>
    </mc:Choice>
  </mc:AlternateContent>
  <xr:revisionPtr revIDLastSave="1006" documentId="8_{39839B62-B68E-4DBC-AA0D-7135C3D0D723}" xr6:coauthVersionLast="47" xr6:coauthVersionMax="47" xr10:uidLastSave="{ECF2A53E-D662-4EA7-B2A5-ECF26E983772}"/>
  <bookViews>
    <workbookView xWindow="-12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<sst xmlns="http://schemas.openxmlformats.org/spreadsheetml/2006/main" count="532" uniqueCount="468">
  <si>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</si>
  <si>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</si>
  <si>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</si>
  <si>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</si>
  <si>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</si>
  <si>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</si>
  <si>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</si>
  <si>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</si>
  <si>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</si>
  <si>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</si>
  <si>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</si>
  <si>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</si>
  <si>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</si>
  <si>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</si>
  <si>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</si>
  <si>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</si>
  <si>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</si>
  <si>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</si>
  <si>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</si>
  <si>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</si>
  <si>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</si>
  <si>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</si>
  <si>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</si>
  <si>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</si>
  <si>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</si>
  <si>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</si>
  <si>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</si>
  <si>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</si>
  <si>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</si>
  <si>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</si>
  <si>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</si>
  <si>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</si>
  <si>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</si>
  <si>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</si>
  <si>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</si>
  <si>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</si>
  <si>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</si>
  <si>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</si>
  <si>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</si>
  <si>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</si>
  <si>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</si>
  <si>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</si>
  <si>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</si>
  <si>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</si>
  <si>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</si>
  <si>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</si>
  <si>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</si>
  <si>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</si>
  <si>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</si>
  <si>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</si>
  <si>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</si>
  <si>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</si>
  <si>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</si>
  <si>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</si>
  <si>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</si>
  <si>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</si>
  <si>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</si>
  <si>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</si>
  <si>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</si>
  <si>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</si>
  <si>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</si>
  <si>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</si>
  <si>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</si>
  <si>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</si>
  <si>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</si>
  <si>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</si>
  <si>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</si>
  <si>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</si>
  <si>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</si>
  <si>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</si>
  <si>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</si>
  <si>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</si>
  <si>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</si>
  <si>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</si>
  <si>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</si>
  <si>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</si>
  <si>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</si>
  <si>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</si>
  <si>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</si>
  <si>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</si>
  <si>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</si>
  <si>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</si>
  <si>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</si>
  <si>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</si>
  <si>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</si>
  <si>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</si>
  <si>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</si>
  <si>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</si>
  <si>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</si>
  <si>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</si>
  <si>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</si>
  <si>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</si>
  <si>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</si>
  <si>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</si>
  <si>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</si>
  <si>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</si>
  <si>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</si>
  <si>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</si>
  <si>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</si>
  <si>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</si>
  <si>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</si>
  <si>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</si>
  <si>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</si>
  <si>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</si>
  <si>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</si>
  <si>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</si>
  <si>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</si>
  <si>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</si>
  <si>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</si>
  <si>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</si>
  <si>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</si>
  <si>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</si>
  <si>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</si>
  <si>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</si>
  <si>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</si>
  <si>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</si>
  <si>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</si>
  <si>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</si>
  <si>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</si>
  <si>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</si>
  <si>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</si>
  <si>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</si>
  <si>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</si>
  <si>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</si>
  <si>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</si>
  <si>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</si>
  <si>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</si>
  <si>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</si>
  <si>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</si>
  <si>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</si>
  <si>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</si>
  <si>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</si>
  <si>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</si>
  <si>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</si>
  <si>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</si>
  <si>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</si>
  <si>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</si>
  <si>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</si>
  <si>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</si>
  <si>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</si>
  <si>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</si>
  <si>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</si>
  <si>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</si>
  <si>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</si>
  <si>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</si>
  <si>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</si>
  <si>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</si>
  <si>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</si>
  <si>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</si>
  <si>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</si>
  <si>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</si>
  <si>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</si>
  <si>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</si>
  <si>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</si>
  <si>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</si>
  <si>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</si>
  <si>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</si>
  <si>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</si>
  <si>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</si>
  <si>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</si>
  <si>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</si>
  <si>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</si>
  <si>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</si>
  <si>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</si>
  <si>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</si>
  <si>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</si>
  <si>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</si>
  <si>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</si>
  <si>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</si>
  <si>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</si>
  <si>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</si>
  <si>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</si>
  <si>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</si>
  <si>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</si>
  <si>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</si>
  <si>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</si>
  <si>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</si>
  <si>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</si>
  <si>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</si>
  <si>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</si>
  <si>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</si>
  <si>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</si>
  <si>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</si>
  <si>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</si>
  <si>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</si>
  <si>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</si>
  <si>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</si>
  <si>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</si>
  <si>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</si>
  <si>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</si>
  <si>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</si>
  <si>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</si>
  <si>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</si>
  <si>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</si>
  <si>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</si>
  <si>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</si>
  <si>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</si>
  <si>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</si>
  <si>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</si>
  <si>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</si>
  <si>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</si>
  <si>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</si>
  <si>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</si>
  <si>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</si>
  <si>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</si>
  <si>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</si>
  <si>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</si>
  <si>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</si>
  <si>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</si>
  <si>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</si>
  <si>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</si>
  <si>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</si>
  <si>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</si>
  <si>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</si>
  <si>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</si>
  <si>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</si>
  <si>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</si>
  <si>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</si>
  <si>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</si>
  <si>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</si>
  <si>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</si>
  <si>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</si>
  <si>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</si>
  <si>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</si>
  <si>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</si>
  <si>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</si>
  <si>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</si>
  <si>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</si>
  <si>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</si>
  <si>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</si>
  <si>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</si>
  <si>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</si>
  <si>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</si>
  <si>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</si>
  <si>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</si>
  <si>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</si>
  <si>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</si>
  <si>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</si>
  <si>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</si>
  <si>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</si>
  <si>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</si>
  <si>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</si>
  <si>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</si>
  <si>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</si>
  <si>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</si>
  <si>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</si>
  <si>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</si>
  <si>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</si>
  <si>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</si>
  <si>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</si>
  <si>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</si>
  <si>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</si>
  <si>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</si>
  <si>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</si>
  <si>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</si>
  <si>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</si>
  <si>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</si>
  <si>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</si>
  <si>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</si>
  <si>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</si>
  <si>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</si>
  <si>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</si>
  <si>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</si>
  <si>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</si>
  <si>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</si>
  <si>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</si>
  <si>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</si>
  <si>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</si>
  <si>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</si>
  <si>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</si>
  <si>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</si>
  <si>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</si>
  <si>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</si>
  <si>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</si>
  <si>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</si>
  <si>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</si>
  <si>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</si>
  <si>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</si>
  <si>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</si>
  <si>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</si>
  <si>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</si>
  <si>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</si>
  <si>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</si>
  <si>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</si>
  <si>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</si>
  <si>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</si>
  <si>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</si>
  <si>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</si>
  <si>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</si>
  <si>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</si>
  <si>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</si>
  <si>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</si>
  <si>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</si>
  <si>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</si>
  <si>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</si>
  <si>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</si>
  <si>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</si>
  <si>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</si>
  <si>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</si>
  <si>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</si>
  <si>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</si>
  <si>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</si>
  <si>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</si>
  <si>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</si>
  <si>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</si>
  <si>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</si>
  <si>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</si>
  <si>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</si>
  <si>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</si>
  <si>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</si>
  <si>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</si>
  <si>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</si>
  <si>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</si>
  <si>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</si>
  <si>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</si>
  <si>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</si>
  <si>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</si>
  <si>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</si>
  <si>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</si>
  <si>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</si>
  <si>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</si>
  <si>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</si>
  <si>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</si>
  <si>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</si>
  <si>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</si>
  <si>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</si>
  <si>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</si>
  <si>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</si>
  <si>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</si>
  <si>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</si>
  <si>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</si>
  <si>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</si>
  <si>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</si>
  <si>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</si>
  <si>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</si>
  <si>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</si>
  <si>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</si>
  <si>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</si>
  <si>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</si>
  <si>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</si>
  <si>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</si>
  <si>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</si>
  <si>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</si>
  <si>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</si>
  <si>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</si>
  <si>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</si>
  <si>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</si>
  <si>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</si>
  <si>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</si>
  <si>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</si>
  <si>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</si>
  <si>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</si>
  <si>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</si>
  <si>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</si>
  <si>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</si>
  <si>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</si>
  <si>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</si>
  <si>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</si>
  <si>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</si>
  <si>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</si>
  <si>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</si>
  <si>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</si>
  <si>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</si>
  <si>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</si>
  <si>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</si>
  <si>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</si>
  <si>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</si>
  <si>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</si>
  <si>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</si>
  <si>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</si>
  <si>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</si>
  <si>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</si>
  <si>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</si>
  <si>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</si>
  <si>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</si>
  <si>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</si>
  <si>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</si>
  <si>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</si>
  <si>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</si>
  <si>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</si>
  <si>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</si>
  <si>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</si>
  <si>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</si>
  <si>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</si>
  <si>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</si>
  <si>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</si>
  <si>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</si>
  <si>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</si>
  <si>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</si>
  <si>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</si>
  <si>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</si>
  <si>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</si>
  <si>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</si>
  <si>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</si>
  <si>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</si>
  <si>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</si>
  <si>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</si>
  <si>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</si>
  <si>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</si>
  <si>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</si>
  <si>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</si>
  <si>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</si>
  <si>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</si>
  <si>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</si>
  <si>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</si>
  <si>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</si>
  <si>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</si>
  <si>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</si>
  <si>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</si>
  <si>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</si>
  <si>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</si>
  <si>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</si>
  <si>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</si>
  <si>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</si>
  <si>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</si>
  <si>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</si>
  <si>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</si>
  <si>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</si>
  <si>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</si>
  <si>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</si>
  <si>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</si>
  <si>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</si>
  <si>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</si>
  <si>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</si>
  <si>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</si>
  <si>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</si>
  <si>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</si>
  <si>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</si>
  <si>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</si>
  <si>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</si>
  <si>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</si>
  <si>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</si>
  <si>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</si>
  <si>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</si>
  <si>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</si>
  <si>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</si>
  <si>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</si>
  <si>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</si>
  <si>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</si>
  <si>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</si>
  <si>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</si>
  <si>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</si>
  <si>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</si>
  <si>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</si>
  <si>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</si>
  <si>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</si>
  <si>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</si>
  <si>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</si>
  <si>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03040054</t>
  </si>
  <si>
    <t>060002949</t>
  </si>
  <si>
    <t>30953977438</t>
  </si>
  <si>
    <t>1644</t>
  </si>
  <si>
    <t>Republika Hrvatska</t>
  </si>
  <si>
    <t>747800R0W794O9UAG852</t>
  </si>
  <si>
    <t>Modra špilja d.d.</t>
  </si>
  <si>
    <t>Ribarska 72</t>
  </si>
  <si>
    <t>Komiža</t>
  </si>
  <si>
    <t>tanja.lastre@gmail.com</t>
  </si>
  <si>
    <t>www.modra.spilja.hr</t>
  </si>
  <si>
    <t>KPMG Croatia</t>
  </si>
  <si>
    <t>Igor Gošek</t>
  </si>
  <si>
    <t>Laštre Tanja</t>
  </si>
  <si>
    <t>021713095</t>
  </si>
  <si>
    <t xml:space="preserve">stanje na dan 31.12.2024. </t>
  </si>
  <si>
    <t>Obveznik: Modra špilja d.d.</t>
  </si>
  <si>
    <t>u razdoblju 01.01.2024. do 31.12.2024.</t>
  </si>
  <si>
    <t>Obveznik:  Modra špilja d.d.</t>
  </si>
  <si>
    <t xml:space="preserve">                   BILJEŠKE UZ FINANCIJSKE IZVJEŠTAJE - GFI
Naziv izdavatelja:   Modra špilja d.d.
OIB:   30953977438
Izvještajno razdoblje:  01.01-31.12.2024.
Bilješke uz financijske izvještaje nalaze se u tekstualnom dijelu izvješća.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</si>
</sst>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 zoomScaleNormal="100" workbookViewId="0">
      <selection activeCell="E7" sqref="E7"/>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t="s">
        <v>446</v>
      </c>
      <c r="F4" s="120"/>
      <c r="G4" s="59" t="s">
        <v>0</v>
      </c>
      <c r="H4" s="119" t="s">
        <v>447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324</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448</v>
      </c>
      <c r="D10" s="131"/>
      <c r="E10" s="49"/>
      <c r="F10" s="132" t="s">
        <v>325</v>
      </c>
      <c r="G10" s="133"/>
      <c r="H10" s="134" t="s">
        <v>452</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449</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450</v>
      </c>
      <c r="D14" s="131"/>
      <c r="E14" s="136"/>
      <c r="F14" s="137"/>
      <c r="G14" s="63" t="s">
        <v>326</v>
      </c>
      <c r="H14" s="134" t="s">
        <v>453</v>
      </c>
      <c r="I14" s="135"/>
      <c r="J14" s="60"/>
    </row>
    <row r="15" spans="1:10" ht="14.45" customHeight="1" x14ac:dyDescent="0.2">
      <c r="A15" s="49"/>
      <c r="B15" s="50"/>
      <c r="C15" s="47"/>
      <c r="D15" s="47"/>
      <c r="E15" s="98"/>
      <c r="F15" s="98"/>
      <c r="G15" s="98"/>
      <c r="H15" s="98"/>
      <c r="I15" s="47"/>
      <c r="J15" s="21"/>
    </row>
    <row r="16" spans="1:10" ht="13.15" customHeight="1" x14ac:dyDescent="0.2">
      <c r="A16" s="99" t="s">
        <v>327</v>
      </c>
      <c r="B16" s="139"/>
      <c r="C16" s="130" t="s">
        <v>451</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454</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21485</v>
      </c>
      <c r="D20" s="135"/>
      <c r="E20" s="98"/>
      <c r="F20" s="98"/>
      <c r="G20" s="143" t="s">
        <v>456</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455</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457</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458</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35</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329</v>
      </c>
      <c r="D30" s="151" t="s">
        <v>328</v>
      </c>
      <c r="E30" s="110"/>
      <c r="F30" s="110"/>
      <c r="G30" s="110"/>
      <c r="H30" s="69" t="s">
        <v>329</v>
      </c>
      <c r="I30" s="70" t="s">
        <v>330</v>
      </c>
      <c r="J30" s="71"/>
    </row>
    <row r="31" spans="1:10" x14ac:dyDescent="0.2">
      <c r="A31" s="128"/>
      <c r="B31" s="129"/>
      <c r="C31" s="23"/>
      <c r="D31" s="59"/>
      <c r="E31" s="137"/>
      <c r="F31" s="137"/>
      <c r="G31" s="137"/>
      <c r="H31" s="137"/>
      <c r="I31" s="152"/>
      <c r="J31" s="153"/>
    </row>
    <row r="32" spans="1:10" x14ac:dyDescent="0.2">
      <c r="A32" s="128" t="s">
        <v>319</v>
      </c>
      <c r="B32" s="129"/>
      <c r="C32" s="34" t="s">
        <v>333</v>
      </c>
      <c r="D32" s="151" t="s">
        <v>331</v>
      </c>
      <c r="E32" s="110"/>
      <c r="F32" s="110"/>
      <c r="G32" s="110"/>
      <c r="H32" s="72" t="s">
        <v>332</v>
      </c>
      <c r="I32" s="73" t="s">
        <v>333</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c r="B36" s="155"/>
      <c r="C36" s="155"/>
      <c r="D36" s="155"/>
      <c r="E36" s="154"/>
      <c r="F36" s="155"/>
      <c r="G36" s="155"/>
      <c r="H36" s="155"/>
      <c r="I36" s="157"/>
      <c r="J36" s="48"/>
    </row>
    <row r="37" spans="1:10" ht="14.25" x14ac:dyDescent="0.2">
      <c r="A37" s="19"/>
      <c r="B37" s="47"/>
      <c r="C37" s="62"/>
      <c r="D37" s="159"/>
      <c r="E37" s="159"/>
      <c r="F37" s="159"/>
      <c r="G37" s="159"/>
      <c r="H37" s="159"/>
      <c r="I37" s="159"/>
      <c r="J37" s="21"/>
    </row>
    <row r="38" spans="1:10" x14ac:dyDescent="0.2">
      <c r="A38" s="154"/>
      <c r="B38" s="155"/>
      <c r="C38" s="155"/>
      <c r="D38" s="157"/>
      <c r="E38" s="154"/>
      <c r="F38" s="155"/>
      <c r="G38" s="155"/>
      <c r="H38" s="155"/>
      <c r="I38" s="157"/>
      <c r="J38" s="34"/>
    </row>
    <row r="39" spans="1:10" ht="14.25" x14ac:dyDescent="0.2">
      <c r="A39" s="19"/>
      <c r="B39" s="47"/>
      <c r="C39" s="62"/>
      <c r="D39" s="61"/>
      <c r="E39" s="159"/>
      <c r="F39" s="159"/>
      <c r="G39" s="159"/>
      <c r="H39" s="159"/>
      <c r="I39" s="50"/>
      <c r="J39" s="21"/>
    </row>
    <row r="40" spans="1:10" x14ac:dyDescent="0.2">
      <c r="A40" s="154"/>
      <c r="B40" s="155"/>
      <c r="C40" s="155"/>
      <c r="D40" s="157"/>
      <c r="E40" s="154"/>
      <c r="F40" s="155"/>
      <c r="G40" s="155"/>
      <c r="H40" s="155"/>
      <c r="I40" s="157"/>
      <c r="J40" s="34"/>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334</v>
      </c>
    </row>
    <row r="48" spans="1:10" ht="14.25" x14ac:dyDescent="0.2">
      <c r="A48" s="25"/>
      <c r="B48" s="62"/>
      <c r="C48" s="62"/>
      <c r="D48" s="47"/>
      <c r="E48" s="98"/>
      <c r="F48" s="98"/>
      <c r="G48" s="158"/>
      <c r="H48" s="158"/>
      <c r="I48" s="47"/>
      <c r="J48" s="75" t="s">
        <v>335</v>
      </c>
    </row>
    <row r="49" spans="1:10" ht="14.45" customHeight="1" x14ac:dyDescent="0.2">
      <c r="A49" s="99" t="s">
        <v>312</v>
      </c>
      <c r="B49" s="100"/>
      <c r="C49" s="134" t="s">
        <v>335</v>
      </c>
      <c r="D49" s="135"/>
      <c r="E49" s="160" t="s">
        <v>336</v>
      </c>
      <c r="F49" s="161"/>
      <c r="G49" s="143"/>
      <c r="H49" s="144"/>
      <c r="I49" s="144"/>
      <c r="J49" s="145"/>
    </row>
    <row r="50" spans="1:10" ht="14.25" x14ac:dyDescent="0.2">
      <c r="A50" s="25"/>
      <c r="B50" s="62"/>
      <c r="C50" s="158"/>
      <c r="D50" s="158"/>
      <c r="E50" s="98"/>
      <c r="F50" s="98"/>
      <c r="G50" s="104" t="s">
        <v>337</v>
      </c>
      <c r="H50" s="104"/>
      <c r="I50" s="104"/>
      <c r="J50" s="26"/>
    </row>
    <row r="51" spans="1:10" ht="13.9" customHeight="1" x14ac:dyDescent="0.2">
      <c r="A51" s="99" t="s">
        <v>313</v>
      </c>
      <c r="B51" s="100"/>
      <c r="C51" s="143" t="s">
        <v>461</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462</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457</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338</v>
      </c>
      <c r="B57" s="100"/>
      <c r="C57" s="101" t="s">
        <v>459</v>
      </c>
      <c r="D57" s="102"/>
      <c r="E57" s="102"/>
      <c r="F57" s="102"/>
      <c r="G57" s="102"/>
      <c r="H57" s="102"/>
      <c r="I57" s="102"/>
      <c r="J57" s="103"/>
    </row>
    <row r="58" spans="1:10" ht="14.45" customHeight="1" x14ac:dyDescent="0.2">
      <c r="A58" s="19"/>
      <c r="B58" s="47"/>
      <c r="C58" s="104" t="s">
        <v>339</v>
      </c>
      <c r="D58" s="104"/>
      <c r="E58" s="104"/>
      <c r="F58" s="104"/>
      <c r="G58" s="47"/>
      <c r="H58" s="47"/>
      <c r="I58" s="47"/>
      <c r="J58" s="21"/>
    </row>
    <row r="59" spans="1:10" ht="14.25" x14ac:dyDescent="0.2">
      <c r="A59" s="99" t="s">
        <v>340</v>
      </c>
      <c r="B59" s="100"/>
      <c r="C59" s="101" t="s">
        <v>460</v>
      </c>
      <c r="D59" s="102"/>
      <c r="E59" s="102"/>
      <c r="F59" s="102"/>
      <c r="G59" s="102"/>
      <c r="H59" s="102"/>
      <c r="I59" s="102"/>
      <c r="J59" s="103"/>
    </row>
    <row r="60" spans="1:10" ht="14.45" customHeight="1" x14ac:dyDescent="0.2">
      <c r="A60" s="27"/>
      <c r="B60" s="28"/>
      <c r="C60" s="105" t="s">
        <v>341</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5" zoomScale="110" zoomScaleNormal="100" zoomScaleSheetLayoutView="110" workbookViewId="0">
      <selection activeCell="I76" sqref="I76"/>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463</v>
      </c>
      <c r="B2" s="173"/>
      <c r="C2" s="173"/>
      <c r="D2" s="173"/>
      <c r="E2" s="173"/>
      <c r="F2" s="173"/>
      <c r="G2" s="173"/>
      <c r="H2" s="173"/>
      <c r="I2" s="173"/>
    </row>
    <row r="3" spans="1:9" x14ac:dyDescent="0.2">
      <c r="A3" s="174" t="s">
        <v>445</v>
      </c>
      <c r="B3" s="174"/>
      <c r="C3" s="174"/>
      <c r="D3" s="174"/>
      <c r="E3" s="174"/>
      <c r="F3" s="174"/>
      <c r="G3" s="174"/>
      <c r="H3" s="174"/>
      <c r="I3" s="174"/>
    </row>
    <row r="4" spans="1:9" x14ac:dyDescent="0.2">
      <c r="A4" s="175" t="s">
        <v>464</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5598017</v>
      </c>
      <c r="I9" s="81">
        <f>I10+I17+I27+I38+I43</f>
        <v>5549670</v>
      </c>
    </row>
    <row r="10" spans="1:9" ht="12.75" customHeight="1" x14ac:dyDescent="0.2">
      <c r="A10" s="167" t="s">
        <v>6</v>
      </c>
      <c r="B10" s="167"/>
      <c r="C10" s="167"/>
      <c r="D10" s="167"/>
      <c r="E10" s="167"/>
      <c r="F10" s="167"/>
      <c r="G10" s="80">
        <v>3</v>
      </c>
      <c r="H10" s="81">
        <f>H11+H12+H13+H14+H15+H16</f>
        <v>2690</v>
      </c>
      <c r="I10" s="81">
        <f>I11+I12+I13+I14+I15+I16</f>
        <v>0</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2690</v>
      </c>
      <c r="I16" s="79">
        <v>0</v>
      </c>
    </row>
    <row r="17" spans="1:9" ht="12.75" customHeight="1" x14ac:dyDescent="0.2">
      <c r="A17" s="167" t="s">
        <v>13</v>
      </c>
      <c r="B17" s="167"/>
      <c r="C17" s="167"/>
      <c r="D17" s="167"/>
      <c r="E17" s="167"/>
      <c r="F17" s="167"/>
      <c r="G17" s="80">
        <v>10</v>
      </c>
      <c r="H17" s="81">
        <f>H18+H19+H20+H21+H22+H23+H24+H25+H26</f>
        <v>5595327</v>
      </c>
      <c r="I17" s="81">
        <f>I18+I19+I20+I21+I22+I23+I24+I25+I26</f>
        <v>5549670</v>
      </c>
    </row>
    <row r="18" spans="1:9" ht="12.75" customHeight="1" x14ac:dyDescent="0.2">
      <c r="A18" s="162" t="s">
        <v>14</v>
      </c>
      <c r="B18" s="162"/>
      <c r="C18" s="162"/>
      <c r="D18" s="162"/>
      <c r="E18" s="162"/>
      <c r="F18" s="162"/>
      <c r="G18" s="78">
        <v>11</v>
      </c>
      <c r="H18" s="79">
        <v>2028124</v>
      </c>
      <c r="I18" s="79">
        <v>2028124</v>
      </c>
    </row>
    <row r="19" spans="1:9" ht="12.75" customHeight="1" x14ac:dyDescent="0.2">
      <c r="A19" s="162" t="s">
        <v>15</v>
      </c>
      <c r="B19" s="162"/>
      <c r="C19" s="162"/>
      <c r="D19" s="162"/>
      <c r="E19" s="162"/>
      <c r="F19" s="162"/>
      <c r="G19" s="78">
        <v>12</v>
      </c>
      <c r="H19" s="79">
        <v>2983916</v>
      </c>
      <c r="I19" s="79">
        <v>2871806</v>
      </c>
    </row>
    <row r="20" spans="1:9" ht="12.75" customHeight="1" x14ac:dyDescent="0.2">
      <c r="A20" s="162" t="s">
        <v>16</v>
      </c>
      <c r="B20" s="162"/>
      <c r="C20" s="162"/>
      <c r="D20" s="162"/>
      <c r="E20" s="162"/>
      <c r="F20" s="162"/>
      <c r="G20" s="78">
        <v>13</v>
      </c>
      <c r="H20" s="79">
        <v>55084</v>
      </c>
      <c r="I20" s="79">
        <v>119367</v>
      </c>
    </row>
    <row r="21" spans="1:9" ht="12.75" customHeight="1" x14ac:dyDescent="0.2">
      <c r="A21" s="162" t="s">
        <v>17</v>
      </c>
      <c r="B21" s="162"/>
      <c r="C21" s="162"/>
      <c r="D21" s="162"/>
      <c r="E21" s="162"/>
      <c r="F21" s="162"/>
      <c r="G21" s="78">
        <v>14</v>
      </c>
      <c r="H21" s="79">
        <v>0</v>
      </c>
      <c r="I21" s="79">
        <v>0</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519108</v>
      </c>
      <c r="I24" s="79">
        <v>521278</v>
      </c>
    </row>
    <row r="25" spans="1:9" ht="12.75" customHeight="1" x14ac:dyDescent="0.2">
      <c r="A25" s="162" t="s">
        <v>21</v>
      </c>
      <c r="B25" s="162"/>
      <c r="C25" s="162"/>
      <c r="D25" s="162"/>
      <c r="E25" s="162"/>
      <c r="F25" s="162"/>
      <c r="G25" s="78">
        <v>18</v>
      </c>
      <c r="H25" s="79">
        <v>9095</v>
      </c>
      <c r="I25" s="79">
        <v>9095</v>
      </c>
    </row>
    <row r="26" spans="1:9" ht="12.75" customHeight="1" x14ac:dyDescent="0.2">
      <c r="A26" s="162" t="s">
        <v>22</v>
      </c>
      <c r="B26" s="162"/>
      <c r="C26" s="162"/>
      <c r="D26" s="162"/>
      <c r="E26" s="162"/>
      <c r="F26" s="162"/>
      <c r="G26" s="78">
        <v>19</v>
      </c>
      <c r="H26" s="79">
        <v>0</v>
      </c>
      <c r="I26" s="79">
        <v>0</v>
      </c>
    </row>
    <row r="27" spans="1:9" ht="12.75" customHeight="1" x14ac:dyDescent="0.2">
      <c r="A27" s="167" t="s">
        <v>23</v>
      </c>
      <c r="B27" s="167"/>
      <c r="C27" s="167"/>
      <c r="D27" s="167"/>
      <c r="E27" s="167"/>
      <c r="F27" s="167"/>
      <c r="G27" s="80">
        <v>20</v>
      </c>
      <c r="H27" s="81">
        <f>SUM(H28:H37)</f>
        <v>0</v>
      </c>
      <c r="I27" s="81">
        <f>SUM(I28:I37)</f>
        <v>0</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0</v>
      </c>
      <c r="I35" s="79">
        <v>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7" t="s">
        <v>34</v>
      </c>
      <c r="B38" s="167"/>
      <c r="C38" s="167"/>
      <c r="D38" s="167"/>
      <c r="E38" s="167"/>
      <c r="F38" s="167"/>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2881312</v>
      </c>
      <c r="I44" s="81">
        <f>I45+I53+I60+I70</f>
        <v>2668797</v>
      </c>
    </row>
    <row r="45" spans="1:9" ht="12.75" customHeight="1" x14ac:dyDescent="0.2">
      <c r="A45" s="167" t="s">
        <v>41</v>
      </c>
      <c r="B45" s="167"/>
      <c r="C45" s="167"/>
      <c r="D45" s="167"/>
      <c r="E45" s="167"/>
      <c r="F45" s="167"/>
      <c r="G45" s="80">
        <v>38</v>
      </c>
      <c r="H45" s="81">
        <f>SUM(H46:H52)</f>
        <v>30296</v>
      </c>
      <c r="I45" s="81">
        <f>SUM(I46:I52)</f>
        <v>27115</v>
      </c>
    </row>
    <row r="46" spans="1:9" ht="12.75" customHeight="1" x14ac:dyDescent="0.2">
      <c r="A46" s="162" t="s">
        <v>42</v>
      </c>
      <c r="B46" s="162"/>
      <c r="C46" s="162"/>
      <c r="D46" s="162"/>
      <c r="E46" s="162"/>
      <c r="F46" s="162"/>
      <c r="G46" s="78">
        <v>39</v>
      </c>
      <c r="H46" s="79">
        <v>30296</v>
      </c>
      <c r="I46" s="79">
        <v>27115</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50886</v>
      </c>
      <c r="I53" s="81">
        <f>SUM(I54:I59)</f>
        <v>71678</v>
      </c>
    </row>
    <row r="54" spans="1:9" ht="12.75" customHeight="1" x14ac:dyDescent="0.2">
      <c r="A54" s="162" t="s">
        <v>50</v>
      </c>
      <c r="B54" s="162"/>
      <c r="C54" s="162"/>
      <c r="D54" s="162"/>
      <c r="E54" s="162"/>
      <c r="F54" s="162"/>
      <c r="G54" s="78">
        <v>47</v>
      </c>
      <c r="H54" s="79">
        <v>0</v>
      </c>
      <c r="I54" s="79">
        <v>0</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37664</v>
      </c>
      <c r="I56" s="79">
        <v>51331</v>
      </c>
    </row>
    <row r="57" spans="1:9" ht="12.75" customHeight="1" x14ac:dyDescent="0.2">
      <c r="A57" s="162" t="s">
        <v>53</v>
      </c>
      <c r="B57" s="162"/>
      <c r="C57" s="162"/>
      <c r="D57" s="162"/>
      <c r="E57" s="162"/>
      <c r="F57" s="162"/>
      <c r="G57" s="78">
        <v>50</v>
      </c>
      <c r="H57" s="79">
        <v>0</v>
      </c>
      <c r="I57" s="79">
        <v>0</v>
      </c>
    </row>
    <row r="58" spans="1:9" ht="12.75" customHeight="1" x14ac:dyDescent="0.2">
      <c r="A58" s="162" t="s">
        <v>54</v>
      </c>
      <c r="B58" s="162"/>
      <c r="C58" s="162"/>
      <c r="D58" s="162"/>
      <c r="E58" s="162"/>
      <c r="F58" s="162"/>
      <c r="G58" s="78">
        <v>51</v>
      </c>
      <c r="H58" s="79">
        <v>13222</v>
      </c>
      <c r="I58" s="79">
        <v>12347</v>
      </c>
    </row>
    <row r="59" spans="1:9" ht="12.75" customHeight="1" x14ac:dyDescent="0.2">
      <c r="A59" s="162" t="s">
        <v>55</v>
      </c>
      <c r="B59" s="162"/>
      <c r="C59" s="162"/>
      <c r="D59" s="162"/>
      <c r="E59" s="162"/>
      <c r="F59" s="162"/>
      <c r="G59" s="78">
        <v>52</v>
      </c>
      <c r="H59" s="79">
        <v>0</v>
      </c>
      <c r="I59" s="79">
        <v>8000</v>
      </c>
    </row>
    <row r="60" spans="1:9" ht="12.75" customHeight="1" x14ac:dyDescent="0.2">
      <c r="A60" s="167" t="s">
        <v>56</v>
      </c>
      <c r="B60" s="167"/>
      <c r="C60" s="167"/>
      <c r="D60" s="167"/>
      <c r="E60" s="167"/>
      <c r="F60" s="167"/>
      <c r="G60" s="80">
        <v>53</v>
      </c>
      <c r="H60" s="81">
        <f>SUM(H61:H69)</f>
        <v>0</v>
      </c>
      <c r="I60" s="81">
        <f>SUM(I61:I69)</f>
        <v>0</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0</v>
      </c>
      <c r="I68" s="79">
        <v>0</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2800130</v>
      </c>
      <c r="I70" s="79">
        <v>2570004</v>
      </c>
    </row>
    <row r="71" spans="1:9" ht="12.75" customHeight="1" x14ac:dyDescent="0.2">
      <c r="A71" s="163" t="s">
        <v>60</v>
      </c>
      <c r="B71" s="163"/>
      <c r="C71" s="163"/>
      <c r="D71" s="163"/>
      <c r="E71" s="163"/>
      <c r="F71" s="163"/>
      <c r="G71" s="78">
        <v>64</v>
      </c>
      <c r="H71" s="79">
        <v>0</v>
      </c>
      <c r="I71" s="79">
        <v>0</v>
      </c>
    </row>
    <row r="72" spans="1:9" ht="12.75" customHeight="1" x14ac:dyDescent="0.2">
      <c r="A72" s="164" t="s">
        <v>61</v>
      </c>
      <c r="B72" s="164"/>
      <c r="C72" s="164"/>
      <c r="D72" s="164"/>
      <c r="E72" s="164"/>
      <c r="F72" s="164"/>
      <c r="G72" s="80">
        <v>65</v>
      </c>
      <c r="H72" s="81">
        <f>H8+H9+H44+H71</f>
        <v>8479329</v>
      </c>
      <c r="I72" s="81">
        <f>I8+I9+I44+I71</f>
        <v>8218467</v>
      </c>
    </row>
    <row r="73" spans="1:9" ht="12.75" customHeight="1" x14ac:dyDescent="0.2">
      <c r="A73" s="163" t="s">
        <v>62</v>
      </c>
      <c r="B73" s="163"/>
      <c r="C73" s="163"/>
      <c r="D73" s="163"/>
      <c r="E73" s="163"/>
      <c r="F73" s="163"/>
      <c r="G73" s="78">
        <v>66</v>
      </c>
      <c r="H73" s="79">
        <v>0</v>
      </c>
      <c r="I73" s="79">
        <v>0</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80">
        <v>67</v>
      </c>
      <c r="H75" s="81">
        <f>H76+H77+H78+H84+H85+H91+H94+H97</f>
        <v>7996834</v>
      </c>
      <c r="I75" s="81">
        <f>I76+I77+I78+I84+I85+I91+I94+I97</f>
        <v>7655194</v>
      </c>
    </row>
    <row r="76" spans="1:9" ht="12.75" customHeight="1" x14ac:dyDescent="0.2">
      <c r="A76" s="165" t="s">
        <v>64</v>
      </c>
      <c r="B76" s="165"/>
      <c r="C76" s="165"/>
      <c r="D76" s="165"/>
      <c r="E76" s="165"/>
      <c r="F76" s="165"/>
      <c r="G76" s="78">
        <v>68</v>
      </c>
      <c r="H76" s="82">
        <v>8047283</v>
      </c>
      <c r="I76" s="82">
        <v>8047283</v>
      </c>
    </row>
    <row r="77" spans="1:9" ht="12.75" customHeight="1" x14ac:dyDescent="0.2">
      <c r="A77" s="165" t="s">
        <v>65</v>
      </c>
      <c r="B77" s="165"/>
      <c r="C77" s="165"/>
      <c r="D77" s="165"/>
      <c r="E77" s="165"/>
      <c r="F77" s="165"/>
      <c r="G77" s="78">
        <v>69</v>
      </c>
      <c r="H77" s="82">
        <v>0</v>
      </c>
      <c r="I77" s="82">
        <v>0</v>
      </c>
    </row>
    <row r="78" spans="1:9" ht="12.75" customHeight="1" x14ac:dyDescent="0.2">
      <c r="A78" s="167" t="s">
        <v>66</v>
      </c>
      <c r="B78" s="167"/>
      <c r="C78" s="167"/>
      <c r="D78" s="167"/>
      <c r="E78" s="167"/>
      <c r="F78" s="167"/>
      <c r="G78" s="80">
        <v>70</v>
      </c>
      <c r="H78" s="81">
        <f>SUM(H79:H83)</f>
        <v>0</v>
      </c>
      <c r="I78" s="81">
        <f>SUM(I79:I83)</f>
        <v>0</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0</v>
      </c>
      <c r="I80" s="82">
        <v>0</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1406232</v>
      </c>
      <c r="I84" s="82">
        <v>1406232</v>
      </c>
    </row>
    <row r="85" spans="1:9" ht="12.75" customHeight="1" x14ac:dyDescent="0.2">
      <c r="A85" s="166" t="s">
        <v>444</v>
      </c>
      <c r="B85" s="166"/>
      <c r="C85" s="166"/>
      <c r="D85" s="166"/>
      <c r="E85" s="166"/>
      <c r="F85" s="166"/>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7" t="s">
        <v>344</v>
      </c>
      <c r="B91" s="167"/>
      <c r="C91" s="167"/>
      <c r="D91" s="167"/>
      <c r="E91" s="167"/>
      <c r="F91" s="167"/>
      <c r="G91" s="80">
        <v>83</v>
      </c>
      <c r="H91" s="81">
        <f>H92-H93</f>
        <v>-1248020</v>
      </c>
      <c r="I91" s="81">
        <f>I92-I93</f>
        <v>-1456681</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1248020</v>
      </c>
      <c r="I93" s="82">
        <v>1456681</v>
      </c>
    </row>
    <row r="94" spans="1:9" ht="12.75" customHeight="1" x14ac:dyDescent="0.2">
      <c r="A94" s="167" t="s">
        <v>345</v>
      </c>
      <c r="B94" s="167"/>
      <c r="C94" s="167"/>
      <c r="D94" s="167"/>
      <c r="E94" s="167"/>
      <c r="F94" s="167"/>
      <c r="G94" s="80">
        <v>86</v>
      </c>
      <c r="H94" s="81">
        <f>H95-H96</f>
        <v>-208661</v>
      </c>
      <c r="I94" s="81">
        <f>I95-I96</f>
        <v>-341640</v>
      </c>
    </row>
    <row r="95" spans="1:9" ht="12.75" customHeight="1" x14ac:dyDescent="0.2">
      <c r="A95" s="162" t="s">
        <v>77</v>
      </c>
      <c r="B95" s="162"/>
      <c r="C95" s="162"/>
      <c r="D95" s="162"/>
      <c r="E95" s="162"/>
      <c r="F95" s="162"/>
      <c r="G95" s="78">
        <v>87</v>
      </c>
      <c r="H95" s="82">
        <v>0</v>
      </c>
      <c r="I95" s="82">
        <v>0</v>
      </c>
    </row>
    <row r="96" spans="1:9" ht="12.75" customHeight="1" x14ac:dyDescent="0.2">
      <c r="A96" s="162" t="s">
        <v>78</v>
      </c>
      <c r="B96" s="162"/>
      <c r="C96" s="162"/>
      <c r="D96" s="162"/>
      <c r="E96" s="162"/>
      <c r="F96" s="162"/>
      <c r="G96" s="78">
        <v>88</v>
      </c>
      <c r="H96" s="82">
        <v>208661</v>
      </c>
      <c r="I96" s="82">
        <v>341640</v>
      </c>
    </row>
    <row r="97" spans="1:9" ht="12.75" customHeight="1" x14ac:dyDescent="0.2">
      <c r="A97" s="165" t="s">
        <v>79</v>
      </c>
      <c r="B97" s="165"/>
      <c r="C97" s="165"/>
      <c r="D97" s="165"/>
      <c r="E97" s="165"/>
      <c r="F97" s="165"/>
      <c r="G97" s="78">
        <v>89</v>
      </c>
      <c r="H97" s="82">
        <v>0</v>
      </c>
      <c r="I97" s="82">
        <v>0</v>
      </c>
    </row>
    <row r="98" spans="1:9" ht="12.75" customHeight="1" x14ac:dyDescent="0.2">
      <c r="A98" s="164" t="s">
        <v>346</v>
      </c>
      <c r="B98" s="164"/>
      <c r="C98" s="164"/>
      <c r="D98" s="164"/>
      <c r="E98" s="164"/>
      <c r="F98" s="164"/>
      <c r="G98" s="80">
        <v>90</v>
      </c>
      <c r="H98" s="81">
        <f>SUM(H99:H104)</f>
        <v>26981</v>
      </c>
      <c r="I98" s="81">
        <f>SUM(I99:I104)</f>
        <v>32381</v>
      </c>
    </row>
    <row r="99" spans="1:9" ht="12.75" customHeight="1" x14ac:dyDescent="0.2">
      <c r="A99" s="162" t="s">
        <v>80</v>
      </c>
      <c r="B99" s="162"/>
      <c r="C99" s="162"/>
      <c r="D99" s="162"/>
      <c r="E99" s="162"/>
      <c r="F99" s="162"/>
      <c r="G99" s="78">
        <v>91</v>
      </c>
      <c r="H99" s="82">
        <v>26981</v>
      </c>
      <c r="I99" s="82">
        <v>32381</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347</v>
      </c>
      <c r="B105" s="164"/>
      <c r="C105" s="164"/>
      <c r="D105" s="164"/>
      <c r="E105" s="164"/>
      <c r="F105" s="164"/>
      <c r="G105" s="80">
        <v>97</v>
      </c>
      <c r="H105" s="81">
        <f>SUM(H106:H116)</f>
        <v>308685</v>
      </c>
      <c r="I105" s="81">
        <f>SUM(I106:I116)</f>
        <v>308685</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0</v>
      </c>
      <c r="I111" s="82">
        <v>0</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308685</v>
      </c>
      <c r="I116" s="79">
        <v>308685</v>
      </c>
    </row>
    <row r="117" spans="1:9" ht="12.75" customHeight="1" x14ac:dyDescent="0.2">
      <c r="A117" s="164" t="s">
        <v>348</v>
      </c>
      <c r="B117" s="164"/>
      <c r="C117" s="164"/>
      <c r="D117" s="164"/>
      <c r="E117" s="164"/>
      <c r="F117" s="164"/>
      <c r="G117" s="80">
        <v>109</v>
      </c>
      <c r="H117" s="81">
        <f>SUM(H118:H131)</f>
        <v>146829</v>
      </c>
      <c r="I117" s="81">
        <f>SUM(I118:I131)</f>
        <v>222207</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972</v>
      </c>
      <c r="I123" s="82">
        <v>0</v>
      </c>
    </row>
    <row r="124" spans="1:9" ht="12.75" customHeight="1" x14ac:dyDescent="0.2">
      <c r="A124" s="162" t="s">
        <v>92</v>
      </c>
      <c r="B124" s="162"/>
      <c r="C124" s="162"/>
      <c r="D124" s="162"/>
      <c r="E124" s="162"/>
      <c r="F124" s="162"/>
      <c r="G124" s="78">
        <v>116</v>
      </c>
      <c r="H124" s="82">
        <v>8186</v>
      </c>
      <c r="I124" s="82">
        <v>14502</v>
      </c>
    </row>
    <row r="125" spans="1:9" ht="12.75" customHeight="1" x14ac:dyDescent="0.2">
      <c r="A125" s="162" t="s">
        <v>93</v>
      </c>
      <c r="B125" s="162"/>
      <c r="C125" s="162"/>
      <c r="D125" s="162"/>
      <c r="E125" s="162"/>
      <c r="F125" s="162"/>
      <c r="G125" s="78">
        <v>117</v>
      </c>
      <c r="H125" s="82">
        <v>13079</v>
      </c>
      <c r="I125" s="82">
        <v>6976</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102783</v>
      </c>
      <c r="I127" s="82">
        <v>168476</v>
      </c>
    </row>
    <row r="128" spans="1:9" x14ac:dyDescent="0.2">
      <c r="A128" s="162" t="s">
        <v>98</v>
      </c>
      <c r="B128" s="162"/>
      <c r="C128" s="162"/>
      <c r="D128" s="162"/>
      <c r="E128" s="162"/>
      <c r="F128" s="162"/>
      <c r="G128" s="78">
        <v>120</v>
      </c>
      <c r="H128" s="82">
        <v>21809</v>
      </c>
      <c r="I128" s="82">
        <v>32253</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0</v>
      </c>
      <c r="I131" s="79">
        <v>0</v>
      </c>
    </row>
    <row r="132" spans="1:9" ht="22.15" customHeight="1" x14ac:dyDescent="0.2">
      <c r="A132" s="163" t="s">
        <v>102</v>
      </c>
      <c r="B132" s="163"/>
      <c r="C132" s="163"/>
      <c r="D132" s="163"/>
      <c r="E132" s="163"/>
      <c r="F132" s="163"/>
      <c r="G132" s="78">
        <v>124</v>
      </c>
      <c r="H132" s="79">
        <v>0</v>
      </c>
      <c r="I132" s="79">
        <v>0</v>
      </c>
    </row>
    <row r="133" spans="1:9" x14ac:dyDescent="0.2">
      <c r="A133" s="164" t="s">
        <v>349</v>
      </c>
      <c r="B133" s="164"/>
      <c r="C133" s="164"/>
      <c r="D133" s="164"/>
      <c r="E133" s="164"/>
      <c r="F133" s="164"/>
      <c r="G133" s="80">
        <v>125</v>
      </c>
      <c r="H133" s="81">
        <f>H75+H98+H105+H117+H132</f>
        <v>8479329</v>
      </c>
      <c r="I133" s="81">
        <f>I75+I98+I105+I117+I132</f>
        <v>8218467</v>
      </c>
    </row>
    <row r="134" spans="1:9" x14ac:dyDescent="0.2">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113" sqref="I11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465</v>
      </c>
      <c r="B2" s="173"/>
      <c r="C2" s="173"/>
      <c r="D2" s="173"/>
      <c r="E2" s="173"/>
      <c r="F2" s="173"/>
      <c r="G2" s="173"/>
      <c r="H2" s="173"/>
      <c r="I2" s="173"/>
    </row>
    <row r="3" spans="1:9" x14ac:dyDescent="0.2">
      <c r="A3" s="186" t="s">
        <v>445</v>
      </c>
      <c r="B3" s="187"/>
      <c r="C3" s="187"/>
      <c r="D3" s="187"/>
      <c r="E3" s="187"/>
      <c r="F3" s="187"/>
      <c r="G3" s="187"/>
      <c r="H3" s="187"/>
      <c r="I3" s="187"/>
    </row>
    <row r="4" spans="1:9" x14ac:dyDescent="0.2">
      <c r="A4" s="205" t="s">
        <v>466</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365</v>
      </c>
      <c r="B7" s="164"/>
      <c r="C7" s="164"/>
      <c r="D7" s="164"/>
      <c r="E7" s="164"/>
      <c r="F7" s="164"/>
      <c r="G7" s="80">
        <v>1</v>
      </c>
      <c r="H7" s="81">
        <f>SUM(H8:H12)</f>
        <v>1608289</v>
      </c>
      <c r="I7" s="81">
        <f>SUM(I8:I12)</f>
        <v>1879166</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1514903</v>
      </c>
      <c r="I9" s="79">
        <v>1765322</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93386</v>
      </c>
      <c r="I12" s="79">
        <v>113844</v>
      </c>
    </row>
    <row r="13" spans="1:9" ht="16.5" customHeight="1" x14ac:dyDescent="0.2">
      <c r="A13" s="164" t="s">
        <v>366</v>
      </c>
      <c r="B13" s="164"/>
      <c r="C13" s="164"/>
      <c r="D13" s="164"/>
      <c r="E13" s="164"/>
      <c r="F13" s="164"/>
      <c r="G13" s="80">
        <v>7</v>
      </c>
      <c r="H13" s="81">
        <f>H14+H15+H19+H23+H24+H25+H28+H35</f>
        <v>1859275</v>
      </c>
      <c r="I13" s="81">
        <f>I14+I15+I19+I23+I24+I25+I28+I35</f>
        <v>2271618</v>
      </c>
    </row>
    <row r="14" spans="1:9" x14ac:dyDescent="0.2">
      <c r="A14" s="162" t="s">
        <v>107</v>
      </c>
      <c r="B14" s="162"/>
      <c r="C14" s="162"/>
      <c r="D14" s="162"/>
      <c r="E14" s="162"/>
      <c r="F14" s="162"/>
      <c r="G14" s="78">
        <v>8</v>
      </c>
      <c r="H14" s="79">
        <v>0</v>
      </c>
      <c r="I14" s="79">
        <v>0</v>
      </c>
    </row>
    <row r="15" spans="1:9" x14ac:dyDescent="0.2">
      <c r="A15" s="199" t="s">
        <v>437</v>
      </c>
      <c r="B15" s="199"/>
      <c r="C15" s="199"/>
      <c r="D15" s="199"/>
      <c r="E15" s="199"/>
      <c r="F15" s="199"/>
      <c r="G15" s="80">
        <v>9</v>
      </c>
      <c r="H15" s="81">
        <f>SUM(H16:H18)</f>
        <v>681168</v>
      </c>
      <c r="I15" s="81">
        <f>SUM(I16:I18)</f>
        <v>810843</v>
      </c>
    </row>
    <row r="16" spans="1:9" x14ac:dyDescent="0.2">
      <c r="A16" s="198" t="s">
        <v>123</v>
      </c>
      <c r="B16" s="198"/>
      <c r="C16" s="198"/>
      <c r="D16" s="198"/>
      <c r="E16" s="198"/>
      <c r="F16" s="198"/>
      <c r="G16" s="78">
        <v>10</v>
      </c>
      <c r="H16" s="79">
        <v>414759</v>
      </c>
      <c r="I16" s="79">
        <v>430595</v>
      </c>
    </row>
    <row r="17" spans="1:9" x14ac:dyDescent="0.2">
      <c r="A17" s="198" t="s">
        <v>124</v>
      </c>
      <c r="B17" s="198"/>
      <c r="C17" s="198"/>
      <c r="D17" s="198"/>
      <c r="E17" s="198"/>
      <c r="F17" s="198"/>
      <c r="G17" s="78">
        <v>11</v>
      </c>
      <c r="H17" s="79">
        <v>0</v>
      </c>
      <c r="I17" s="79">
        <v>0</v>
      </c>
    </row>
    <row r="18" spans="1:9" x14ac:dyDescent="0.2">
      <c r="A18" s="198" t="s">
        <v>125</v>
      </c>
      <c r="B18" s="198"/>
      <c r="C18" s="198"/>
      <c r="D18" s="198"/>
      <c r="E18" s="198"/>
      <c r="F18" s="198"/>
      <c r="G18" s="78">
        <v>12</v>
      </c>
      <c r="H18" s="79">
        <v>266409</v>
      </c>
      <c r="I18" s="79">
        <v>380248</v>
      </c>
    </row>
    <row r="19" spans="1:9" x14ac:dyDescent="0.2">
      <c r="A19" s="199" t="s">
        <v>438</v>
      </c>
      <c r="B19" s="199"/>
      <c r="C19" s="199"/>
      <c r="D19" s="199"/>
      <c r="E19" s="199"/>
      <c r="F19" s="199"/>
      <c r="G19" s="80">
        <v>13</v>
      </c>
      <c r="H19" s="81">
        <f>SUM(H20:H22)</f>
        <v>823738</v>
      </c>
      <c r="I19" s="81">
        <f>SUM(I20:I22)</f>
        <v>974290</v>
      </c>
    </row>
    <row r="20" spans="1:9" x14ac:dyDescent="0.2">
      <c r="A20" s="198" t="s">
        <v>108</v>
      </c>
      <c r="B20" s="198"/>
      <c r="C20" s="198"/>
      <c r="D20" s="198"/>
      <c r="E20" s="198"/>
      <c r="F20" s="198"/>
      <c r="G20" s="78">
        <v>14</v>
      </c>
      <c r="H20" s="79">
        <v>500510</v>
      </c>
      <c r="I20" s="79">
        <v>600777</v>
      </c>
    </row>
    <row r="21" spans="1:9" x14ac:dyDescent="0.2">
      <c r="A21" s="198" t="s">
        <v>109</v>
      </c>
      <c r="B21" s="198"/>
      <c r="C21" s="198"/>
      <c r="D21" s="198"/>
      <c r="E21" s="198"/>
      <c r="F21" s="198"/>
      <c r="G21" s="78">
        <v>15</v>
      </c>
      <c r="H21" s="79">
        <v>207814</v>
      </c>
      <c r="I21" s="79">
        <v>238413</v>
      </c>
    </row>
    <row r="22" spans="1:9" x14ac:dyDescent="0.2">
      <c r="A22" s="198" t="s">
        <v>110</v>
      </c>
      <c r="B22" s="198"/>
      <c r="C22" s="198"/>
      <c r="D22" s="198"/>
      <c r="E22" s="198"/>
      <c r="F22" s="198"/>
      <c r="G22" s="78">
        <v>16</v>
      </c>
      <c r="H22" s="79">
        <v>115414</v>
      </c>
      <c r="I22" s="79">
        <v>135100</v>
      </c>
    </row>
    <row r="23" spans="1:9" x14ac:dyDescent="0.2">
      <c r="A23" s="162" t="s">
        <v>111</v>
      </c>
      <c r="B23" s="162"/>
      <c r="C23" s="162"/>
      <c r="D23" s="162"/>
      <c r="E23" s="162"/>
      <c r="F23" s="162"/>
      <c r="G23" s="78">
        <v>17</v>
      </c>
      <c r="H23" s="79">
        <v>109684</v>
      </c>
      <c r="I23" s="79">
        <v>110993</v>
      </c>
    </row>
    <row r="24" spans="1:9" x14ac:dyDescent="0.2">
      <c r="A24" s="162" t="s">
        <v>112</v>
      </c>
      <c r="B24" s="162"/>
      <c r="C24" s="162"/>
      <c r="D24" s="162"/>
      <c r="E24" s="162"/>
      <c r="F24" s="162"/>
      <c r="G24" s="78">
        <v>18</v>
      </c>
      <c r="H24" s="79">
        <v>244685</v>
      </c>
      <c r="I24" s="79">
        <v>375492</v>
      </c>
    </row>
    <row r="25" spans="1:9" x14ac:dyDescent="0.2">
      <c r="A25" s="199" t="s">
        <v>439</v>
      </c>
      <c r="B25" s="199"/>
      <c r="C25" s="199"/>
      <c r="D25" s="199"/>
      <c r="E25" s="199"/>
      <c r="F25" s="199"/>
      <c r="G25" s="80">
        <v>19</v>
      </c>
      <c r="H25" s="81">
        <f>H26+H27</f>
        <v>0</v>
      </c>
      <c r="I25" s="81">
        <f>I26+I27</f>
        <v>0</v>
      </c>
    </row>
    <row r="26" spans="1:9" x14ac:dyDescent="0.2">
      <c r="A26" s="198" t="s">
        <v>126</v>
      </c>
      <c r="B26" s="198"/>
      <c r="C26" s="198"/>
      <c r="D26" s="198"/>
      <c r="E26" s="198"/>
      <c r="F26" s="198"/>
      <c r="G26" s="78">
        <v>20</v>
      </c>
      <c r="H26" s="79">
        <v>0</v>
      </c>
      <c r="I26" s="79">
        <v>0</v>
      </c>
    </row>
    <row r="27" spans="1:9" x14ac:dyDescent="0.2">
      <c r="A27" s="198" t="s">
        <v>127</v>
      </c>
      <c r="B27" s="198"/>
      <c r="C27" s="198"/>
      <c r="D27" s="198"/>
      <c r="E27" s="198"/>
      <c r="F27" s="198"/>
      <c r="G27" s="78">
        <v>21</v>
      </c>
      <c r="H27" s="79">
        <v>0</v>
      </c>
      <c r="I27" s="79">
        <v>0</v>
      </c>
    </row>
    <row r="28" spans="1:9" x14ac:dyDescent="0.2">
      <c r="A28" s="199" t="s">
        <v>440</v>
      </c>
      <c r="B28" s="199"/>
      <c r="C28" s="199"/>
      <c r="D28" s="199"/>
      <c r="E28" s="199"/>
      <c r="F28" s="199"/>
      <c r="G28" s="80">
        <v>22</v>
      </c>
      <c r="H28" s="81">
        <f>SUM(H29:H34)</f>
        <v>0</v>
      </c>
      <c r="I28" s="81">
        <f>SUM(I29:I34)</f>
        <v>0</v>
      </c>
    </row>
    <row r="29" spans="1:9" x14ac:dyDescent="0.2">
      <c r="A29" s="198" t="s">
        <v>128</v>
      </c>
      <c r="B29" s="198"/>
      <c r="C29" s="198"/>
      <c r="D29" s="198"/>
      <c r="E29" s="198"/>
      <c r="F29" s="198"/>
      <c r="G29" s="78">
        <v>23</v>
      </c>
      <c r="H29" s="79">
        <v>0</v>
      </c>
      <c r="I29" s="79">
        <v>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0</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0</v>
      </c>
      <c r="I35" s="79">
        <v>0</v>
      </c>
    </row>
    <row r="36" spans="1:9" x14ac:dyDescent="0.2">
      <c r="A36" s="164" t="s">
        <v>367</v>
      </c>
      <c r="B36" s="164"/>
      <c r="C36" s="164"/>
      <c r="D36" s="164"/>
      <c r="E36" s="164"/>
      <c r="F36" s="164"/>
      <c r="G36" s="80">
        <v>30</v>
      </c>
      <c r="H36" s="81">
        <f>SUM(H37:H46)</f>
        <v>50285</v>
      </c>
      <c r="I36" s="81">
        <f>SUM(I37:I46)</f>
        <v>65136</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16400</v>
      </c>
      <c r="I43" s="79">
        <v>42849</v>
      </c>
    </row>
    <row r="44" spans="1:9" x14ac:dyDescent="0.2">
      <c r="A44" s="162" t="s">
        <v>141</v>
      </c>
      <c r="B44" s="162"/>
      <c r="C44" s="162"/>
      <c r="D44" s="162"/>
      <c r="E44" s="162"/>
      <c r="F44" s="162"/>
      <c r="G44" s="78">
        <v>38</v>
      </c>
      <c r="H44" s="79">
        <v>7380</v>
      </c>
      <c r="I44" s="79">
        <v>3624</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26505</v>
      </c>
      <c r="I46" s="79">
        <v>18663</v>
      </c>
    </row>
    <row r="47" spans="1:9" x14ac:dyDescent="0.2">
      <c r="A47" s="164" t="s">
        <v>368</v>
      </c>
      <c r="B47" s="164"/>
      <c r="C47" s="164"/>
      <c r="D47" s="164"/>
      <c r="E47" s="164"/>
      <c r="F47" s="164"/>
      <c r="G47" s="80">
        <v>41</v>
      </c>
      <c r="H47" s="81">
        <f>SUM(H48:H54)</f>
        <v>7960</v>
      </c>
      <c r="I47" s="81">
        <f>SUM(I48:I54)</f>
        <v>14325</v>
      </c>
    </row>
    <row r="48" spans="1:9" ht="23.45" customHeight="1" x14ac:dyDescent="0.2">
      <c r="A48" s="162" t="s">
        <v>144</v>
      </c>
      <c r="B48" s="162"/>
      <c r="C48" s="162"/>
      <c r="D48" s="162"/>
      <c r="E48" s="162"/>
      <c r="F48" s="162"/>
      <c r="G48" s="78">
        <v>42</v>
      </c>
      <c r="H48" s="79">
        <v>0</v>
      </c>
      <c r="I48" s="79">
        <v>0</v>
      </c>
    </row>
    <row r="49" spans="1:9" x14ac:dyDescent="0.2">
      <c r="A49" s="195" t="s">
        <v>145</v>
      </c>
      <c r="B49" s="195"/>
      <c r="C49" s="195"/>
      <c r="D49" s="195"/>
      <c r="E49" s="195"/>
      <c r="F49" s="195"/>
      <c r="G49" s="78">
        <v>43</v>
      </c>
      <c r="H49" s="79">
        <v>0</v>
      </c>
      <c r="I49" s="79">
        <v>0</v>
      </c>
    </row>
    <row r="50" spans="1:9" x14ac:dyDescent="0.2">
      <c r="A50" s="195" t="s">
        <v>146</v>
      </c>
      <c r="B50" s="195"/>
      <c r="C50" s="195"/>
      <c r="D50" s="195"/>
      <c r="E50" s="195"/>
      <c r="F50" s="195"/>
      <c r="G50" s="78">
        <v>44</v>
      </c>
      <c r="H50" s="79">
        <v>0</v>
      </c>
      <c r="I50" s="79">
        <v>0</v>
      </c>
    </row>
    <row r="51" spans="1:9" x14ac:dyDescent="0.2">
      <c r="A51" s="195" t="s">
        <v>147</v>
      </c>
      <c r="B51" s="195"/>
      <c r="C51" s="195"/>
      <c r="D51" s="195"/>
      <c r="E51" s="195"/>
      <c r="F51" s="195"/>
      <c r="G51" s="78">
        <v>45</v>
      </c>
      <c r="H51" s="79">
        <v>4100</v>
      </c>
      <c r="I51" s="79">
        <v>1416</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3860</v>
      </c>
      <c r="I54" s="79">
        <v>12909</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369</v>
      </c>
      <c r="B59" s="164"/>
      <c r="C59" s="164"/>
      <c r="D59" s="164"/>
      <c r="E59" s="164"/>
      <c r="F59" s="164"/>
      <c r="G59" s="80">
        <v>53</v>
      </c>
      <c r="H59" s="81">
        <f>H7+H36+H55+H56</f>
        <v>1658574</v>
      </c>
      <c r="I59" s="81">
        <f>I7+I36+I55+I56</f>
        <v>1944302</v>
      </c>
    </row>
    <row r="60" spans="1:9" x14ac:dyDescent="0.2">
      <c r="A60" s="164" t="s">
        <v>370</v>
      </c>
      <c r="B60" s="164"/>
      <c r="C60" s="164"/>
      <c r="D60" s="164"/>
      <c r="E60" s="164"/>
      <c r="F60" s="164"/>
      <c r="G60" s="80">
        <v>54</v>
      </c>
      <c r="H60" s="81">
        <f>H13+H47+H57+H58</f>
        <v>1867235</v>
      </c>
      <c r="I60" s="81">
        <f>I13+I47+I57+I58</f>
        <v>2285943</v>
      </c>
    </row>
    <row r="61" spans="1:9" x14ac:dyDescent="0.2">
      <c r="A61" s="164" t="s">
        <v>372</v>
      </c>
      <c r="B61" s="164"/>
      <c r="C61" s="164"/>
      <c r="D61" s="164"/>
      <c r="E61" s="164"/>
      <c r="F61" s="164"/>
      <c r="G61" s="80">
        <v>55</v>
      </c>
      <c r="H61" s="81">
        <f>H59-H60</f>
        <v>-208661</v>
      </c>
      <c r="I61" s="81">
        <f>I59-I60</f>
        <v>-341641</v>
      </c>
    </row>
    <row r="62" spans="1:9" x14ac:dyDescent="0.2">
      <c r="A62" s="197" t="s">
        <v>373</v>
      </c>
      <c r="B62" s="197"/>
      <c r="C62" s="197"/>
      <c r="D62" s="197"/>
      <c r="E62" s="197"/>
      <c r="F62" s="197"/>
      <c r="G62" s="80">
        <v>56</v>
      </c>
      <c r="H62" s="81">
        <f>+IF((H59-H60)&gt;0,(H59-H60),0)</f>
        <v>0</v>
      </c>
      <c r="I62" s="81">
        <f>+IF((I59-I60)&gt;0,(I59-I60),0)</f>
        <v>0</v>
      </c>
    </row>
    <row r="63" spans="1:9" x14ac:dyDescent="0.2">
      <c r="A63" s="197" t="s">
        <v>374</v>
      </c>
      <c r="B63" s="197"/>
      <c r="C63" s="197"/>
      <c r="D63" s="197"/>
      <c r="E63" s="197"/>
      <c r="F63" s="197"/>
      <c r="G63" s="80">
        <v>57</v>
      </c>
      <c r="H63" s="81">
        <f>+IF((H59-H60)&lt;0,(H59-H60),0)</f>
        <v>-208661</v>
      </c>
      <c r="I63" s="81">
        <f>+IF((I59-I60)&lt;0,(I59-I60),0)</f>
        <v>-341641</v>
      </c>
    </row>
    <row r="64" spans="1:9" x14ac:dyDescent="0.2">
      <c r="A64" s="163" t="s">
        <v>114</v>
      </c>
      <c r="B64" s="163"/>
      <c r="C64" s="163"/>
      <c r="D64" s="163"/>
      <c r="E64" s="163"/>
      <c r="F64" s="163"/>
      <c r="G64" s="78">
        <v>58</v>
      </c>
      <c r="H64" s="79">
        <v>0</v>
      </c>
      <c r="I64" s="79">
        <v>0</v>
      </c>
    </row>
    <row r="65" spans="1:9" x14ac:dyDescent="0.2">
      <c r="A65" s="164" t="s">
        <v>375</v>
      </c>
      <c r="B65" s="164"/>
      <c r="C65" s="164"/>
      <c r="D65" s="164"/>
      <c r="E65" s="164"/>
      <c r="F65" s="164"/>
      <c r="G65" s="80">
        <v>59</v>
      </c>
      <c r="H65" s="81">
        <f>H61-H64</f>
        <v>-208661</v>
      </c>
      <c r="I65" s="81">
        <f>I61-I64</f>
        <v>-341641</v>
      </c>
    </row>
    <row r="66" spans="1:9" x14ac:dyDescent="0.2">
      <c r="A66" s="197" t="s">
        <v>376</v>
      </c>
      <c r="B66" s="197"/>
      <c r="C66" s="197"/>
      <c r="D66" s="197"/>
      <c r="E66" s="197"/>
      <c r="F66" s="197"/>
      <c r="G66" s="80">
        <v>60</v>
      </c>
      <c r="H66" s="81">
        <f>+IF((H61-H64)&gt;0,(H61-H64),0)</f>
        <v>0</v>
      </c>
      <c r="I66" s="81">
        <f>+IF((I61-I64)&gt;0,(I61-I64),0)</f>
        <v>0</v>
      </c>
    </row>
    <row r="67" spans="1:9" x14ac:dyDescent="0.2">
      <c r="A67" s="197" t="s">
        <v>377</v>
      </c>
      <c r="B67" s="197"/>
      <c r="C67" s="197"/>
      <c r="D67" s="197"/>
      <c r="E67" s="197"/>
      <c r="F67" s="197"/>
      <c r="G67" s="80">
        <v>61</v>
      </c>
      <c r="H67" s="81">
        <f>+IF((H61-H64)&lt;0,(H61-H64),0)</f>
        <v>-208661</v>
      </c>
      <c r="I67" s="81">
        <f>+IF((I61-I64)&lt;0,(I61-I64),0)</f>
        <v>-341641</v>
      </c>
    </row>
    <row r="68" spans="1:9" x14ac:dyDescent="0.2">
      <c r="A68" s="168" t="s">
        <v>155</v>
      </c>
      <c r="B68" s="168"/>
      <c r="C68" s="168"/>
      <c r="D68" s="168"/>
      <c r="E68" s="168"/>
      <c r="F68" s="168"/>
      <c r="G68" s="189"/>
      <c r="H68" s="189"/>
      <c r="I68" s="189"/>
    </row>
    <row r="69" spans="1:9" ht="25.9" customHeight="1" x14ac:dyDescent="0.2">
      <c r="A69" s="164" t="s">
        <v>378</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379</v>
      </c>
      <c r="B73" s="197"/>
      <c r="C73" s="197"/>
      <c r="D73" s="197"/>
      <c r="E73" s="197"/>
      <c r="F73" s="197"/>
      <c r="G73" s="80">
        <v>66</v>
      </c>
      <c r="H73" s="87">
        <v>0</v>
      </c>
      <c r="I73" s="87">
        <v>0</v>
      </c>
    </row>
    <row r="74" spans="1:9" x14ac:dyDescent="0.2">
      <c r="A74" s="197" t="s">
        <v>380</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381</v>
      </c>
      <c r="B76" s="164"/>
      <c r="C76" s="164"/>
      <c r="D76" s="164"/>
      <c r="E76" s="164"/>
      <c r="F76" s="164"/>
      <c r="G76" s="80">
        <v>68</v>
      </c>
      <c r="H76" s="87">
        <v>0</v>
      </c>
      <c r="I76" s="87">
        <v>0</v>
      </c>
    </row>
    <row r="77" spans="1:9" x14ac:dyDescent="0.2">
      <c r="A77" s="196" t="s">
        <v>382</v>
      </c>
      <c r="B77" s="196"/>
      <c r="C77" s="196"/>
      <c r="D77" s="196"/>
      <c r="E77" s="196"/>
      <c r="F77" s="196"/>
      <c r="G77" s="88">
        <v>69</v>
      </c>
      <c r="H77" s="89">
        <v>0</v>
      </c>
      <c r="I77" s="89">
        <v>0</v>
      </c>
    </row>
    <row r="78" spans="1:9" x14ac:dyDescent="0.2">
      <c r="A78" s="196" t="s">
        <v>383</v>
      </c>
      <c r="B78" s="196"/>
      <c r="C78" s="196"/>
      <c r="D78" s="196"/>
      <c r="E78" s="196"/>
      <c r="F78" s="196"/>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7" t="s">
        <v>386</v>
      </c>
      <c r="B81" s="197"/>
      <c r="C81" s="197"/>
      <c r="D81" s="197"/>
      <c r="E81" s="197"/>
      <c r="F81" s="197"/>
      <c r="G81" s="80">
        <v>73</v>
      </c>
      <c r="H81" s="87">
        <v>0</v>
      </c>
      <c r="I81" s="87">
        <v>0</v>
      </c>
    </row>
    <row r="82" spans="1:9" x14ac:dyDescent="0.2">
      <c r="A82" s="197" t="s">
        <v>387</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388</v>
      </c>
      <c r="B84" s="190"/>
      <c r="C84" s="190"/>
      <c r="D84" s="190"/>
      <c r="E84" s="190"/>
      <c r="F84" s="190"/>
      <c r="G84" s="80">
        <v>75</v>
      </c>
      <c r="H84" s="90">
        <f>H85+H86</f>
        <v>0</v>
      </c>
      <c r="I84" s="90">
        <f>I85+I86</f>
        <v>0</v>
      </c>
    </row>
    <row r="85" spans="1:9" x14ac:dyDescent="0.2">
      <c r="A85" s="191" t="s">
        <v>160</v>
      </c>
      <c r="B85" s="191"/>
      <c r="C85" s="191"/>
      <c r="D85" s="191"/>
      <c r="E85" s="191"/>
      <c r="F85" s="191"/>
      <c r="G85" s="78">
        <v>76</v>
      </c>
      <c r="H85" s="91">
        <v>0</v>
      </c>
      <c r="I85" s="91">
        <v>0</v>
      </c>
    </row>
    <row r="86" spans="1:9" x14ac:dyDescent="0.2">
      <c r="A86" s="191" t="s">
        <v>161</v>
      </c>
      <c r="B86" s="191"/>
      <c r="C86" s="191"/>
      <c r="D86" s="191"/>
      <c r="E86" s="191"/>
      <c r="F86" s="191"/>
      <c r="G86" s="78">
        <v>77</v>
      </c>
      <c r="H86" s="91">
        <v>0</v>
      </c>
      <c r="I86" s="91">
        <v>0</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v>0</v>
      </c>
      <c r="I88" s="91">
        <v>0</v>
      </c>
    </row>
    <row r="89" spans="1:9" ht="29.25" customHeight="1" x14ac:dyDescent="0.2">
      <c r="A89" s="188" t="s">
        <v>433</v>
      </c>
      <c r="B89" s="188"/>
      <c r="C89" s="188"/>
      <c r="D89" s="188"/>
      <c r="E89" s="188"/>
      <c r="F89" s="188"/>
      <c r="G89" s="80">
        <v>79</v>
      </c>
      <c r="H89" s="90">
        <f>H90+H97</f>
        <v>0</v>
      </c>
      <c r="I89" s="90">
        <f>I90+I97</f>
        <v>0</v>
      </c>
    </row>
    <row r="90" spans="1:9" ht="24.6" customHeight="1" x14ac:dyDescent="0.2">
      <c r="A90" s="200" t="s">
        <v>441</v>
      </c>
      <c r="B90" s="200"/>
      <c r="C90" s="200"/>
      <c r="D90" s="200"/>
      <c r="E90" s="200"/>
      <c r="F90" s="200"/>
      <c r="G90" s="80">
        <v>80</v>
      </c>
      <c r="H90" s="90">
        <f>SUM(H91:H95)</f>
        <v>0</v>
      </c>
      <c r="I90" s="90">
        <f>SUM(I91:I95)</f>
        <v>0</v>
      </c>
    </row>
    <row r="91" spans="1:9" ht="24.6" customHeight="1" x14ac:dyDescent="0.2">
      <c r="A91" s="195" t="s">
        <v>351</v>
      </c>
      <c r="B91" s="195"/>
      <c r="C91" s="195"/>
      <c r="D91" s="195"/>
      <c r="E91" s="195"/>
      <c r="F91" s="195"/>
      <c r="G91" s="80">
        <v>81</v>
      </c>
      <c r="H91" s="91">
        <v>0</v>
      </c>
      <c r="I91" s="91">
        <v>0</v>
      </c>
    </row>
    <row r="92" spans="1:9" ht="39" customHeight="1" x14ac:dyDescent="0.2">
      <c r="A92" s="195" t="s">
        <v>352</v>
      </c>
      <c r="B92" s="195"/>
      <c r="C92" s="195"/>
      <c r="D92" s="195"/>
      <c r="E92" s="195"/>
      <c r="F92" s="195"/>
      <c r="G92" s="80">
        <v>82</v>
      </c>
      <c r="H92" s="91">
        <v>0</v>
      </c>
      <c r="I92" s="91">
        <v>0</v>
      </c>
    </row>
    <row r="93" spans="1:9" ht="44.25" customHeight="1" x14ac:dyDescent="0.2">
      <c r="A93" s="195" t="s">
        <v>353</v>
      </c>
      <c r="B93" s="195"/>
      <c r="C93" s="195"/>
      <c r="D93" s="195"/>
      <c r="E93" s="195"/>
      <c r="F93" s="195"/>
      <c r="G93" s="80">
        <v>83</v>
      </c>
      <c r="H93" s="91">
        <v>0</v>
      </c>
      <c r="I93" s="91">
        <v>0</v>
      </c>
    </row>
    <row r="94" spans="1:9" ht="16.5" customHeight="1" x14ac:dyDescent="0.2">
      <c r="A94" s="195" t="s">
        <v>354</v>
      </c>
      <c r="B94" s="195"/>
      <c r="C94" s="195"/>
      <c r="D94" s="195"/>
      <c r="E94" s="195"/>
      <c r="F94" s="195"/>
      <c r="G94" s="80">
        <v>84</v>
      </c>
      <c r="H94" s="91">
        <v>0</v>
      </c>
      <c r="I94" s="91">
        <v>0</v>
      </c>
    </row>
    <row r="95" spans="1:9" ht="13.5" customHeight="1" x14ac:dyDescent="0.2">
      <c r="A95" s="195" t="s">
        <v>355</v>
      </c>
      <c r="B95" s="195"/>
      <c r="C95" s="195"/>
      <c r="D95" s="195"/>
      <c r="E95" s="195"/>
      <c r="F95" s="195"/>
      <c r="G95" s="80">
        <v>85</v>
      </c>
      <c r="H95" s="91">
        <v>0</v>
      </c>
      <c r="I95" s="91">
        <v>0</v>
      </c>
    </row>
    <row r="96" spans="1:9" ht="24.6" customHeight="1" x14ac:dyDescent="0.2">
      <c r="A96" s="195" t="s">
        <v>356</v>
      </c>
      <c r="B96" s="195"/>
      <c r="C96" s="195"/>
      <c r="D96" s="195"/>
      <c r="E96" s="195"/>
      <c r="F96" s="195"/>
      <c r="G96" s="80">
        <v>86</v>
      </c>
      <c r="H96" s="91">
        <v>0</v>
      </c>
      <c r="I96" s="91">
        <v>0</v>
      </c>
    </row>
    <row r="97" spans="1:9" ht="24.6" customHeight="1" x14ac:dyDescent="0.2">
      <c r="A97" s="200" t="s">
        <v>434</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357</v>
      </c>
      <c r="B99" s="195"/>
      <c r="C99" s="195"/>
      <c r="D99" s="195"/>
      <c r="E99" s="195"/>
      <c r="F99" s="195"/>
      <c r="G99" s="78">
        <v>89</v>
      </c>
      <c r="H99" s="91">
        <v>0</v>
      </c>
      <c r="I99" s="91">
        <v>0</v>
      </c>
    </row>
    <row r="100" spans="1:9" x14ac:dyDescent="0.2">
      <c r="A100" s="195" t="s">
        <v>358</v>
      </c>
      <c r="B100" s="195"/>
      <c r="C100" s="195"/>
      <c r="D100" s="195"/>
      <c r="E100" s="195"/>
      <c r="F100" s="195"/>
      <c r="G100" s="78">
        <v>90</v>
      </c>
      <c r="H100" s="91">
        <v>0</v>
      </c>
      <c r="I100" s="91">
        <v>0</v>
      </c>
    </row>
    <row r="101" spans="1:9" ht="33.75" customHeight="1" x14ac:dyDescent="0.2">
      <c r="A101" s="195" t="s">
        <v>359</v>
      </c>
      <c r="B101" s="195"/>
      <c r="C101" s="195"/>
      <c r="D101" s="195"/>
      <c r="E101" s="195"/>
      <c r="F101" s="195"/>
      <c r="G101" s="78">
        <v>91</v>
      </c>
      <c r="H101" s="91">
        <v>0</v>
      </c>
      <c r="I101" s="91">
        <v>0</v>
      </c>
    </row>
    <row r="102" spans="1:9" ht="29.25" customHeight="1" x14ac:dyDescent="0.2">
      <c r="A102" s="195" t="s">
        <v>360</v>
      </c>
      <c r="B102" s="195"/>
      <c r="C102" s="195"/>
      <c r="D102" s="195"/>
      <c r="E102" s="195"/>
      <c r="F102" s="195"/>
      <c r="G102" s="78">
        <v>92</v>
      </c>
      <c r="H102" s="91">
        <v>0</v>
      </c>
      <c r="I102" s="91">
        <v>0</v>
      </c>
    </row>
    <row r="103" spans="1:9" x14ac:dyDescent="0.2">
      <c r="A103" s="195" t="s">
        <v>361</v>
      </c>
      <c r="B103" s="195"/>
      <c r="C103" s="195"/>
      <c r="D103" s="195"/>
      <c r="E103" s="195"/>
      <c r="F103" s="195"/>
      <c r="G103" s="78">
        <v>93</v>
      </c>
      <c r="H103" s="91">
        <v>0</v>
      </c>
      <c r="I103" s="91">
        <v>0</v>
      </c>
    </row>
    <row r="104" spans="1:9" ht="24.75" customHeight="1" x14ac:dyDescent="0.2">
      <c r="A104" s="195" t="s">
        <v>362</v>
      </c>
      <c r="B104" s="195"/>
      <c r="C104" s="195"/>
      <c r="D104" s="195"/>
      <c r="E104" s="195"/>
      <c r="F104" s="195"/>
      <c r="G104" s="78">
        <v>94</v>
      </c>
      <c r="H104" s="91">
        <v>0</v>
      </c>
      <c r="I104" s="91">
        <v>0</v>
      </c>
    </row>
    <row r="105" spans="1:9" ht="15.75" customHeight="1" x14ac:dyDescent="0.2">
      <c r="A105" s="195" t="s">
        <v>363</v>
      </c>
      <c r="B105" s="195"/>
      <c r="C105" s="195"/>
      <c r="D105" s="195"/>
      <c r="E105" s="195"/>
      <c r="F105" s="195"/>
      <c r="G105" s="78">
        <v>95</v>
      </c>
      <c r="H105" s="91">
        <v>0</v>
      </c>
      <c r="I105" s="91">
        <v>0</v>
      </c>
    </row>
    <row r="106" spans="1:9" ht="24.75" customHeight="1" x14ac:dyDescent="0.2">
      <c r="A106" s="195" t="s">
        <v>364</v>
      </c>
      <c r="B106" s="195"/>
      <c r="C106" s="195"/>
      <c r="D106" s="195"/>
      <c r="E106" s="195"/>
      <c r="F106" s="195"/>
      <c r="G106" s="78">
        <v>96</v>
      </c>
      <c r="H106" s="91">
        <v>0</v>
      </c>
      <c r="I106" s="91">
        <v>0</v>
      </c>
    </row>
    <row r="107" spans="1:9" ht="27.6" customHeight="1" x14ac:dyDescent="0.2">
      <c r="A107" s="188" t="s">
        <v>436</v>
      </c>
      <c r="B107" s="188"/>
      <c r="C107" s="188"/>
      <c r="D107" s="188"/>
      <c r="E107" s="188"/>
      <c r="F107" s="188"/>
      <c r="G107" s="80">
        <v>97</v>
      </c>
      <c r="H107" s="90">
        <f>H90+H97-H106-H96</f>
        <v>0</v>
      </c>
      <c r="I107" s="90">
        <f>I90+I97-I106-I96</f>
        <v>0</v>
      </c>
    </row>
    <row r="108" spans="1:9" x14ac:dyDescent="0.2">
      <c r="A108" s="188" t="s">
        <v>371</v>
      </c>
      <c r="B108" s="188"/>
      <c r="C108" s="188"/>
      <c r="D108" s="188"/>
      <c r="E108" s="188"/>
      <c r="F108" s="188"/>
      <c r="G108" s="80">
        <v>98</v>
      </c>
      <c r="H108" s="90">
        <f>H88+H107</f>
        <v>0</v>
      </c>
      <c r="I108" s="90">
        <f>I88+I107</f>
        <v>0</v>
      </c>
    </row>
    <row r="109" spans="1:9" x14ac:dyDescent="0.2">
      <c r="A109" s="168" t="s">
        <v>164</v>
      </c>
      <c r="B109" s="168"/>
      <c r="C109" s="168"/>
      <c r="D109" s="168"/>
      <c r="E109" s="168"/>
      <c r="F109" s="168"/>
      <c r="G109" s="189"/>
      <c r="H109" s="189"/>
      <c r="I109" s="189"/>
    </row>
    <row r="110" spans="1:9" ht="24.75" customHeight="1" x14ac:dyDescent="0.2">
      <c r="A110" s="190" t="s">
        <v>435</v>
      </c>
      <c r="B110" s="190"/>
      <c r="C110" s="190"/>
      <c r="D110" s="190"/>
      <c r="E110" s="190"/>
      <c r="F110" s="190"/>
      <c r="G110" s="80">
        <v>99</v>
      </c>
      <c r="H110" s="90">
        <f>H111+H112</f>
        <v>0</v>
      </c>
      <c r="I110" s="90">
        <f>I111+I112</f>
        <v>0</v>
      </c>
    </row>
    <row r="111" spans="1:9" x14ac:dyDescent="0.2">
      <c r="A111" s="191" t="s">
        <v>116</v>
      </c>
      <c r="B111" s="191"/>
      <c r="C111" s="191"/>
      <c r="D111" s="191"/>
      <c r="E111" s="191"/>
      <c r="F111" s="191"/>
      <c r="G111" s="78">
        <v>100</v>
      </c>
      <c r="H111" s="91">
        <v>0</v>
      </c>
      <c r="I111" s="91">
        <v>0</v>
      </c>
    </row>
    <row r="112" spans="1:9" x14ac:dyDescent="0.2">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rowBreaks count="2" manualBreakCount="2">
    <brk id="54"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465</v>
      </c>
      <c r="B2" s="173"/>
      <c r="C2" s="173"/>
      <c r="D2" s="173"/>
      <c r="E2" s="173"/>
      <c r="F2" s="173"/>
      <c r="G2" s="173"/>
      <c r="H2" s="173"/>
      <c r="I2" s="173"/>
    </row>
    <row r="3" spans="1:9" x14ac:dyDescent="0.2">
      <c r="A3" s="186" t="s">
        <v>445</v>
      </c>
      <c r="B3" s="213"/>
      <c r="C3" s="213"/>
      <c r="D3" s="213"/>
      <c r="E3" s="213"/>
      <c r="F3" s="213"/>
      <c r="G3" s="213"/>
      <c r="H3" s="213"/>
      <c r="I3" s="213"/>
    </row>
    <row r="4" spans="1:9" x14ac:dyDescent="0.2">
      <c r="A4" s="212" t="s">
        <v>466</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v>-208661</v>
      </c>
      <c r="I8" s="93">
        <v>-341641</v>
      </c>
    </row>
    <row r="9" spans="1:9" ht="12.75" customHeight="1" x14ac:dyDescent="0.2">
      <c r="A9" s="197" t="s">
        <v>171</v>
      </c>
      <c r="B9" s="197"/>
      <c r="C9" s="197"/>
      <c r="D9" s="197"/>
      <c r="E9" s="197"/>
      <c r="F9" s="197"/>
      <c r="G9" s="80">
        <v>2</v>
      </c>
      <c r="H9" s="94">
        <f>H10+H11+H12+H13+H14+H15+H16+H17</f>
        <v>109684</v>
      </c>
      <c r="I9" s="94">
        <f>I10+I11+I12+I13+I14+I15+I16+I17</f>
        <v>110993</v>
      </c>
    </row>
    <row r="10" spans="1:9" ht="12.75" customHeight="1" x14ac:dyDescent="0.2">
      <c r="A10" s="210" t="s">
        <v>172</v>
      </c>
      <c r="B10" s="210"/>
      <c r="C10" s="210"/>
      <c r="D10" s="210"/>
      <c r="E10" s="210"/>
      <c r="F10" s="210"/>
      <c r="G10" s="88">
        <v>3</v>
      </c>
      <c r="H10" s="93">
        <v>109684</v>
      </c>
      <c r="I10" s="93">
        <v>110993</v>
      </c>
    </row>
    <row r="11" spans="1:9" ht="31.15" customHeight="1" x14ac:dyDescent="0.2">
      <c r="A11" s="210" t="s">
        <v>297</v>
      </c>
      <c r="B11" s="210"/>
      <c r="C11" s="210"/>
      <c r="D11" s="210"/>
      <c r="E11" s="210"/>
      <c r="F11" s="210"/>
      <c r="G11" s="88">
        <v>4</v>
      </c>
      <c r="H11" s="93">
        <v>0</v>
      </c>
      <c r="I11" s="93">
        <v>0</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0</v>
      </c>
      <c r="I13" s="93">
        <v>0</v>
      </c>
    </row>
    <row r="14" spans="1:9" ht="12.75" customHeight="1" x14ac:dyDescent="0.2">
      <c r="A14" s="210" t="s">
        <v>174</v>
      </c>
      <c r="B14" s="210"/>
      <c r="C14" s="210"/>
      <c r="D14" s="210"/>
      <c r="E14" s="210"/>
      <c r="F14" s="210"/>
      <c r="G14" s="88">
        <v>7</v>
      </c>
      <c r="H14" s="93">
        <v>0</v>
      </c>
      <c r="I14" s="93">
        <v>0</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0</v>
      </c>
    </row>
    <row r="17" spans="1:9" ht="27.6" customHeight="1" x14ac:dyDescent="0.2">
      <c r="A17" s="210" t="s">
        <v>177</v>
      </c>
      <c r="B17" s="210"/>
      <c r="C17" s="210"/>
      <c r="D17" s="210"/>
      <c r="E17" s="210"/>
      <c r="F17" s="210"/>
      <c r="G17" s="88">
        <v>10</v>
      </c>
      <c r="H17" s="93">
        <v>0</v>
      </c>
      <c r="I17" s="93">
        <v>0</v>
      </c>
    </row>
    <row r="18" spans="1:9" ht="29.45" customHeight="1" x14ac:dyDescent="0.2">
      <c r="A18" s="188" t="s">
        <v>300</v>
      </c>
      <c r="B18" s="188"/>
      <c r="C18" s="188"/>
      <c r="D18" s="188"/>
      <c r="E18" s="188"/>
      <c r="F18" s="188"/>
      <c r="G18" s="80">
        <v>11</v>
      </c>
      <c r="H18" s="94">
        <f>H8+H9</f>
        <v>-98977</v>
      </c>
      <c r="I18" s="94">
        <f>I8+I9</f>
        <v>-230648</v>
      </c>
    </row>
    <row r="19" spans="1:9" ht="12.75" customHeight="1" x14ac:dyDescent="0.2">
      <c r="A19" s="197" t="s">
        <v>178</v>
      </c>
      <c r="B19" s="197"/>
      <c r="C19" s="197"/>
      <c r="D19" s="197"/>
      <c r="E19" s="197"/>
      <c r="F19" s="197"/>
      <c r="G19" s="80">
        <v>12</v>
      </c>
      <c r="H19" s="94">
        <f>H20+H21+H22+H23</f>
        <v>-47874</v>
      </c>
      <c r="I19" s="94">
        <f>I20+I21+I22+I23</f>
        <v>63224</v>
      </c>
    </row>
    <row r="20" spans="1:9" ht="12.75" customHeight="1" x14ac:dyDescent="0.2">
      <c r="A20" s="210" t="s">
        <v>179</v>
      </c>
      <c r="B20" s="210"/>
      <c r="C20" s="210"/>
      <c r="D20" s="210"/>
      <c r="E20" s="210"/>
      <c r="F20" s="210"/>
      <c r="G20" s="88">
        <v>13</v>
      </c>
      <c r="H20" s="93">
        <v>-25832</v>
      </c>
      <c r="I20" s="93">
        <v>80778</v>
      </c>
    </row>
    <row r="21" spans="1:9" ht="12.75" customHeight="1" x14ac:dyDescent="0.2">
      <c r="A21" s="210" t="s">
        <v>180</v>
      </c>
      <c r="B21" s="210"/>
      <c r="C21" s="210"/>
      <c r="D21" s="210"/>
      <c r="E21" s="210"/>
      <c r="F21" s="210"/>
      <c r="G21" s="88">
        <v>14</v>
      </c>
      <c r="H21" s="93">
        <v>-14956</v>
      </c>
      <c r="I21" s="93">
        <v>-20735</v>
      </c>
    </row>
    <row r="22" spans="1:9" ht="12.75" customHeight="1" x14ac:dyDescent="0.2">
      <c r="A22" s="210" t="s">
        <v>181</v>
      </c>
      <c r="B22" s="210"/>
      <c r="C22" s="210"/>
      <c r="D22" s="210"/>
      <c r="E22" s="210"/>
      <c r="F22" s="210"/>
      <c r="G22" s="88">
        <v>15</v>
      </c>
      <c r="H22" s="93">
        <v>-7086</v>
      </c>
      <c r="I22" s="93">
        <v>3181</v>
      </c>
    </row>
    <row r="23" spans="1:9" ht="12.75" customHeight="1" x14ac:dyDescent="0.2">
      <c r="A23" s="210" t="s">
        <v>182</v>
      </c>
      <c r="B23" s="210"/>
      <c r="C23" s="210"/>
      <c r="D23" s="210"/>
      <c r="E23" s="210"/>
      <c r="F23" s="210"/>
      <c r="G23" s="88">
        <v>16</v>
      </c>
      <c r="H23" s="93">
        <v>0</v>
      </c>
      <c r="I23" s="93">
        <v>0</v>
      </c>
    </row>
    <row r="24" spans="1:9" ht="12.75" customHeight="1" x14ac:dyDescent="0.2">
      <c r="A24" s="188" t="s">
        <v>183</v>
      </c>
      <c r="B24" s="188"/>
      <c r="C24" s="188"/>
      <c r="D24" s="188"/>
      <c r="E24" s="188"/>
      <c r="F24" s="188"/>
      <c r="G24" s="80">
        <v>17</v>
      </c>
      <c r="H24" s="94">
        <f>H18+H19</f>
        <v>-146851</v>
      </c>
      <c r="I24" s="94">
        <f>I18+I19</f>
        <v>-167424</v>
      </c>
    </row>
    <row r="25" spans="1:9" ht="12.75" customHeight="1" x14ac:dyDescent="0.2">
      <c r="A25" s="195" t="s">
        <v>184</v>
      </c>
      <c r="B25" s="195"/>
      <c r="C25" s="195"/>
      <c r="D25" s="195"/>
      <c r="E25" s="195"/>
      <c r="F25" s="195"/>
      <c r="G25" s="88">
        <v>18</v>
      </c>
      <c r="H25" s="93">
        <v>0</v>
      </c>
      <c r="I25" s="93">
        <v>0</v>
      </c>
    </row>
    <row r="26" spans="1:9" ht="12.75" customHeight="1" x14ac:dyDescent="0.2">
      <c r="A26" s="195" t="s">
        <v>185</v>
      </c>
      <c r="B26" s="195"/>
      <c r="C26" s="195"/>
      <c r="D26" s="195"/>
      <c r="E26" s="195"/>
      <c r="F26" s="195"/>
      <c r="G26" s="88">
        <v>19</v>
      </c>
      <c r="H26" s="93">
        <v>0</v>
      </c>
      <c r="I26" s="93">
        <v>0</v>
      </c>
    </row>
    <row r="27" spans="1:9" ht="28.9" customHeight="1" x14ac:dyDescent="0.2">
      <c r="A27" s="190" t="s">
        <v>186</v>
      </c>
      <c r="B27" s="190"/>
      <c r="C27" s="190"/>
      <c r="D27" s="190"/>
      <c r="E27" s="190"/>
      <c r="F27" s="190"/>
      <c r="G27" s="80">
        <v>20</v>
      </c>
      <c r="H27" s="94">
        <f>H24+H25+H26</f>
        <v>-146851</v>
      </c>
      <c r="I27" s="94">
        <f>I24+I25+I26</f>
        <v>-167424</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0</v>
      </c>
      <c r="I29" s="91">
        <v>0</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0</v>
      </c>
      <c r="I31" s="91">
        <v>0</v>
      </c>
    </row>
    <row r="32" spans="1:9" ht="12.75" customHeight="1" x14ac:dyDescent="0.2">
      <c r="A32" s="195" t="s">
        <v>191</v>
      </c>
      <c r="B32" s="195"/>
      <c r="C32" s="195"/>
      <c r="D32" s="195"/>
      <c r="E32" s="195"/>
      <c r="F32" s="195"/>
      <c r="G32" s="88">
        <v>24</v>
      </c>
      <c r="H32" s="91">
        <v>0</v>
      </c>
      <c r="I32" s="91">
        <v>0</v>
      </c>
    </row>
    <row r="33" spans="1:9" ht="12.75" customHeight="1" x14ac:dyDescent="0.2">
      <c r="A33" s="195" t="s">
        <v>192</v>
      </c>
      <c r="B33" s="195"/>
      <c r="C33" s="195"/>
      <c r="D33" s="195"/>
      <c r="E33" s="195"/>
      <c r="F33" s="195"/>
      <c r="G33" s="88">
        <v>25</v>
      </c>
      <c r="H33" s="91">
        <v>0</v>
      </c>
      <c r="I33" s="91">
        <v>0</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0</v>
      </c>
      <c r="I35" s="90">
        <f>I29+I30+I31+I32+I33+I34</f>
        <v>0</v>
      </c>
    </row>
    <row r="36" spans="1:9" ht="26.45" customHeight="1" x14ac:dyDescent="0.2">
      <c r="A36" s="195" t="s">
        <v>195</v>
      </c>
      <c r="B36" s="195"/>
      <c r="C36" s="195"/>
      <c r="D36" s="195"/>
      <c r="E36" s="195"/>
      <c r="F36" s="195"/>
      <c r="G36" s="88">
        <v>28</v>
      </c>
      <c r="H36" s="91">
        <v>-211649</v>
      </c>
      <c r="I36" s="91">
        <v>-62702</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0</v>
      </c>
      <c r="I38" s="91">
        <v>0</v>
      </c>
    </row>
    <row r="39" spans="1:9" ht="12.75" customHeight="1" x14ac:dyDescent="0.2">
      <c r="A39" s="195" t="s">
        <v>198</v>
      </c>
      <c r="B39" s="195"/>
      <c r="C39" s="195"/>
      <c r="D39" s="195"/>
      <c r="E39" s="195"/>
      <c r="F39" s="195"/>
      <c r="G39" s="88">
        <v>31</v>
      </c>
      <c r="H39" s="91">
        <v>0</v>
      </c>
      <c r="I39" s="91">
        <v>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-211649</v>
      </c>
      <c r="I41" s="90">
        <f>I36+I37+I38+I39+I40</f>
        <v>-62702</v>
      </c>
    </row>
    <row r="42" spans="1:9" ht="30.6" customHeight="1" x14ac:dyDescent="0.2">
      <c r="A42" s="190" t="s">
        <v>201</v>
      </c>
      <c r="B42" s="190"/>
      <c r="C42" s="190"/>
      <c r="D42" s="190"/>
      <c r="E42" s="190"/>
      <c r="F42" s="190"/>
      <c r="G42" s="80">
        <v>34</v>
      </c>
      <c r="H42" s="90">
        <f>H35+H41</f>
        <v>-211649</v>
      </c>
      <c r="I42" s="90">
        <f>I35+I41</f>
        <v>-62702</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0</v>
      </c>
      <c r="I46" s="91">
        <v>0</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0</v>
      </c>
      <c r="I48" s="90">
        <f>I44+I45+I46+I47</f>
        <v>0</v>
      </c>
    </row>
    <row r="49" spans="1:9" ht="24.6" customHeight="1" x14ac:dyDescent="0.2">
      <c r="A49" s="195" t="s">
        <v>299</v>
      </c>
      <c r="B49" s="195"/>
      <c r="C49" s="195"/>
      <c r="D49" s="195"/>
      <c r="E49" s="195"/>
      <c r="F49" s="195"/>
      <c r="G49" s="88">
        <v>40</v>
      </c>
      <c r="H49" s="91">
        <v>0</v>
      </c>
      <c r="I49" s="91">
        <v>0</v>
      </c>
    </row>
    <row r="50" spans="1:9" ht="12.75" customHeight="1" x14ac:dyDescent="0.2">
      <c r="A50" s="195" t="s">
        <v>208</v>
      </c>
      <c r="B50" s="195"/>
      <c r="C50" s="195"/>
      <c r="D50" s="195"/>
      <c r="E50" s="195"/>
      <c r="F50" s="195"/>
      <c r="G50" s="88">
        <v>41</v>
      </c>
      <c r="H50" s="91">
        <v>0</v>
      </c>
      <c r="I50" s="91">
        <v>0</v>
      </c>
    </row>
    <row r="51" spans="1:9" ht="12.75" customHeight="1" x14ac:dyDescent="0.2">
      <c r="A51" s="195" t="s">
        <v>209</v>
      </c>
      <c r="B51" s="195"/>
      <c r="C51" s="195"/>
      <c r="D51" s="195"/>
      <c r="E51" s="195"/>
      <c r="F51" s="195"/>
      <c r="G51" s="88">
        <v>42</v>
      </c>
      <c r="H51" s="91">
        <v>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0</v>
      </c>
      <c r="I53" s="91">
        <v>0</v>
      </c>
    </row>
    <row r="54" spans="1:9" ht="27.6" customHeight="1" x14ac:dyDescent="0.2">
      <c r="A54" s="188" t="s">
        <v>212</v>
      </c>
      <c r="B54" s="188"/>
      <c r="C54" s="188"/>
      <c r="D54" s="188"/>
      <c r="E54" s="188"/>
      <c r="F54" s="188"/>
      <c r="G54" s="80">
        <v>45</v>
      </c>
      <c r="H54" s="90">
        <f>H49+H50+H51+H52+H53</f>
        <v>0</v>
      </c>
      <c r="I54" s="90">
        <f>I49+I50+I51+I52+I53</f>
        <v>0</v>
      </c>
    </row>
    <row r="55" spans="1:9" ht="27.6" customHeight="1" x14ac:dyDescent="0.2">
      <c r="A55" s="190" t="s">
        <v>213</v>
      </c>
      <c r="B55" s="190"/>
      <c r="C55" s="190"/>
      <c r="D55" s="190"/>
      <c r="E55" s="190"/>
      <c r="F55" s="190"/>
      <c r="G55" s="80">
        <v>46</v>
      </c>
      <c r="H55" s="90">
        <f>H48+H54</f>
        <v>0</v>
      </c>
      <c r="I55" s="90">
        <f>I48+I54</f>
        <v>0</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-358500</v>
      </c>
      <c r="I57" s="90">
        <f>I27+I42+I55+I56</f>
        <v>-230126</v>
      </c>
    </row>
    <row r="58" spans="1:9" ht="15.6" customHeight="1" x14ac:dyDescent="0.2">
      <c r="A58" s="209" t="s">
        <v>216</v>
      </c>
      <c r="B58" s="209"/>
      <c r="C58" s="209"/>
      <c r="D58" s="209"/>
      <c r="E58" s="209"/>
      <c r="F58" s="209"/>
      <c r="G58" s="88">
        <v>49</v>
      </c>
      <c r="H58" s="91">
        <v>3158630</v>
      </c>
      <c r="I58" s="91">
        <v>2800130</v>
      </c>
    </row>
    <row r="59" spans="1:9" ht="28.9" customHeight="1" x14ac:dyDescent="0.2">
      <c r="A59" s="190" t="s">
        <v>217</v>
      </c>
      <c r="B59" s="190"/>
      <c r="C59" s="190"/>
      <c r="D59" s="190"/>
      <c r="E59" s="190"/>
      <c r="F59" s="190"/>
      <c r="G59" s="80">
        <v>50</v>
      </c>
      <c r="H59" s="90">
        <f>H57+H58</f>
        <v>2800130</v>
      </c>
      <c r="I59" s="90">
        <f>I57+I58</f>
        <v>2570004</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5" zoomScale="110" zoomScaleNormal="100" workbookViewId="0">
      <selection activeCell="I53" sqref="I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321</v>
      </c>
      <c r="B2" s="173"/>
      <c r="C2" s="173"/>
      <c r="D2" s="173"/>
      <c r="E2" s="173"/>
      <c r="F2" s="173"/>
      <c r="G2" s="173"/>
      <c r="H2" s="173"/>
      <c r="I2" s="173"/>
    </row>
    <row r="3" spans="1:9" x14ac:dyDescent="0.2">
      <c r="A3" s="186" t="s">
        <v>445</v>
      </c>
      <c r="B3" s="216"/>
      <c r="C3" s="216"/>
      <c r="D3" s="216"/>
      <c r="E3" s="216"/>
      <c r="F3" s="216"/>
      <c r="G3" s="216"/>
      <c r="H3" s="216"/>
      <c r="I3" s="216"/>
    </row>
    <row r="4" spans="1:9" x14ac:dyDescent="0.2">
      <c r="A4" s="212" t="s">
        <v>322</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389</v>
      </c>
      <c r="B12" s="195"/>
      <c r="C12" s="195"/>
      <c r="D12" s="195"/>
      <c r="E12" s="195"/>
      <c r="F12" s="195"/>
      <c r="G12" s="78">
        <v>5</v>
      </c>
      <c r="H12" s="91">
        <v>0</v>
      </c>
      <c r="I12" s="91">
        <v>0</v>
      </c>
    </row>
    <row r="13" spans="1:9" ht="24" customHeight="1" x14ac:dyDescent="0.2">
      <c r="A13" s="200" t="s">
        <v>397</v>
      </c>
      <c r="B13" s="200"/>
      <c r="C13" s="200"/>
      <c r="D13" s="200"/>
      <c r="E13" s="200"/>
      <c r="F13" s="200"/>
      <c r="G13" s="80">
        <v>6</v>
      </c>
      <c r="H13" s="95">
        <f>SUM(H8:H12)</f>
        <v>0</v>
      </c>
      <c r="I13" s="95">
        <f>SUM(I8:I12)</f>
        <v>0</v>
      </c>
    </row>
    <row r="14" spans="1:9" x14ac:dyDescent="0.2">
      <c r="A14" s="195" t="s">
        <v>390</v>
      </c>
      <c r="B14" s="195"/>
      <c r="C14" s="195"/>
      <c r="D14" s="195"/>
      <c r="E14" s="195"/>
      <c r="F14" s="195"/>
      <c r="G14" s="78">
        <v>7</v>
      </c>
      <c r="H14" s="91">
        <v>0</v>
      </c>
      <c r="I14" s="91">
        <v>0</v>
      </c>
    </row>
    <row r="15" spans="1:9" x14ac:dyDescent="0.2">
      <c r="A15" s="195" t="s">
        <v>391</v>
      </c>
      <c r="B15" s="195"/>
      <c r="C15" s="195"/>
      <c r="D15" s="195"/>
      <c r="E15" s="195"/>
      <c r="F15" s="195"/>
      <c r="G15" s="78">
        <v>8</v>
      </c>
      <c r="H15" s="91">
        <v>0</v>
      </c>
      <c r="I15" s="91">
        <v>0</v>
      </c>
    </row>
    <row r="16" spans="1:9" x14ac:dyDescent="0.2">
      <c r="A16" s="195" t="s">
        <v>392</v>
      </c>
      <c r="B16" s="195"/>
      <c r="C16" s="195"/>
      <c r="D16" s="195"/>
      <c r="E16" s="195"/>
      <c r="F16" s="195"/>
      <c r="G16" s="78">
        <v>9</v>
      </c>
      <c r="H16" s="91">
        <v>0</v>
      </c>
      <c r="I16" s="91">
        <v>0</v>
      </c>
    </row>
    <row r="17" spans="1:9" x14ac:dyDescent="0.2">
      <c r="A17" s="195" t="s">
        <v>393</v>
      </c>
      <c r="B17" s="195"/>
      <c r="C17" s="195"/>
      <c r="D17" s="195"/>
      <c r="E17" s="195"/>
      <c r="F17" s="195"/>
      <c r="G17" s="78">
        <v>10</v>
      </c>
      <c r="H17" s="91">
        <v>0</v>
      </c>
      <c r="I17" s="91">
        <v>0</v>
      </c>
    </row>
    <row r="18" spans="1:9" x14ac:dyDescent="0.2">
      <c r="A18" s="195" t="s">
        <v>394</v>
      </c>
      <c r="B18" s="195"/>
      <c r="C18" s="195"/>
      <c r="D18" s="195"/>
      <c r="E18" s="195"/>
      <c r="F18" s="195"/>
      <c r="G18" s="78">
        <v>11</v>
      </c>
      <c r="H18" s="91">
        <v>0</v>
      </c>
      <c r="I18" s="91">
        <v>0</v>
      </c>
    </row>
    <row r="19" spans="1:9" x14ac:dyDescent="0.2">
      <c r="A19" s="195" t="s">
        <v>395</v>
      </c>
      <c r="B19" s="195"/>
      <c r="C19" s="195"/>
      <c r="D19" s="195"/>
      <c r="E19" s="195"/>
      <c r="F19" s="195"/>
      <c r="G19" s="78">
        <v>12</v>
      </c>
      <c r="H19" s="91">
        <v>0</v>
      </c>
      <c r="I19" s="91">
        <v>0</v>
      </c>
    </row>
    <row r="20" spans="1:9" ht="26.25" customHeight="1" x14ac:dyDescent="0.2">
      <c r="A20" s="200" t="s">
        <v>398</v>
      </c>
      <c r="B20" s="200"/>
      <c r="C20" s="200"/>
      <c r="D20" s="200"/>
      <c r="E20" s="200"/>
      <c r="F20" s="200"/>
      <c r="G20" s="80">
        <v>13</v>
      </c>
      <c r="H20" s="95">
        <f>SUM(H14:H19)</f>
        <v>0</v>
      </c>
      <c r="I20" s="95">
        <f>SUM(I14:I19)</f>
        <v>0</v>
      </c>
    </row>
    <row r="21" spans="1:9" ht="25.9" customHeight="1" x14ac:dyDescent="0.2">
      <c r="A21" s="190" t="s">
        <v>399</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429</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396</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430</v>
      </c>
      <c r="B35" s="188"/>
      <c r="C35" s="188"/>
      <c r="D35" s="188"/>
      <c r="E35" s="188"/>
      <c r="F35" s="188"/>
      <c r="G35" s="80">
        <v>27</v>
      </c>
      <c r="H35" s="90">
        <f>SUM(H30:H34)</f>
        <v>0</v>
      </c>
      <c r="I35" s="90">
        <f>SUM(I30:I34)</f>
        <v>0</v>
      </c>
    </row>
    <row r="36" spans="1:9" ht="26.45" customHeight="1" x14ac:dyDescent="0.2">
      <c r="A36" s="190" t="s">
        <v>400</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431</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432</v>
      </c>
      <c r="B48" s="188"/>
      <c r="C48" s="188"/>
      <c r="D48" s="188"/>
      <c r="E48" s="188"/>
      <c r="F48" s="188"/>
      <c r="G48" s="80">
        <v>39</v>
      </c>
      <c r="H48" s="90">
        <f>H47+H46+H45+H44+H43</f>
        <v>0</v>
      </c>
      <c r="I48" s="90">
        <f>I47+I46+I45+I44+I43</f>
        <v>0</v>
      </c>
    </row>
    <row r="49" spans="1:9" ht="28.15" customHeight="1" x14ac:dyDescent="0.2">
      <c r="A49" s="190" t="s">
        <v>442</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401</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topLeftCell="F1" zoomScaleNormal="100" zoomScaleSheetLayoutView="100" workbookViewId="0">
      <selection activeCell="X59" sqref="X59"/>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v>45292</v>
      </c>
      <c r="F2" s="6" t="s">
        <v>0</v>
      </c>
      <c r="G2" s="5">
        <v>45657</v>
      </c>
      <c r="H2" s="36"/>
      <c r="I2" s="36"/>
      <c r="J2" s="36"/>
      <c r="K2" s="35"/>
      <c r="X2" s="37" t="s">
        <v>445</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8047283</v>
      </c>
      <c r="I7" s="42">
        <v>0</v>
      </c>
      <c r="J7" s="42">
        <v>0</v>
      </c>
      <c r="K7" s="42">
        <v>0</v>
      </c>
      <c r="L7" s="42">
        <v>0</v>
      </c>
      <c r="M7" s="42">
        <v>0</v>
      </c>
      <c r="N7" s="42">
        <v>0</v>
      </c>
      <c r="O7" s="42">
        <v>1406232</v>
      </c>
      <c r="P7" s="42">
        <v>0</v>
      </c>
      <c r="Q7" s="42">
        <v>0</v>
      </c>
      <c r="R7" s="42">
        <v>0</v>
      </c>
      <c r="S7" s="42">
        <v>0</v>
      </c>
      <c r="T7" s="42">
        <v>0</v>
      </c>
      <c r="U7" s="42">
        <v>-1248020</v>
      </c>
      <c r="V7" s="42">
        <v>-208661</v>
      </c>
      <c r="W7" s="43">
        <f>H7+I7+J7+K7-L7+M7+N7+O7+P7+Q7+R7+U7+V7+S7+T7</f>
        <v>7996834</v>
      </c>
      <c r="X7" s="42">
        <v>0</v>
      </c>
      <c r="Y7" s="43">
        <f>W7+X7</f>
        <v>7996834</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8047283</v>
      </c>
      <c r="I10" s="44">
        <f t="shared" ref="I10:Y10" si="2">I7+I8+I9</f>
        <v>0</v>
      </c>
      <c r="J10" s="44">
        <f t="shared" si="2"/>
        <v>0</v>
      </c>
      <c r="K10" s="44">
        <f t="shared" si="2"/>
        <v>0</v>
      </c>
      <c r="L10" s="44">
        <f t="shared" si="2"/>
        <v>0</v>
      </c>
      <c r="M10" s="44">
        <f t="shared" si="2"/>
        <v>0</v>
      </c>
      <c r="N10" s="44">
        <f t="shared" si="2"/>
        <v>0</v>
      </c>
      <c r="O10" s="44">
        <f t="shared" si="2"/>
        <v>1406232</v>
      </c>
      <c r="P10" s="44">
        <f t="shared" si="2"/>
        <v>0</v>
      </c>
      <c r="Q10" s="44">
        <f t="shared" si="2"/>
        <v>0</v>
      </c>
      <c r="R10" s="44">
        <f t="shared" si="2"/>
        <v>0</v>
      </c>
      <c r="S10" s="44">
        <f t="shared" si="2"/>
        <v>0</v>
      </c>
      <c r="T10" s="44">
        <f t="shared" si="2"/>
        <v>0</v>
      </c>
      <c r="U10" s="44">
        <f t="shared" si="2"/>
        <v>-1248020</v>
      </c>
      <c r="V10" s="44">
        <f t="shared" si="2"/>
        <v>-208661</v>
      </c>
      <c r="W10" s="44">
        <f t="shared" si="0"/>
        <v>7996834</v>
      </c>
      <c r="X10" s="44">
        <f t="shared" si="2"/>
        <v>0</v>
      </c>
      <c r="Y10" s="44">
        <f t="shared" si="2"/>
        <v>7996834</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0</v>
      </c>
      <c r="W11" s="43">
        <f t="shared" si="0"/>
        <v>0</v>
      </c>
      <c r="X11" s="42">
        <v>0</v>
      </c>
      <c r="Y11" s="43">
        <f t="shared" ref="Y11:Y29" si="3">W11+X11</f>
        <v>0</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19" t="s">
        <v>417</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419</v>
      </c>
      <c r="B30" s="220"/>
      <c r="C30" s="220"/>
      <c r="D30" s="220"/>
      <c r="E30" s="220"/>
      <c r="F30" s="220"/>
      <c r="G30" s="10">
        <v>24</v>
      </c>
      <c r="H30" s="45">
        <f>SUM(H10:H29)</f>
        <v>8047283</v>
      </c>
      <c r="I30" s="45">
        <f t="shared" ref="I30:Y30" si="5">SUM(I10:I29)</f>
        <v>0</v>
      </c>
      <c r="J30" s="45">
        <f t="shared" si="5"/>
        <v>0</v>
      </c>
      <c r="K30" s="45">
        <f t="shared" si="5"/>
        <v>0</v>
      </c>
      <c r="L30" s="45">
        <f t="shared" si="5"/>
        <v>0</v>
      </c>
      <c r="M30" s="45">
        <f t="shared" si="5"/>
        <v>0</v>
      </c>
      <c r="N30" s="45">
        <f t="shared" si="5"/>
        <v>0</v>
      </c>
      <c r="O30" s="45">
        <f t="shared" si="5"/>
        <v>1406232</v>
      </c>
      <c r="P30" s="45">
        <f t="shared" si="5"/>
        <v>0</v>
      </c>
      <c r="Q30" s="45">
        <f t="shared" si="5"/>
        <v>0</v>
      </c>
      <c r="R30" s="45">
        <f t="shared" si="5"/>
        <v>0</v>
      </c>
      <c r="S30" s="45">
        <f t="shared" si="5"/>
        <v>0</v>
      </c>
      <c r="T30" s="45">
        <f t="shared" si="5"/>
        <v>0</v>
      </c>
      <c r="U30" s="45">
        <f t="shared" si="5"/>
        <v>-1248020</v>
      </c>
      <c r="V30" s="45">
        <f t="shared" si="5"/>
        <v>-208661</v>
      </c>
      <c r="W30" s="45">
        <f t="shared" si="5"/>
        <v>7996834</v>
      </c>
      <c r="X30" s="45">
        <f t="shared" si="5"/>
        <v>0</v>
      </c>
      <c r="Y30" s="45">
        <f t="shared" si="5"/>
        <v>7996834</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17" t="s">
        <v>420</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0</v>
      </c>
      <c r="W33" s="44">
        <f t="shared" si="7"/>
        <v>0</v>
      </c>
      <c r="X33" s="44">
        <f t="shared" si="7"/>
        <v>0</v>
      </c>
      <c r="Y33" s="44">
        <f t="shared" si="7"/>
        <v>0</v>
      </c>
    </row>
    <row r="34" spans="1:25" ht="30.75" customHeight="1" x14ac:dyDescent="0.2">
      <c r="A34" s="218" t="s">
        <v>421</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v>8047283</v>
      </c>
      <c r="I36" s="42">
        <v>0</v>
      </c>
      <c r="J36" s="42">
        <v>0</v>
      </c>
      <c r="K36" s="42">
        <v>0</v>
      </c>
      <c r="L36" s="42">
        <v>0</v>
      </c>
      <c r="M36" s="42">
        <v>0</v>
      </c>
      <c r="N36" s="42">
        <v>0</v>
      </c>
      <c r="O36" s="42">
        <v>1406232</v>
      </c>
      <c r="P36" s="42">
        <v>0</v>
      </c>
      <c r="Q36" s="42">
        <v>0</v>
      </c>
      <c r="R36" s="42">
        <v>0</v>
      </c>
      <c r="S36" s="42">
        <v>0</v>
      </c>
      <c r="T36" s="42">
        <v>0</v>
      </c>
      <c r="U36" s="42">
        <v>-1456681</v>
      </c>
      <c r="V36" s="42">
        <v>0</v>
      </c>
      <c r="W36" s="43">
        <f>H36+I36+J36+K36-L36+M36+N36+O36+P36+Q36+R36+U36+V36+S36+T36</f>
        <v>7996834</v>
      </c>
      <c r="X36" s="42">
        <v>0</v>
      </c>
      <c r="Y36" s="43">
        <f t="shared" ref="Y36:Y38" si="9">W36+X36</f>
        <v>7996834</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422</v>
      </c>
      <c r="B39" s="225"/>
      <c r="C39" s="225"/>
      <c r="D39" s="225"/>
      <c r="E39" s="225"/>
      <c r="F39" s="225"/>
      <c r="G39" s="9">
        <v>31</v>
      </c>
      <c r="H39" s="44">
        <f>H36+H37+H38</f>
        <v>8047283</v>
      </c>
      <c r="I39" s="44">
        <f t="shared" ref="I39:Y39" si="11">I36+I37+I38</f>
        <v>0</v>
      </c>
      <c r="J39" s="44">
        <f t="shared" si="11"/>
        <v>0</v>
      </c>
      <c r="K39" s="44">
        <f t="shared" si="11"/>
        <v>0</v>
      </c>
      <c r="L39" s="44">
        <f t="shared" si="11"/>
        <v>0</v>
      </c>
      <c r="M39" s="44">
        <f t="shared" si="11"/>
        <v>0</v>
      </c>
      <c r="N39" s="44">
        <f t="shared" si="11"/>
        <v>0</v>
      </c>
      <c r="O39" s="44">
        <f t="shared" si="11"/>
        <v>1406232</v>
      </c>
      <c r="P39" s="44">
        <f t="shared" si="11"/>
        <v>0</v>
      </c>
      <c r="Q39" s="44">
        <f t="shared" si="11"/>
        <v>0</v>
      </c>
      <c r="R39" s="44">
        <f t="shared" si="11"/>
        <v>0</v>
      </c>
      <c r="S39" s="44">
        <f t="shared" si="11"/>
        <v>0</v>
      </c>
      <c r="T39" s="44">
        <f t="shared" si="11"/>
        <v>0</v>
      </c>
      <c r="U39" s="44">
        <f t="shared" si="11"/>
        <v>-1456681</v>
      </c>
      <c r="V39" s="44">
        <f t="shared" si="11"/>
        <v>0</v>
      </c>
      <c r="W39" s="44">
        <f t="shared" si="11"/>
        <v>7996834</v>
      </c>
      <c r="X39" s="44">
        <f t="shared" si="11"/>
        <v>0</v>
      </c>
      <c r="Y39" s="44">
        <f t="shared" si="11"/>
        <v>7996834</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-341640</v>
      </c>
      <c r="W40" s="43">
        <f t="shared" si="10"/>
        <v>-341640</v>
      </c>
      <c r="X40" s="42">
        <v>0</v>
      </c>
      <c r="Y40" s="43">
        <f t="shared" ref="Y40:Y58" si="12">W40+X40</f>
        <v>-341640</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19" t="s">
        <v>424</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425</v>
      </c>
      <c r="B59" s="220"/>
      <c r="C59" s="220"/>
      <c r="D59" s="220"/>
      <c r="E59" s="220"/>
      <c r="F59" s="220"/>
      <c r="G59" s="10">
        <v>51</v>
      </c>
      <c r="H59" s="45">
        <f>SUM(H39:H58)</f>
        <v>8047283</v>
      </c>
      <c r="I59" s="45">
        <f t="shared" ref="I59:Y59" si="13">SUM(I39:I58)</f>
        <v>0</v>
      </c>
      <c r="J59" s="45">
        <f t="shared" si="13"/>
        <v>0</v>
      </c>
      <c r="K59" s="45">
        <f t="shared" si="13"/>
        <v>0</v>
      </c>
      <c r="L59" s="45">
        <f t="shared" si="13"/>
        <v>0</v>
      </c>
      <c r="M59" s="45">
        <f t="shared" si="13"/>
        <v>0</v>
      </c>
      <c r="N59" s="45">
        <f t="shared" si="13"/>
        <v>0</v>
      </c>
      <c r="O59" s="45">
        <f t="shared" si="13"/>
        <v>1406232</v>
      </c>
      <c r="P59" s="45">
        <f t="shared" si="13"/>
        <v>0</v>
      </c>
      <c r="Q59" s="45">
        <f t="shared" si="13"/>
        <v>0</v>
      </c>
      <c r="R59" s="45">
        <f t="shared" si="13"/>
        <v>0</v>
      </c>
      <c r="S59" s="45">
        <f t="shared" si="13"/>
        <v>0</v>
      </c>
      <c r="T59" s="45">
        <f t="shared" si="13"/>
        <v>0</v>
      </c>
      <c r="U59" s="45">
        <f t="shared" si="13"/>
        <v>-1456681</v>
      </c>
      <c r="V59" s="45">
        <f t="shared" si="13"/>
        <v>-341640</v>
      </c>
      <c r="W59" s="45">
        <f t="shared" si="13"/>
        <v>7655194</v>
      </c>
      <c r="X59" s="45">
        <f t="shared" si="13"/>
        <v>0</v>
      </c>
      <c r="Y59" s="45">
        <f t="shared" si="13"/>
        <v>7655194</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426</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17" t="s">
        <v>427</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-341640</v>
      </c>
      <c r="W62" s="44">
        <f t="shared" si="15"/>
        <v>-341640</v>
      </c>
      <c r="X62" s="44">
        <f t="shared" si="15"/>
        <v>0</v>
      </c>
      <c r="Y62" s="44">
        <f t="shared" si="15"/>
        <v>-341640</v>
      </c>
    </row>
    <row r="63" spans="1:25" ht="29.25" customHeight="1" x14ac:dyDescent="0.2">
      <c r="A63" s="218" t="s">
        <v>428</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60" zoomScaleNormal="64" workbookViewId="0">
      <selection sqref="A1:J30"/>
    </sheetView>
  </sheetViews>
  <sheetFormatPr defaultRowHeight="12.75" x14ac:dyDescent="0.2"/>
  <cols>
    <col min="10" max="10" width="128.140625" customWidth="1"/>
  </cols>
  <sheetData>
    <row r="1" spans="1:10" x14ac:dyDescent="0.2">
      <c r="A1" s="244" t="s">
        <v>467</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2025-03-27T13:23:44Z</cp:lastPrinted>
  <dcterms:created xsi:type="dcterms:W3CDTF">2008-10-17T11:51:54Z</dcterms:created>
  <dcterms:modified xsi:type="dcterms:W3CDTF">2025-03-27T13:28:22Z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