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4\4Q 2024\BURZA 4Q2024\"/>
    </mc:Choice>
  </mc:AlternateContent>
  <xr:revisionPtr revIDLastSave="0" documentId="13_ncr:1_{38AFA4B9-5FB0-42B2-B7E3-9D3EF3612A4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<sst xmlns="http://schemas.openxmlformats.org/spreadsheetml/2006/main" count="533" uniqueCount="517">
  <si>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</si>
  <si>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</si>
  <si>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</si>
  <si>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</si>
  <si>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</si>
  <si>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</si>
  <si>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</si>
  <si>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</si>
  <si>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</si>
  <si>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</si>
  <si>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</si>
  <si>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</si>
  <si>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</si>
  <si>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</si>
  <si>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</si>
  <si>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</si>
  <si>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</si>
  <si>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</si>
  <si>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</si>
  <si>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</si>
  <si>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</si>
  <si>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</si>
  <si>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</si>
  <si>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</si>
  <si>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</si>
  <si>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</si>
  <si>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</si>
  <si>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</si>
  <si>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</si>
  <si>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</si>
  <si>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</si>
  <si>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</si>
  <si>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</si>
  <si>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</si>
  <si>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</si>
  <si>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</si>
  <si>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</si>
  <si>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</si>
  <si>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</si>
  <si>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</si>
  <si>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</si>
  <si>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</si>
  <si>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</si>
  <si>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</si>
  <si>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</si>
  <si>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</si>
  <si>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</si>
  <si>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</si>
  <si>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</si>
  <si>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</si>
  <si>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</si>
  <si>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</si>
  <si>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</si>
  <si>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</si>
  <si>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</si>
  <si>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</si>
  <si>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</si>
  <si>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</si>
  <si>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</si>
  <si>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</si>
  <si>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</si>
  <si>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</si>
  <si>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</si>
  <si>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</si>
  <si>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</si>
  <si>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</si>
  <si>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</si>
  <si>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</si>
  <si>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</si>
  <si>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</si>
  <si>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</si>
  <si>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</si>
  <si>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</si>
  <si>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</si>
  <si>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</si>
  <si>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</si>
  <si>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</si>
  <si>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</si>
  <si>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</si>
  <si>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</si>
  <si>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</si>
  <si>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</si>
  <si>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</si>
  <si>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</si>
  <si>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</si>
  <si>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</si>
  <si>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</si>
  <si>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</si>
  <si>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</si>
  <si>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</si>
  <si>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</si>
  <si>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</si>
  <si>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</si>
  <si>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</si>
  <si>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</si>
  <si>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</si>
  <si>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</si>
  <si>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</si>
  <si>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</si>
  <si>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</si>
  <si>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</si>
  <si>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</si>
  <si>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</si>
  <si>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</si>
  <si>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</si>
  <si>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</si>
  <si>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</si>
  <si>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</si>
  <si>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</si>
  <si>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</si>
  <si>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</si>
  <si>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</si>
  <si>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</si>
  <si>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</si>
  <si>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</si>
  <si>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</si>
  <si>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</si>
  <si>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</si>
  <si>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</si>
  <si>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</si>
  <si>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</si>
  <si>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</si>
  <si>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</si>
  <si>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</si>
  <si>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</si>
  <si>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</si>
  <si>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</si>
  <si>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</si>
  <si>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</si>
  <si>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</si>
  <si>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</si>
  <si>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</si>
  <si>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</si>
  <si>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</si>
  <si>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</si>
  <si>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</si>
  <si>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</si>
  <si>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</si>
  <si>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</si>
  <si>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</si>
  <si>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</si>
  <si>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</si>
  <si>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</si>
  <si>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</si>
  <si>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</si>
  <si>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</si>
  <si>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</si>
  <si>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</si>
  <si>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</si>
  <si>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</si>
  <si>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</si>
  <si>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</si>
  <si>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</si>
  <si>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</si>
  <si>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</si>
  <si>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</si>
  <si>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</si>
  <si>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</si>
  <si>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</si>
  <si>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</si>
  <si>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</si>
  <si>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</si>
  <si>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</si>
  <si>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</si>
  <si>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</si>
  <si>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</si>
  <si>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</si>
  <si>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</si>
  <si>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</si>
  <si>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</si>
  <si>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</si>
  <si>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</si>
  <si>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</si>
  <si>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</si>
  <si>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</si>
  <si>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</si>
  <si>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</si>
  <si>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</si>
  <si>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</si>
  <si>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</si>
  <si>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</si>
  <si>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</si>
  <si>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</si>
  <si>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</si>
  <si>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</si>
  <si>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</si>
  <si>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</si>
  <si>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</si>
  <si>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</si>
  <si>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</si>
  <si>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</si>
  <si>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</si>
  <si>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</si>
  <si>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</si>
  <si>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</si>
  <si>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</si>
  <si>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</si>
  <si>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</si>
  <si>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</si>
  <si>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</si>
  <si>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</si>
  <si>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</si>
  <si>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</si>
  <si>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</si>
  <si>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</si>
  <si>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</si>
  <si>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</si>
  <si>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</si>
  <si>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</si>
  <si>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</si>
  <si>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</si>
  <si>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</si>
  <si>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</si>
  <si>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</si>
  <si>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</si>
  <si>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</si>
  <si>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</si>
  <si>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</si>
  <si>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</si>
  <si>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</si>
  <si>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</si>
  <si>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</si>
  <si>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</si>
  <si>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</si>
  <si>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</si>
  <si>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</si>
  <si>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</si>
  <si>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</si>
  <si>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</si>
  <si>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</si>
  <si>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</si>
  <si>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</si>
  <si>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</si>
  <si>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</si>
  <si>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</si>
  <si>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</si>
  <si>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</si>
  <si>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</si>
  <si>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</si>
  <si>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</si>
  <si>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</si>
  <si>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</si>
  <si>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</si>
  <si>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</si>
  <si>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</si>
  <si>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</si>
  <si>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</si>
  <si>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</si>
  <si>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</si>
  <si>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</si>
  <si>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</si>
  <si>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</si>
  <si>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</si>
  <si>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</si>
  <si>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</si>
  <si>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</si>
  <si>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</si>
  <si>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</si>
  <si>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</si>
  <si>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</si>
  <si>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</si>
  <si>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</si>
  <si>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</si>
  <si>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</si>
  <si>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</si>
  <si>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</si>
  <si>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</si>
  <si>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</si>
  <si>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</si>
  <si>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</si>
  <si>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</si>
  <si>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</si>
  <si>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</si>
  <si>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</si>
  <si>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</si>
  <si>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</si>
  <si>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</si>
  <si>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</si>
  <si>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</si>
  <si>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</si>
  <si>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</si>
  <si>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</si>
  <si>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</si>
  <si>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</si>
  <si>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</si>
  <si>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</si>
  <si>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</si>
  <si>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</si>
  <si>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</si>
  <si>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</si>
  <si>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</si>
  <si>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</si>
  <si>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</si>
  <si>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</si>
  <si>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</si>
  <si>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</si>
  <si>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</si>
  <si>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</si>
  <si>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</si>
  <si>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</si>
  <si>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</si>
  <si>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</si>
  <si>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</si>
  <si>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</si>
  <si>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</si>
  <si>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</si>
  <si>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</si>
  <si>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</si>
  <si>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</si>
  <si>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</si>
  <si>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</si>
  <si>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</si>
  <si>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</si>
  <si>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</si>
  <si>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</si>
  <si>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</si>
  <si>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</si>
  <si>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</si>
  <si>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</si>
  <si>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</si>
  <si>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</si>
  <si>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</si>
  <si>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</si>
  <si>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</si>
  <si>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</si>
  <si>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</si>
  <si>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</si>
  <si>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</si>
  <si>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</si>
  <si>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</si>
  <si>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</si>
  <si>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</si>
  <si>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</si>
  <si>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</si>
  <si>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</si>
  <si>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</si>
  <si>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</si>
  <si>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</si>
  <si>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</si>
  <si>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</si>
  <si>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</si>
  <si>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</si>
  <si>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</si>
  <si>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</si>
  <si>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</si>
  <si>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</si>
  <si>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</si>
  <si>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</si>
  <si>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</si>
  <si>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</si>
  <si>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</si>
  <si>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</si>
  <si>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</si>
  <si>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</si>
  <si>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</si>
  <si>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</si>
  <si>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</si>
  <si>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</si>
  <si>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</si>
  <si>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</si>
  <si>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</si>
  <si>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</si>
  <si>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</si>
  <si>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</si>
  <si>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</si>
  <si>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</si>
  <si>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</si>
  <si>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</si>
  <si>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</si>
  <si>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</si>
  <si>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</si>
  <si>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</si>
  <si>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</si>
  <si>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</si>
  <si>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</si>
  <si>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</si>
  <si>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</si>
  <si>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</si>
  <si>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</si>
  <si>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</si>
  <si>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</si>
  <si>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</si>
  <si>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</si>
  <si>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</si>
  <si>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</si>
  <si>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</si>
  <si>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</si>
  <si>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</si>
  <si>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</si>
  <si>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</si>
  <si>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</si>
  <si>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</si>
  <si>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</si>
  <si>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</si>
  <si>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</si>
  <si>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</si>
  <si>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</si>
  <si>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</si>
  <si>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</si>
  <si>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</si>
  <si>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</si>
  <si>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</si>
  <si>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</si>
  <si>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</si>
  <si>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</si>
  <si>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</si>
  <si>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</si>
  <si>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</si>
  <si>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</si>
  <si>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</si>
  <si>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</si>
  <si>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</si>
  <si>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</si>
  <si>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</si>
  <si>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</si>
  <si>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</si>
  <si>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</si>
  <si>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</si>
  <si>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</si>
  <si>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</si>
  <si>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</si>
  <si>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</si>
  <si>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</si>
  <si>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</si>
  <si>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</si>
  <si>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</si>
  <si>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</si>
  <si>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</si>
  <si>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</si>
  <si>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</si>
  <si>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</si>
  <si>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</si>
  <si>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</si>
  <si>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</si>
  <si>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</si>
  <si>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</si>
  <si>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</si>
  <si>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</si>
  <si>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</si>
  <si>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</si>
  <si>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</si>
  <si>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</si>
  <si>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</si>
  <si>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</si>
  <si>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</si>
  <si>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</si>
  <si>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</si>
  <si>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</si>
  <si>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</si>
  <si>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</si>
  <si>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</si>
  <si>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</si>
  <si>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</si>
  <si>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</si>
  <si>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</si>
  <si>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</si>
  <si>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</si>
  <si>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</si>
  <si>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</si>
  <si>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</si>
  <si>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</si>
  <si>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</si>
  <si>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</si>
  <si>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</si>
  <si>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</si>
  <si>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</si>
  <si>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</si>
  <si>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</si>
  <si>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</si>
  <si>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</si>
  <si>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</si>
  <si>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</si>
  <si>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</si>
  <si>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</si>
  <si>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</si>
  <si>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</si>
  <si>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</si>
  <si>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</si>
  <si>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</si>
  <si>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</si>
  <si>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</si>
  <si>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</si>
  <si>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</si>
  <si>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</si>
  <si>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</si>
  <si>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</si>
  <si>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</si>
  <si>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</si>
  <si>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</si>
  <si>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</si>
  <si>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</si>
  <si>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</si>
  <si>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</si>
  <si>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</si>
  <si>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</si>
  <si>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</si>
  <si>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</si>
  <si>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</si>
  <si>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03209741</t>
  </si>
  <si>
    <t>HR</t>
  </si>
  <si>
    <t>080027531</t>
  </si>
  <si>
    <t>94818858923</t>
  </si>
  <si>
    <t>74780000O0R8ZVGJJO27</t>
  </si>
  <si>
    <t>1339</t>
  </si>
  <si>
    <t>MEDIKA d.d.</t>
  </si>
  <si>
    <t>ZAGREB</t>
  </si>
  <si>
    <t>CAPRAŠKA 1</t>
  </si>
  <si>
    <t>medika.uprava@medika.hr</t>
  </si>
  <si>
    <t>www.medika.hr</t>
  </si>
  <si>
    <t>KN</t>
  </si>
  <si>
    <t>RN</t>
  </si>
  <si>
    <t>INES BOSNAR ŠMITUC</t>
  </si>
  <si>
    <t>01/2412 551</t>
  </si>
  <si>
    <t>Submitter: Medika d.d.</t>
  </si>
  <si>
    <t>balance as at 31.12.2024</t>
  </si>
  <si>
    <t>for the period 01.01.2024 to 31.12.2024</t>
  </si>
  <si>
    <t xml:space="preserve">"FINANCIAL STATEMENT NOTES
(are compiled for quarterly reporting periods)
Issuer:  MEDIKA d.d.
OIB:   94818858923
Reporting period: 01.01.2024 - 31.12.2024
Notes to the financial statements for quarterly periods include:
a) an explanation of business events that are significant for understanding the changes in the statement of financial position and business results for the reporting quarter of the issuer compared to the last business year, ie publish information related to these events and update relevant information published in the last annual financial report ( paragraphs 15 to 15C IAS 34 - Financial Reporting for Periods during the Year).
Financial statements of Medika d.d. they have been prepared in accordance with International Financial Reporting Standards adopted by the European Union (IFRS). Financial statements of Medika d.d. they are made using the historical cost method, unless otherwise stated.
The preparation of financial statements in conformity with International Financial Reporting Standards as adopted by the European Union (IFRS) requires the use of certain critical accounting estimates.
On 31.12.2024, compared to the beginning of the year, Medika d.d. increased credit indebtedness by EUR 9.8 million.
These financial statements are temporary and as such have not been approved by the Supervisory Board. Furthermore, the financial statements are unaudited and should not serve as a basis for investment decisions for investors, but can possibly only serve as indicative information until the final published results, given that there may be deviations between the interim and final results.
b) information where access to the most recent annual financial statements is provided, in order to understand the information disclosed in the notes to the financial statements prepared for the reporting quarter.
The notes to the financial statements are attached to the audited annual financial statements of Medika d.d. The audited annual financial statements for 2023 are available on the website of Medika d.d. www.medika.hr, on the website of the Zagreb Stock Exchange d.d. and were submitted to the Official Register of Prescribed Information at the Croatian Financial Services Supervisory Agency.
The audited annual financial statements for 2024 will be available on the Medika d.d. website. www.medika.hr, on the website of the Zagreb Stock Exchange d.d. and submitted to the Official Register of Prescribed Information at the Croatian Financial Services Supervisory Agency by March 31, 2025.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were prepared on the basis of the same accounting policies, presentations and calculation methods as well as they were in the annual financial statements on 31 December 2023.
d) an explanation of the business results in the event that the issuer performs an activity of a seasonal nature (paragraphs 37 and 38 of IAS 34 - Financial Reporting for Periods during the Year).
Medika d.d. does not perform activities of a seasonal nature.
e) other disclosures prescribed by IAS 34 - Financial Reporting for periods during the year
Non-current intangible assets amount to EUR 9.0 million which is by 63.08% higher comparing to the beginning of the year due to down payment for a new leased premises. Non-current tangible assets amount to EUR 29.8 million which is an increase of EUR 1.4 million, or 4.78% compared to the beginning of the year due to realized investments.
Short-term and long-term receivables from customers, related companies and participating companies amount to EUR 290.3 million and recorded an increase of EUR 42.8 million or 17.31%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Medika d.d. during the reporting period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and loans (which are shown in the balance sheet) Medika d.d. issued guarantees from banks or debentures as collateral.
Liabilities from provisions for pensions are presented in the balance sheet in accordance with IAS-19.
4. the amount and nature of individual items of income or expenditure of exceptional size or occurrence.
Medika d.d. in the reporting period 01.01.-31.12.2024 has generated net sales revenues in the amount of EUR 800.3 million and are 10.55% higher compared to the same period of the previous year (in the period 01.01.-31.12.2023 amount to EUR 723.9 million).
5. amounts owed by the entrepreneur and maturing after more than five years, as well as the total debts of the entrepreneur covered by valuable insurance provided by the entrepreneur, with an indication of the type and form of insurance.
Medika d.d. has no debt over 5 years.
Long-term tangible assets with a net book value as of 31 December 2024 are pledged as collateral for the loan amounts to EUR 15.6 million.
6. average number of employees during the current period.
Average number of employees during the current period 01.01.-31.12.2024. amounts 585 employees (during the period 01.01.-31.12.2023. the average number of employees was 537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it shall state separately the total amount of net salaries and the amount of taxes, contributions from salaries and contributions to salaries.
Medika d.d. did not capitalize the cost of wages during the reporting period.
8. if deferred tax provisions, deferred tax balances at the end of the business year and movements of these balances during the business year are recognized in the balance sheet.
Deferred tax assets on 31.12.2024. amounted to EUR 103 thousand.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Ljekarne Prima Pharme which holds 49% stake in the associated company ZU Ljekarna Jagatić.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31.12.2024. is EUR 27.8 million and is divided into 30,194 shares. The nominal value of one share is EUR 920.
11. the existence of any certificates of participation, convertible debentures, guarantees, options or similar securities or rights, indicating their number and the rights they grant.
Medika d.d. has no certificates of participation, convertible debentures, guarantees, options or similar securities or rights.
12. name, registered office and legal form of each undertaking in which the undertaking has unlimited liability.
Medika d.d. has no stake in unlimited liability companies.
Not applicable.
13. the name and registered office of the undertaking which draws up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to the extent necessary to disclose such risks or rewards.
Medika d.d. has no material arrangements with companies that are not included in the financial statements as of 31 December 2024. 
17. the nature and financial impact of significant events that occurred after the balance sheet date and were not reflected in the income statement or balance sheet.
Medika d.d. has no significant events that occurred after the balance sheet date and were not reflected in the income statement or loss or balance sheet.
Regarding EU restriction measures, which refers to the consequences of exposure and the impact of the Russian invasion of Ukraine, Company declares that it does not have a direct business relationship with entities from Russia or Ukraine, nor is it otherwise directly exposed to those entities in its business.
Nevertheless, the Company's management estimates that an indirect impact on the Company's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Company monitors developments and assesses the impact on business, financial situation and cash flows.“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</si>
</sst>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39" fillId="0" borderId="0" xfId="4" applyFont="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3A10A491-58D2-4ACD-A9E9-D423E7A879A6}"/>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view="pageBreakPreview" zoomScaleNormal="100" zoomScaleSheetLayoutView="100" workbookViewId="0">
      <selection sqref="A1:C1"/>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22">
        <v>1</v>
      </c>
    </row>
    <row r="3" spans="1:14" x14ac:dyDescent="0.3">
      <c r="A3" s="63"/>
      <c r="B3" s="64"/>
      <c r="C3" s="64"/>
      <c r="D3" s="64"/>
      <c r="E3" s="64"/>
      <c r="F3" s="64"/>
      <c r="G3" s="64"/>
      <c r="H3" s="64"/>
      <c r="I3" s="64"/>
      <c r="J3" s="65"/>
      <c r="N3" s="122">
        <v>2</v>
      </c>
    </row>
    <row r="4" spans="1:14" ht="33.6" customHeight="1" x14ac:dyDescent="0.3">
      <c r="A4" s="128" t="s">
        <v>2</v>
      </c>
      <c r="B4" s="129"/>
      <c r="C4" s="129"/>
      <c r="D4" s="129"/>
      <c r="E4" s="130">
        <v>45292</v>
      </c>
      <c r="F4" s="131"/>
      <c r="G4" s="66" t="s">
        <v>3</v>
      </c>
      <c r="H4" s="130">
        <v>45657</v>
      </c>
      <c r="I4" s="131"/>
      <c r="J4" s="67"/>
      <c r="N4" s="122">
        <v>3</v>
      </c>
    </row>
    <row r="5" spans="1:14" s="68" customFormat="1" ht="10.199999999999999" customHeight="1" x14ac:dyDescent="0.3">
      <c r="A5" s="132"/>
      <c r="B5" s="133"/>
      <c r="C5" s="133"/>
      <c r="D5" s="133"/>
      <c r="E5" s="133"/>
      <c r="F5" s="133"/>
      <c r="G5" s="133"/>
      <c r="H5" s="133"/>
      <c r="I5" s="133"/>
      <c r="J5" s="134"/>
      <c r="N5" s="122">
        <v>4</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v>4</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498</v>
      </c>
      <c r="D11" s="138"/>
      <c r="E11" s="80"/>
      <c r="F11" s="146" t="s">
        <v>8</v>
      </c>
      <c r="G11" s="136"/>
      <c r="H11" s="147" t="s">
        <v>499</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500</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501</v>
      </c>
      <c r="D15" s="138"/>
      <c r="E15" s="155"/>
      <c r="F15" s="156"/>
      <c r="G15" s="86" t="s">
        <v>11</v>
      </c>
      <c r="H15" s="147" t="s">
        <v>502</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503</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504</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10000</v>
      </c>
      <c r="D21" s="148"/>
      <c r="E21" s="141"/>
      <c r="F21" s="141"/>
      <c r="G21" s="152" t="s">
        <v>505</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506</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507</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508</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595</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6" t="s">
        <v>509</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510</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3"/>
      <c r="B37" s="164"/>
      <c r="C37" s="164"/>
      <c r="D37" s="164"/>
      <c r="E37" s="163"/>
      <c r="F37" s="164"/>
      <c r="G37" s="164"/>
      <c r="H37" s="164"/>
      <c r="I37" s="165"/>
      <c r="J37" s="99"/>
    </row>
    <row r="38" spans="1:10" x14ac:dyDescent="0.3">
      <c r="A38" s="82"/>
      <c r="B38" s="83"/>
      <c r="C38" s="90"/>
      <c r="D38" s="166"/>
      <c r="E38" s="166"/>
      <c r="F38" s="166"/>
      <c r="G38" s="166"/>
      <c r="H38" s="166"/>
      <c r="I38" s="166"/>
      <c r="J38" s="85"/>
    </row>
    <row r="39" spans="1:10" x14ac:dyDescent="0.3">
      <c r="A39" s="163"/>
      <c r="B39" s="164"/>
      <c r="C39" s="164"/>
      <c r="D39" s="165"/>
      <c r="E39" s="163"/>
      <c r="F39" s="164"/>
      <c r="G39" s="164"/>
      <c r="H39" s="164"/>
      <c r="I39" s="165"/>
      <c r="J39" s="91"/>
    </row>
    <row r="40" spans="1:10" x14ac:dyDescent="0.3">
      <c r="A40" s="82"/>
      <c r="B40" s="83"/>
      <c r="C40" s="90"/>
      <c r="D40" s="100"/>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100"/>
      <c r="E42" s="166"/>
      <c r="F42" s="166"/>
      <c r="G42" s="166"/>
      <c r="H42" s="166"/>
      <c r="I42" s="84"/>
      <c r="J42" s="85"/>
    </row>
    <row r="43" spans="1:10" x14ac:dyDescent="0.3">
      <c r="A43" s="163"/>
      <c r="B43" s="164"/>
      <c r="C43" s="164"/>
      <c r="D43" s="165"/>
      <c r="E43" s="163"/>
      <c r="F43" s="164"/>
      <c r="G43" s="164"/>
      <c r="H43" s="164"/>
      <c r="I43" s="165"/>
      <c r="J43" s="91"/>
    </row>
    <row r="44" spans="1:10" x14ac:dyDescent="0.3">
      <c r="A44" s="101"/>
      <c r="B44" s="90"/>
      <c r="C44" s="167"/>
      <c r="D44" s="167"/>
      <c r="E44" s="141"/>
      <c r="F44" s="141"/>
      <c r="G44" s="167"/>
      <c r="H44" s="167"/>
      <c r="I44" s="167"/>
      <c r="J44" s="85"/>
    </row>
    <row r="45" spans="1:10" x14ac:dyDescent="0.3">
      <c r="A45" s="163"/>
      <c r="B45" s="164"/>
      <c r="C45" s="164"/>
      <c r="D45" s="165"/>
      <c r="E45" s="163"/>
      <c r="F45" s="164"/>
      <c r="G45" s="164"/>
      <c r="H45" s="164"/>
      <c r="I45" s="165"/>
      <c r="J45" s="91"/>
    </row>
    <row r="46" spans="1:10" x14ac:dyDescent="0.3">
      <c r="A46" s="101"/>
      <c r="B46" s="90"/>
      <c r="C46" s="90"/>
      <c r="D46" s="83"/>
      <c r="E46" s="168"/>
      <c r="F46" s="168"/>
      <c r="G46" s="167"/>
      <c r="H46" s="167"/>
      <c r="I46" s="83"/>
      <c r="J46" s="85"/>
    </row>
    <row r="47" spans="1:10" x14ac:dyDescent="0.3">
      <c r="A47" s="163"/>
      <c r="B47" s="164"/>
      <c r="C47" s="164"/>
      <c r="D47" s="165"/>
      <c r="E47" s="163"/>
      <c r="F47" s="164"/>
      <c r="G47" s="164"/>
      <c r="H47" s="164"/>
      <c r="I47" s="165"/>
      <c r="J47" s="91"/>
    </row>
    <row r="48" spans="1:10" x14ac:dyDescent="0.3">
      <c r="A48" s="101"/>
      <c r="B48" s="90"/>
      <c r="C48" s="90"/>
      <c r="D48" s="83"/>
      <c r="E48" s="141"/>
      <c r="F48" s="141"/>
      <c r="G48" s="167"/>
      <c r="H48" s="167"/>
      <c r="I48" s="83"/>
      <c r="J48" s="102" t="s">
        <v>30</v>
      </c>
    </row>
    <row r="49" spans="1:10" x14ac:dyDescent="0.3">
      <c r="A49" s="101"/>
      <c r="B49" s="90"/>
      <c r="C49" s="90"/>
      <c r="D49" s="83"/>
      <c r="E49" s="141"/>
      <c r="F49" s="141"/>
      <c r="G49" s="167"/>
      <c r="H49" s="167"/>
      <c r="I49" s="83"/>
      <c r="J49" s="102" t="s">
        <v>31</v>
      </c>
    </row>
    <row r="50" spans="1:10" ht="14.4" customHeight="1" x14ac:dyDescent="0.3">
      <c r="A50" s="135" t="s">
        <v>32</v>
      </c>
      <c r="B50" s="146"/>
      <c r="C50" s="147"/>
      <c r="D50" s="148"/>
      <c r="E50" s="173" t="s">
        <v>33</v>
      </c>
      <c r="F50" s="174"/>
      <c r="G50" s="152"/>
      <c r="H50" s="153"/>
      <c r="I50" s="153"/>
      <c r="J50" s="154"/>
    </row>
    <row r="51" spans="1:10" x14ac:dyDescent="0.3">
      <c r="A51" s="101"/>
      <c r="B51" s="90"/>
      <c r="C51" s="167"/>
      <c r="D51" s="167"/>
      <c r="E51" s="141"/>
      <c r="F51" s="141"/>
      <c r="G51" s="175" t="s">
        <v>34</v>
      </c>
      <c r="H51" s="175"/>
      <c r="I51" s="175"/>
      <c r="J51" s="74"/>
    </row>
    <row r="52" spans="1:10" ht="13.95" customHeight="1" x14ac:dyDescent="0.3">
      <c r="A52" s="135" t="s">
        <v>35</v>
      </c>
      <c r="B52" s="146"/>
      <c r="C52" s="152" t="s">
        <v>511</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69" t="s">
        <v>512</v>
      </c>
      <c r="D54" s="170"/>
      <c r="E54" s="171"/>
      <c r="F54" s="141"/>
      <c r="G54" s="141"/>
      <c r="H54" s="162"/>
      <c r="I54" s="162"/>
      <c r="J54" s="172"/>
    </row>
    <row r="55" spans="1:10" x14ac:dyDescent="0.3">
      <c r="A55" s="82"/>
      <c r="B55" s="83"/>
      <c r="C55" s="90"/>
      <c r="D55" s="83"/>
      <c r="E55" s="141"/>
      <c r="F55" s="141"/>
      <c r="G55" s="141"/>
      <c r="H55" s="141"/>
      <c r="I55" s="83"/>
      <c r="J55" s="85"/>
    </row>
    <row r="56" spans="1:10" ht="14.4" customHeight="1" x14ac:dyDescent="0.3">
      <c r="A56" s="135" t="s">
        <v>38</v>
      </c>
      <c r="B56" s="146"/>
      <c r="C56" s="176" t="s">
        <v>507</v>
      </c>
      <c r="D56" s="177"/>
      <c r="E56" s="177"/>
      <c r="F56" s="177"/>
      <c r="G56" s="177"/>
      <c r="H56" s="177"/>
      <c r="I56" s="177"/>
      <c r="J56" s="178"/>
    </row>
    <row r="57" spans="1:10" x14ac:dyDescent="0.3">
      <c r="A57" s="82"/>
      <c r="B57" s="83"/>
      <c r="C57" s="83"/>
      <c r="D57" s="83"/>
      <c r="E57" s="141"/>
      <c r="F57" s="141"/>
      <c r="G57" s="141"/>
      <c r="H57" s="141"/>
      <c r="I57" s="83"/>
      <c r="J57" s="85"/>
    </row>
    <row r="58" spans="1:10" x14ac:dyDescent="0.3">
      <c r="A58" s="135" t="s">
        <v>39</v>
      </c>
      <c r="B58" s="146"/>
      <c r="C58" s="176"/>
      <c r="D58" s="177"/>
      <c r="E58" s="177"/>
      <c r="F58" s="177"/>
      <c r="G58" s="177"/>
      <c r="H58" s="177"/>
      <c r="I58" s="177"/>
      <c r="J58" s="178"/>
    </row>
    <row r="59" spans="1:10" ht="14.4" customHeight="1" x14ac:dyDescent="0.3">
      <c r="A59" s="82"/>
      <c r="B59" s="83"/>
      <c r="C59" s="179" t="s">
        <v>40</v>
      </c>
      <c r="D59" s="179"/>
      <c r="E59" s="179"/>
      <c r="F59" s="179"/>
      <c r="G59" s="83"/>
      <c r="H59" s="83"/>
      <c r="I59" s="83"/>
      <c r="J59" s="85"/>
    </row>
    <row r="60" spans="1:10" x14ac:dyDescent="0.3">
      <c r="A60" s="135" t="s">
        <v>41</v>
      </c>
      <c r="B60" s="146"/>
      <c r="C60" s="176"/>
      <c r="D60" s="177"/>
      <c r="E60" s="177"/>
      <c r="F60" s="177"/>
      <c r="G60" s="177"/>
      <c r="H60" s="177"/>
      <c r="I60" s="177"/>
      <c r="J60" s="178"/>
    </row>
    <row r="61" spans="1:10" ht="14.4" customHeight="1" x14ac:dyDescent="0.3">
      <c r="A61" s="103"/>
      <c r="B61" s="104"/>
      <c r="C61" s="180" t="s">
        <v>42</v>
      </c>
      <c r="D61" s="180"/>
      <c r="E61" s="180"/>
      <c r="F61" s="180"/>
      <c r="G61" s="180"/>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2C3FB6C7-3C5A-43B2-85F5-2C650EAA1DE1}">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5" sqref="H1:I1048576"/>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514</v>
      </c>
      <c r="B2" s="187"/>
      <c r="C2" s="187"/>
      <c r="D2" s="187"/>
      <c r="E2" s="187"/>
      <c r="F2" s="187"/>
      <c r="G2" s="187"/>
      <c r="H2" s="187"/>
      <c r="I2" s="187"/>
    </row>
    <row r="3" spans="1:9" x14ac:dyDescent="0.25">
      <c r="A3" s="188" t="s">
        <v>497</v>
      </c>
      <c r="B3" s="188"/>
      <c r="C3" s="188"/>
      <c r="D3" s="188"/>
      <c r="E3" s="188"/>
      <c r="F3" s="188"/>
      <c r="G3" s="188"/>
      <c r="H3" s="188"/>
      <c r="I3" s="188"/>
    </row>
    <row r="4" spans="1:9" x14ac:dyDescent="0.25">
      <c r="A4" s="189" t="s">
        <v>513</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52788841</v>
      </c>
      <c r="I9" s="30">
        <f>I10+I17+I27+I38+I43</f>
        <v>55858516</v>
      </c>
    </row>
    <row r="10" spans="1:9" ht="12.75" customHeight="1" x14ac:dyDescent="0.25">
      <c r="A10" s="182" t="s">
        <v>50</v>
      </c>
      <c r="B10" s="182"/>
      <c r="C10" s="182"/>
      <c r="D10" s="182"/>
      <c r="E10" s="182"/>
      <c r="F10" s="182"/>
      <c r="G10" s="14">
        <v>3</v>
      </c>
      <c r="H10" s="30">
        <f>H11+H12+H13+H14+H15+H16</f>
        <v>5499782</v>
      </c>
      <c r="I10" s="30">
        <f>I11+I12+I13+I14+I15+I16</f>
        <v>8969210</v>
      </c>
    </row>
    <row r="11" spans="1:9" ht="12.75" customHeight="1" x14ac:dyDescent="0.25">
      <c r="A11" s="181" t="s">
        <v>495</v>
      </c>
      <c r="B11" s="181"/>
      <c r="C11" s="181"/>
      <c r="D11" s="181"/>
      <c r="E11" s="181"/>
      <c r="F11" s="181"/>
      <c r="G11" s="13">
        <v>4</v>
      </c>
      <c r="H11" s="29">
        <v>0</v>
      </c>
      <c r="I11" s="29">
        <v>0</v>
      </c>
    </row>
    <row r="12" spans="1:9" ht="22.95" customHeight="1" x14ac:dyDescent="0.25">
      <c r="A12" s="181" t="s">
        <v>494</v>
      </c>
      <c r="B12" s="181"/>
      <c r="C12" s="181"/>
      <c r="D12" s="181"/>
      <c r="E12" s="181"/>
      <c r="F12" s="181"/>
      <c r="G12" s="13">
        <v>5</v>
      </c>
      <c r="H12" s="29">
        <v>3884343</v>
      </c>
      <c r="I12" s="29">
        <v>3255245</v>
      </c>
    </row>
    <row r="13" spans="1:9" ht="12.75" customHeight="1" x14ac:dyDescent="0.25">
      <c r="A13" s="181" t="s">
        <v>51</v>
      </c>
      <c r="B13" s="181"/>
      <c r="C13" s="181"/>
      <c r="D13" s="181"/>
      <c r="E13" s="181"/>
      <c r="F13" s="181"/>
      <c r="G13" s="13">
        <v>6</v>
      </c>
      <c r="H13" s="29">
        <v>1583328</v>
      </c>
      <c r="I13" s="29">
        <v>1583328</v>
      </c>
    </row>
    <row r="14" spans="1:9" ht="12.75" customHeight="1" x14ac:dyDescent="0.25">
      <c r="A14" s="181" t="s">
        <v>52</v>
      </c>
      <c r="B14" s="181"/>
      <c r="C14" s="181"/>
      <c r="D14" s="181"/>
      <c r="E14" s="181"/>
      <c r="F14" s="181"/>
      <c r="G14" s="13">
        <v>7</v>
      </c>
      <c r="H14" s="29">
        <v>24898</v>
      </c>
      <c r="I14" s="29">
        <v>4086519</v>
      </c>
    </row>
    <row r="15" spans="1:9" ht="12.75" customHeight="1" x14ac:dyDescent="0.25">
      <c r="A15" s="181" t="s">
        <v>53</v>
      </c>
      <c r="B15" s="181"/>
      <c r="C15" s="181"/>
      <c r="D15" s="181"/>
      <c r="E15" s="181"/>
      <c r="F15" s="181"/>
      <c r="G15" s="13">
        <v>8</v>
      </c>
      <c r="H15" s="29">
        <v>7213</v>
      </c>
      <c r="I15" s="29">
        <v>44118</v>
      </c>
    </row>
    <row r="16" spans="1:9" ht="12.75" customHeight="1" x14ac:dyDescent="0.25">
      <c r="A16" s="181" t="s">
        <v>54</v>
      </c>
      <c r="B16" s="181"/>
      <c r="C16" s="181"/>
      <c r="D16" s="181"/>
      <c r="E16" s="181"/>
      <c r="F16" s="181"/>
      <c r="G16" s="13">
        <v>9</v>
      </c>
      <c r="H16" s="29">
        <v>0</v>
      </c>
      <c r="I16" s="29">
        <v>0</v>
      </c>
    </row>
    <row r="17" spans="1:9" ht="12.75" customHeight="1" x14ac:dyDescent="0.25">
      <c r="A17" s="182" t="s">
        <v>55</v>
      </c>
      <c r="B17" s="182"/>
      <c r="C17" s="182"/>
      <c r="D17" s="182"/>
      <c r="E17" s="182"/>
      <c r="F17" s="182"/>
      <c r="G17" s="14">
        <v>10</v>
      </c>
      <c r="H17" s="30">
        <f>H18+H19+H20+H21+H22+H23+H24+H25+H26</f>
        <v>28462858</v>
      </c>
      <c r="I17" s="30">
        <f>I18+I19+I20+I21+I22+I23+I24+I25+I26</f>
        <v>29824515</v>
      </c>
    </row>
    <row r="18" spans="1:9" ht="12.75" customHeight="1" x14ac:dyDescent="0.25">
      <c r="A18" s="181" t="s">
        <v>56</v>
      </c>
      <c r="B18" s="181"/>
      <c r="C18" s="181"/>
      <c r="D18" s="181"/>
      <c r="E18" s="181"/>
      <c r="F18" s="181"/>
      <c r="G18" s="13">
        <v>11</v>
      </c>
      <c r="H18" s="29">
        <v>3106546</v>
      </c>
      <c r="I18" s="29">
        <v>3106546</v>
      </c>
    </row>
    <row r="19" spans="1:9" ht="12.75" customHeight="1" x14ac:dyDescent="0.25">
      <c r="A19" s="181" t="s">
        <v>57</v>
      </c>
      <c r="B19" s="181"/>
      <c r="C19" s="181"/>
      <c r="D19" s="181"/>
      <c r="E19" s="181"/>
      <c r="F19" s="181"/>
      <c r="G19" s="13">
        <v>12</v>
      </c>
      <c r="H19" s="29">
        <v>13173592</v>
      </c>
      <c r="I19" s="29">
        <v>12658376</v>
      </c>
    </row>
    <row r="20" spans="1:9" ht="12.75" customHeight="1" x14ac:dyDescent="0.25">
      <c r="A20" s="181" t="s">
        <v>58</v>
      </c>
      <c r="B20" s="181"/>
      <c r="C20" s="181"/>
      <c r="D20" s="181"/>
      <c r="E20" s="181"/>
      <c r="F20" s="181"/>
      <c r="G20" s="13">
        <v>13</v>
      </c>
      <c r="H20" s="29">
        <v>3289370</v>
      </c>
      <c r="I20" s="29">
        <v>3774307</v>
      </c>
    </row>
    <row r="21" spans="1:9" ht="12.75" customHeight="1" x14ac:dyDescent="0.25">
      <c r="A21" s="181" t="s">
        <v>59</v>
      </c>
      <c r="B21" s="181"/>
      <c r="C21" s="181"/>
      <c r="D21" s="181"/>
      <c r="E21" s="181"/>
      <c r="F21" s="181"/>
      <c r="G21" s="13">
        <v>14</v>
      </c>
      <c r="H21" s="29">
        <v>1212326</v>
      </c>
      <c r="I21" s="29">
        <v>1790114</v>
      </c>
    </row>
    <row r="22" spans="1:9" ht="12.75" customHeight="1" x14ac:dyDescent="0.25">
      <c r="A22" s="181" t="s">
        <v>60</v>
      </c>
      <c r="B22" s="181"/>
      <c r="C22" s="181"/>
      <c r="D22" s="181"/>
      <c r="E22" s="181"/>
      <c r="F22" s="181"/>
      <c r="G22" s="13">
        <v>15</v>
      </c>
      <c r="H22" s="29">
        <v>0</v>
      </c>
      <c r="I22" s="29">
        <v>0</v>
      </c>
    </row>
    <row r="23" spans="1:9" ht="12.75" customHeight="1" x14ac:dyDescent="0.25">
      <c r="A23" s="181" t="s">
        <v>61</v>
      </c>
      <c r="B23" s="181"/>
      <c r="C23" s="181"/>
      <c r="D23" s="181"/>
      <c r="E23" s="181"/>
      <c r="F23" s="181"/>
      <c r="G23" s="13">
        <v>16</v>
      </c>
      <c r="H23" s="29">
        <v>108916</v>
      </c>
      <c r="I23" s="29">
        <v>605123</v>
      </c>
    </row>
    <row r="24" spans="1:9" ht="12.75" customHeight="1" x14ac:dyDescent="0.25">
      <c r="A24" s="181" t="s">
        <v>62</v>
      </c>
      <c r="B24" s="181"/>
      <c r="C24" s="181"/>
      <c r="D24" s="181"/>
      <c r="E24" s="181"/>
      <c r="F24" s="181"/>
      <c r="G24" s="13">
        <v>17</v>
      </c>
      <c r="H24" s="29">
        <v>6330796</v>
      </c>
      <c r="I24" s="29">
        <v>6714576</v>
      </c>
    </row>
    <row r="25" spans="1:9" ht="12.75" customHeight="1" x14ac:dyDescent="0.25">
      <c r="A25" s="181" t="s">
        <v>63</v>
      </c>
      <c r="B25" s="181"/>
      <c r="C25" s="181"/>
      <c r="D25" s="181"/>
      <c r="E25" s="181"/>
      <c r="F25" s="181"/>
      <c r="G25" s="13">
        <v>18</v>
      </c>
      <c r="H25" s="29">
        <v>108875</v>
      </c>
      <c r="I25" s="29">
        <v>107747</v>
      </c>
    </row>
    <row r="26" spans="1:9" ht="12.75" customHeight="1" x14ac:dyDescent="0.25">
      <c r="A26" s="181" t="s">
        <v>64</v>
      </c>
      <c r="B26" s="181"/>
      <c r="C26" s="181"/>
      <c r="D26" s="181"/>
      <c r="E26" s="181"/>
      <c r="F26" s="181"/>
      <c r="G26" s="13">
        <v>19</v>
      </c>
      <c r="H26" s="29">
        <v>1132437</v>
      </c>
      <c r="I26" s="29">
        <v>1067726</v>
      </c>
    </row>
    <row r="27" spans="1:9" ht="12.75" customHeight="1" x14ac:dyDescent="0.25">
      <c r="A27" s="182" t="s">
        <v>65</v>
      </c>
      <c r="B27" s="182"/>
      <c r="C27" s="182"/>
      <c r="D27" s="182"/>
      <c r="E27" s="182"/>
      <c r="F27" s="182"/>
      <c r="G27" s="14">
        <v>20</v>
      </c>
      <c r="H27" s="30">
        <f>SUM(H28:H37)</f>
        <v>14042576</v>
      </c>
      <c r="I27" s="30">
        <f>SUM(I28:I37)</f>
        <v>11787820</v>
      </c>
    </row>
    <row r="28" spans="1:9" ht="12.75" customHeight="1" x14ac:dyDescent="0.25">
      <c r="A28" s="181" t="s">
        <v>66</v>
      </c>
      <c r="B28" s="181"/>
      <c r="C28" s="181"/>
      <c r="D28" s="181"/>
      <c r="E28" s="181"/>
      <c r="F28" s="181"/>
      <c r="G28" s="13">
        <v>21</v>
      </c>
      <c r="H28" s="29">
        <v>13298736</v>
      </c>
      <c r="I28" s="29">
        <v>10617825</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743840</v>
      </c>
      <c r="I35" s="29">
        <v>1169995</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4708179</v>
      </c>
      <c r="I38" s="30">
        <f>I39+I40+I41+I42</f>
        <v>5173834</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4708179</v>
      </c>
      <c r="I41" s="29">
        <v>5173834</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75446</v>
      </c>
      <c r="I43" s="29">
        <v>103137</v>
      </c>
    </row>
    <row r="44" spans="1:9" ht="12.75" customHeight="1" x14ac:dyDescent="0.25">
      <c r="A44" s="183" t="s">
        <v>82</v>
      </c>
      <c r="B44" s="183"/>
      <c r="C44" s="183"/>
      <c r="D44" s="183"/>
      <c r="E44" s="183"/>
      <c r="F44" s="183"/>
      <c r="G44" s="14">
        <v>37</v>
      </c>
      <c r="H44" s="30">
        <f>H45+H53+H60+H70</f>
        <v>358144699</v>
      </c>
      <c r="I44" s="30">
        <f>I45+I53+I60+I70</f>
        <v>381143769</v>
      </c>
    </row>
    <row r="45" spans="1:9" ht="12.75" customHeight="1" x14ac:dyDescent="0.25">
      <c r="A45" s="182" t="s">
        <v>83</v>
      </c>
      <c r="B45" s="182"/>
      <c r="C45" s="182"/>
      <c r="D45" s="182"/>
      <c r="E45" s="182"/>
      <c r="F45" s="182"/>
      <c r="G45" s="14">
        <v>38</v>
      </c>
      <c r="H45" s="30">
        <f>SUM(H46:H52)</f>
        <v>72476544</v>
      </c>
      <c r="I45" s="30">
        <f>SUM(I46:I52)</f>
        <v>85494562</v>
      </c>
    </row>
    <row r="46" spans="1:9" ht="12.75" customHeight="1" x14ac:dyDescent="0.25">
      <c r="A46" s="181" t="s">
        <v>84</v>
      </c>
      <c r="B46" s="181"/>
      <c r="C46" s="181"/>
      <c r="D46" s="181"/>
      <c r="E46" s="181"/>
      <c r="F46" s="181"/>
      <c r="G46" s="13">
        <v>39</v>
      </c>
      <c r="H46" s="29">
        <v>25948</v>
      </c>
      <c r="I46" s="29">
        <v>22212</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69911071</v>
      </c>
      <c r="I49" s="29">
        <v>84294979</v>
      </c>
    </row>
    <row r="50" spans="1:9" ht="12.75" customHeight="1" x14ac:dyDescent="0.25">
      <c r="A50" s="181" t="s">
        <v>88</v>
      </c>
      <c r="B50" s="181"/>
      <c r="C50" s="181"/>
      <c r="D50" s="181"/>
      <c r="E50" s="181"/>
      <c r="F50" s="181"/>
      <c r="G50" s="13">
        <v>43</v>
      </c>
      <c r="H50" s="29">
        <v>2539525</v>
      </c>
      <c r="I50" s="29">
        <v>1177371</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244168751</v>
      </c>
      <c r="I53" s="30">
        <f>SUM(I54:I59)</f>
        <v>285659735</v>
      </c>
    </row>
    <row r="54" spans="1:9" ht="12.75" customHeight="1" x14ac:dyDescent="0.25">
      <c r="A54" s="181" t="s">
        <v>92</v>
      </c>
      <c r="B54" s="181"/>
      <c r="C54" s="181"/>
      <c r="D54" s="181"/>
      <c r="E54" s="181"/>
      <c r="F54" s="181"/>
      <c r="G54" s="13">
        <v>47</v>
      </c>
      <c r="H54" s="29">
        <v>19580839</v>
      </c>
      <c r="I54" s="29">
        <v>17748254</v>
      </c>
    </row>
    <row r="55" spans="1:9" ht="23.4" customHeight="1" x14ac:dyDescent="0.25">
      <c r="A55" s="181" t="s">
        <v>93</v>
      </c>
      <c r="B55" s="181"/>
      <c r="C55" s="181"/>
      <c r="D55" s="181"/>
      <c r="E55" s="181"/>
      <c r="F55" s="181"/>
      <c r="G55" s="13">
        <v>48</v>
      </c>
      <c r="H55" s="29">
        <v>3987461</v>
      </c>
      <c r="I55" s="29">
        <v>4708676</v>
      </c>
    </row>
    <row r="56" spans="1:9" ht="12.75" customHeight="1" x14ac:dyDescent="0.25">
      <c r="A56" s="181" t="s">
        <v>94</v>
      </c>
      <c r="B56" s="181"/>
      <c r="C56" s="181"/>
      <c r="D56" s="181"/>
      <c r="E56" s="181"/>
      <c r="F56" s="181"/>
      <c r="G56" s="13">
        <v>49</v>
      </c>
      <c r="H56" s="29">
        <v>219175486</v>
      </c>
      <c r="I56" s="29">
        <v>262663831</v>
      </c>
    </row>
    <row r="57" spans="1:9" ht="12.75" customHeight="1" x14ac:dyDescent="0.25">
      <c r="A57" s="181" t="s">
        <v>95</v>
      </c>
      <c r="B57" s="181"/>
      <c r="C57" s="181"/>
      <c r="D57" s="181"/>
      <c r="E57" s="181"/>
      <c r="F57" s="181"/>
      <c r="G57" s="13">
        <v>50</v>
      </c>
      <c r="H57" s="29">
        <v>433</v>
      </c>
      <c r="I57" s="29">
        <v>892</v>
      </c>
    </row>
    <row r="58" spans="1:9" ht="12.75" customHeight="1" x14ac:dyDescent="0.25">
      <c r="A58" s="181" t="s">
        <v>96</v>
      </c>
      <c r="B58" s="181"/>
      <c r="C58" s="181"/>
      <c r="D58" s="181"/>
      <c r="E58" s="181"/>
      <c r="F58" s="181"/>
      <c r="G58" s="13">
        <v>51</v>
      </c>
      <c r="H58" s="29">
        <v>877098</v>
      </c>
      <c r="I58" s="29">
        <v>121627</v>
      </c>
    </row>
    <row r="59" spans="1:9" ht="12.75" customHeight="1" x14ac:dyDescent="0.25">
      <c r="A59" s="181" t="s">
        <v>97</v>
      </c>
      <c r="B59" s="181"/>
      <c r="C59" s="181"/>
      <c r="D59" s="181"/>
      <c r="E59" s="181"/>
      <c r="F59" s="181"/>
      <c r="G59" s="13">
        <v>52</v>
      </c>
      <c r="H59" s="29">
        <v>547434</v>
      </c>
      <c r="I59" s="29">
        <v>416455</v>
      </c>
    </row>
    <row r="60" spans="1:9" ht="12.75" customHeight="1" x14ac:dyDescent="0.25">
      <c r="A60" s="182" t="s">
        <v>98</v>
      </c>
      <c r="B60" s="182"/>
      <c r="C60" s="182"/>
      <c r="D60" s="182"/>
      <c r="E60" s="182"/>
      <c r="F60" s="182"/>
      <c r="G60" s="14">
        <v>53</v>
      </c>
      <c r="H60" s="30">
        <f>SUM(H61:H69)</f>
        <v>32475734</v>
      </c>
      <c r="I60" s="30">
        <f>SUM(I61:I69)</f>
        <v>375199</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0</v>
      </c>
      <c r="I63" s="29">
        <v>0</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32475734</v>
      </c>
      <c r="I68" s="29">
        <v>375199</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9023670</v>
      </c>
      <c r="I70" s="29">
        <v>9614273</v>
      </c>
    </row>
    <row r="71" spans="1:9" ht="12.75" customHeight="1" x14ac:dyDescent="0.25">
      <c r="A71" s="197" t="s">
        <v>109</v>
      </c>
      <c r="B71" s="197"/>
      <c r="C71" s="197"/>
      <c r="D71" s="197"/>
      <c r="E71" s="197"/>
      <c r="F71" s="197"/>
      <c r="G71" s="13">
        <v>64</v>
      </c>
      <c r="H71" s="29">
        <v>90971</v>
      </c>
      <c r="I71" s="29">
        <v>126674</v>
      </c>
    </row>
    <row r="72" spans="1:9" ht="12.75" customHeight="1" x14ac:dyDescent="0.25">
      <c r="A72" s="183" t="s">
        <v>110</v>
      </c>
      <c r="B72" s="183"/>
      <c r="C72" s="183"/>
      <c r="D72" s="183"/>
      <c r="E72" s="183"/>
      <c r="F72" s="183"/>
      <c r="G72" s="14">
        <v>65</v>
      </c>
      <c r="H72" s="30">
        <f>H8+H9+H44+H71</f>
        <v>411024511</v>
      </c>
      <c r="I72" s="30">
        <f>I8+I9+I44+I71</f>
        <v>437128959</v>
      </c>
    </row>
    <row r="73" spans="1:9" ht="12.75" customHeight="1" x14ac:dyDescent="0.25">
      <c r="A73" s="197" t="s">
        <v>111</v>
      </c>
      <c r="B73" s="197"/>
      <c r="C73" s="197"/>
      <c r="D73" s="197"/>
      <c r="E73" s="197"/>
      <c r="F73" s="197"/>
      <c r="G73" s="13">
        <v>66</v>
      </c>
      <c r="H73" s="29">
        <v>18290002</v>
      </c>
      <c r="I73" s="29">
        <v>17986717</v>
      </c>
    </row>
    <row r="74" spans="1:9" x14ac:dyDescent="0.25">
      <c r="A74" s="199" t="s">
        <v>112</v>
      </c>
      <c r="B74" s="200"/>
      <c r="C74" s="200"/>
      <c r="D74" s="200"/>
      <c r="E74" s="200"/>
      <c r="F74" s="200"/>
      <c r="G74" s="200"/>
      <c r="H74" s="200"/>
      <c r="I74" s="200"/>
    </row>
    <row r="75" spans="1:9" ht="24.75" customHeight="1" x14ac:dyDescent="0.25">
      <c r="A75" s="183" t="s">
        <v>496</v>
      </c>
      <c r="B75" s="183"/>
      <c r="C75" s="183"/>
      <c r="D75" s="183"/>
      <c r="E75" s="183"/>
      <c r="F75" s="183"/>
      <c r="G75" s="14">
        <v>67</v>
      </c>
      <c r="H75" s="30">
        <f>H76+H77+H78+H84+H85+H91+H94+H97</f>
        <v>85370126</v>
      </c>
      <c r="I75" s="30">
        <f>I76+I77+I78+I84+I85+I91+I94+I97</f>
        <v>95257771</v>
      </c>
    </row>
    <row r="76" spans="1:9" ht="12.75" customHeight="1" x14ac:dyDescent="0.25">
      <c r="A76" s="181" t="s">
        <v>113</v>
      </c>
      <c r="B76" s="181"/>
      <c r="C76" s="181"/>
      <c r="D76" s="181"/>
      <c r="E76" s="181"/>
      <c r="F76" s="181"/>
      <c r="G76" s="13">
        <v>68</v>
      </c>
      <c r="H76" s="29">
        <v>27778480</v>
      </c>
      <c r="I76" s="29">
        <v>27778480</v>
      </c>
    </row>
    <row r="77" spans="1:9" ht="12.75" customHeight="1" x14ac:dyDescent="0.25">
      <c r="A77" s="181" t="s">
        <v>114</v>
      </c>
      <c r="B77" s="181"/>
      <c r="C77" s="181"/>
      <c r="D77" s="181"/>
      <c r="E77" s="181"/>
      <c r="F77" s="181"/>
      <c r="G77" s="13">
        <v>69</v>
      </c>
      <c r="H77" s="29">
        <v>-282844</v>
      </c>
      <c r="I77" s="29">
        <v>-282844</v>
      </c>
    </row>
    <row r="78" spans="1:9" ht="12.75" customHeight="1" x14ac:dyDescent="0.25">
      <c r="A78" s="182" t="s">
        <v>115</v>
      </c>
      <c r="B78" s="182"/>
      <c r="C78" s="182"/>
      <c r="D78" s="182"/>
      <c r="E78" s="182"/>
      <c r="F78" s="182"/>
      <c r="G78" s="14">
        <v>70</v>
      </c>
      <c r="H78" s="30">
        <f>SUM(H79:H83)</f>
        <v>11067694</v>
      </c>
      <c r="I78" s="30">
        <f>SUM(I79:I83)</f>
        <v>11067694</v>
      </c>
    </row>
    <row r="79" spans="1:9" ht="12.75" customHeight="1" x14ac:dyDescent="0.25">
      <c r="A79" s="181" t="s">
        <v>116</v>
      </c>
      <c r="B79" s="181"/>
      <c r="C79" s="181"/>
      <c r="D79" s="181"/>
      <c r="E79" s="181"/>
      <c r="F79" s="181"/>
      <c r="G79" s="13">
        <v>71</v>
      </c>
      <c r="H79" s="29">
        <v>2461810</v>
      </c>
      <c r="I79" s="29">
        <v>2461810</v>
      </c>
    </row>
    <row r="80" spans="1:9" ht="12.75" customHeight="1" x14ac:dyDescent="0.25">
      <c r="A80" s="181" t="s">
        <v>117</v>
      </c>
      <c r="B80" s="181"/>
      <c r="C80" s="181"/>
      <c r="D80" s="181"/>
      <c r="E80" s="181"/>
      <c r="F80" s="181"/>
      <c r="G80" s="13">
        <v>72</v>
      </c>
      <c r="H80" s="29">
        <v>6478463</v>
      </c>
      <c r="I80" s="29">
        <v>6478463</v>
      </c>
    </row>
    <row r="81" spans="1:9" ht="12.75" customHeight="1" x14ac:dyDescent="0.25">
      <c r="A81" s="181" t="s">
        <v>118</v>
      </c>
      <c r="B81" s="181"/>
      <c r="C81" s="181"/>
      <c r="D81" s="181"/>
      <c r="E81" s="181"/>
      <c r="F81" s="181"/>
      <c r="G81" s="13">
        <v>73</v>
      </c>
      <c r="H81" s="29">
        <v>-2081712</v>
      </c>
      <c r="I81" s="29">
        <v>-2081712</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4209133</v>
      </c>
      <c r="I83" s="29">
        <v>4209133</v>
      </c>
    </row>
    <row r="84" spans="1:9" ht="12.75" customHeight="1" x14ac:dyDescent="0.25">
      <c r="A84" s="198" t="s">
        <v>121</v>
      </c>
      <c r="B84" s="198"/>
      <c r="C84" s="198"/>
      <c r="D84" s="198"/>
      <c r="E84" s="198"/>
      <c r="F84" s="198"/>
      <c r="G84" s="107">
        <v>76</v>
      </c>
      <c r="H84" s="108">
        <v>0</v>
      </c>
      <c r="I84" s="108">
        <v>0</v>
      </c>
    </row>
    <row r="85" spans="1:9" ht="12.75" customHeight="1" x14ac:dyDescent="0.25">
      <c r="A85" s="182" t="s">
        <v>389</v>
      </c>
      <c r="B85" s="182"/>
      <c r="C85" s="182"/>
      <c r="D85" s="182"/>
      <c r="E85" s="182"/>
      <c r="F85" s="182"/>
      <c r="G85" s="14">
        <v>77</v>
      </c>
      <c r="H85" s="30">
        <f>H86+H87+H88+H89+H90</f>
        <v>0</v>
      </c>
      <c r="I85" s="30">
        <f>I86+I87+I88+I89+I90</f>
        <v>0</v>
      </c>
    </row>
    <row r="86" spans="1:9" ht="25.5" customHeight="1" x14ac:dyDescent="0.25">
      <c r="A86" s="181" t="s">
        <v>390</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391</v>
      </c>
      <c r="B89" s="181"/>
      <c r="C89" s="181"/>
      <c r="D89" s="181"/>
      <c r="E89" s="181"/>
      <c r="F89" s="181"/>
      <c r="G89" s="13">
        <v>81</v>
      </c>
      <c r="H89" s="29">
        <v>0</v>
      </c>
      <c r="I89" s="29">
        <v>0</v>
      </c>
    </row>
    <row r="90" spans="1:9" ht="25.5" customHeight="1" x14ac:dyDescent="0.25">
      <c r="A90" s="181" t="s">
        <v>392</v>
      </c>
      <c r="B90" s="181"/>
      <c r="C90" s="181"/>
      <c r="D90" s="181"/>
      <c r="E90" s="181"/>
      <c r="F90" s="181"/>
      <c r="G90" s="13">
        <v>82</v>
      </c>
      <c r="H90" s="29">
        <v>0</v>
      </c>
      <c r="I90" s="29">
        <v>0</v>
      </c>
    </row>
    <row r="91" spans="1:9" ht="24" customHeight="1" x14ac:dyDescent="0.25">
      <c r="A91" s="182" t="s">
        <v>393</v>
      </c>
      <c r="B91" s="182"/>
      <c r="C91" s="182"/>
      <c r="D91" s="182"/>
      <c r="E91" s="182"/>
      <c r="F91" s="182"/>
      <c r="G91" s="14">
        <v>83</v>
      </c>
      <c r="H91" s="30">
        <f>H92-H93</f>
        <v>31837764</v>
      </c>
      <c r="I91" s="30">
        <f>I92-I93</f>
        <v>41439674</v>
      </c>
    </row>
    <row r="92" spans="1:9" ht="12.75" customHeight="1" x14ac:dyDescent="0.25">
      <c r="A92" s="181" t="s">
        <v>124</v>
      </c>
      <c r="B92" s="181"/>
      <c r="C92" s="181"/>
      <c r="D92" s="181"/>
      <c r="E92" s="181"/>
      <c r="F92" s="181"/>
      <c r="G92" s="13">
        <v>84</v>
      </c>
      <c r="H92" s="29">
        <v>31837764</v>
      </c>
      <c r="I92" s="29">
        <v>41439674</v>
      </c>
    </row>
    <row r="93" spans="1:9" ht="12.75" customHeight="1" x14ac:dyDescent="0.25">
      <c r="A93" s="181" t="s">
        <v>125</v>
      </c>
      <c r="B93" s="181"/>
      <c r="C93" s="181"/>
      <c r="D93" s="181"/>
      <c r="E93" s="181"/>
      <c r="F93" s="181"/>
      <c r="G93" s="13">
        <v>85</v>
      </c>
      <c r="H93" s="29">
        <v>0</v>
      </c>
      <c r="I93" s="29">
        <v>0</v>
      </c>
    </row>
    <row r="94" spans="1:9" ht="12.75" customHeight="1" x14ac:dyDescent="0.25">
      <c r="A94" s="182" t="s">
        <v>394</v>
      </c>
      <c r="B94" s="182"/>
      <c r="C94" s="182"/>
      <c r="D94" s="182"/>
      <c r="E94" s="182"/>
      <c r="F94" s="182"/>
      <c r="G94" s="14">
        <v>86</v>
      </c>
      <c r="H94" s="30">
        <f>H95-H96</f>
        <v>14969032</v>
      </c>
      <c r="I94" s="30">
        <f>I95-I96</f>
        <v>15254767</v>
      </c>
    </row>
    <row r="95" spans="1:9" ht="12.75" customHeight="1" x14ac:dyDescent="0.25">
      <c r="A95" s="181" t="s">
        <v>126</v>
      </c>
      <c r="B95" s="181"/>
      <c r="C95" s="181"/>
      <c r="D95" s="181"/>
      <c r="E95" s="181"/>
      <c r="F95" s="181"/>
      <c r="G95" s="13">
        <v>87</v>
      </c>
      <c r="H95" s="29">
        <v>14969032</v>
      </c>
      <c r="I95" s="29">
        <v>15254767</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395</v>
      </c>
      <c r="B98" s="183"/>
      <c r="C98" s="183"/>
      <c r="D98" s="183"/>
      <c r="E98" s="183"/>
      <c r="F98" s="183"/>
      <c r="G98" s="14">
        <v>90</v>
      </c>
      <c r="H98" s="30">
        <f>SUM(H99:H104)</f>
        <v>97623</v>
      </c>
      <c r="I98" s="30">
        <f>SUM(I99:I104)</f>
        <v>105774</v>
      </c>
    </row>
    <row r="99" spans="1:9" ht="31.95" customHeight="1" x14ac:dyDescent="0.25">
      <c r="A99" s="181" t="s">
        <v>129</v>
      </c>
      <c r="B99" s="181"/>
      <c r="C99" s="181"/>
      <c r="D99" s="181"/>
      <c r="E99" s="181"/>
      <c r="F99" s="181"/>
      <c r="G99" s="13">
        <v>91</v>
      </c>
      <c r="H99" s="29">
        <v>97623</v>
      </c>
      <c r="I99" s="29">
        <v>105774</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396</v>
      </c>
      <c r="B105" s="183"/>
      <c r="C105" s="183"/>
      <c r="D105" s="183"/>
      <c r="E105" s="183"/>
      <c r="F105" s="183"/>
      <c r="G105" s="14">
        <v>97</v>
      </c>
      <c r="H105" s="30">
        <f>SUM(H106:H116)</f>
        <v>5884885</v>
      </c>
      <c r="I105" s="30">
        <f>SUM(I106:I116)</f>
        <v>5346536</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531002</v>
      </c>
      <c r="I111" s="29">
        <v>186133</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4244112</v>
      </c>
      <c r="I113" s="29">
        <v>4238199</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1109771</v>
      </c>
      <c r="I115" s="29">
        <v>922204</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397</v>
      </c>
      <c r="B117" s="183"/>
      <c r="C117" s="183"/>
      <c r="D117" s="183"/>
      <c r="E117" s="183"/>
      <c r="F117" s="183"/>
      <c r="G117" s="14">
        <v>109</v>
      </c>
      <c r="H117" s="30">
        <f>SUM(H118:H131)</f>
        <v>319563371</v>
      </c>
      <c r="I117" s="30">
        <f>SUM(I118:I131)</f>
        <v>335468508</v>
      </c>
    </row>
    <row r="118" spans="1:9" ht="12.75" customHeight="1" x14ac:dyDescent="0.25">
      <c r="A118" s="181" t="s">
        <v>146</v>
      </c>
      <c r="B118" s="181"/>
      <c r="C118" s="181"/>
      <c r="D118" s="181"/>
      <c r="E118" s="181"/>
      <c r="F118" s="181"/>
      <c r="G118" s="13">
        <v>110</v>
      </c>
      <c r="H118" s="29">
        <v>18180</v>
      </c>
      <c r="I118" s="29">
        <v>0</v>
      </c>
    </row>
    <row r="119" spans="1:9" ht="22.2" customHeight="1" x14ac:dyDescent="0.25">
      <c r="A119" s="181" t="s">
        <v>147</v>
      </c>
      <c r="B119" s="181"/>
      <c r="C119" s="181"/>
      <c r="D119" s="181"/>
      <c r="E119" s="181"/>
      <c r="F119" s="181"/>
      <c r="G119" s="13">
        <v>111</v>
      </c>
      <c r="H119" s="29">
        <v>2880000</v>
      </c>
      <c r="I119" s="29">
        <v>0</v>
      </c>
    </row>
    <row r="120" spans="1:9" ht="12.75" customHeight="1" x14ac:dyDescent="0.25">
      <c r="A120" s="181" t="s">
        <v>148</v>
      </c>
      <c r="B120" s="181"/>
      <c r="C120" s="181"/>
      <c r="D120" s="181"/>
      <c r="E120" s="181"/>
      <c r="F120" s="181"/>
      <c r="G120" s="13">
        <v>112</v>
      </c>
      <c r="H120" s="29">
        <v>19991198</v>
      </c>
      <c r="I120" s="29">
        <v>23930735</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32328</v>
      </c>
      <c r="I122" s="29">
        <v>0</v>
      </c>
    </row>
    <row r="123" spans="1:9" ht="12.75" customHeight="1" x14ac:dyDescent="0.25">
      <c r="A123" s="181" t="s">
        <v>151</v>
      </c>
      <c r="B123" s="181"/>
      <c r="C123" s="181"/>
      <c r="D123" s="181"/>
      <c r="E123" s="181"/>
      <c r="F123" s="181"/>
      <c r="G123" s="13">
        <v>115</v>
      </c>
      <c r="H123" s="29">
        <v>22782916</v>
      </c>
      <c r="I123" s="29">
        <v>35344597</v>
      </c>
    </row>
    <row r="124" spans="1:9" ht="12.75" customHeight="1" x14ac:dyDescent="0.25">
      <c r="A124" s="181" t="s">
        <v>152</v>
      </c>
      <c r="B124" s="181"/>
      <c r="C124" s="181"/>
      <c r="D124" s="181"/>
      <c r="E124" s="181"/>
      <c r="F124" s="181"/>
      <c r="G124" s="13">
        <v>116</v>
      </c>
      <c r="H124" s="29">
        <v>334508</v>
      </c>
      <c r="I124" s="29">
        <v>392230</v>
      </c>
    </row>
    <row r="125" spans="1:9" ht="12.75" customHeight="1" x14ac:dyDescent="0.25">
      <c r="A125" s="181" t="s">
        <v>153</v>
      </c>
      <c r="B125" s="181"/>
      <c r="C125" s="181"/>
      <c r="D125" s="181"/>
      <c r="E125" s="181"/>
      <c r="F125" s="181"/>
      <c r="G125" s="13">
        <v>117</v>
      </c>
      <c r="H125" s="29">
        <v>267209383</v>
      </c>
      <c r="I125" s="29">
        <v>269763392</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1541191</v>
      </c>
      <c r="I127" s="29">
        <v>1302642</v>
      </c>
    </row>
    <row r="128" spans="1:9" x14ac:dyDescent="0.25">
      <c r="A128" s="181" t="s">
        <v>156</v>
      </c>
      <c r="B128" s="181"/>
      <c r="C128" s="181"/>
      <c r="D128" s="181"/>
      <c r="E128" s="181"/>
      <c r="F128" s="181"/>
      <c r="G128" s="13">
        <v>120</v>
      </c>
      <c r="H128" s="29">
        <v>4160692</v>
      </c>
      <c r="I128" s="29">
        <v>3910233</v>
      </c>
    </row>
    <row r="129" spans="1:9" x14ac:dyDescent="0.25">
      <c r="A129" s="181" t="s">
        <v>157</v>
      </c>
      <c r="B129" s="181"/>
      <c r="C129" s="181"/>
      <c r="D129" s="181"/>
      <c r="E129" s="181"/>
      <c r="F129" s="181"/>
      <c r="G129" s="13">
        <v>121</v>
      </c>
      <c r="H129" s="29">
        <v>5289</v>
      </c>
      <c r="I129" s="29">
        <v>5076</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607686</v>
      </c>
      <c r="I131" s="29">
        <v>819603</v>
      </c>
    </row>
    <row r="132" spans="1:9" ht="22.2" customHeight="1" x14ac:dyDescent="0.25">
      <c r="A132" s="197" t="s">
        <v>160</v>
      </c>
      <c r="B132" s="197"/>
      <c r="C132" s="197"/>
      <c r="D132" s="197"/>
      <c r="E132" s="197"/>
      <c r="F132" s="197"/>
      <c r="G132" s="13">
        <v>124</v>
      </c>
      <c r="H132" s="29">
        <v>108506</v>
      </c>
      <c r="I132" s="29">
        <v>950370</v>
      </c>
    </row>
    <row r="133" spans="1:9" x14ac:dyDescent="0.25">
      <c r="A133" s="183" t="s">
        <v>398</v>
      </c>
      <c r="B133" s="183"/>
      <c r="C133" s="183"/>
      <c r="D133" s="183"/>
      <c r="E133" s="183"/>
      <c r="F133" s="183"/>
      <c r="G133" s="14">
        <v>125</v>
      </c>
      <c r="H133" s="30">
        <f>H75+H98+H105+H117+H132</f>
        <v>411024511</v>
      </c>
      <c r="I133" s="30">
        <f>I75+I98+I105+I117+I132</f>
        <v>437128959</v>
      </c>
    </row>
    <row r="134" spans="1:9" x14ac:dyDescent="0.25">
      <c r="A134" s="197" t="s">
        <v>161</v>
      </c>
      <c r="B134" s="197"/>
      <c r="C134" s="197"/>
      <c r="D134" s="197"/>
      <c r="E134" s="197"/>
      <c r="F134" s="197"/>
      <c r="G134" s="13">
        <v>126</v>
      </c>
      <c r="H134" s="29">
        <v>18290002</v>
      </c>
      <c r="I134" s="29">
        <v>17986717</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30" sqref="A30:F30"/>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515</v>
      </c>
      <c r="B2" s="187"/>
      <c r="C2" s="187"/>
      <c r="D2" s="187"/>
      <c r="E2" s="187"/>
      <c r="F2" s="187"/>
      <c r="G2" s="187"/>
      <c r="H2" s="187"/>
      <c r="I2" s="187"/>
      <c r="J2" s="110"/>
      <c r="K2" s="110"/>
    </row>
    <row r="3" spans="1:11" x14ac:dyDescent="0.25">
      <c r="A3" s="208" t="s">
        <v>497</v>
      </c>
      <c r="B3" s="209"/>
      <c r="C3" s="209"/>
      <c r="D3" s="209"/>
      <c r="E3" s="209"/>
      <c r="F3" s="209"/>
      <c r="G3" s="209"/>
      <c r="H3" s="209"/>
      <c r="I3" s="209"/>
      <c r="J3" s="210"/>
      <c r="K3" s="210"/>
    </row>
    <row r="4" spans="1:11" x14ac:dyDescent="0.25">
      <c r="A4" s="211" t="s">
        <v>513</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399</v>
      </c>
      <c r="B8" s="218"/>
      <c r="C8" s="218"/>
      <c r="D8" s="218"/>
      <c r="E8" s="218"/>
      <c r="F8" s="218"/>
      <c r="G8" s="14">
        <v>1</v>
      </c>
      <c r="H8" s="111">
        <f>SUM(H9:H13)</f>
        <v>728049484</v>
      </c>
      <c r="I8" s="111">
        <f>SUM(I9:I13)</f>
        <v>186989903</v>
      </c>
      <c r="J8" s="111">
        <f>SUM(J9:J13)</f>
        <v>805850817</v>
      </c>
      <c r="K8" s="111">
        <f>SUM(K9:K13)</f>
        <v>206842447</v>
      </c>
    </row>
    <row r="9" spans="1:11" x14ac:dyDescent="0.25">
      <c r="A9" s="181" t="s">
        <v>171</v>
      </c>
      <c r="B9" s="181"/>
      <c r="C9" s="181"/>
      <c r="D9" s="181"/>
      <c r="E9" s="181"/>
      <c r="F9" s="181"/>
      <c r="G9" s="13">
        <v>2</v>
      </c>
      <c r="H9" s="29">
        <v>56272104</v>
      </c>
      <c r="I9" s="29">
        <v>14006647</v>
      </c>
      <c r="J9" s="29">
        <v>62093553</v>
      </c>
      <c r="K9" s="29">
        <v>14876775</v>
      </c>
    </row>
    <row r="10" spans="1:11" x14ac:dyDescent="0.25">
      <c r="A10" s="181" t="s">
        <v>172</v>
      </c>
      <c r="B10" s="181"/>
      <c r="C10" s="181"/>
      <c r="D10" s="181"/>
      <c r="E10" s="181"/>
      <c r="F10" s="181"/>
      <c r="G10" s="13">
        <v>3</v>
      </c>
      <c r="H10" s="29">
        <v>667634839</v>
      </c>
      <c r="I10" s="29">
        <v>171645432</v>
      </c>
      <c r="J10" s="29">
        <v>738206980</v>
      </c>
      <c r="K10" s="29">
        <v>189950799</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78129</v>
      </c>
      <c r="I12" s="29">
        <v>18509</v>
      </c>
      <c r="J12" s="29">
        <v>73100</v>
      </c>
      <c r="K12" s="29">
        <v>17173</v>
      </c>
    </row>
    <row r="13" spans="1:11" x14ac:dyDescent="0.25">
      <c r="A13" s="181" t="s">
        <v>175</v>
      </c>
      <c r="B13" s="181"/>
      <c r="C13" s="181"/>
      <c r="D13" s="181"/>
      <c r="E13" s="181"/>
      <c r="F13" s="181"/>
      <c r="G13" s="13">
        <v>6</v>
      </c>
      <c r="H13" s="29">
        <v>4064412</v>
      </c>
      <c r="I13" s="29">
        <v>1319315</v>
      </c>
      <c r="J13" s="29">
        <v>5477184</v>
      </c>
      <c r="K13" s="29">
        <v>1997700</v>
      </c>
    </row>
    <row r="14" spans="1:11" ht="22.2" customHeight="1" x14ac:dyDescent="0.25">
      <c r="A14" s="217" t="s">
        <v>400</v>
      </c>
      <c r="B14" s="218"/>
      <c r="C14" s="218"/>
      <c r="D14" s="218"/>
      <c r="E14" s="218"/>
      <c r="F14" s="218"/>
      <c r="G14" s="14">
        <v>7</v>
      </c>
      <c r="H14" s="111">
        <f>H15+H16+H20+H24+H25+H26+H29+H36</f>
        <v>710277251</v>
      </c>
      <c r="I14" s="111">
        <f>I15+I16+I20+I24+I25+I26+I29+I36</f>
        <v>182162060</v>
      </c>
      <c r="J14" s="111">
        <f>J15+J16+J20+J24+J25+J26+J29+J36</f>
        <v>788380970</v>
      </c>
      <c r="K14" s="111">
        <f>K15+K16+K20+K24+K25+K26+K29+K36</f>
        <v>202101344</v>
      </c>
    </row>
    <row r="15" spans="1:11" x14ac:dyDescent="0.25">
      <c r="A15" s="181" t="s">
        <v>176</v>
      </c>
      <c r="B15" s="181"/>
      <c r="C15" s="181"/>
      <c r="D15" s="181"/>
      <c r="E15" s="181"/>
      <c r="F15" s="181"/>
      <c r="G15" s="13">
        <v>8</v>
      </c>
      <c r="H15" s="29">
        <v>0</v>
      </c>
      <c r="I15" s="29">
        <v>0</v>
      </c>
      <c r="J15" s="29">
        <v>0</v>
      </c>
      <c r="K15" s="29">
        <v>0</v>
      </c>
    </row>
    <row r="16" spans="1:11" x14ac:dyDescent="0.25">
      <c r="A16" s="182" t="s">
        <v>401</v>
      </c>
      <c r="B16" s="182"/>
      <c r="C16" s="182"/>
      <c r="D16" s="182"/>
      <c r="E16" s="182"/>
      <c r="F16" s="182"/>
      <c r="G16" s="14">
        <v>9</v>
      </c>
      <c r="H16" s="111">
        <f>SUM(H17:H19)</f>
        <v>691703088</v>
      </c>
      <c r="I16" s="111">
        <f>SUM(I17:I19)</f>
        <v>176379096</v>
      </c>
      <c r="J16" s="111">
        <f>SUM(J17:J19)</f>
        <v>767319137</v>
      </c>
      <c r="K16" s="111">
        <f>SUM(K17:K19)</f>
        <v>197845628</v>
      </c>
    </row>
    <row r="17" spans="1:11" x14ac:dyDescent="0.25">
      <c r="A17" s="223" t="s">
        <v>177</v>
      </c>
      <c r="B17" s="223"/>
      <c r="C17" s="223"/>
      <c r="D17" s="223"/>
      <c r="E17" s="223"/>
      <c r="F17" s="223"/>
      <c r="G17" s="13">
        <v>10</v>
      </c>
      <c r="H17" s="29">
        <v>1680313</v>
      </c>
      <c r="I17" s="29">
        <v>488192</v>
      </c>
      <c r="J17" s="29">
        <v>1866153</v>
      </c>
      <c r="K17" s="29">
        <v>474499</v>
      </c>
    </row>
    <row r="18" spans="1:11" x14ac:dyDescent="0.25">
      <c r="A18" s="223" t="s">
        <v>178</v>
      </c>
      <c r="B18" s="223"/>
      <c r="C18" s="223"/>
      <c r="D18" s="223"/>
      <c r="E18" s="223"/>
      <c r="F18" s="223"/>
      <c r="G18" s="13">
        <v>11</v>
      </c>
      <c r="H18" s="29">
        <v>686180804</v>
      </c>
      <c r="I18" s="29">
        <v>174811190</v>
      </c>
      <c r="J18" s="29">
        <v>760930867</v>
      </c>
      <c r="K18" s="29">
        <v>196063622</v>
      </c>
    </row>
    <row r="19" spans="1:11" x14ac:dyDescent="0.25">
      <c r="A19" s="223" t="s">
        <v>179</v>
      </c>
      <c r="B19" s="223"/>
      <c r="C19" s="223"/>
      <c r="D19" s="223"/>
      <c r="E19" s="223"/>
      <c r="F19" s="223"/>
      <c r="G19" s="13">
        <v>12</v>
      </c>
      <c r="H19" s="29">
        <v>3841971</v>
      </c>
      <c r="I19" s="29">
        <v>1079714</v>
      </c>
      <c r="J19" s="29">
        <v>4522117</v>
      </c>
      <c r="K19" s="29">
        <v>1307507</v>
      </c>
    </row>
    <row r="20" spans="1:11" x14ac:dyDescent="0.25">
      <c r="A20" s="182" t="s">
        <v>402</v>
      </c>
      <c r="B20" s="182"/>
      <c r="C20" s="182"/>
      <c r="D20" s="182"/>
      <c r="E20" s="182"/>
      <c r="F20" s="182"/>
      <c r="G20" s="14">
        <v>13</v>
      </c>
      <c r="H20" s="111">
        <f>SUM(H21:H23)</f>
        <v>10021933</v>
      </c>
      <c r="I20" s="111">
        <f>SUM(I21:I23)</f>
        <v>2660098</v>
      </c>
      <c r="J20" s="111">
        <f>SUM(J21:J23)</f>
        <v>11973906</v>
      </c>
      <c r="K20" s="111">
        <f>SUM(K21:K23)</f>
        <v>3137838</v>
      </c>
    </row>
    <row r="21" spans="1:11" x14ac:dyDescent="0.25">
      <c r="A21" s="223" t="s">
        <v>180</v>
      </c>
      <c r="B21" s="223"/>
      <c r="C21" s="223"/>
      <c r="D21" s="223"/>
      <c r="E21" s="223"/>
      <c r="F21" s="223"/>
      <c r="G21" s="13">
        <v>14</v>
      </c>
      <c r="H21" s="29">
        <v>6271638</v>
      </c>
      <c r="I21" s="29">
        <v>1678300</v>
      </c>
      <c r="J21" s="29">
        <v>7510657</v>
      </c>
      <c r="K21" s="29">
        <v>1981404</v>
      </c>
    </row>
    <row r="22" spans="1:11" x14ac:dyDescent="0.25">
      <c r="A22" s="223" t="s">
        <v>181</v>
      </c>
      <c r="B22" s="223"/>
      <c r="C22" s="223"/>
      <c r="D22" s="223"/>
      <c r="E22" s="223"/>
      <c r="F22" s="223"/>
      <c r="G22" s="13">
        <v>15</v>
      </c>
      <c r="H22" s="29">
        <v>2450243</v>
      </c>
      <c r="I22" s="29">
        <v>639523</v>
      </c>
      <c r="J22" s="29">
        <v>2908390</v>
      </c>
      <c r="K22" s="29">
        <v>750496</v>
      </c>
    </row>
    <row r="23" spans="1:11" x14ac:dyDescent="0.25">
      <c r="A23" s="223" t="s">
        <v>182</v>
      </c>
      <c r="B23" s="223"/>
      <c r="C23" s="223"/>
      <c r="D23" s="223"/>
      <c r="E23" s="223"/>
      <c r="F23" s="223"/>
      <c r="G23" s="13">
        <v>16</v>
      </c>
      <c r="H23" s="29">
        <v>1300052</v>
      </c>
      <c r="I23" s="29">
        <v>342275</v>
      </c>
      <c r="J23" s="29">
        <v>1554859</v>
      </c>
      <c r="K23" s="29">
        <v>405938</v>
      </c>
    </row>
    <row r="24" spans="1:11" x14ac:dyDescent="0.25">
      <c r="A24" s="181" t="s">
        <v>183</v>
      </c>
      <c r="B24" s="181"/>
      <c r="C24" s="181"/>
      <c r="D24" s="181"/>
      <c r="E24" s="181"/>
      <c r="F24" s="181"/>
      <c r="G24" s="13">
        <v>17</v>
      </c>
      <c r="H24" s="29">
        <v>2736145</v>
      </c>
      <c r="I24" s="29">
        <v>736737</v>
      </c>
      <c r="J24" s="29">
        <v>3126489</v>
      </c>
      <c r="K24" s="29">
        <v>822653</v>
      </c>
    </row>
    <row r="25" spans="1:11" x14ac:dyDescent="0.25">
      <c r="A25" s="181" t="s">
        <v>184</v>
      </c>
      <c r="B25" s="181"/>
      <c r="C25" s="181"/>
      <c r="D25" s="181"/>
      <c r="E25" s="181"/>
      <c r="F25" s="181"/>
      <c r="G25" s="13">
        <v>18</v>
      </c>
      <c r="H25" s="29">
        <v>5774751</v>
      </c>
      <c r="I25" s="29">
        <v>2562148</v>
      </c>
      <c r="J25" s="29">
        <v>5988052</v>
      </c>
      <c r="K25" s="29">
        <v>509850</v>
      </c>
    </row>
    <row r="26" spans="1:11" x14ac:dyDescent="0.25">
      <c r="A26" s="182" t="s">
        <v>403</v>
      </c>
      <c r="B26" s="182"/>
      <c r="C26" s="182"/>
      <c r="D26" s="182"/>
      <c r="E26" s="182"/>
      <c r="F26" s="182"/>
      <c r="G26" s="14">
        <v>19</v>
      </c>
      <c r="H26" s="111">
        <f>H27+H28</f>
        <v>107141</v>
      </c>
      <c r="I26" s="111">
        <f>I27+I28</f>
        <v>-110212</v>
      </c>
      <c r="J26" s="111">
        <f>J27+J28</f>
        <v>155402</v>
      </c>
      <c r="K26" s="111">
        <f>K27+K28</f>
        <v>-32609</v>
      </c>
    </row>
    <row r="27" spans="1:11" x14ac:dyDescent="0.25">
      <c r="A27" s="223" t="s">
        <v>185</v>
      </c>
      <c r="B27" s="223"/>
      <c r="C27" s="223"/>
      <c r="D27" s="223"/>
      <c r="E27" s="223"/>
      <c r="F27" s="223"/>
      <c r="G27" s="13">
        <v>20</v>
      </c>
      <c r="H27" s="29">
        <v>0</v>
      </c>
      <c r="I27" s="29">
        <v>0</v>
      </c>
      <c r="J27" s="29">
        <v>0</v>
      </c>
      <c r="K27" s="29">
        <v>0</v>
      </c>
    </row>
    <row r="28" spans="1:11" x14ac:dyDescent="0.25">
      <c r="A28" s="223" t="s">
        <v>186</v>
      </c>
      <c r="B28" s="223"/>
      <c r="C28" s="223"/>
      <c r="D28" s="223"/>
      <c r="E28" s="223"/>
      <c r="F28" s="223"/>
      <c r="G28" s="13">
        <v>21</v>
      </c>
      <c r="H28" s="29">
        <v>107141</v>
      </c>
      <c r="I28" s="29">
        <v>-110212</v>
      </c>
      <c r="J28" s="29">
        <v>155402</v>
      </c>
      <c r="K28" s="29">
        <v>-32609</v>
      </c>
    </row>
    <row r="29" spans="1:11" x14ac:dyDescent="0.25">
      <c r="A29" s="182" t="s">
        <v>404</v>
      </c>
      <c r="B29" s="182"/>
      <c r="C29" s="182"/>
      <c r="D29" s="182"/>
      <c r="E29" s="182"/>
      <c r="F29" s="182"/>
      <c r="G29" s="14">
        <v>22</v>
      </c>
      <c r="H29" s="111">
        <f>SUM(H30:H35)</f>
        <v>-65807</v>
      </c>
      <c r="I29" s="111">
        <f>SUM(I30:I35)</f>
        <v>-65807</v>
      </c>
      <c r="J29" s="111">
        <f>SUM(J30:J35)</f>
        <v>-182016</v>
      </c>
      <c r="K29" s="111">
        <f>SUM(K30:K35)</f>
        <v>-182016</v>
      </c>
    </row>
    <row r="30" spans="1:11" x14ac:dyDescent="0.25">
      <c r="A30" s="223" t="s">
        <v>187</v>
      </c>
      <c r="B30" s="223"/>
      <c r="C30" s="223"/>
      <c r="D30" s="223"/>
      <c r="E30" s="223"/>
      <c r="F30" s="223"/>
      <c r="G30" s="13">
        <v>23</v>
      </c>
      <c r="H30" s="29">
        <v>6382</v>
      </c>
      <c r="I30" s="29">
        <v>6382</v>
      </c>
      <c r="J30" s="29">
        <v>-182186</v>
      </c>
      <c r="K30" s="29">
        <v>-182186</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1230</v>
      </c>
      <c r="I32" s="29">
        <v>1230</v>
      </c>
      <c r="J32" s="29">
        <v>170</v>
      </c>
      <c r="K32" s="29">
        <v>170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-73419</v>
      </c>
      <c r="I35" s="29">
        <v>-73419</v>
      </c>
      <c r="J35" s="29">
        <v>0</v>
      </c>
      <c r="K35" s="29">
        <v>0</v>
      </c>
    </row>
    <row r="36" spans="1:11" x14ac:dyDescent="0.25">
      <c r="A36" s="181" t="s">
        <v>193</v>
      </c>
      <c r="B36" s="181"/>
      <c r="C36" s="181"/>
      <c r="D36" s="181"/>
      <c r="E36" s="181"/>
      <c r="F36" s="181"/>
      <c r="G36" s="13">
        <v>29</v>
      </c>
      <c r="H36" s="29">
        <v>0</v>
      </c>
      <c r="I36" s="29">
        <v>0</v>
      </c>
      <c r="J36" s="29">
        <v>0</v>
      </c>
      <c r="K36" s="29">
        <v>0</v>
      </c>
    </row>
    <row r="37" spans="1:11" x14ac:dyDescent="0.25">
      <c r="A37" s="217" t="s">
        <v>405</v>
      </c>
      <c r="B37" s="218"/>
      <c r="C37" s="218"/>
      <c r="D37" s="218"/>
      <c r="E37" s="218"/>
      <c r="F37" s="218"/>
      <c r="G37" s="14">
        <v>30</v>
      </c>
      <c r="H37" s="111">
        <f>SUM(H38:H47)</f>
        <v>2276285</v>
      </c>
      <c r="I37" s="111">
        <f>SUM(I38:I47)</f>
        <v>503901</v>
      </c>
      <c r="J37" s="111">
        <f>SUM(J38:J47)</f>
        <v>3137799</v>
      </c>
      <c r="K37" s="111">
        <f>SUM(K38:K47)</f>
        <v>824025</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114</v>
      </c>
      <c r="I41" s="29">
        <v>0</v>
      </c>
      <c r="J41" s="29">
        <v>0</v>
      </c>
      <c r="K41" s="29">
        <v>0</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2276171</v>
      </c>
      <c r="I44" s="29">
        <v>503901</v>
      </c>
      <c r="J44" s="29">
        <v>2999160</v>
      </c>
      <c r="K44" s="29">
        <v>685386</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138639</v>
      </c>
      <c r="K47" s="29">
        <v>138639</v>
      </c>
    </row>
    <row r="48" spans="1:11" x14ac:dyDescent="0.25">
      <c r="A48" s="217" t="s">
        <v>406</v>
      </c>
      <c r="B48" s="218"/>
      <c r="C48" s="218"/>
      <c r="D48" s="218"/>
      <c r="E48" s="218"/>
      <c r="F48" s="218"/>
      <c r="G48" s="14">
        <v>41</v>
      </c>
      <c r="H48" s="111">
        <f>SUM(H49:H55)</f>
        <v>1632839</v>
      </c>
      <c r="I48" s="111">
        <f>SUM(I49:I55)</f>
        <v>525041</v>
      </c>
      <c r="J48" s="111">
        <f>SUM(J49:J55)</f>
        <v>1875363</v>
      </c>
      <c r="K48" s="111">
        <f>SUM(K49:K55)</f>
        <v>551004</v>
      </c>
    </row>
    <row r="49" spans="1:11" ht="25.2" customHeight="1" x14ac:dyDescent="0.25">
      <c r="A49" s="181" t="s">
        <v>204</v>
      </c>
      <c r="B49" s="181"/>
      <c r="C49" s="181"/>
      <c r="D49" s="181"/>
      <c r="E49" s="181"/>
      <c r="F49" s="181"/>
      <c r="G49" s="13">
        <v>42</v>
      </c>
      <c r="H49" s="29">
        <v>18180</v>
      </c>
      <c r="I49" s="29">
        <v>17423</v>
      </c>
      <c r="J49" s="29">
        <v>82939</v>
      </c>
      <c r="K49" s="29">
        <v>15344</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1614659</v>
      </c>
      <c r="I51" s="29">
        <v>507618</v>
      </c>
      <c r="J51" s="29">
        <v>1792424</v>
      </c>
      <c r="K51" s="29">
        <v>535660</v>
      </c>
    </row>
    <row r="52" spans="1:11" x14ac:dyDescent="0.25">
      <c r="A52" s="219" t="s">
        <v>207</v>
      </c>
      <c r="B52" s="219"/>
      <c r="C52" s="219"/>
      <c r="D52" s="219"/>
      <c r="E52" s="219"/>
      <c r="F52" s="219"/>
      <c r="G52" s="13">
        <v>45</v>
      </c>
      <c r="H52" s="29">
        <v>0</v>
      </c>
      <c r="I52" s="29">
        <v>0</v>
      </c>
      <c r="J52" s="29">
        <v>0</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407</v>
      </c>
      <c r="B60" s="218"/>
      <c r="C60" s="218"/>
      <c r="D60" s="218"/>
      <c r="E60" s="218"/>
      <c r="F60" s="218"/>
      <c r="G60" s="14">
        <v>53</v>
      </c>
      <c r="H60" s="111">
        <f>H8+H37+H56+H57</f>
        <v>730325769</v>
      </c>
      <c r="I60" s="111">
        <f t="shared" ref="I60:K60" si="0">I8+I37+I56+I57</f>
        <v>187493804</v>
      </c>
      <c r="J60" s="111">
        <f t="shared" si="0"/>
        <v>808988616</v>
      </c>
      <c r="K60" s="111">
        <f t="shared" si="0"/>
        <v>207666472</v>
      </c>
    </row>
    <row r="61" spans="1:11" x14ac:dyDescent="0.25">
      <c r="A61" s="217" t="s">
        <v>408</v>
      </c>
      <c r="B61" s="218"/>
      <c r="C61" s="218"/>
      <c r="D61" s="218"/>
      <c r="E61" s="218"/>
      <c r="F61" s="218"/>
      <c r="G61" s="14">
        <v>54</v>
      </c>
      <c r="H61" s="111">
        <f>H14+H48+H58+H59</f>
        <v>711910090</v>
      </c>
      <c r="I61" s="111">
        <f t="shared" ref="I61:K61" si="1">I14+I48+I58+I59</f>
        <v>182687101</v>
      </c>
      <c r="J61" s="111">
        <f t="shared" si="1"/>
        <v>790256333</v>
      </c>
      <c r="K61" s="111">
        <f t="shared" si="1"/>
        <v>202652348</v>
      </c>
    </row>
    <row r="62" spans="1:11" x14ac:dyDescent="0.25">
      <c r="A62" s="217" t="s">
        <v>409</v>
      </c>
      <c r="B62" s="218"/>
      <c r="C62" s="218"/>
      <c r="D62" s="218"/>
      <c r="E62" s="218"/>
      <c r="F62" s="218"/>
      <c r="G62" s="14">
        <v>55</v>
      </c>
      <c r="H62" s="111">
        <f>H60-H61</f>
        <v>18415679</v>
      </c>
      <c r="I62" s="111">
        <f t="shared" ref="I62:K62" si="2">I60-I61</f>
        <v>4806703</v>
      </c>
      <c r="J62" s="111">
        <f t="shared" si="2"/>
        <v>18732283</v>
      </c>
      <c r="K62" s="111">
        <f t="shared" si="2"/>
        <v>5014124</v>
      </c>
    </row>
    <row r="63" spans="1:11" x14ac:dyDescent="0.25">
      <c r="A63" s="204" t="s">
        <v>411</v>
      </c>
      <c r="B63" s="204"/>
      <c r="C63" s="204"/>
      <c r="D63" s="204"/>
      <c r="E63" s="204"/>
      <c r="F63" s="204"/>
      <c r="G63" s="14">
        <v>56</v>
      </c>
      <c r="H63" s="111">
        <f>+IF((H60-H61)&gt;0,(H60-H61),0)</f>
        <v>18415679</v>
      </c>
      <c r="I63" s="111">
        <f t="shared" ref="I63:K63" si="3">+IF((I60-I61)&gt;0,(I60-I61),0)</f>
        <v>4806703</v>
      </c>
      <c r="J63" s="111">
        <f t="shared" si="3"/>
        <v>18732283</v>
      </c>
      <c r="K63" s="111">
        <f t="shared" si="3"/>
        <v>5014124</v>
      </c>
    </row>
    <row r="64" spans="1:11" x14ac:dyDescent="0.25">
      <c r="A64" s="204" t="s">
        <v>410</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5">
      <c r="A65" s="220" t="s">
        <v>215</v>
      </c>
      <c r="B65" s="220"/>
      <c r="C65" s="220"/>
      <c r="D65" s="220"/>
      <c r="E65" s="220"/>
      <c r="F65" s="220"/>
      <c r="G65" s="13">
        <v>58</v>
      </c>
      <c r="H65" s="29">
        <v>3446647</v>
      </c>
      <c r="I65" s="29">
        <v>890881</v>
      </c>
      <c r="J65" s="29">
        <v>3477516</v>
      </c>
      <c r="K65" s="29">
        <v>909476</v>
      </c>
    </row>
    <row r="66" spans="1:11" x14ac:dyDescent="0.25">
      <c r="A66" s="217" t="s">
        <v>412</v>
      </c>
      <c r="B66" s="218"/>
      <c r="C66" s="218"/>
      <c r="D66" s="218"/>
      <c r="E66" s="218"/>
      <c r="F66" s="218"/>
      <c r="G66" s="14">
        <v>59</v>
      </c>
      <c r="H66" s="111">
        <f>H62-H65</f>
        <v>14969032</v>
      </c>
      <c r="I66" s="111">
        <f t="shared" ref="I66:K66" si="5">I62-I65</f>
        <v>3915822</v>
      </c>
      <c r="J66" s="111">
        <f t="shared" si="5"/>
        <v>15254767</v>
      </c>
      <c r="K66" s="111">
        <f t="shared" si="5"/>
        <v>4104648</v>
      </c>
    </row>
    <row r="67" spans="1:11" x14ac:dyDescent="0.25">
      <c r="A67" s="204" t="s">
        <v>413</v>
      </c>
      <c r="B67" s="204"/>
      <c r="C67" s="204"/>
      <c r="D67" s="204"/>
      <c r="E67" s="204"/>
      <c r="F67" s="204"/>
      <c r="G67" s="14">
        <v>60</v>
      </c>
      <c r="H67" s="111">
        <f>+IF((H62-H65)&gt;0,(H62-H65),0)</f>
        <v>14969032</v>
      </c>
      <c r="I67" s="111">
        <f t="shared" ref="I67:K67" si="6">+IF((I62-I65)&gt;0,(I62-I65),0)</f>
        <v>3915822</v>
      </c>
      <c r="J67" s="111">
        <f t="shared" si="6"/>
        <v>15254767</v>
      </c>
      <c r="K67" s="111">
        <f t="shared" si="6"/>
        <v>4104648</v>
      </c>
    </row>
    <row r="68" spans="1:11" x14ac:dyDescent="0.25">
      <c r="A68" s="204" t="s">
        <v>414</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5">
      <c r="A69" s="199" t="s">
        <v>216</v>
      </c>
      <c r="B69" s="199"/>
      <c r="C69" s="199"/>
      <c r="D69" s="199"/>
      <c r="E69" s="199"/>
      <c r="F69" s="199"/>
      <c r="G69" s="214"/>
      <c r="H69" s="214"/>
      <c r="I69" s="214"/>
      <c r="J69" s="215"/>
      <c r="K69" s="215"/>
    </row>
    <row r="70" spans="1:11" ht="22.2" customHeight="1" x14ac:dyDescent="0.25">
      <c r="A70" s="217" t="s">
        <v>415</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416</v>
      </c>
      <c r="B74" s="204"/>
      <c r="C74" s="204"/>
      <c r="D74" s="204"/>
      <c r="E74" s="204"/>
      <c r="F74" s="204"/>
      <c r="G74" s="14">
        <v>66</v>
      </c>
      <c r="H74" s="112">
        <v>0</v>
      </c>
      <c r="I74" s="112">
        <v>0</v>
      </c>
      <c r="J74" s="112">
        <v>0</v>
      </c>
      <c r="K74" s="112">
        <v>0</v>
      </c>
    </row>
    <row r="75" spans="1:11" x14ac:dyDescent="0.25">
      <c r="A75" s="204" t="s">
        <v>417</v>
      </c>
      <c r="B75" s="204"/>
      <c r="C75" s="204"/>
      <c r="D75" s="204"/>
      <c r="E75" s="204"/>
      <c r="F75" s="204"/>
      <c r="G75" s="14">
        <v>67</v>
      </c>
      <c r="H75" s="112">
        <v>0</v>
      </c>
      <c r="I75" s="112">
        <v>0</v>
      </c>
      <c r="J75" s="112">
        <v>0</v>
      </c>
      <c r="K75" s="112">
        <v>0</v>
      </c>
    </row>
    <row r="76" spans="1:11" x14ac:dyDescent="0.25">
      <c r="A76" s="199" t="s">
        <v>220</v>
      </c>
      <c r="B76" s="199"/>
      <c r="C76" s="199"/>
      <c r="D76" s="199"/>
      <c r="E76" s="199"/>
      <c r="F76" s="199"/>
      <c r="G76" s="214"/>
      <c r="H76" s="214"/>
      <c r="I76" s="214"/>
      <c r="J76" s="215"/>
      <c r="K76" s="215"/>
    </row>
    <row r="77" spans="1:11" x14ac:dyDescent="0.25">
      <c r="A77" s="217" t="s">
        <v>418</v>
      </c>
      <c r="B77" s="218"/>
      <c r="C77" s="218"/>
      <c r="D77" s="218"/>
      <c r="E77" s="218"/>
      <c r="F77" s="218"/>
      <c r="G77" s="14">
        <v>68</v>
      </c>
      <c r="H77" s="112">
        <v>0</v>
      </c>
      <c r="I77" s="112">
        <v>0</v>
      </c>
      <c r="J77" s="112">
        <v>0</v>
      </c>
      <c r="K77" s="112">
        <v>0</v>
      </c>
    </row>
    <row r="78" spans="1:11" x14ac:dyDescent="0.25">
      <c r="A78" s="219" t="s">
        <v>419</v>
      </c>
      <c r="B78" s="219"/>
      <c r="C78" s="219"/>
      <c r="D78" s="219"/>
      <c r="E78" s="219"/>
      <c r="F78" s="219"/>
      <c r="G78" s="107">
        <v>69</v>
      </c>
      <c r="H78" s="33">
        <v>0</v>
      </c>
      <c r="I78" s="33">
        <v>0</v>
      </c>
      <c r="J78" s="33">
        <v>0</v>
      </c>
      <c r="K78" s="33">
        <v>0</v>
      </c>
    </row>
    <row r="79" spans="1:11" x14ac:dyDescent="0.25">
      <c r="A79" s="219" t="s">
        <v>420</v>
      </c>
      <c r="B79" s="219"/>
      <c r="C79" s="219"/>
      <c r="D79" s="219"/>
      <c r="E79" s="219"/>
      <c r="F79" s="219"/>
      <c r="G79" s="107">
        <v>70</v>
      </c>
      <c r="H79" s="33">
        <v>0</v>
      </c>
      <c r="I79" s="33">
        <v>0</v>
      </c>
      <c r="J79" s="33">
        <v>0</v>
      </c>
      <c r="K79" s="33">
        <v>0</v>
      </c>
    </row>
    <row r="80" spans="1:11" x14ac:dyDescent="0.25">
      <c r="A80" s="217" t="s">
        <v>421</v>
      </c>
      <c r="B80" s="218"/>
      <c r="C80" s="218"/>
      <c r="D80" s="218"/>
      <c r="E80" s="218"/>
      <c r="F80" s="218"/>
      <c r="G80" s="14">
        <v>71</v>
      </c>
      <c r="H80" s="112">
        <v>0</v>
      </c>
      <c r="I80" s="112">
        <v>0</v>
      </c>
      <c r="J80" s="112">
        <v>0</v>
      </c>
      <c r="K80" s="112">
        <v>0</v>
      </c>
    </row>
    <row r="81" spans="1:11" x14ac:dyDescent="0.25">
      <c r="A81" s="217" t="s">
        <v>422</v>
      </c>
      <c r="B81" s="218"/>
      <c r="C81" s="218"/>
      <c r="D81" s="218"/>
      <c r="E81" s="218"/>
      <c r="F81" s="218"/>
      <c r="G81" s="14">
        <v>72</v>
      </c>
      <c r="H81" s="112">
        <v>0</v>
      </c>
      <c r="I81" s="112">
        <v>0</v>
      </c>
      <c r="J81" s="112">
        <v>0</v>
      </c>
      <c r="K81" s="112">
        <v>0</v>
      </c>
    </row>
    <row r="82" spans="1:11" x14ac:dyDescent="0.25">
      <c r="A82" s="204" t="s">
        <v>423</v>
      </c>
      <c r="B82" s="204"/>
      <c r="C82" s="204"/>
      <c r="D82" s="204"/>
      <c r="E82" s="204"/>
      <c r="F82" s="204"/>
      <c r="G82" s="14">
        <v>73</v>
      </c>
      <c r="H82" s="112">
        <v>0</v>
      </c>
      <c r="I82" s="112">
        <v>0</v>
      </c>
      <c r="J82" s="112">
        <v>0</v>
      </c>
      <c r="K82" s="112">
        <v>0</v>
      </c>
    </row>
    <row r="83" spans="1:11" x14ac:dyDescent="0.25">
      <c r="A83" s="204" t="s">
        <v>424</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425</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v>14969032</v>
      </c>
      <c r="I89" s="34">
        <v>3915822</v>
      </c>
      <c r="J89" s="34">
        <v>15254767</v>
      </c>
      <c r="K89" s="34">
        <v>4104648</v>
      </c>
    </row>
    <row r="90" spans="1:11" ht="24" customHeight="1" x14ac:dyDescent="0.25">
      <c r="A90" s="183" t="s">
        <v>426</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427</v>
      </c>
      <c r="B91" s="183"/>
      <c r="C91" s="183"/>
      <c r="D91" s="183"/>
      <c r="E91" s="183"/>
      <c r="F91" s="183"/>
      <c r="G91" s="14">
        <v>80</v>
      </c>
      <c r="H91" s="113">
        <f>SUM(H92:H96)</f>
        <v>0</v>
      </c>
      <c r="I91" s="113">
        <f>SUM(I92:I96)</f>
        <v>0</v>
      </c>
      <c r="J91" s="113">
        <f>SUM(J92:J96)</f>
        <v>0</v>
      </c>
      <c r="K91" s="113">
        <f>SUM(K92:K96)</f>
        <v>0</v>
      </c>
    </row>
    <row r="92" spans="1:11" ht="24.75" customHeight="1" x14ac:dyDescent="0.25">
      <c r="A92" s="226" t="s">
        <v>428</v>
      </c>
      <c r="B92" s="227"/>
      <c r="C92" s="227"/>
      <c r="D92" s="227"/>
      <c r="E92" s="227"/>
      <c r="F92" s="228"/>
      <c r="G92" s="13">
        <v>81</v>
      </c>
      <c r="H92" s="34">
        <v>0</v>
      </c>
      <c r="I92" s="34">
        <v>0</v>
      </c>
      <c r="J92" s="34">
        <v>0</v>
      </c>
      <c r="K92" s="34">
        <v>0</v>
      </c>
    </row>
    <row r="93" spans="1:11" ht="22.2" customHeight="1" x14ac:dyDescent="0.25">
      <c r="A93" s="219" t="s">
        <v>429</v>
      </c>
      <c r="B93" s="219"/>
      <c r="C93" s="219"/>
      <c r="D93" s="219"/>
      <c r="E93" s="219"/>
      <c r="F93" s="219"/>
      <c r="G93" s="13">
        <v>82</v>
      </c>
      <c r="H93" s="34">
        <v>0</v>
      </c>
      <c r="I93" s="34">
        <v>0</v>
      </c>
      <c r="J93" s="34">
        <v>0</v>
      </c>
      <c r="K93" s="34">
        <v>0</v>
      </c>
    </row>
    <row r="94" spans="1:11" ht="22.2" customHeight="1" x14ac:dyDescent="0.25">
      <c r="A94" s="219" t="s">
        <v>430</v>
      </c>
      <c r="B94" s="219"/>
      <c r="C94" s="219"/>
      <c r="D94" s="219"/>
      <c r="E94" s="219"/>
      <c r="F94" s="219"/>
      <c r="G94" s="13">
        <v>83</v>
      </c>
      <c r="H94" s="34">
        <v>0</v>
      </c>
      <c r="I94" s="34">
        <v>0</v>
      </c>
      <c r="J94" s="34">
        <v>0</v>
      </c>
      <c r="K94" s="34">
        <v>0</v>
      </c>
    </row>
    <row r="95" spans="1:11" ht="22.2" customHeight="1" x14ac:dyDescent="0.25">
      <c r="A95" s="219" t="s">
        <v>431</v>
      </c>
      <c r="B95" s="219"/>
      <c r="C95" s="219"/>
      <c r="D95" s="219"/>
      <c r="E95" s="219"/>
      <c r="F95" s="219"/>
      <c r="G95" s="13">
        <v>84</v>
      </c>
      <c r="H95" s="34">
        <v>0</v>
      </c>
      <c r="I95" s="34">
        <v>0</v>
      </c>
      <c r="J95" s="34">
        <v>0</v>
      </c>
      <c r="K95" s="34">
        <v>0</v>
      </c>
    </row>
    <row r="96" spans="1:11" ht="22.2" customHeight="1" x14ac:dyDescent="0.25">
      <c r="A96" s="219" t="s">
        <v>432</v>
      </c>
      <c r="B96" s="219"/>
      <c r="C96" s="219"/>
      <c r="D96" s="219"/>
      <c r="E96" s="219"/>
      <c r="F96" s="219"/>
      <c r="G96" s="13">
        <v>85</v>
      </c>
      <c r="H96" s="34">
        <v>0</v>
      </c>
      <c r="I96" s="34">
        <v>0</v>
      </c>
      <c r="J96" s="34">
        <v>0</v>
      </c>
      <c r="K96" s="34">
        <v>0</v>
      </c>
    </row>
    <row r="97" spans="1:11" ht="22.2" customHeight="1" x14ac:dyDescent="0.25">
      <c r="A97" s="219" t="s">
        <v>433</v>
      </c>
      <c r="B97" s="219"/>
      <c r="C97" s="219"/>
      <c r="D97" s="219"/>
      <c r="E97" s="219"/>
      <c r="F97" s="219"/>
      <c r="G97" s="13">
        <v>86</v>
      </c>
      <c r="H97" s="34">
        <v>0</v>
      </c>
      <c r="I97" s="34">
        <v>0</v>
      </c>
      <c r="J97" s="34">
        <v>0</v>
      </c>
      <c r="K97" s="34">
        <v>0</v>
      </c>
    </row>
    <row r="98" spans="1:11" ht="22.2" customHeight="1" x14ac:dyDescent="0.25">
      <c r="A98" s="204" t="s">
        <v>434</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435</v>
      </c>
      <c r="B99" s="219"/>
      <c r="C99" s="219"/>
      <c r="D99" s="219"/>
      <c r="E99" s="219"/>
      <c r="F99" s="219"/>
      <c r="G99" s="13">
        <v>88</v>
      </c>
      <c r="H99" s="34">
        <v>0</v>
      </c>
      <c r="I99" s="34">
        <v>0</v>
      </c>
      <c r="J99" s="34">
        <v>0</v>
      </c>
      <c r="K99" s="34">
        <v>0</v>
      </c>
    </row>
    <row r="100" spans="1:11" ht="24" customHeight="1" x14ac:dyDescent="0.25">
      <c r="A100" s="219" t="s">
        <v>436</v>
      </c>
      <c r="B100" s="219"/>
      <c r="C100" s="219"/>
      <c r="D100" s="219"/>
      <c r="E100" s="219"/>
      <c r="F100" s="219"/>
      <c r="G100" s="13">
        <v>89</v>
      </c>
      <c r="H100" s="34">
        <v>0</v>
      </c>
      <c r="I100" s="34">
        <v>0</v>
      </c>
      <c r="J100" s="34">
        <v>0</v>
      </c>
      <c r="K100" s="34">
        <v>0</v>
      </c>
    </row>
    <row r="101" spans="1:11" x14ac:dyDescent="0.25">
      <c r="A101" s="219" t="s">
        <v>437</v>
      </c>
      <c r="B101" s="219"/>
      <c r="C101" s="219"/>
      <c r="D101" s="219"/>
      <c r="E101" s="219"/>
      <c r="F101" s="219"/>
      <c r="G101" s="13">
        <v>90</v>
      </c>
      <c r="H101" s="34">
        <v>0</v>
      </c>
      <c r="I101" s="34">
        <v>0</v>
      </c>
      <c r="J101" s="34">
        <v>0</v>
      </c>
      <c r="K101" s="34">
        <v>0</v>
      </c>
    </row>
    <row r="102" spans="1:11" ht="27.75" customHeight="1" x14ac:dyDescent="0.25">
      <c r="A102" s="181" t="s">
        <v>438</v>
      </c>
      <c r="B102" s="181"/>
      <c r="C102" s="181"/>
      <c r="D102" s="181"/>
      <c r="E102" s="181"/>
      <c r="F102" s="181"/>
      <c r="G102" s="13">
        <v>91</v>
      </c>
      <c r="H102" s="34">
        <v>0</v>
      </c>
      <c r="I102" s="34">
        <v>0</v>
      </c>
      <c r="J102" s="34">
        <v>0</v>
      </c>
      <c r="K102" s="34">
        <v>0</v>
      </c>
    </row>
    <row r="103" spans="1:11" ht="27.75" customHeight="1" x14ac:dyDescent="0.25">
      <c r="A103" s="181" t="s">
        <v>439</v>
      </c>
      <c r="B103" s="181"/>
      <c r="C103" s="181"/>
      <c r="D103" s="181"/>
      <c r="E103" s="181"/>
      <c r="F103" s="181"/>
      <c r="G103" s="13">
        <v>92</v>
      </c>
      <c r="H103" s="34">
        <v>0</v>
      </c>
      <c r="I103" s="34">
        <v>0</v>
      </c>
      <c r="J103" s="34">
        <v>0</v>
      </c>
      <c r="K103" s="34">
        <v>0</v>
      </c>
    </row>
    <row r="104" spans="1:11" ht="14.25" customHeight="1" x14ac:dyDescent="0.25">
      <c r="A104" s="181" t="s">
        <v>440</v>
      </c>
      <c r="B104" s="181"/>
      <c r="C104" s="181"/>
      <c r="D104" s="181"/>
      <c r="E104" s="181"/>
      <c r="F104" s="181"/>
      <c r="G104" s="13">
        <v>93</v>
      </c>
      <c r="H104" s="34">
        <v>0</v>
      </c>
      <c r="I104" s="34">
        <v>0</v>
      </c>
      <c r="J104" s="34">
        <v>0</v>
      </c>
      <c r="K104" s="34">
        <v>0</v>
      </c>
    </row>
    <row r="105" spans="1:11" ht="15.75" customHeight="1" x14ac:dyDescent="0.25">
      <c r="A105" s="181" t="s">
        <v>441</v>
      </c>
      <c r="B105" s="181"/>
      <c r="C105" s="181"/>
      <c r="D105" s="181"/>
      <c r="E105" s="181"/>
      <c r="F105" s="181"/>
      <c r="G105" s="13">
        <v>94</v>
      </c>
      <c r="H105" s="34">
        <v>0</v>
      </c>
      <c r="I105" s="34">
        <v>0</v>
      </c>
      <c r="J105" s="34">
        <v>0</v>
      </c>
      <c r="K105" s="34">
        <v>0</v>
      </c>
    </row>
    <row r="106" spans="1:11" ht="17.25" customHeight="1" x14ac:dyDescent="0.25">
      <c r="A106" s="181" t="s">
        <v>442</v>
      </c>
      <c r="B106" s="181"/>
      <c r="C106" s="181"/>
      <c r="D106" s="181"/>
      <c r="E106" s="181"/>
      <c r="F106" s="181"/>
      <c r="G106" s="13">
        <v>95</v>
      </c>
      <c r="H106" s="34">
        <v>0</v>
      </c>
      <c r="I106" s="34">
        <v>0</v>
      </c>
      <c r="J106" s="34">
        <v>0</v>
      </c>
      <c r="K106" s="34">
        <v>0</v>
      </c>
    </row>
    <row r="107" spans="1:11" ht="27.75" customHeight="1" x14ac:dyDescent="0.25">
      <c r="A107" s="181" t="s">
        <v>443</v>
      </c>
      <c r="B107" s="181"/>
      <c r="C107" s="181"/>
      <c r="D107" s="181"/>
      <c r="E107" s="181"/>
      <c r="F107" s="181"/>
      <c r="G107" s="13">
        <v>96</v>
      </c>
      <c r="H107" s="34">
        <v>0</v>
      </c>
      <c r="I107" s="34">
        <v>0</v>
      </c>
      <c r="J107" s="34">
        <v>0</v>
      </c>
      <c r="K107" s="34">
        <v>0</v>
      </c>
    </row>
    <row r="108" spans="1:11" ht="22.95" customHeight="1" x14ac:dyDescent="0.25">
      <c r="A108" s="183" t="s">
        <v>444</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445</v>
      </c>
      <c r="B109" s="183"/>
      <c r="C109" s="183"/>
      <c r="D109" s="183"/>
      <c r="E109" s="183"/>
      <c r="F109" s="183"/>
      <c r="G109" s="14">
        <v>98</v>
      </c>
      <c r="H109" s="113">
        <f>H89+H108</f>
        <v>14969032</v>
      </c>
      <c r="I109" s="113">
        <f>I89+I108</f>
        <v>3915822</v>
      </c>
      <c r="J109" s="113">
        <f t="shared" ref="J109:K109" si="11">J89+J108</f>
        <v>15254767</v>
      </c>
      <c r="K109" s="113">
        <f t="shared" si="11"/>
        <v>4104648</v>
      </c>
    </row>
    <row r="110" spans="1:11" x14ac:dyDescent="0.25">
      <c r="A110" s="199" t="s">
        <v>226</v>
      </c>
      <c r="B110" s="199"/>
      <c r="C110" s="199"/>
      <c r="D110" s="199"/>
      <c r="E110" s="199"/>
      <c r="F110" s="199"/>
      <c r="G110" s="214"/>
      <c r="H110" s="214"/>
      <c r="I110" s="214"/>
      <c r="J110" s="215"/>
      <c r="K110" s="215"/>
    </row>
    <row r="111" spans="1:11" ht="27" customHeight="1" x14ac:dyDescent="0.25">
      <c r="A111" s="201" t="s">
        <v>446</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13" sqref="H13"/>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515</v>
      </c>
      <c r="B2" s="187"/>
      <c r="C2" s="187"/>
      <c r="D2" s="187"/>
      <c r="E2" s="187"/>
      <c r="F2" s="187"/>
      <c r="G2" s="187"/>
      <c r="H2" s="187"/>
      <c r="I2" s="187"/>
    </row>
    <row r="3" spans="1:9" x14ac:dyDescent="0.25">
      <c r="A3" s="237" t="s">
        <v>497</v>
      </c>
      <c r="B3" s="238"/>
      <c r="C3" s="238"/>
      <c r="D3" s="238"/>
      <c r="E3" s="238"/>
      <c r="F3" s="238"/>
      <c r="G3" s="238"/>
      <c r="H3" s="238"/>
      <c r="I3" s="238"/>
    </row>
    <row r="4" spans="1:9" x14ac:dyDescent="0.25">
      <c r="A4" s="233" t="s">
        <v>513</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18415679</v>
      </c>
      <c r="I8" s="37">
        <v>18732283</v>
      </c>
    </row>
    <row r="9" spans="1:9" ht="12.75" customHeight="1" x14ac:dyDescent="0.25">
      <c r="A9" s="242" t="s">
        <v>238</v>
      </c>
      <c r="B9" s="243"/>
      <c r="C9" s="243"/>
      <c r="D9" s="243"/>
      <c r="E9" s="243"/>
      <c r="F9" s="244"/>
      <c r="G9" s="21">
        <v>2</v>
      </c>
      <c r="H9" s="38">
        <f>H10+H11+H12+H13+H14+H15+H16+H17</f>
        <v>3356732</v>
      </c>
      <c r="I9" s="38">
        <f>I10+I11+I12+I13+I14+I15+I16+I17</f>
        <v>3222273</v>
      </c>
    </row>
    <row r="10" spans="1:9" ht="12.75" customHeight="1" x14ac:dyDescent="0.25">
      <c r="A10" s="234" t="s">
        <v>239</v>
      </c>
      <c r="B10" s="235"/>
      <c r="C10" s="235"/>
      <c r="D10" s="235"/>
      <c r="E10" s="235"/>
      <c r="F10" s="236"/>
      <c r="G10" s="22">
        <v>3</v>
      </c>
      <c r="H10" s="39">
        <v>2736145</v>
      </c>
      <c r="I10" s="39">
        <v>3126488</v>
      </c>
    </row>
    <row r="11" spans="1:9" ht="22.2" customHeight="1" x14ac:dyDescent="0.25">
      <c r="A11" s="234" t="s">
        <v>240</v>
      </c>
      <c r="B11" s="235"/>
      <c r="C11" s="235"/>
      <c r="D11" s="235"/>
      <c r="E11" s="235"/>
      <c r="F11" s="236"/>
      <c r="G11" s="22">
        <v>4</v>
      </c>
      <c r="H11" s="39">
        <v>-50233</v>
      </c>
      <c r="I11" s="39">
        <v>-103856</v>
      </c>
    </row>
    <row r="12" spans="1:9" ht="23.4" customHeight="1" x14ac:dyDescent="0.25">
      <c r="A12" s="234" t="s">
        <v>241</v>
      </c>
      <c r="B12" s="235"/>
      <c r="C12" s="235"/>
      <c r="D12" s="235"/>
      <c r="E12" s="235"/>
      <c r="F12" s="236"/>
      <c r="G12" s="22">
        <v>5</v>
      </c>
      <c r="H12" s="39">
        <v>107141</v>
      </c>
      <c r="I12" s="39">
        <v>155402</v>
      </c>
    </row>
    <row r="13" spans="1:9" ht="12.75" customHeight="1" x14ac:dyDescent="0.25">
      <c r="A13" s="234" t="s">
        <v>242</v>
      </c>
      <c r="B13" s="235"/>
      <c r="C13" s="235"/>
      <c r="D13" s="235"/>
      <c r="E13" s="235"/>
      <c r="F13" s="236"/>
      <c r="G13" s="22">
        <v>6</v>
      </c>
      <c r="H13" s="39">
        <v>-2276285</v>
      </c>
      <c r="I13" s="39">
        <v>-2999158</v>
      </c>
    </row>
    <row r="14" spans="1:9" ht="12.75" customHeight="1" x14ac:dyDescent="0.25">
      <c r="A14" s="234" t="s">
        <v>243</v>
      </c>
      <c r="B14" s="235"/>
      <c r="C14" s="235"/>
      <c r="D14" s="235"/>
      <c r="E14" s="235"/>
      <c r="F14" s="236"/>
      <c r="G14" s="22">
        <v>7</v>
      </c>
      <c r="H14" s="39">
        <v>1632839</v>
      </c>
      <c r="I14" s="39">
        <v>1875363</v>
      </c>
    </row>
    <row r="15" spans="1:9" ht="12.75" customHeight="1" x14ac:dyDescent="0.25">
      <c r="A15" s="234" t="s">
        <v>244</v>
      </c>
      <c r="B15" s="235"/>
      <c r="C15" s="235"/>
      <c r="D15" s="235"/>
      <c r="E15" s="235"/>
      <c r="F15" s="236"/>
      <c r="G15" s="22">
        <v>8</v>
      </c>
      <c r="H15" s="39">
        <v>-65807</v>
      </c>
      <c r="I15" s="39">
        <v>-182015</v>
      </c>
    </row>
    <row r="16" spans="1:9" ht="12.75" customHeight="1" x14ac:dyDescent="0.25">
      <c r="A16" s="234" t="s">
        <v>245</v>
      </c>
      <c r="B16" s="235"/>
      <c r="C16" s="235"/>
      <c r="D16" s="235"/>
      <c r="E16" s="235"/>
      <c r="F16" s="236"/>
      <c r="G16" s="22">
        <v>9</v>
      </c>
      <c r="H16" s="39">
        <v>226</v>
      </c>
      <c r="I16" s="39">
        <v>-1567</v>
      </c>
    </row>
    <row r="17" spans="1:9" ht="25.2" customHeight="1" x14ac:dyDescent="0.25">
      <c r="A17" s="234" t="s">
        <v>246</v>
      </c>
      <c r="B17" s="235"/>
      <c r="C17" s="235"/>
      <c r="D17" s="235"/>
      <c r="E17" s="235"/>
      <c r="F17" s="236"/>
      <c r="G17" s="22">
        <v>10</v>
      </c>
      <c r="H17" s="39">
        <v>1272706</v>
      </c>
      <c r="I17" s="39">
        <v>1351616</v>
      </c>
    </row>
    <row r="18" spans="1:9" ht="28.2" customHeight="1" x14ac:dyDescent="0.25">
      <c r="A18" s="239" t="s">
        <v>247</v>
      </c>
      <c r="B18" s="240"/>
      <c r="C18" s="240"/>
      <c r="D18" s="240"/>
      <c r="E18" s="240"/>
      <c r="F18" s="241"/>
      <c r="G18" s="21">
        <v>11</v>
      </c>
      <c r="H18" s="38">
        <f>H8+H9</f>
        <v>21772411</v>
      </c>
      <c r="I18" s="38">
        <f>I8+I9</f>
        <v>21954556</v>
      </c>
    </row>
    <row r="19" spans="1:9" ht="12.75" customHeight="1" x14ac:dyDescent="0.25">
      <c r="A19" s="242" t="s">
        <v>248</v>
      </c>
      <c r="B19" s="243"/>
      <c r="C19" s="243"/>
      <c r="D19" s="243"/>
      <c r="E19" s="243"/>
      <c r="F19" s="244"/>
      <c r="G19" s="21">
        <v>12</v>
      </c>
      <c r="H19" s="38">
        <f>H20+H21+H22+H23</f>
        <v>1582432</v>
      </c>
      <c r="I19" s="38">
        <f>I20+I21+I22+I23</f>
        <v>-49121303</v>
      </c>
    </row>
    <row r="20" spans="1:9" ht="12.75" customHeight="1" x14ac:dyDescent="0.25">
      <c r="A20" s="234" t="s">
        <v>249</v>
      </c>
      <c r="B20" s="235"/>
      <c r="C20" s="235"/>
      <c r="D20" s="235"/>
      <c r="E20" s="235"/>
      <c r="F20" s="236"/>
      <c r="G20" s="22">
        <v>13</v>
      </c>
      <c r="H20" s="39">
        <v>48869868</v>
      </c>
      <c r="I20" s="39">
        <v>7616637</v>
      </c>
    </row>
    <row r="21" spans="1:9" ht="12.75" customHeight="1" x14ac:dyDescent="0.25">
      <c r="A21" s="234" t="s">
        <v>250</v>
      </c>
      <c r="B21" s="235"/>
      <c r="C21" s="235"/>
      <c r="D21" s="235"/>
      <c r="E21" s="235"/>
      <c r="F21" s="236"/>
      <c r="G21" s="22">
        <v>14</v>
      </c>
      <c r="H21" s="39">
        <v>-30821633</v>
      </c>
      <c r="I21" s="39">
        <v>-42662590</v>
      </c>
    </row>
    <row r="22" spans="1:9" ht="12.75" customHeight="1" x14ac:dyDescent="0.25">
      <c r="A22" s="234" t="s">
        <v>251</v>
      </c>
      <c r="B22" s="235"/>
      <c r="C22" s="235"/>
      <c r="D22" s="235"/>
      <c r="E22" s="235"/>
      <c r="F22" s="236"/>
      <c r="G22" s="22">
        <v>15</v>
      </c>
      <c r="H22" s="39">
        <v>-16465803</v>
      </c>
      <c r="I22" s="39">
        <v>-14075350</v>
      </c>
    </row>
    <row r="23" spans="1:9" ht="12.75" customHeight="1" x14ac:dyDescent="0.25">
      <c r="A23" s="234" t="s">
        <v>252</v>
      </c>
      <c r="B23" s="235"/>
      <c r="C23" s="235"/>
      <c r="D23" s="235"/>
      <c r="E23" s="235"/>
      <c r="F23" s="236"/>
      <c r="G23" s="22">
        <v>16</v>
      </c>
      <c r="H23" s="39">
        <v>0</v>
      </c>
      <c r="I23" s="39">
        <v>0</v>
      </c>
    </row>
    <row r="24" spans="1:9" ht="12.75" customHeight="1" x14ac:dyDescent="0.25">
      <c r="A24" s="239" t="s">
        <v>253</v>
      </c>
      <c r="B24" s="240"/>
      <c r="C24" s="240"/>
      <c r="D24" s="240"/>
      <c r="E24" s="240"/>
      <c r="F24" s="241"/>
      <c r="G24" s="21">
        <v>17</v>
      </c>
      <c r="H24" s="38">
        <f>H18+H19</f>
        <v>23354843</v>
      </c>
      <c r="I24" s="38">
        <f>I18+I19</f>
        <v>-27166747</v>
      </c>
    </row>
    <row r="25" spans="1:9" ht="12.75" customHeight="1" x14ac:dyDescent="0.25">
      <c r="A25" s="230" t="s">
        <v>254</v>
      </c>
      <c r="B25" s="231"/>
      <c r="C25" s="231"/>
      <c r="D25" s="231"/>
      <c r="E25" s="231"/>
      <c r="F25" s="232"/>
      <c r="G25" s="22">
        <v>18</v>
      </c>
      <c r="H25" s="39">
        <v>-115572</v>
      </c>
      <c r="I25" s="39">
        <v>-107538</v>
      </c>
    </row>
    <row r="26" spans="1:9" ht="12.75" customHeight="1" x14ac:dyDescent="0.25">
      <c r="A26" s="230" t="s">
        <v>255</v>
      </c>
      <c r="B26" s="231"/>
      <c r="C26" s="231"/>
      <c r="D26" s="231"/>
      <c r="E26" s="231"/>
      <c r="F26" s="232"/>
      <c r="G26" s="22">
        <v>19</v>
      </c>
      <c r="H26" s="39">
        <v>-4505130</v>
      </c>
      <c r="I26" s="39">
        <v>-3973672</v>
      </c>
    </row>
    <row r="27" spans="1:9" ht="25.95" customHeight="1" x14ac:dyDescent="0.25">
      <c r="A27" s="257" t="s">
        <v>256</v>
      </c>
      <c r="B27" s="258"/>
      <c r="C27" s="258"/>
      <c r="D27" s="258"/>
      <c r="E27" s="258"/>
      <c r="F27" s="259"/>
      <c r="G27" s="23">
        <v>20</v>
      </c>
      <c r="H27" s="40">
        <f>H24+H25+H26</f>
        <v>18734141</v>
      </c>
      <c r="I27" s="40">
        <f>I24+I25+I26</f>
        <v>-31247957</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66957</v>
      </c>
      <c r="I29" s="41">
        <v>129480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2274962</v>
      </c>
      <c r="I31" s="42">
        <v>3001516</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1271414</v>
      </c>
      <c r="I33" s="42">
        <v>33053131</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3613333</v>
      </c>
      <c r="I35" s="43">
        <f>I29+I30+I31+I32+I33+I34</f>
        <v>36184127</v>
      </c>
    </row>
    <row r="36" spans="1:9" ht="22.95" customHeight="1" x14ac:dyDescent="0.25">
      <c r="A36" s="230" t="s">
        <v>265</v>
      </c>
      <c r="B36" s="231"/>
      <c r="C36" s="231"/>
      <c r="D36" s="231"/>
      <c r="E36" s="231"/>
      <c r="F36" s="232"/>
      <c r="G36" s="22">
        <v>28</v>
      </c>
      <c r="H36" s="42">
        <v>-2367044</v>
      </c>
      <c r="I36" s="42">
        <v>-7473894</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-32895977</v>
      </c>
      <c r="I38" s="42">
        <v>-900000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-35263021</v>
      </c>
      <c r="I41" s="43">
        <f>I36+I37+I38+I39+I40</f>
        <v>-8373894</v>
      </c>
    </row>
    <row r="42" spans="1:9" ht="29.4" customHeight="1" x14ac:dyDescent="0.25">
      <c r="A42" s="257" t="s">
        <v>271</v>
      </c>
      <c r="B42" s="258"/>
      <c r="C42" s="258"/>
      <c r="D42" s="258"/>
      <c r="E42" s="258"/>
      <c r="F42" s="259"/>
      <c r="G42" s="23">
        <v>34</v>
      </c>
      <c r="H42" s="44">
        <f>H35+H41</f>
        <v>-31649688</v>
      </c>
      <c r="I42" s="44">
        <f>I35+I41</f>
        <v>27810233</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100880000</v>
      </c>
      <c r="I46" s="42">
        <v>189000000</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100880000</v>
      </c>
      <c r="I48" s="43">
        <f>I44+I45+I46+I47</f>
        <v>189000000</v>
      </c>
    </row>
    <row r="49" spans="1:9" ht="24.6" customHeight="1" x14ac:dyDescent="0.25">
      <c r="A49" s="230" t="s">
        <v>278</v>
      </c>
      <c r="B49" s="231"/>
      <c r="C49" s="231"/>
      <c r="D49" s="231"/>
      <c r="E49" s="231"/>
      <c r="F49" s="232"/>
      <c r="G49" s="22">
        <v>40</v>
      </c>
      <c r="H49" s="42">
        <v>-122885419</v>
      </c>
      <c r="I49" s="42">
        <v>-176461398</v>
      </c>
    </row>
    <row r="50" spans="1:9" ht="12.75" customHeight="1" x14ac:dyDescent="0.25">
      <c r="A50" s="230" t="s">
        <v>279</v>
      </c>
      <c r="B50" s="231"/>
      <c r="C50" s="231"/>
      <c r="D50" s="231"/>
      <c r="E50" s="231"/>
      <c r="F50" s="232"/>
      <c r="G50" s="22">
        <v>41</v>
      </c>
      <c r="H50" s="42">
        <v>-6225110</v>
      </c>
      <c r="I50" s="42">
        <v>-5790800</v>
      </c>
    </row>
    <row r="51" spans="1:9" ht="12.75" customHeight="1" x14ac:dyDescent="0.25">
      <c r="A51" s="230" t="s">
        <v>280</v>
      </c>
      <c r="B51" s="231"/>
      <c r="C51" s="231"/>
      <c r="D51" s="231"/>
      <c r="E51" s="231"/>
      <c r="F51" s="232"/>
      <c r="G51" s="22">
        <v>42</v>
      </c>
      <c r="H51" s="42">
        <v>-605180</v>
      </c>
      <c r="I51" s="42">
        <v>-501790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-1921659</v>
      </c>
      <c r="I53" s="42">
        <v>-2217685</v>
      </c>
    </row>
    <row r="54" spans="1:9" ht="30.6" customHeight="1" x14ac:dyDescent="0.25">
      <c r="A54" s="239" t="s">
        <v>283</v>
      </c>
      <c r="B54" s="240"/>
      <c r="C54" s="240"/>
      <c r="D54" s="240"/>
      <c r="E54" s="240"/>
      <c r="F54" s="241"/>
      <c r="G54" s="21">
        <v>45</v>
      </c>
      <c r="H54" s="43">
        <f>H49+H50+H51+H52+H53</f>
        <v>-131637368</v>
      </c>
      <c r="I54" s="43">
        <f>I49+I50+I51+I52+I53</f>
        <v>-184971673</v>
      </c>
    </row>
    <row r="55" spans="1:9" ht="29.4" customHeight="1" x14ac:dyDescent="0.25">
      <c r="A55" s="260" t="s">
        <v>284</v>
      </c>
      <c r="B55" s="261"/>
      <c r="C55" s="261"/>
      <c r="D55" s="261"/>
      <c r="E55" s="261"/>
      <c r="F55" s="262"/>
      <c r="G55" s="21">
        <v>46</v>
      </c>
      <c r="H55" s="43">
        <f>H48+H54</f>
        <v>-30757368</v>
      </c>
      <c r="I55" s="43">
        <f>I48+I54</f>
        <v>4028327</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-43672915</v>
      </c>
      <c r="I57" s="43">
        <f>I27+I42+I55+I56</f>
        <v>590603</v>
      </c>
    </row>
    <row r="58" spans="1:9" ht="24" customHeight="1" x14ac:dyDescent="0.25">
      <c r="A58" s="263" t="s">
        <v>287</v>
      </c>
      <c r="B58" s="264"/>
      <c r="C58" s="264"/>
      <c r="D58" s="264"/>
      <c r="E58" s="264"/>
      <c r="F58" s="265"/>
      <c r="G58" s="22">
        <v>49</v>
      </c>
      <c r="H58" s="42">
        <v>52696585</v>
      </c>
      <c r="I58" s="42">
        <v>9023670</v>
      </c>
    </row>
    <row r="59" spans="1:9" ht="31.2" customHeight="1" x14ac:dyDescent="0.25">
      <c r="A59" s="257" t="s">
        <v>288</v>
      </c>
      <c r="B59" s="258"/>
      <c r="C59" s="258"/>
      <c r="D59" s="258"/>
      <c r="E59" s="258"/>
      <c r="F59" s="259"/>
      <c r="G59" s="23">
        <v>50</v>
      </c>
      <c r="H59" s="44">
        <f>H57+H58</f>
        <v>9023670</v>
      </c>
      <c r="I59" s="44">
        <f>I57+I58</f>
        <v>9614273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34" sqref="H3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387</v>
      </c>
      <c r="B2" s="187"/>
      <c r="C2" s="187"/>
      <c r="D2" s="187"/>
      <c r="E2" s="187"/>
      <c r="F2" s="187"/>
      <c r="G2" s="187"/>
      <c r="H2" s="187"/>
      <c r="I2" s="187"/>
    </row>
    <row r="3" spans="1:9" x14ac:dyDescent="0.25">
      <c r="A3" s="280" t="s">
        <v>497</v>
      </c>
      <c r="B3" s="281"/>
      <c r="C3" s="281"/>
      <c r="D3" s="281"/>
      <c r="E3" s="281"/>
      <c r="F3" s="281"/>
      <c r="G3" s="281"/>
      <c r="H3" s="281"/>
      <c r="I3" s="281"/>
    </row>
    <row r="4" spans="1:9" x14ac:dyDescent="0.25">
      <c r="A4" s="233" t="s">
        <v>388</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447</v>
      </c>
      <c r="B12" s="267"/>
      <c r="C12" s="267"/>
      <c r="D12" s="267"/>
      <c r="E12" s="267"/>
      <c r="F12" s="267"/>
      <c r="G12" s="26">
        <v>5</v>
      </c>
      <c r="H12" s="47">
        <v>0</v>
      </c>
      <c r="I12" s="47">
        <v>0</v>
      </c>
    </row>
    <row r="13" spans="1:9" x14ac:dyDescent="0.25">
      <c r="A13" s="279" t="s">
        <v>448</v>
      </c>
      <c r="B13" s="279"/>
      <c r="C13" s="279"/>
      <c r="D13" s="279"/>
      <c r="E13" s="279"/>
      <c r="F13" s="279"/>
      <c r="G13" s="115">
        <v>6</v>
      </c>
      <c r="H13" s="116">
        <f>SUM(H8:H12)</f>
        <v>0</v>
      </c>
      <c r="I13" s="116">
        <f>SUM(I8:I12)</f>
        <v>0</v>
      </c>
    </row>
    <row r="14" spans="1:9" x14ac:dyDescent="0.25">
      <c r="A14" s="267" t="s">
        <v>449</v>
      </c>
      <c r="B14" s="267"/>
      <c r="C14" s="267"/>
      <c r="D14" s="267"/>
      <c r="E14" s="267"/>
      <c r="F14" s="267"/>
      <c r="G14" s="26">
        <v>7</v>
      </c>
      <c r="H14" s="47">
        <v>0</v>
      </c>
      <c r="I14" s="47">
        <v>0</v>
      </c>
    </row>
    <row r="15" spans="1:9" x14ac:dyDescent="0.25">
      <c r="A15" s="267" t="s">
        <v>450</v>
      </c>
      <c r="B15" s="267"/>
      <c r="C15" s="267"/>
      <c r="D15" s="267"/>
      <c r="E15" s="267"/>
      <c r="F15" s="267"/>
      <c r="G15" s="26">
        <v>8</v>
      </c>
      <c r="H15" s="47">
        <v>0</v>
      </c>
      <c r="I15" s="47">
        <v>0</v>
      </c>
    </row>
    <row r="16" spans="1:9" x14ac:dyDescent="0.25">
      <c r="A16" s="267" t="s">
        <v>451</v>
      </c>
      <c r="B16" s="267"/>
      <c r="C16" s="267"/>
      <c r="D16" s="267"/>
      <c r="E16" s="267"/>
      <c r="F16" s="267"/>
      <c r="G16" s="26">
        <v>9</v>
      </c>
      <c r="H16" s="47">
        <v>0</v>
      </c>
      <c r="I16" s="47">
        <v>0</v>
      </c>
    </row>
    <row r="17" spans="1:9" x14ac:dyDescent="0.25">
      <c r="A17" s="267" t="s">
        <v>452</v>
      </c>
      <c r="B17" s="267"/>
      <c r="C17" s="267"/>
      <c r="D17" s="267"/>
      <c r="E17" s="267"/>
      <c r="F17" s="267"/>
      <c r="G17" s="26">
        <v>10</v>
      </c>
      <c r="H17" s="47">
        <v>0</v>
      </c>
      <c r="I17" s="47">
        <v>0</v>
      </c>
    </row>
    <row r="18" spans="1:9" ht="12.75" customHeight="1" x14ac:dyDescent="0.25">
      <c r="A18" s="267" t="s">
        <v>453</v>
      </c>
      <c r="B18" s="267"/>
      <c r="C18" s="267"/>
      <c r="D18" s="267"/>
      <c r="E18" s="267"/>
      <c r="F18" s="267"/>
      <c r="G18" s="26">
        <v>11</v>
      </c>
      <c r="H18" s="47">
        <v>0</v>
      </c>
      <c r="I18" s="47">
        <v>0</v>
      </c>
    </row>
    <row r="19" spans="1:9" x14ac:dyDescent="0.25">
      <c r="A19" s="267" t="s">
        <v>454</v>
      </c>
      <c r="B19" s="267"/>
      <c r="C19" s="267"/>
      <c r="D19" s="267"/>
      <c r="E19" s="267"/>
      <c r="F19" s="267"/>
      <c r="G19" s="26">
        <v>12</v>
      </c>
      <c r="H19" s="47">
        <v>0</v>
      </c>
      <c r="I19" s="47">
        <v>0</v>
      </c>
    </row>
    <row r="20" spans="1:9" ht="12.75" customHeight="1" x14ac:dyDescent="0.25">
      <c r="A20" s="276" t="s">
        <v>455</v>
      </c>
      <c r="B20" s="277"/>
      <c r="C20" s="277"/>
      <c r="D20" s="277"/>
      <c r="E20" s="277"/>
      <c r="F20" s="278"/>
      <c r="G20" s="115">
        <v>13</v>
      </c>
      <c r="H20" s="116">
        <f>SUM(H14:H19)</f>
        <v>0</v>
      </c>
      <c r="I20" s="116">
        <f>SUM(I14:I19)</f>
        <v>0</v>
      </c>
    </row>
    <row r="21" spans="1:9" ht="27.6" customHeight="1" x14ac:dyDescent="0.25">
      <c r="A21" s="273" t="s">
        <v>456</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458</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459</v>
      </c>
      <c r="B35" s="268"/>
      <c r="C35" s="268"/>
      <c r="D35" s="268"/>
      <c r="E35" s="268"/>
      <c r="F35" s="268"/>
      <c r="G35" s="27">
        <v>27</v>
      </c>
      <c r="H35" s="48">
        <f>SUM(H30:H34)</f>
        <v>0</v>
      </c>
      <c r="I35" s="48">
        <f>SUM(I30:I34)</f>
        <v>0</v>
      </c>
    </row>
    <row r="36" spans="1:9" ht="28.2" customHeight="1" x14ac:dyDescent="0.25">
      <c r="A36" s="273" t="s">
        <v>457</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460</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461</v>
      </c>
      <c r="B48" s="268"/>
      <c r="C48" s="268"/>
      <c r="D48" s="268"/>
      <c r="E48" s="268"/>
      <c r="F48" s="268"/>
      <c r="G48" s="27">
        <v>39</v>
      </c>
      <c r="H48" s="48">
        <f>H47+H46+H45+H44+H43</f>
        <v>0</v>
      </c>
      <c r="I48" s="48">
        <f>I47+I46+I45+I44+I43</f>
        <v>0</v>
      </c>
    </row>
    <row r="49" spans="1:9" ht="25.95" customHeight="1" x14ac:dyDescent="0.25">
      <c r="A49" s="282" t="s">
        <v>462</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463</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464</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6" zoomScaleNormal="100" zoomScaleSheetLayoutView="86" workbookViewId="0">
      <selection activeCell="G3" sqref="G3:G4"/>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45657</v>
      </c>
      <c r="H2" s="51"/>
      <c r="I2" s="51"/>
      <c r="J2" s="51"/>
      <c r="K2" s="50"/>
      <c r="X2" s="52" t="s">
        <v>497</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465</v>
      </c>
      <c r="Q4" s="53" t="s">
        <v>341</v>
      </c>
      <c r="R4" s="53" t="s">
        <v>342</v>
      </c>
      <c r="S4" s="53" t="s">
        <v>466</v>
      </c>
      <c r="T4" s="53" t="s">
        <v>467</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468</v>
      </c>
      <c r="T5" s="118" t="s">
        <v>469</v>
      </c>
      <c r="U5" s="118" t="s">
        <v>470</v>
      </c>
      <c r="V5" s="118" t="s">
        <v>471</v>
      </c>
      <c r="W5" s="118" t="s">
        <v>472</v>
      </c>
      <c r="X5" s="118">
        <v>19</v>
      </c>
      <c r="Y5" s="119" t="s">
        <v>473</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27771507</v>
      </c>
      <c r="I7" s="56">
        <v>-282844</v>
      </c>
      <c r="J7" s="56">
        <v>2461810</v>
      </c>
      <c r="K7" s="56">
        <v>6478463</v>
      </c>
      <c r="L7" s="56">
        <v>2081712</v>
      </c>
      <c r="M7" s="56">
        <v>0</v>
      </c>
      <c r="N7" s="56">
        <v>4209133</v>
      </c>
      <c r="O7" s="56">
        <v>0</v>
      </c>
      <c r="P7" s="56">
        <v>0</v>
      </c>
      <c r="Q7" s="56">
        <v>0</v>
      </c>
      <c r="R7" s="56">
        <v>0</v>
      </c>
      <c r="S7" s="56">
        <v>0</v>
      </c>
      <c r="T7" s="56">
        <v>0</v>
      </c>
      <c r="U7" s="56">
        <v>25821196</v>
      </c>
      <c r="V7" s="56">
        <v>11830516</v>
      </c>
      <c r="W7" s="57">
        <f>H7+I7+J7+K7-L7+M7+N7+O7+P7+Q7+R7+U7+V7+S7+T7</f>
        <v>76208069</v>
      </c>
      <c r="X7" s="56">
        <v>0</v>
      </c>
      <c r="Y7" s="57">
        <f>W7+X7</f>
        <v>76208069</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27771507</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25821196</v>
      </c>
      <c r="V10" s="57">
        <f t="shared" si="2"/>
        <v>11830516</v>
      </c>
      <c r="W10" s="57">
        <f t="shared" si="2"/>
        <v>76208069</v>
      </c>
      <c r="X10" s="57">
        <f t="shared" si="2"/>
        <v>0</v>
      </c>
      <c r="Y10" s="57">
        <f t="shared" si="2"/>
        <v>76208069</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14969032</v>
      </c>
      <c r="W11" s="57">
        <f t="shared" ref="W11:W29" si="3">H11+I11+J11+K11-L11+M11+N11+O11+P11+Q11+R11+U11+V11+S11+T11</f>
        <v>14969032</v>
      </c>
      <c r="X11" s="56">
        <v>0</v>
      </c>
      <c r="Y11" s="57">
        <f t="shared" ref="Y11:Y29" si="4">W11+X11</f>
        <v>14969032</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474</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6973</v>
      </c>
      <c r="I19" s="56">
        <v>0</v>
      </c>
      <c r="J19" s="56">
        <v>0</v>
      </c>
      <c r="K19" s="56">
        <v>0</v>
      </c>
      <c r="L19" s="56">
        <v>0</v>
      </c>
      <c r="M19" s="56">
        <v>0</v>
      </c>
      <c r="N19" s="56">
        <v>0</v>
      </c>
      <c r="O19" s="56">
        <v>0</v>
      </c>
      <c r="P19" s="56">
        <v>0</v>
      </c>
      <c r="Q19" s="56">
        <v>0</v>
      </c>
      <c r="R19" s="56">
        <v>0</v>
      </c>
      <c r="S19" s="56">
        <v>0</v>
      </c>
      <c r="T19" s="56">
        <v>0</v>
      </c>
      <c r="U19" s="56">
        <v>-6973</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475</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476</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477</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478</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479</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-6225110</v>
      </c>
      <c r="V26" s="56">
        <v>0</v>
      </c>
      <c r="W26" s="57">
        <f t="shared" si="3"/>
        <v>-6225110</v>
      </c>
      <c r="X26" s="56">
        <v>0</v>
      </c>
      <c r="Y26" s="57">
        <f t="shared" si="4"/>
        <v>-6225110</v>
      </c>
    </row>
    <row r="27" spans="1:25" x14ac:dyDescent="0.25">
      <c r="A27" s="288" t="s">
        <v>480</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418135</v>
      </c>
      <c r="V27" s="56">
        <v>0</v>
      </c>
      <c r="W27" s="57">
        <f t="shared" si="3"/>
        <v>418135</v>
      </c>
      <c r="X27" s="56">
        <v>0</v>
      </c>
      <c r="Y27" s="57">
        <f t="shared" si="4"/>
        <v>418135</v>
      </c>
    </row>
    <row r="28" spans="1:25" x14ac:dyDescent="0.25">
      <c r="A28" s="288" t="s">
        <v>481</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11830516</v>
      </c>
      <c r="V28" s="56">
        <v>-11830516</v>
      </c>
      <c r="W28" s="57">
        <f t="shared" si="3"/>
        <v>0</v>
      </c>
      <c r="X28" s="56">
        <v>0</v>
      </c>
      <c r="Y28" s="57">
        <f t="shared" si="4"/>
        <v>0</v>
      </c>
    </row>
    <row r="29" spans="1:25" x14ac:dyDescent="0.25">
      <c r="A29" s="288" t="s">
        <v>482</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483</v>
      </c>
      <c r="B30" s="307"/>
      <c r="C30" s="307"/>
      <c r="D30" s="307"/>
      <c r="E30" s="307"/>
      <c r="F30" s="307"/>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31837764</v>
      </c>
      <c r="V30" s="59">
        <f t="shared" si="5"/>
        <v>14969032</v>
      </c>
      <c r="W30" s="59">
        <f t="shared" si="5"/>
        <v>85370126</v>
      </c>
      <c r="X30" s="59">
        <f t="shared" si="5"/>
        <v>0</v>
      </c>
      <c r="Y30" s="59">
        <f t="shared" si="5"/>
        <v>85370126</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6973</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-6973</v>
      </c>
      <c r="V32" s="57">
        <f t="shared" si="6"/>
        <v>0</v>
      </c>
      <c r="W32" s="57">
        <f t="shared" si="6"/>
        <v>0</v>
      </c>
      <c r="X32" s="57">
        <f t="shared" si="6"/>
        <v>0</v>
      </c>
      <c r="Y32" s="57">
        <f t="shared" si="6"/>
        <v>0</v>
      </c>
    </row>
    <row r="33" spans="1:25" ht="31.5" customHeight="1" x14ac:dyDescent="0.25">
      <c r="A33" s="310" t="s">
        <v>484</v>
      </c>
      <c r="B33" s="311"/>
      <c r="C33" s="311"/>
      <c r="D33" s="311"/>
      <c r="E33" s="311"/>
      <c r="F33" s="311"/>
      <c r="G33" s="7">
        <v>26</v>
      </c>
      <c r="H33" s="57">
        <f>H11+H32</f>
        <v>6973</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-6973</v>
      </c>
      <c r="V33" s="57">
        <f t="shared" si="7"/>
        <v>14969032</v>
      </c>
      <c r="W33" s="57">
        <f t="shared" si="7"/>
        <v>14969032</v>
      </c>
      <c r="X33" s="57">
        <f t="shared" si="7"/>
        <v>0</v>
      </c>
      <c r="Y33" s="57">
        <f t="shared" si="7"/>
        <v>14969032</v>
      </c>
    </row>
    <row r="34" spans="1:25" ht="30.75" customHeight="1" x14ac:dyDescent="0.25">
      <c r="A34" s="312" t="s">
        <v>485</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6023541</v>
      </c>
      <c r="V34" s="59">
        <f t="shared" si="8"/>
        <v>-11830516</v>
      </c>
      <c r="W34" s="59">
        <f t="shared" si="8"/>
        <v>-5806975</v>
      </c>
      <c r="X34" s="59">
        <f t="shared" si="8"/>
        <v>0</v>
      </c>
      <c r="Y34" s="59">
        <f t="shared" si="8"/>
        <v>-5806975</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31837764</v>
      </c>
      <c r="V36" s="56">
        <v>14969032</v>
      </c>
      <c r="W36" s="57">
        <f>H36+I36+J36+K36-L36+M36+N36+O36+P36+Q36+R36+U36+V36+S36+T36</f>
        <v>85370126</v>
      </c>
      <c r="X36" s="56">
        <v>0</v>
      </c>
      <c r="Y36" s="57">
        <f t="shared" ref="Y36:Y38" si="9">W36+X36</f>
        <v>85370126</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486</v>
      </c>
      <c r="B39" s="289"/>
      <c r="C39" s="289"/>
      <c r="D39" s="289"/>
      <c r="E39" s="289"/>
      <c r="F39" s="289"/>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31837764</v>
      </c>
      <c r="V39" s="57">
        <f t="shared" si="11"/>
        <v>14969032</v>
      </c>
      <c r="W39" s="57">
        <f t="shared" si="11"/>
        <v>85370126</v>
      </c>
      <c r="X39" s="57">
        <f t="shared" si="11"/>
        <v>0</v>
      </c>
      <c r="Y39" s="57">
        <f t="shared" si="11"/>
        <v>85370126</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15254767</v>
      </c>
      <c r="W40" s="57">
        <f t="shared" ref="W40:W58" si="12">H40+I40+J40+K40-L40+M40+N40+O40+P40+Q40+R40+U40+V40+S40+T40</f>
        <v>15254767</v>
      </c>
      <c r="X40" s="56">
        <v>0</v>
      </c>
      <c r="Y40" s="57">
        <f t="shared" ref="Y40:Y58" si="13">W40+X40</f>
        <v>15254767</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474</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487</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475</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476</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477</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488</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478</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479</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-5790800</v>
      </c>
      <c r="V55" s="56">
        <v>0</v>
      </c>
      <c r="W55" s="57">
        <f t="shared" si="12"/>
        <v>-5790800</v>
      </c>
      <c r="X55" s="56">
        <v>0</v>
      </c>
      <c r="Y55" s="57">
        <f t="shared" si="13"/>
        <v>-5790800</v>
      </c>
    </row>
    <row r="56" spans="1:25" x14ac:dyDescent="0.25">
      <c r="A56" s="288" t="s">
        <v>480</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423678</v>
      </c>
      <c r="V56" s="56">
        <v>0</v>
      </c>
      <c r="W56" s="57">
        <f t="shared" si="12"/>
        <v>423678</v>
      </c>
      <c r="X56" s="56">
        <v>0</v>
      </c>
      <c r="Y56" s="57">
        <f t="shared" si="13"/>
        <v>423678</v>
      </c>
    </row>
    <row r="57" spans="1:25" x14ac:dyDescent="0.25">
      <c r="A57" s="288" t="s">
        <v>489</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14969032</v>
      </c>
      <c r="V57" s="56">
        <v>-14969032</v>
      </c>
      <c r="W57" s="57">
        <f t="shared" si="12"/>
        <v>0</v>
      </c>
      <c r="X57" s="56">
        <v>0</v>
      </c>
      <c r="Y57" s="57">
        <f t="shared" si="13"/>
        <v>0</v>
      </c>
    </row>
    <row r="58" spans="1:25" x14ac:dyDescent="0.25">
      <c r="A58" s="288" t="s">
        <v>482</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490</v>
      </c>
      <c r="B59" s="307"/>
      <c r="C59" s="307"/>
      <c r="D59" s="307"/>
      <c r="E59" s="307"/>
      <c r="F59" s="307"/>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41439674</v>
      </c>
      <c r="V59" s="59">
        <f>SUM(V39:V58)</f>
        <v>15254767</v>
      </c>
      <c r="W59" s="59">
        <f>SUM(W39:W58)</f>
        <v>95257771</v>
      </c>
      <c r="X59" s="59">
        <f>SUM(X39:X58)</f>
        <v>0</v>
      </c>
      <c r="Y59" s="59">
        <f>SUM(Y39:Y58)</f>
        <v>95257771</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492</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493</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15254767</v>
      </c>
      <c r="W62" s="57">
        <f>W40+W61</f>
        <v>15254767</v>
      </c>
      <c r="X62" s="57">
        <f>X40+X61</f>
        <v>0</v>
      </c>
      <c r="Y62" s="57">
        <f>Y40+Y61</f>
        <v>15254767</v>
      </c>
    </row>
    <row r="63" spans="1:25" ht="29.25" customHeight="1" x14ac:dyDescent="0.25">
      <c r="A63" s="312" t="s">
        <v>491</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9601910</v>
      </c>
      <c r="V63" s="59">
        <f>SUM(V50:V58)</f>
        <v>-14969032</v>
      </c>
      <c r="W63" s="59">
        <f>SUM(W50:W58)</f>
        <v>-5367122</v>
      </c>
      <c r="X63" s="59">
        <f>SUM(X50:X58)</f>
        <v>0</v>
      </c>
      <c r="Y63" s="59">
        <f>SUM(Y50:Y58)</f>
        <v>-5367122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3.2" x14ac:dyDescent="0.25"/>
  <cols>
    <col min="9" max="9" width="30.33203125" customWidth="1"/>
  </cols>
  <sheetData>
    <row r="1" spans="1:9" x14ac:dyDescent="0.25">
      <c r="A1" s="315" t="s">
        <v>516</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ht="206.4" customHeight="1" x14ac:dyDescent="0.25">
      <c r="A36" s="316"/>
      <c r="B36" s="316"/>
      <c r="C36" s="316"/>
      <c r="D36" s="316"/>
      <c r="E36" s="316"/>
      <c r="F36" s="316"/>
      <c r="G36" s="316"/>
      <c r="H36" s="316"/>
      <c r="I36" s="316"/>
    </row>
    <row r="37" spans="1:9" ht="186.6" customHeight="1" x14ac:dyDescent="0.25">
      <c r="A37" s="316"/>
      <c r="B37" s="316"/>
      <c r="C37" s="316"/>
      <c r="D37" s="316"/>
      <c r="E37" s="316"/>
      <c r="F37" s="316"/>
      <c r="G37" s="316"/>
      <c r="H37" s="316"/>
      <c r="I37" s="316"/>
    </row>
    <row r="38" spans="1:9" ht="177.6" customHeight="1" x14ac:dyDescent="0.25">
      <c r="A38" s="316"/>
      <c r="B38" s="316"/>
      <c r="C38" s="316"/>
      <c r="D38" s="316"/>
      <c r="E38" s="316"/>
      <c r="F38" s="316"/>
      <c r="G38" s="316"/>
      <c r="H38" s="316"/>
      <c r="I38" s="316"/>
    </row>
    <row r="39" spans="1:9" ht="168" customHeight="1"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2025-02-27T08:44:47Z</cp:lastPrinted>
  <dcterms:created xsi:type="dcterms:W3CDTF">2008-10-17T11:51:54Z</dcterms:created>
  <dcterms:modified xsi:type="dcterms:W3CDTF">2025-02-28T11:38:40Z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