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muzek\Documents\MEDIKA d.d.  MM\FINANCIJSKI IZVJEŠTAJI\GFI-POD\"/>
    </mc:Choice>
  </mc:AlternateContent>
  <xr:revisionPtr revIDLastSave="0" documentId="13_ncr:1_{969341EC-B225-428E-9956-85D94A5FC13B}" xr6:coauthVersionLast="47" xr6:coauthVersionMax="47" xr10:uidLastSave="{00000000-0000-0000-0000-000000000000}"/>
  <bookViews>
    <workbookView xWindow="-289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W30" i="22" s="1"/>
  <c r="W34" i="22"/>
  <c r="W61" i="22"/>
  <c r="W62" i="22" s="1"/>
  <c r="W63" i="22"/>
  <c r="H107" i="19"/>
  <c r="H108" i="19" s="1"/>
  <c r="W32" i="22"/>
  <c r="W33" i="22" s="1"/>
  <c r="I107" i="19"/>
  <c r="I108" i="19" s="1"/>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20" i="21"/>
  <c r="I21" i="21" s="1"/>
  <c r="I51" i="21" s="1"/>
  <c r="I59" i="19"/>
  <c r="H9" i="18"/>
  <c r="I75" i="18"/>
  <c r="I133" i="18" s="1"/>
  <c r="I13" i="19"/>
  <c r="I60" i="19" s="1"/>
  <c r="H55" i="20"/>
  <c r="H36" i="21"/>
  <c r="H49" i="21"/>
  <c r="I9" i="18"/>
  <c r="H44" i="18"/>
  <c r="I24" i="20"/>
  <c r="I27" i="20" s="1"/>
  <c r="I42" i="20"/>
  <c r="I55" i="20"/>
  <c r="I36" i="21"/>
  <c r="I49" i="21"/>
  <c r="H24" i="20"/>
  <c r="H27" i="20" s="1"/>
  <c r="H42" i="20"/>
  <c r="H62" i="19" l="1"/>
  <c r="H63" i="19"/>
  <c r="H61" i="19"/>
  <c r="H67" i="19" s="1"/>
  <c r="I57" i="20"/>
  <c r="I59" i="20" s="1"/>
  <c r="I62" i="19"/>
  <c r="I63" i="19"/>
  <c r="I61" i="19"/>
  <c r="I66" i="19" s="1"/>
  <c r="I72" i="18"/>
  <c r="H51" i="21"/>
  <c r="H53" i="21" s="1"/>
  <c r="I53" i="21"/>
  <c r="H57" i="20"/>
  <c r="H59" i="20" s="1"/>
  <c r="H72" i="18"/>
  <c r="H89" i="19"/>
  <c r="I89" i="19"/>
  <c r="H66" i="19" l="1"/>
  <c r="H65" i="19"/>
  <c r="I65" i="19"/>
  <c r="I67" i="19"/>
</calcChain>
</file>

<file path=xl/sharedStrings.xml><?xml version="1.0" encoding="utf-8"?>
<sst xmlns="http://schemas.openxmlformats.org/spreadsheetml/2006/main" count="533" uniqueCount="523">
  <si>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</si>
  <si>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</si>
  <si>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</si>
  <si>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</si>
  <si>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</si>
  <si>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</si>
  <si>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</si>
  <si>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</si>
  <si>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</si>
  <si>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</si>
  <si>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</si>
  <si>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</si>
  <si>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</si>
  <si>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</si>
  <si>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</si>
  <si>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</si>
  <si>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</si>
  <si>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</si>
  <si>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</si>
  <si>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</si>
  <si>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</si>
  <si>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</si>
  <si>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</si>
  <si>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</si>
  <si>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</si>
  <si>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</si>
  <si>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</si>
  <si>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</si>
  <si>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</si>
  <si>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</si>
  <si>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</si>
  <si>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</si>
  <si>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</si>
  <si>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</si>
  <si>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</si>
  <si>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</si>
  <si>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</si>
  <si>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</si>
  <si>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</si>
  <si>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</si>
  <si>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</si>
  <si>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</si>
  <si>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</si>
  <si>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</si>
  <si>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</si>
  <si>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</si>
  <si>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</si>
  <si>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</si>
  <si>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</si>
  <si>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</si>
  <si>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</si>
  <si>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</si>
  <si>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</si>
  <si>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</si>
  <si>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</si>
  <si>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</si>
  <si>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</si>
  <si>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</si>
  <si>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</si>
  <si>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</si>
  <si>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</si>
  <si>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</si>
  <si>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</si>
  <si>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</si>
  <si>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</si>
  <si>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</si>
  <si>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</si>
  <si>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</si>
  <si>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</si>
  <si>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</si>
  <si>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</si>
  <si>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</si>
  <si>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</si>
  <si>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</si>
  <si>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</si>
  <si>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</si>
  <si>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</si>
  <si>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</si>
  <si>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</si>
  <si>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</si>
  <si>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</si>
  <si>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</si>
  <si>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</si>
  <si>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</si>
  <si>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</si>
  <si>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</si>
  <si>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</si>
  <si>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</si>
  <si>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</si>
  <si>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</si>
  <si>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</si>
  <si>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</si>
  <si>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</si>
  <si>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</si>
  <si>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</si>
  <si>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</si>
  <si>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</si>
  <si>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</si>
  <si>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</si>
  <si>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</si>
  <si>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</si>
  <si>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</si>
  <si>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</si>
  <si>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</si>
  <si>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</si>
  <si>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</si>
  <si>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</si>
  <si>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</si>
  <si>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</si>
  <si>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</si>
  <si>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</si>
  <si>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</si>
  <si>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</si>
  <si>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</si>
  <si>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</si>
  <si>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</si>
  <si>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</si>
  <si>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</si>
  <si>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</si>
  <si>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</si>
  <si>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</si>
  <si>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</si>
  <si>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</si>
  <si>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</si>
  <si>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</si>
  <si>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</si>
  <si>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</si>
  <si>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</si>
  <si>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</si>
  <si>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</si>
  <si>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</si>
  <si>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</si>
  <si>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</si>
  <si>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</si>
  <si>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</si>
  <si>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</si>
  <si>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</si>
  <si>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</si>
  <si>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</si>
  <si>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</si>
  <si>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</si>
  <si>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</si>
  <si>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</si>
  <si>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</si>
  <si>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</si>
  <si>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</si>
  <si>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</si>
  <si>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</si>
  <si>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</si>
  <si>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</si>
  <si>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</si>
  <si>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</si>
  <si>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</si>
  <si>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</si>
  <si>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</si>
  <si>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</si>
  <si>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</si>
  <si>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</si>
  <si>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</si>
  <si>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</si>
  <si>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</si>
  <si>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</si>
  <si>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</si>
  <si>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</si>
  <si>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</si>
  <si>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</si>
  <si>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</si>
  <si>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</si>
  <si>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</si>
  <si>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</si>
  <si>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</si>
  <si>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</si>
  <si>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</si>
  <si>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</si>
  <si>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</si>
  <si>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</si>
  <si>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</si>
  <si>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</si>
  <si>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</si>
  <si>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</si>
  <si>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</si>
  <si>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</si>
  <si>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</si>
  <si>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</si>
  <si>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</si>
  <si>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</si>
  <si>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</si>
  <si>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</si>
  <si>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</si>
  <si>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</si>
  <si>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</si>
  <si>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</si>
  <si>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</si>
  <si>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</si>
  <si>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</si>
  <si>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</si>
  <si>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</si>
  <si>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</si>
  <si>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</si>
  <si>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</si>
  <si>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</si>
  <si>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</si>
  <si>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</si>
  <si>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</si>
  <si>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</si>
  <si>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</si>
  <si>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</si>
  <si>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</si>
  <si>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</si>
  <si>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</si>
  <si>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</si>
  <si>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</si>
  <si>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</si>
  <si>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</si>
  <si>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</si>
  <si>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</si>
  <si>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</si>
  <si>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</si>
  <si>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</si>
  <si>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</si>
  <si>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</si>
  <si>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</si>
  <si>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</si>
  <si>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</si>
  <si>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</si>
  <si>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</si>
  <si>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</si>
  <si>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</si>
  <si>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</si>
  <si>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</si>
  <si>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</si>
  <si>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</si>
  <si>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</si>
  <si>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</si>
  <si>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</si>
  <si>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</si>
  <si>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</si>
  <si>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</si>
  <si>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</si>
  <si>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</si>
  <si>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</si>
  <si>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</si>
  <si>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</si>
  <si>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</si>
  <si>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</si>
  <si>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</si>
  <si>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</si>
  <si>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</si>
  <si>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</si>
  <si>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</si>
  <si>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</si>
  <si>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</si>
  <si>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</si>
  <si>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</si>
  <si>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</si>
  <si>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</si>
  <si>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</si>
  <si>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</si>
  <si>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</si>
  <si>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</si>
  <si>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</si>
  <si>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</si>
  <si>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</si>
  <si>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</si>
  <si>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</si>
  <si>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</si>
  <si>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</si>
  <si>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</si>
  <si>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</si>
  <si>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</si>
  <si>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</si>
  <si>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</si>
  <si>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</si>
  <si>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</si>
  <si>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</si>
  <si>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</si>
  <si>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</si>
  <si>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</si>
  <si>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</si>
  <si>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</si>
  <si>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</si>
  <si>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</si>
  <si>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</si>
  <si>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</si>
  <si>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</si>
  <si>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</si>
  <si>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</si>
  <si>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</si>
  <si>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</si>
  <si>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</si>
  <si>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</si>
  <si>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</si>
  <si>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</si>
  <si>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</si>
  <si>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</si>
  <si>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</si>
  <si>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</si>
  <si>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</si>
  <si>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</si>
  <si>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</si>
  <si>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</si>
  <si>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</si>
  <si>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</si>
  <si>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</si>
  <si>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</si>
  <si>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</si>
  <si>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</si>
  <si>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</si>
  <si>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</si>
  <si>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</si>
  <si>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</si>
  <si>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</si>
  <si>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</si>
  <si>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</si>
  <si>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</si>
  <si>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</si>
  <si>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</si>
  <si>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</si>
  <si>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</si>
  <si>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</si>
  <si>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</si>
  <si>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</si>
  <si>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</si>
  <si>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</si>
  <si>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</si>
  <si>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</si>
  <si>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</si>
  <si>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</si>
  <si>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</si>
  <si>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</si>
  <si>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</si>
  <si>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</si>
  <si>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</si>
  <si>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</si>
  <si>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</si>
  <si>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</si>
  <si>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</si>
  <si>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</si>
  <si>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</si>
  <si>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</si>
  <si>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</si>
  <si>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</si>
  <si>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</si>
  <si>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</si>
  <si>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</si>
  <si>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</si>
  <si>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</si>
  <si>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</si>
  <si>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</si>
  <si>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</si>
  <si>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</si>
  <si>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</si>
  <si>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</si>
  <si>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</si>
  <si>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</si>
  <si>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</si>
  <si>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</si>
  <si>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</si>
  <si>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</si>
  <si>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</si>
  <si>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</si>
  <si>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</si>
  <si>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</si>
  <si>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</si>
  <si>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</si>
  <si>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</si>
  <si>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</si>
  <si>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</si>
  <si>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</si>
  <si>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</si>
  <si>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</si>
  <si>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</si>
  <si>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</si>
  <si>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</si>
  <si>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</si>
  <si>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</si>
  <si>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</si>
  <si>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</si>
  <si>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</si>
  <si>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</si>
  <si>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</si>
  <si>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</si>
  <si>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</si>
  <si>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</si>
  <si>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</si>
  <si>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</si>
  <si>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</si>
  <si>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</si>
  <si>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</si>
  <si>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</si>
  <si>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</si>
  <si>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</si>
  <si>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</si>
  <si>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</si>
  <si>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</si>
  <si>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</si>
  <si>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</si>
  <si>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</si>
  <si>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</si>
  <si>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</si>
  <si>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</si>
  <si>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</si>
  <si>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</si>
  <si>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</si>
  <si>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</si>
  <si>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</si>
  <si>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</si>
  <si>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</si>
  <si>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</si>
  <si>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</si>
  <si>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</si>
  <si>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</si>
  <si>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</si>
  <si>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</si>
  <si>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</si>
  <si>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</si>
  <si>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</si>
  <si>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</si>
  <si>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</si>
  <si>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</si>
  <si>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</si>
  <si>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</si>
  <si>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</si>
  <si>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</si>
  <si>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</si>
  <si>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</si>
  <si>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</si>
  <si>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</si>
  <si>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</si>
  <si>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</si>
  <si>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</si>
  <si>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</si>
  <si>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</si>
  <si>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</si>
  <si>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</si>
  <si>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</si>
  <si>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</si>
  <si>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</si>
  <si>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</si>
  <si>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</si>
  <si>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</si>
  <si>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</si>
  <si>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</si>
  <si>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</si>
  <si>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</si>
  <si>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</si>
  <si>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</si>
  <si>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</si>
  <si>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</si>
  <si>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</si>
  <si>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</si>
  <si>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</si>
  <si>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</si>
  <si>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</si>
  <si>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</si>
  <si>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</si>
  <si>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</si>
  <si>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</si>
  <si>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</si>
  <si>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</si>
  <si>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</si>
  <si>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</si>
  <si>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</si>
  <si>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</si>
  <si>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</si>
  <si>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</si>
  <si>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</si>
  <si>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</si>
  <si>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</si>
  <si>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</si>
  <si>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</si>
  <si>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</si>
  <si>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</si>
  <si>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</si>
  <si>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</si>
  <si>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</si>
  <si>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</si>
  <si>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</si>
  <si>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</si>
  <si>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</si>
  <si>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</si>
  <si>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</si>
  <si>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</si>
  <si>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</si>
  <si>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</si>
  <si>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</si>
  <si>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</si>
  <si>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</si>
  <si>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</si>
  <si>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</si>
  <si>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</si>
  <si>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</si>
  <si>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</si>
  <si>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</si>
  <si>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</si>
  <si>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</si>
  <si>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</si>
  <si>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</si>
  <si>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03209741</t>
  </si>
  <si>
    <t>HR</t>
  </si>
  <si>
    <t>080027531</t>
  </si>
  <si>
    <t>94818858923</t>
  </si>
  <si>
    <t>74780000O0R8ZVGJJO27</t>
  </si>
  <si>
    <t>1339</t>
  </si>
  <si>
    <t>MEDIKA d.d.</t>
  </si>
  <si>
    <t>ZAGREB</t>
  </si>
  <si>
    <t>CAPRAŠKA 1</t>
  </si>
  <si>
    <t>medika.uprava@medika.hr</t>
  </si>
  <si>
    <t>www.medika.hr</t>
  </si>
  <si>
    <t>RD</t>
  </si>
  <si>
    <t>01/2412 551</t>
  </si>
  <si>
    <t>Kpmg Croatia d.o.o. za reviziju</t>
  </si>
  <si>
    <t xml:space="preserve">Submitter: Grupa Medika </t>
  </si>
  <si>
    <t>Submitter: Grupa Medika</t>
  </si>
  <si>
    <t>KD</t>
  </si>
  <si>
    <t>Primus nekretnine d.o.o.</t>
  </si>
  <si>
    <t>Zagreb</t>
  </si>
  <si>
    <t>0694975</t>
  </si>
  <si>
    <t>balance as at 31.12.2022</t>
  </si>
  <si>
    <t>for the period 01.01.2022 to 31.12.2022</t>
  </si>
  <si>
    <t>Ljekarne Prima Pharme</t>
  </si>
  <si>
    <t>INES BOSNAR ŠMITUC</t>
  </si>
  <si>
    <t>“NOTES TO THE ANNUAL FINANCIAL STATEMENTS - GFI
Name of issuer:  MEDIKA d.d.
Personal identification number (OIB):   94818858923
Reporting period: 01.01.2022. - 31.12.2022.
THIS XLS DOCUMENT IS NOT THE OFFICIAL FORMAT FOR PUBLISHING THE ANNUAL REPORT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February 1, 2022, Ljekarna Prima Pharme was purchased and the Ljubica Pleško Pharmacy was merged.
On September 1, 2022, Ljekarna Prima Pharme was merged ZU Ljekarna Delonga.
b) disclose any information required by IFRSs that is not presented elsewhere in the statement of financial position, statement of comprehensive income, statement of cash flows and statement of changes in equity,
All information is presented in accordance with International Financial Reporting Standards adopted by the European Union (IFRS).
c) provide additional information that is not presented elsewhere in the statement of financial position, statement of comprehensive income, statement of cash flows and statement of changes in equity, but is relevant for understanding any of them.
All information is presented in accordance with International Financial Reporting Standards adopted by the European Union (IFRS).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Name of the issuer: Medika d.d.,
Headquarters: Capraška 1, 10000 Zagreb
Legal form: joint stock company
Country of establishment: Republic of Croatia
MBS: 080027531
OIB: 94818858923
2. adopted accounting policies
Significant accounting policies are disclosed in Note 2 to the audited consolidated financial statements.
During the reporting period, the Medika Group did not change its accounting policies compared to the previous year.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Not applicable.
5. the amount and nature of individual items of income or expenditure which are of exceptional size or incidence
 In the reporting period 01.01.-31.12.2022, Medika Group has generated consolidated sales revenues in the amount of HRK 4,703,460 thousand (in the period 01.01.-31.12.2021, HRK 4,103,976 thousand).
6. amounts owed by the issuer and falling due after more than five years, as well as the total debts of the issuer covered by valuable security furnished by the issuer, specifying the type and form of security
Medika Group on 31.12.2022 has liabilities with maturity over 5 years which are entirely related to operating lease liabilities in the amount of HRK 7,067 thousand.
Long-term tangible assets with a net book value of HRK 127,064 thousand as of December 31, 2022 are pledged as collateral for the loan.
7. average number of employees during the financial year
Average number of employees of the Medika Group during the current period 01.01.-31.12.2022 amounts to 951 employees (during the period 01.01.-31.12.2021. the average number of employees was 942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The Medika Group did not capitalize the cost of salaries during the reporting period.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The amount of the emoluments granted in 2022 to the members of the administrative, managerial and supervisory bodies as a result of their accountability and all arising liabilities will be published in the Report on Remuneration of Members of the Management Board and the Supervisory Board after the approval of the General Assembly.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Staff costs distributed between net salaries and wages, costs of taxes and contributions from salaries, contributions on salaries and other salary costs are disclosed in Note 7 to the audited consolidated financial statements.
11. where a provision for deferred tax is recognised in the balance sheet, the deferred tax balances at the end of the financial year, and the movement in those balances during the financial year
Deferred tax assets on 31.12.2022. amounts to HRK 970 thousand and records an decrease of HRK 29 thousand from the beginning of the year.
They are disclosed in Note 28 to the audited consolidated financial statements.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Medika d.d. has 100% share in Ljekarna Prima Pharme and the associated company ZU Ljekarna Jagatić in which it has a 49% share.
13. the number and the nominal value or, in the absence of a nominal value, the accounting par value of the shares subscribed during the financial year within the limits of the authorised capital
No new shares are subscribed during the business year.
Share capital of the Medika Group as at 31.12.2022. is HRK 209,244,420 and is divided into 30,194 shares. The nominal value of one share is HRK 6,930.
14. where there is more than one class of shares, the number and the nominal value or, in the absence of a nominal value, the accounting value for each class
Not applicable.
15. the existence of any participation certificates, convertible debentures, warrants, options or similar securities or rights, with an indication of their number and the rights they confer
The Medika Group has no certificates of participation, convertible debentures, guarantees, options or similar securities or rights.
16. the name, registered office and legal form of each of the companies of which the issuer is a member having unlimited liability
Not applicable.
17. the name and registered office of the company which draws up the consolidated financial statements of the largest group of companies of which the issuer forms part as a controlled group member
Not applicable.
18. the name and registered office of the company which draws up the consolidated financial statements of the smallest group of companies of which the issuer forms part as a controlled group member and which is also included in the group of companies referred to in point 17.
Not applicable.
19. the place where copies of the consolidated financial statements referred to in points 17 and 18 may be obtained, provided that they are available
Not applicable.
20. the proposed appropriation of profit or treatment of loss, or where applicable, the appropriation of the profit or treatment of the loss
Appropriation of profit or treatment of loss will be proposed at the General Assembly of the Company.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The Medika Group has no material arrangements with companies that are not included in the financial statements as of December 31, 2022. 
22. the nature and the financial effect of material events arising after the balance sheet date which are not reflected in the profit and loss account or balance sheet
The Government of the Republic of Croatia adopted the Decision on the announcement of the introduction of the euro as the official currency in the Republic of Croatia (published in "Official Gazette" No. 85/22). With the aforementioned decision, the euro becomes the official monetary unit and legal currency in the Republic of Croatia on 1 January 2023. The fixed conversion rate is set at HRK 7.53450 for one euro. The introduction of the euro as the official currency in the Republic of Croatia represents a change in the functional currency that will be calculated prospectively and does not represent an adjusting subsequent event. See Note 31 to the audited consolidated financial statements.
23. the net income broken down by categories of activity and into geographical markets, in so far as those categories and markets differ substantially from one another, taking account of the manner in which the sale of products and the provision of services are organised.
Net income of the Medika Group broken down by operating segments is disclosed in Note 6 to the audited consolidated financial statements.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Total amount of fees for the prescribed audit of annual financial statements, tax consulting services and other consulting services related to financial statements during the period 01.01.2022-31.12.2022. amounts to HRK 486 thousand (during the period 01.01.2021.-31.12.2021. they amount to HRK 336 thousand).									
25. Reconciliation of items in the audited consolidated annual financial statements and consolidated financial statements in the GFI-POD forms for 2022:			
Balance sheet:
-	In the audited consolidated report, the amount of current assets is HRK 2,494,891 thousand, and in the GFI-POD form it amounts to HRK 2,494,128 thousand. The difference in the amount of HRK 763 thousand relates to paid expenses of the future period which are presented in the audited report within current assets in the category Trade receivables and other receivables, while in the GFI-POD form they are presented under AOP 064.
-	Long-term liabilities in the audited consolidated financial statements amount to HRK 114,081 thousand, and in the GFI-POD forms to HRK 112,873 thousand. The difference of HRK 1,208 thousand relates to long-term provisions which are presented in the audited report within long-term liabilities, while in the GFI-POD form they are presented under AOP 090.
-	Short-term liabilities in the audited consolidated financial statements amount to HRK 2,225,501 thousand, and in the GFI-POD in the amount of HRK 2,222,265 thousand. The difference of HRK 3,236 thousand relates to deferred payment of expenses and deferred income which are presented in the audited report under short-term liabilities within the category Trade and other payables, while in the GFI-POD form they are presented under AOP 124.
-	Short-term provisions are presented separately in the audited consolidated reports (within short-term liabilities), and in the GFI-POD forms they are found in the item Liabilities to employees - AOP 119.									
Profit and loss account:
-	Operating revenues in the audited consolidated report amounts to HRK 4,732,391 thousand, and in the GFI-POD form to HRK 4,738,171 thousand. The difference is HRK 5,780 thousand, which refers to Other profits - net of the Prima Pharma Group, which are netted in the audited consolidated report under note 10 Other losses/gains - net, and in the GFI-POD form are within the item Other operating income (outside the group) - AOP 006.
-	Expenses of employees in the audited consolidated report amount to HRK 152,708 thousand, and in the GFI-POD form to HRK 124,730 thousand. The difference is HRK 27,978 thousand, and relates to the costs of other employee benefits (unused vacations, business travel allowances, benefits, awards, etc.), transactions based on equity instruments, management awards, employee transportation and severance pay and in the GFI-POD form is within the item Other operating expenses - AOP 018.
-	Other costs in the audited consolidated report amount to HRK 60,907 thousand, and in the GFI-POD form HRK 50,101 thousand. The difference is HRK 10,806 thousand, which represents the net effect of the following items:
o	HRK -27,978 thousand of benefits shown in the audited consolidated report within Employee costs, and in the GFI-POD form are within the item Other operating expenses - AOP 018.
o	HRK -9,818 thousand of representation / marketing / donation costs which are stated in the audited consolidated report as a separate category, and in the GFI-POD form are within the item Other operating costs - AOP 018.
o	HRK 49,563 thousand of Value adjustments, Provisions, Costs of raw materials and Other external costs which are stated in the audited consolidated report within Other Expenses, and in the GFI-POD form are within AOP-10, AOP-12, AOP-19 and AOP- 22.
o	HRK -961 thousand of netted exchange rate differences and unamortized value of depreciated or sold assets, which are stated in the audited consolidated report under note 10 Other losses/gains - net, and in the GFI-POD form are within the item Other operating expenses - AOP 018.
Cash flow statement:
-	Within business activities in the audited consolidated report, changes in provisions amount to HRK -16 thousand and represent the net effect of changes in provisions, and in the GFI-POD forms of provisions amount to HRK 207 thousand, where the stated cost is realized in 2022. The difference of HRK 223 thousand in the GFI-POD form is shown under AOP 010 together with other adjustments to business activities.
-	Within the financial activities in the audited consolidated report, lease payments amount to HRK 15,961 thousand, and in the GFI-POD forms, lease payments are on AOP 042 and AOP 044.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</si>
</sst>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25">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3" fontId="21" fillId="0" borderId="44" xfId="0" applyNumberFormat="1" applyFont="1" applyBorder="1" applyAlignment="1">
      <alignment vertical="center" shrinkToFit="1"/>
    </xf>
    <xf numFmtId="3" fontId="21" fillId="9" borderId="44" xfId="0" applyNumberFormat="1" applyFont="1" applyFill="1" applyBorder="1" applyAlignment="1">
      <alignment vertical="center" shrinkToFit="1"/>
    </xf>
    <xf numFmtId="3" fontId="21" fillId="9" borderId="45" xfId="0" applyNumberFormat="1" applyFont="1" applyFill="1" applyBorder="1" applyAlignment="1">
      <alignment vertical="center" shrinkToFit="1"/>
    </xf>
    <xf numFmtId="3" fontId="4" fillId="8" borderId="44" xfId="0" applyNumberFormat="1" applyFont="1" applyFill="1" applyBorder="1" applyAlignment="1">
      <alignment vertical="center" shrinkToFit="1"/>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6" fillId="10" borderId="0" xfId="0" applyFont="1" applyFill="1" applyAlignment="1">
      <alignment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xf>
    <xf numFmtId="0" fontId="26" fillId="10" borderId="0" xfId="0" applyFont="1" applyFill="1" applyAlignment="1">
      <alignment vertical="top"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24D79C1C-AECE-4D5F-9FF4-6ABA2D8CD848}"/>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F10" sqref="F10:G10"/>
    </sheetView>
  </sheetViews>
  <sheetFormatPr defaultRowHeight="12.5" x14ac:dyDescent="0.25"/>
  <cols>
    <col min="1" max="1" width="12.453125" customWidth="1"/>
    <col min="2" max="2" width="9.1796875" customWidth="1"/>
    <col min="9" max="9" width="12.7265625" customWidth="1"/>
  </cols>
  <sheetData>
    <row r="1" spans="1:10" ht="15.5" x14ac:dyDescent="0.3">
      <c r="A1" s="128"/>
      <c r="B1" s="129"/>
      <c r="C1" s="129"/>
      <c r="D1" s="27"/>
      <c r="E1" s="27"/>
      <c r="F1" s="27"/>
      <c r="G1" s="27"/>
      <c r="H1" s="27"/>
      <c r="I1" s="27"/>
      <c r="J1" s="28"/>
    </row>
    <row r="2" spans="1:10" ht="14.5" customHeight="1" x14ac:dyDescent="0.25">
      <c r="A2" s="130" t="s">
        <v>0</v>
      </c>
      <c r="B2" s="131"/>
      <c r="C2" s="131"/>
      <c r="D2" s="131"/>
      <c r="E2" s="131"/>
      <c r="F2" s="131"/>
      <c r="G2" s="131"/>
      <c r="H2" s="131"/>
      <c r="I2" s="131"/>
      <c r="J2" s="132"/>
    </row>
    <row r="3" spans="1:10" ht="14" x14ac:dyDescent="0.25">
      <c r="A3" s="81"/>
      <c r="B3" s="82"/>
      <c r="C3" s="82"/>
      <c r="D3" s="82"/>
      <c r="E3" s="82"/>
      <c r="F3" s="82"/>
      <c r="G3" s="82"/>
      <c r="H3" s="82"/>
      <c r="I3" s="82"/>
      <c r="J3" s="83"/>
    </row>
    <row r="4" spans="1:10" ht="33.65" customHeight="1" x14ac:dyDescent="0.25">
      <c r="A4" s="133" t="s">
        <v>1</v>
      </c>
      <c r="B4" s="134"/>
      <c r="C4" s="134"/>
      <c r="D4" s="134"/>
      <c r="E4" s="135">
        <v>44562</v>
      </c>
      <c r="F4" s="136"/>
      <c r="G4" s="89" t="s">
        <v>2</v>
      </c>
      <c r="H4" s="135">
        <v>44926</v>
      </c>
      <c r="I4" s="136"/>
      <c r="J4" s="29"/>
    </row>
    <row r="5" spans="1:10" s="94" customFormat="1" ht="10.15" customHeight="1" x14ac:dyDescent="0.35">
      <c r="A5" s="137"/>
      <c r="B5" s="138"/>
      <c r="C5" s="138"/>
      <c r="D5" s="138"/>
      <c r="E5" s="138"/>
      <c r="F5" s="138"/>
      <c r="G5" s="138"/>
      <c r="H5" s="138"/>
      <c r="I5" s="138"/>
      <c r="J5" s="139"/>
    </row>
    <row r="6" spans="1:10" ht="20.5" customHeight="1" x14ac:dyDescent="0.25">
      <c r="A6" s="84"/>
      <c r="B6" s="95" t="s">
        <v>3</v>
      </c>
      <c r="C6" s="85"/>
      <c r="D6" s="85"/>
      <c r="E6" s="107">
        <v>2022</v>
      </c>
      <c r="F6" s="96"/>
      <c r="G6" s="89"/>
      <c r="H6" s="96"/>
      <c r="I6" s="96"/>
      <c r="J6" s="38"/>
    </row>
    <row r="7" spans="1:10" s="98" customFormat="1" ht="10.9" customHeight="1" x14ac:dyDescent="0.25">
      <c r="A7" s="84"/>
      <c r="B7" s="85"/>
      <c r="C7" s="85"/>
      <c r="D7" s="85"/>
      <c r="E7" s="97"/>
      <c r="F7" s="97"/>
      <c r="G7" s="89"/>
      <c r="H7" s="97"/>
      <c r="I7" s="97"/>
      <c r="J7" s="38"/>
    </row>
    <row r="8" spans="1:10" ht="37.9" customHeight="1" x14ac:dyDescent="0.25">
      <c r="A8" s="142" t="s">
        <v>4</v>
      </c>
      <c r="B8" s="143"/>
      <c r="C8" s="143"/>
      <c r="D8" s="143"/>
      <c r="E8" s="143"/>
      <c r="F8" s="143"/>
      <c r="G8" s="143"/>
      <c r="H8" s="143"/>
      <c r="I8" s="143"/>
      <c r="J8" s="30"/>
    </row>
    <row r="9" spans="1:10" ht="14" x14ac:dyDescent="0.3">
      <c r="A9" s="31"/>
      <c r="B9" s="77"/>
      <c r="C9" s="77"/>
      <c r="D9" s="77"/>
      <c r="E9" s="141"/>
      <c r="F9" s="141"/>
      <c r="G9" s="111"/>
      <c r="H9" s="111"/>
      <c r="I9" s="87"/>
      <c r="J9" s="88"/>
    </row>
    <row r="10" spans="1:10" ht="25.9" customHeight="1" x14ac:dyDescent="0.3">
      <c r="A10" s="144" t="s">
        <v>5</v>
      </c>
      <c r="B10" s="145"/>
      <c r="C10" s="146" t="s">
        <v>498</v>
      </c>
      <c r="D10" s="147"/>
      <c r="E10" s="79"/>
      <c r="F10" s="113" t="s">
        <v>6</v>
      </c>
      <c r="G10" s="148"/>
      <c r="H10" s="149" t="s">
        <v>499</v>
      </c>
      <c r="I10" s="150"/>
      <c r="J10" s="32"/>
    </row>
    <row r="11" spans="1:10" ht="15.65" customHeight="1" x14ac:dyDescent="0.3">
      <c r="A11" s="31"/>
      <c r="B11" s="77"/>
      <c r="C11" s="77"/>
      <c r="D11" s="77"/>
      <c r="E11" s="140"/>
      <c r="F11" s="140"/>
      <c r="G11" s="140"/>
      <c r="H11" s="140"/>
      <c r="I11" s="80"/>
      <c r="J11" s="32"/>
    </row>
    <row r="12" spans="1:10" ht="21" customHeight="1" x14ac:dyDescent="0.3">
      <c r="A12" s="112" t="s">
        <v>7</v>
      </c>
      <c r="B12" s="145"/>
      <c r="C12" s="146" t="s">
        <v>500</v>
      </c>
      <c r="D12" s="147"/>
      <c r="E12" s="153"/>
      <c r="F12" s="140"/>
      <c r="G12" s="140"/>
      <c r="H12" s="140"/>
      <c r="I12" s="80"/>
      <c r="J12" s="32"/>
    </row>
    <row r="13" spans="1:10" ht="10.9" customHeight="1" x14ac:dyDescent="0.3">
      <c r="A13" s="79"/>
      <c r="B13" s="80"/>
      <c r="C13" s="77"/>
      <c r="D13" s="77"/>
      <c r="E13" s="111"/>
      <c r="F13" s="111"/>
      <c r="G13" s="111"/>
      <c r="H13" s="111"/>
      <c r="I13" s="77"/>
      <c r="J13" s="33"/>
    </row>
    <row r="14" spans="1:10" ht="22.9" customHeight="1" x14ac:dyDescent="0.25">
      <c r="A14" s="112" t="s">
        <v>8</v>
      </c>
      <c r="B14" s="148"/>
      <c r="C14" s="146" t="s">
        <v>501</v>
      </c>
      <c r="D14" s="147"/>
      <c r="E14" s="151"/>
      <c r="F14" s="152"/>
      <c r="G14" s="93" t="s">
        <v>9</v>
      </c>
      <c r="H14" s="146" t="s">
        <v>502</v>
      </c>
      <c r="I14" s="147"/>
      <c r="J14" s="90"/>
    </row>
    <row r="15" spans="1:10" ht="14.5" customHeight="1" x14ac:dyDescent="0.3">
      <c r="A15" s="79"/>
      <c r="B15" s="80"/>
      <c r="C15" s="77"/>
      <c r="D15" s="77"/>
      <c r="E15" s="111"/>
      <c r="F15" s="111"/>
      <c r="G15" s="111"/>
      <c r="H15" s="111"/>
      <c r="I15" s="77"/>
      <c r="J15" s="33"/>
    </row>
    <row r="16" spans="1:10" ht="13.15" customHeight="1" x14ac:dyDescent="0.25">
      <c r="A16" s="112" t="s">
        <v>10</v>
      </c>
      <c r="B16" s="148"/>
      <c r="C16" s="146" t="s">
        <v>503</v>
      </c>
      <c r="D16" s="147"/>
      <c r="E16" s="86"/>
      <c r="F16" s="86"/>
      <c r="G16" s="86"/>
      <c r="H16" s="86"/>
      <c r="I16" s="86"/>
      <c r="J16" s="90"/>
    </row>
    <row r="17" spans="1:10" ht="14.5" customHeight="1" x14ac:dyDescent="0.25">
      <c r="A17" s="154"/>
      <c r="B17" s="155"/>
      <c r="C17" s="155"/>
      <c r="D17" s="155"/>
      <c r="E17" s="155"/>
      <c r="F17" s="155"/>
      <c r="G17" s="155"/>
      <c r="H17" s="155"/>
      <c r="I17" s="155"/>
      <c r="J17" s="156"/>
    </row>
    <row r="18" spans="1:10" x14ac:dyDescent="0.25">
      <c r="A18" s="144" t="s">
        <v>11</v>
      </c>
      <c r="B18" s="145"/>
      <c r="C18" s="114" t="s">
        <v>504</v>
      </c>
      <c r="D18" s="115"/>
      <c r="E18" s="115"/>
      <c r="F18" s="115"/>
      <c r="G18" s="115"/>
      <c r="H18" s="115"/>
      <c r="I18" s="115"/>
      <c r="J18" s="116"/>
    </row>
    <row r="19" spans="1:10" ht="14" x14ac:dyDescent="0.3">
      <c r="A19" s="31"/>
      <c r="B19" s="77"/>
      <c r="C19" s="92"/>
      <c r="D19" s="77"/>
      <c r="E19" s="111"/>
      <c r="F19" s="111"/>
      <c r="G19" s="111"/>
      <c r="H19" s="111"/>
      <c r="I19" s="77"/>
      <c r="J19" s="33"/>
    </row>
    <row r="20" spans="1:10" ht="14" x14ac:dyDescent="0.3">
      <c r="A20" s="144" t="s">
        <v>12</v>
      </c>
      <c r="B20" s="145"/>
      <c r="C20" s="149">
        <v>10000</v>
      </c>
      <c r="D20" s="150"/>
      <c r="E20" s="111"/>
      <c r="F20" s="111"/>
      <c r="G20" s="114" t="s">
        <v>505</v>
      </c>
      <c r="H20" s="115"/>
      <c r="I20" s="115"/>
      <c r="J20" s="116"/>
    </row>
    <row r="21" spans="1:10" ht="14" x14ac:dyDescent="0.3">
      <c r="A21" s="31"/>
      <c r="B21" s="77"/>
      <c r="C21" s="77"/>
      <c r="D21" s="77"/>
      <c r="E21" s="111"/>
      <c r="F21" s="111"/>
      <c r="G21" s="111"/>
      <c r="H21" s="111"/>
      <c r="I21" s="77"/>
      <c r="J21" s="33"/>
    </row>
    <row r="22" spans="1:10" x14ac:dyDescent="0.25">
      <c r="A22" s="144" t="s">
        <v>13</v>
      </c>
      <c r="B22" s="145"/>
      <c r="C22" s="114" t="s">
        <v>506</v>
      </c>
      <c r="D22" s="115"/>
      <c r="E22" s="115"/>
      <c r="F22" s="115"/>
      <c r="G22" s="115"/>
      <c r="H22" s="115"/>
      <c r="I22" s="115"/>
      <c r="J22" s="116"/>
    </row>
    <row r="23" spans="1:10" ht="14" x14ac:dyDescent="0.3">
      <c r="A23" s="31"/>
      <c r="B23" s="77"/>
      <c r="C23" s="77"/>
      <c r="D23" s="77"/>
      <c r="E23" s="111"/>
      <c r="F23" s="111"/>
      <c r="G23" s="111"/>
      <c r="H23" s="111"/>
      <c r="I23" s="77"/>
      <c r="J23" s="33"/>
    </row>
    <row r="24" spans="1:10" x14ac:dyDescent="0.25">
      <c r="A24" s="144" t="s">
        <v>14</v>
      </c>
      <c r="B24" s="145"/>
      <c r="C24" s="114" t="s">
        <v>507</v>
      </c>
      <c r="D24" s="115"/>
      <c r="E24" s="115"/>
      <c r="F24" s="115"/>
      <c r="G24" s="115"/>
      <c r="H24" s="115"/>
      <c r="I24" s="115"/>
      <c r="J24" s="116"/>
    </row>
    <row r="25" spans="1:10" ht="14" x14ac:dyDescent="0.3">
      <c r="A25" s="31"/>
      <c r="B25" s="77"/>
      <c r="C25" s="92"/>
      <c r="D25" s="77"/>
      <c r="E25" s="111"/>
      <c r="F25" s="111"/>
      <c r="G25" s="111"/>
      <c r="H25" s="111"/>
      <c r="I25" s="77"/>
      <c r="J25" s="33"/>
    </row>
    <row r="26" spans="1:10" x14ac:dyDescent="0.25">
      <c r="A26" s="144" t="s">
        <v>15</v>
      </c>
      <c r="B26" s="145"/>
      <c r="C26" s="114" t="s">
        <v>508</v>
      </c>
      <c r="D26" s="115"/>
      <c r="E26" s="115"/>
      <c r="F26" s="115"/>
      <c r="G26" s="115"/>
      <c r="H26" s="115"/>
      <c r="I26" s="115"/>
      <c r="J26" s="116"/>
    </row>
    <row r="27" spans="1:10" ht="13.9" customHeight="1" x14ac:dyDescent="0.3">
      <c r="A27" s="31"/>
      <c r="B27" s="77"/>
      <c r="C27" s="92"/>
      <c r="D27" s="77"/>
      <c r="E27" s="111"/>
      <c r="F27" s="111"/>
      <c r="G27" s="111"/>
      <c r="H27" s="111"/>
      <c r="I27" s="77"/>
      <c r="J27" s="33"/>
    </row>
    <row r="28" spans="1:10" ht="22.9" customHeight="1" x14ac:dyDescent="0.25">
      <c r="A28" s="112" t="s">
        <v>16</v>
      </c>
      <c r="B28" s="145"/>
      <c r="C28" s="60">
        <v>951</v>
      </c>
      <c r="D28" s="34"/>
      <c r="E28" s="122"/>
      <c r="F28" s="122"/>
      <c r="G28" s="122"/>
      <c r="H28" s="122"/>
      <c r="I28" s="157"/>
      <c r="J28" s="158"/>
    </row>
    <row r="29" spans="1:10" ht="14" x14ac:dyDescent="0.3">
      <c r="A29" s="31"/>
      <c r="B29" s="77"/>
      <c r="C29" s="77"/>
      <c r="D29" s="77"/>
      <c r="E29" s="111"/>
      <c r="F29" s="111"/>
      <c r="G29" s="111"/>
      <c r="H29" s="111"/>
      <c r="I29" s="77"/>
      <c r="J29" s="33"/>
    </row>
    <row r="30" spans="1:10" ht="14.5" x14ac:dyDescent="0.3">
      <c r="A30" s="144" t="s">
        <v>17</v>
      </c>
      <c r="B30" s="145"/>
      <c r="C30" s="106" t="s">
        <v>514</v>
      </c>
      <c r="D30" s="159" t="s">
        <v>18</v>
      </c>
      <c r="E30" s="126"/>
      <c r="F30" s="126"/>
      <c r="G30" s="126"/>
      <c r="H30" s="99" t="s">
        <v>19</v>
      </c>
      <c r="I30" s="100" t="s">
        <v>20</v>
      </c>
      <c r="J30" s="101"/>
    </row>
    <row r="31" spans="1:10" ht="13" x14ac:dyDescent="0.25">
      <c r="A31" s="144"/>
      <c r="B31" s="145"/>
      <c r="C31" s="35"/>
      <c r="D31" s="89"/>
      <c r="E31" s="152"/>
      <c r="F31" s="152"/>
      <c r="G31" s="152"/>
      <c r="H31" s="152"/>
      <c r="I31" s="160"/>
      <c r="J31" s="161"/>
    </row>
    <row r="32" spans="1:10" ht="13" x14ac:dyDescent="0.25">
      <c r="A32" s="144" t="s">
        <v>21</v>
      </c>
      <c r="B32" s="145"/>
      <c r="C32" s="60" t="s">
        <v>509</v>
      </c>
      <c r="D32" s="159" t="s">
        <v>22</v>
      </c>
      <c r="E32" s="126"/>
      <c r="F32" s="126"/>
      <c r="G32" s="126"/>
      <c r="H32" s="102" t="s">
        <v>23</v>
      </c>
      <c r="I32" s="103" t="s">
        <v>24</v>
      </c>
      <c r="J32" s="104"/>
    </row>
    <row r="33" spans="1:10" ht="14" x14ac:dyDescent="0.3">
      <c r="A33" s="31"/>
      <c r="B33" s="77"/>
      <c r="C33" s="77"/>
      <c r="D33" s="77"/>
      <c r="E33" s="111"/>
      <c r="F33" s="111"/>
      <c r="G33" s="111"/>
      <c r="H33" s="111"/>
      <c r="I33" s="77"/>
      <c r="J33" s="33"/>
    </row>
    <row r="34" spans="1:10" x14ac:dyDescent="0.25">
      <c r="A34" s="159" t="s">
        <v>25</v>
      </c>
      <c r="B34" s="126"/>
      <c r="C34" s="126"/>
      <c r="D34" s="126"/>
      <c r="E34" s="126" t="s">
        <v>26</v>
      </c>
      <c r="F34" s="126"/>
      <c r="G34" s="126"/>
      <c r="H34" s="126"/>
      <c r="I34" s="126"/>
      <c r="J34" s="36" t="s">
        <v>27</v>
      </c>
    </row>
    <row r="35" spans="1:10" ht="14" x14ac:dyDescent="0.3">
      <c r="A35" s="31"/>
      <c r="B35" s="77"/>
      <c r="C35" s="77"/>
      <c r="D35" s="77"/>
      <c r="E35" s="111"/>
      <c r="F35" s="111"/>
      <c r="G35" s="111"/>
      <c r="H35" s="111"/>
      <c r="I35" s="77"/>
      <c r="J35" s="88"/>
    </row>
    <row r="36" spans="1:10" x14ac:dyDescent="0.25">
      <c r="A36" s="162" t="s">
        <v>520</v>
      </c>
      <c r="B36" s="163"/>
      <c r="C36" s="163"/>
      <c r="D36" s="163"/>
      <c r="E36" s="162" t="s">
        <v>516</v>
      </c>
      <c r="F36" s="163"/>
      <c r="G36" s="163"/>
      <c r="H36" s="163"/>
      <c r="I36" s="165"/>
      <c r="J36" s="78" t="s">
        <v>517</v>
      </c>
    </row>
    <row r="37" spans="1:10" ht="14" x14ac:dyDescent="0.3">
      <c r="A37" s="31"/>
      <c r="B37" s="77"/>
      <c r="C37" s="92"/>
      <c r="D37" s="167"/>
      <c r="E37" s="167"/>
      <c r="F37" s="167"/>
      <c r="G37" s="167"/>
      <c r="H37" s="167"/>
      <c r="I37" s="167"/>
      <c r="J37" s="33"/>
    </row>
    <row r="38" spans="1:10" x14ac:dyDescent="0.25">
      <c r="A38" s="162" t="s">
        <v>515</v>
      </c>
      <c r="B38" s="163"/>
      <c r="C38" s="163"/>
      <c r="D38" s="165"/>
      <c r="E38" s="162" t="s">
        <v>516</v>
      </c>
      <c r="F38" s="163"/>
      <c r="G38" s="163"/>
      <c r="H38" s="163"/>
      <c r="I38" s="165"/>
      <c r="J38" s="60">
        <v>4439856</v>
      </c>
    </row>
    <row r="39" spans="1:10" ht="14" x14ac:dyDescent="0.3">
      <c r="A39" s="31"/>
      <c r="B39" s="77"/>
      <c r="C39" s="92"/>
      <c r="D39" s="91"/>
      <c r="E39" s="167"/>
      <c r="F39" s="167"/>
      <c r="G39" s="167"/>
      <c r="H39" s="167"/>
      <c r="I39" s="80"/>
      <c r="J39" s="33"/>
    </row>
    <row r="40" spans="1:10" x14ac:dyDescent="0.25">
      <c r="A40" s="162"/>
      <c r="B40" s="163"/>
      <c r="C40" s="163"/>
      <c r="D40" s="165"/>
      <c r="E40" s="162"/>
      <c r="F40" s="163"/>
      <c r="G40" s="163"/>
      <c r="H40" s="163"/>
      <c r="I40" s="165"/>
      <c r="J40" s="60"/>
    </row>
    <row r="41" spans="1:10" ht="14" x14ac:dyDescent="0.3">
      <c r="A41" s="31"/>
      <c r="B41" s="77"/>
      <c r="C41" s="92"/>
      <c r="D41" s="91"/>
      <c r="E41" s="167"/>
      <c r="F41" s="167"/>
      <c r="G41" s="167"/>
      <c r="H41" s="167"/>
      <c r="I41" s="80"/>
      <c r="J41" s="33"/>
    </row>
    <row r="42" spans="1:10" x14ac:dyDescent="0.25">
      <c r="A42" s="162"/>
      <c r="B42" s="163"/>
      <c r="C42" s="163"/>
      <c r="D42" s="165"/>
      <c r="E42" s="162"/>
      <c r="F42" s="163"/>
      <c r="G42" s="163"/>
      <c r="H42" s="163"/>
      <c r="I42" s="165"/>
      <c r="J42" s="60"/>
    </row>
    <row r="43" spans="1:10" ht="14" x14ac:dyDescent="0.3">
      <c r="A43" s="37"/>
      <c r="B43" s="92"/>
      <c r="C43" s="166"/>
      <c r="D43" s="166"/>
      <c r="E43" s="111"/>
      <c r="F43" s="111"/>
      <c r="G43" s="166"/>
      <c r="H43" s="166"/>
      <c r="I43" s="166"/>
      <c r="J43" s="33"/>
    </row>
    <row r="44" spans="1:10" x14ac:dyDescent="0.25">
      <c r="A44" s="162"/>
      <c r="B44" s="163"/>
      <c r="C44" s="163"/>
      <c r="D44" s="165"/>
      <c r="E44" s="162"/>
      <c r="F44" s="163"/>
      <c r="G44" s="163"/>
      <c r="H44" s="163"/>
      <c r="I44" s="165"/>
      <c r="J44" s="60"/>
    </row>
    <row r="45" spans="1:10" ht="14" x14ac:dyDescent="0.3">
      <c r="A45" s="37"/>
      <c r="B45" s="92"/>
      <c r="C45" s="92"/>
      <c r="D45" s="77"/>
      <c r="E45" s="164"/>
      <c r="F45" s="164"/>
      <c r="G45" s="166"/>
      <c r="H45" s="166"/>
      <c r="I45" s="77"/>
      <c r="J45" s="33"/>
    </row>
    <row r="46" spans="1:10" x14ac:dyDescent="0.25">
      <c r="A46" s="162"/>
      <c r="B46" s="163"/>
      <c r="C46" s="163"/>
      <c r="D46" s="165"/>
      <c r="E46" s="162"/>
      <c r="F46" s="163"/>
      <c r="G46" s="163"/>
      <c r="H46" s="163"/>
      <c r="I46" s="165"/>
      <c r="J46" s="60"/>
    </row>
    <row r="47" spans="1:10" ht="14" x14ac:dyDescent="0.3">
      <c r="A47" s="37"/>
      <c r="B47" s="92"/>
      <c r="C47" s="92"/>
      <c r="D47" s="77"/>
      <c r="E47" s="111"/>
      <c r="F47" s="111"/>
      <c r="G47" s="166"/>
      <c r="H47" s="166"/>
      <c r="I47" s="77"/>
      <c r="J47" s="105" t="s">
        <v>28</v>
      </c>
    </row>
    <row r="48" spans="1:10" ht="14" x14ac:dyDescent="0.3">
      <c r="A48" s="37"/>
      <c r="B48" s="92"/>
      <c r="C48" s="92"/>
      <c r="D48" s="77"/>
      <c r="E48" s="111"/>
      <c r="F48" s="111"/>
      <c r="G48" s="166"/>
      <c r="H48" s="166"/>
      <c r="I48" s="77"/>
      <c r="J48" s="105" t="s">
        <v>29</v>
      </c>
    </row>
    <row r="49" spans="1:10" ht="14.5" customHeight="1" x14ac:dyDescent="0.25">
      <c r="A49" s="112" t="s">
        <v>30</v>
      </c>
      <c r="B49" s="113"/>
      <c r="C49" s="149"/>
      <c r="D49" s="150"/>
      <c r="E49" s="171" t="s">
        <v>31</v>
      </c>
      <c r="F49" s="172"/>
      <c r="G49" s="114"/>
      <c r="H49" s="115"/>
      <c r="I49" s="115"/>
      <c r="J49" s="116"/>
    </row>
    <row r="50" spans="1:10" ht="14" x14ac:dyDescent="0.3">
      <c r="A50" s="37"/>
      <c r="B50" s="92"/>
      <c r="C50" s="166"/>
      <c r="D50" s="166"/>
      <c r="E50" s="111"/>
      <c r="F50" s="111"/>
      <c r="G50" s="117" t="s">
        <v>32</v>
      </c>
      <c r="H50" s="117"/>
      <c r="I50" s="117"/>
      <c r="J50" s="38"/>
    </row>
    <row r="51" spans="1:10" ht="13.9" customHeight="1" x14ac:dyDescent="0.25">
      <c r="A51" s="112" t="s">
        <v>33</v>
      </c>
      <c r="B51" s="113"/>
      <c r="C51" s="168" t="s">
        <v>521</v>
      </c>
      <c r="D51" s="169"/>
      <c r="E51" s="169"/>
      <c r="F51" s="169"/>
      <c r="G51" s="169"/>
      <c r="H51" s="169"/>
      <c r="I51" s="169"/>
      <c r="J51" s="170"/>
    </row>
    <row r="52" spans="1:10" ht="14" x14ac:dyDescent="0.3">
      <c r="A52" s="31"/>
      <c r="B52" s="77"/>
      <c r="C52" s="122" t="s">
        <v>34</v>
      </c>
      <c r="D52" s="122"/>
      <c r="E52" s="122"/>
      <c r="F52" s="122"/>
      <c r="G52" s="122"/>
      <c r="H52" s="122"/>
      <c r="I52" s="122"/>
      <c r="J52" s="33"/>
    </row>
    <row r="53" spans="1:10" ht="14" x14ac:dyDescent="0.3">
      <c r="A53" s="112" t="s">
        <v>35</v>
      </c>
      <c r="B53" s="113"/>
      <c r="C53" s="123" t="s">
        <v>510</v>
      </c>
      <c r="D53" s="124"/>
      <c r="E53" s="125"/>
      <c r="F53" s="111"/>
      <c r="G53" s="111"/>
      <c r="H53" s="126"/>
      <c r="I53" s="126"/>
      <c r="J53" s="127"/>
    </row>
    <row r="54" spans="1:10" ht="14" x14ac:dyDescent="0.3">
      <c r="A54" s="31"/>
      <c r="B54" s="77"/>
      <c r="C54" s="92"/>
      <c r="D54" s="77"/>
      <c r="E54" s="111"/>
      <c r="F54" s="111"/>
      <c r="G54" s="111"/>
      <c r="H54" s="111"/>
      <c r="I54" s="77"/>
      <c r="J54" s="33"/>
    </row>
    <row r="55" spans="1:10" ht="14.5" customHeight="1" x14ac:dyDescent="0.25">
      <c r="A55" s="112" t="s">
        <v>36</v>
      </c>
      <c r="B55" s="113"/>
      <c r="C55" s="114" t="s">
        <v>507</v>
      </c>
      <c r="D55" s="115"/>
      <c r="E55" s="115"/>
      <c r="F55" s="115"/>
      <c r="G55" s="115"/>
      <c r="H55" s="115"/>
      <c r="I55" s="115"/>
      <c r="J55" s="116"/>
    </row>
    <row r="56" spans="1:10" ht="14" x14ac:dyDescent="0.3">
      <c r="A56" s="31"/>
      <c r="B56" s="77"/>
      <c r="C56" s="77"/>
      <c r="D56" s="77"/>
      <c r="E56" s="111"/>
      <c r="F56" s="111"/>
      <c r="G56" s="111"/>
      <c r="H56" s="111"/>
      <c r="I56" s="77"/>
      <c r="J56" s="33"/>
    </row>
    <row r="57" spans="1:10" x14ac:dyDescent="0.25">
      <c r="A57" s="112" t="s">
        <v>37</v>
      </c>
      <c r="B57" s="113"/>
      <c r="C57" s="114" t="s">
        <v>511</v>
      </c>
      <c r="D57" s="115"/>
      <c r="E57" s="115"/>
      <c r="F57" s="115"/>
      <c r="G57" s="115"/>
      <c r="H57" s="115"/>
      <c r="I57" s="115"/>
      <c r="J57" s="116"/>
    </row>
    <row r="58" spans="1:10" ht="14.5" customHeight="1" x14ac:dyDescent="0.3">
      <c r="A58" s="31"/>
      <c r="B58" s="77"/>
      <c r="C58" s="117" t="s">
        <v>38</v>
      </c>
      <c r="D58" s="117"/>
      <c r="E58" s="117"/>
      <c r="F58" s="117"/>
      <c r="G58" s="77"/>
      <c r="H58" s="77"/>
      <c r="I58" s="77"/>
      <c r="J58" s="33"/>
    </row>
    <row r="59" spans="1:10" ht="14" x14ac:dyDescent="0.25">
      <c r="A59" s="112" t="s">
        <v>39</v>
      </c>
      <c r="B59" s="113"/>
      <c r="C59" s="118"/>
      <c r="D59" s="119"/>
      <c r="E59" s="119"/>
      <c r="F59" s="119"/>
      <c r="G59" s="119"/>
      <c r="H59" s="119"/>
      <c r="I59" s="119"/>
      <c r="J59" s="120"/>
    </row>
    <row r="60" spans="1:10" ht="14.5" customHeight="1" x14ac:dyDescent="0.25">
      <c r="A60" s="39"/>
      <c r="B60" s="40"/>
      <c r="C60" s="121" t="s">
        <v>40</v>
      </c>
      <c r="D60" s="121"/>
      <c r="E60" s="121"/>
      <c r="F60" s="121"/>
      <c r="G60" s="121"/>
      <c r="H60" s="40"/>
      <c r="I60" s="40"/>
      <c r="J60" s="41"/>
    </row>
    <row r="67" ht="27" customHeight="1" x14ac:dyDescent="0.25"/>
    <row r="71" ht="38.5"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M122" sqref="M122"/>
    </sheetView>
  </sheetViews>
  <sheetFormatPr defaultColWidth="8.81640625" defaultRowHeight="12.5" x14ac:dyDescent="0.25"/>
  <cols>
    <col min="8" max="9" width="16.7265625" style="59" customWidth="1"/>
    <col min="10" max="10" width="10.26953125" bestFit="1" customWidth="1"/>
  </cols>
  <sheetData>
    <row r="1" spans="1:9" x14ac:dyDescent="0.25">
      <c r="A1" s="198" t="s">
        <v>41</v>
      </c>
      <c r="B1" s="199"/>
      <c r="C1" s="199"/>
      <c r="D1" s="199"/>
      <c r="E1" s="199"/>
      <c r="F1" s="199"/>
      <c r="G1" s="199"/>
      <c r="H1" s="199"/>
      <c r="I1" s="199"/>
    </row>
    <row r="2" spans="1:9" x14ac:dyDescent="0.25">
      <c r="A2" s="200" t="s">
        <v>518</v>
      </c>
      <c r="B2" s="201"/>
      <c r="C2" s="201"/>
      <c r="D2" s="201"/>
      <c r="E2" s="201"/>
      <c r="F2" s="201"/>
      <c r="G2" s="201"/>
      <c r="H2" s="201"/>
      <c r="I2" s="201"/>
    </row>
    <row r="3" spans="1:9" x14ac:dyDescent="0.25">
      <c r="A3" s="202" t="s">
        <v>42</v>
      </c>
      <c r="B3" s="202"/>
      <c r="C3" s="202"/>
      <c r="D3" s="202"/>
      <c r="E3" s="202"/>
      <c r="F3" s="202"/>
      <c r="G3" s="202"/>
      <c r="H3" s="202"/>
      <c r="I3" s="202"/>
    </row>
    <row r="4" spans="1:9" x14ac:dyDescent="0.25">
      <c r="A4" s="206" t="s">
        <v>512</v>
      </c>
      <c r="B4" s="207"/>
      <c r="C4" s="207"/>
      <c r="D4" s="207"/>
      <c r="E4" s="207"/>
      <c r="F4" s="207"/>
      <c r="G4" s="207"/>
      <c r="H4" s="207"/>
      <c r="I4" s="208"/>
    </row>
    <row r="5" spans="1:9" ht="32" thickBot="1" x14ac:dyDescent="0.3">
      <c r="A5" s="212" t="s">
        <v>43</v>
      </c>
      <c r="B5" s="213"/>
      <c r="C5" s="213"/>
      <c r="D5" s="213"/>
      <c r="E5" s="213"/>
      <c r="F5" s="214"/>
      <c r="G5" s="24" t="s">
        <v>44</v>
      </c>
      <c r="H5" s="54" t="s">
        <v>45</v>
      </c>
      <c r="I5" s="55" t="s">
        <v>46</v>
      </c>
    </row>
    <row r="6" spans="1:9" x14ac:dyDescent="0.25">
      <c r="A6" s="209">
        <v>1</v>
      </c>
      <c r="B6" s="210"/>
      <c r="C6" s="210"/>
      <c r="D6" s="210"/>
      <c r="E6" s="210"/>
      <c r="F6" s="211"/>
      <c r="G6" s="25">
        <v>2</v>
      </c>
      <c r="H6" s="26">
        <v>3</v>
      </c>
      <c r="I6" s="26">
        <v>4</v>
      </c>
    </row>
    <row r="7" spans="1:9" x14ac:dyDescent="0.25">
      <c r="A7" s="215"/>
      <c r="B7" s="215"/>
      <c r="C7" s="215"/>
      <c r="D7" s="215"/>
      <c r="E7" s="215"/>
      <c r="F7" s="215"/>
      <c r="G7" s="215"/>
      <c r="H7" s="215"/>
      <c r="I7" s="216"/>
    </row>
    <row r="8" spans="1:9" ht="12.75" customHeight="1" x14ac:dyDescent="0.25">
      <c r="A8" s="217" t="s">
        <v>47</v>
      </c>
      <c r="B8" s="218"/>
      <c r="C8" s="218"/>
      <c r="D8" s="218"/>
      <c r="E8" s="218"/>
      <c r="F8" s="219"/>
      <c r="G8" s="15">
        <v>1</v>
      </c>
      <c r="H8" s="56">
        <v>0</v>
      </c>
      <c r="I8" s="56">
        <v>0</v>
      </c>
    </row>
    <row r="9" spans="1:9" ht="12.75" customHeight="1" x14ac:dyDescent="0.25">
      <c r="A9" s="187" t="s">
        <v>48</v>
      </c>
      <c r="B9" s="188"/>
      <c r="C9" s="188"/>
      <c r="D9" s="188"/>
      <c r="E9" s="188"/>
      <c r="F9" s="189"/>
      <c r="G9" s="16">
        <v>2</v>
      </c>
      <c r="H9" s="57">
        <f>H10+H17+H27+H38+H43</f>
        <v>546802565</v>
      </c>
      <c r="I9" s="57">
        <f>I10+I17+I27+I38+I43</f>
        <v>563213293</v>
      </c>
    </row>
    <row r="10" spans="1:9" ht="12.75" customHeight="1" x14ac:dyDescent="0.25">
      <c r="A10" s="203" t="s">
        <v>49</v>
      </c>
      <c r="B10" s="204"/>
      <c r="C10" s="204"/>
      <c r="D10" s="204"/>
      <c r="E10" s="204"/>
      <c r="F10" s="205"/>
      <c r="G10" s="16">
        <v>3</v>
      </c>
      <c r="H10" s="57">
        <f>H11+H12+H13+H14+H15+H16</f>
        <v>281988331</v>
      </c>
      <c r="I10" s="57">
        <f>I11+I12+I13+I14+I15+I16</f>
        <v>297958808</v>
      </c>
    </row>
    <row r="11" spans="1:9" ht="12.75" customHeight="1" x14ac:dyDescent="0.25">
      <c r="A11" s="195" t="s">
        <v>50</v>
      </c>
      <c r="B11" s="196"/>
      <c r="C11" s="196"/>
      <c r="D11" s="196"/>
      <c r="E11" s="196"/>
      <c r="F11" s="197"/>
      <c r="G11" s="15">
        <v>4</v>
      </c>
      <c r="H11" s="56">
        <v>0</v>
      </c>
      <c r="I11" s="56">
        <v>0</v>
      </c>
    </row>
    <row r="12" spans="1:9" ht="23.5" customHeight="1" x14ac:dyDescent="0.25">
      <c r="A12" s="195" t="s">
        <v>51</v>
      </c>
      <c r="B12" s="196"/>
      <c r="C12" s="196"/>
      <c r="D12" s="196"/>
      <c r="E12" s="196"/>
      <c r="F12" s="197"/>
      <c r="G12" s="15">
        <v>5</v>
      </c>
      <c r="H12" s="56">
        <v>196758918</v>
      </c>
      <c r="I12" s="56">
        <v>215807999</v>
      </c>
    </row>
    <row r="13" spans="1:9" ht="12.75" customHeight="1" x14ac:dyDescent="0.25">
      <c r="A13" s="195" t="s">
        <v>52</v>
      </c>
      <c r="B13" s="196"/>
      <c r="C13" s="196"/>
      <c r="D13" s="196"/>
      <c r="E13" s="196"/>
      <c r="F13" s="197"/>
      <c r="G13" s="15">
        <v>6</v>
      </c>
      <c r="H13" s="56">
        <v>80354610</v>
      </c>
      <c r="I13" s="56">
        <v>81846322</v>
      </c>
    </row>
    <row r="14" spans="1:9" ht="12.75" customHeight="1" x14ac:dyDescent="0.25">
      <c r="A14" s="195" t="s">
        <v>53</v>
      </c>
      <c r="B14" s="196"/>
      <c r="C14" s="196"/>
      <c r="D14" s="196"/>
      <c r="E14" s="196"/>
      <c r="F14" s="197"/>
      <c r="G14" s="15">
        <v>7</v>
      </c>
      <c r="H14" s="56">
        <v>2012013</v>
      </c>
      <c r="I14" s="56">
        <v>249750</v>
      </c>
    </row>
    <row r="15" spans="1:9" ht="12.75" customHeight="1" x14ac:dyDescent="0.25">
      <c r="A15" s="195" t="s">
        <v>54</v>
      </c>
      <c r="B15" s="196"/>
      <c r="C15" s="196"/>
      <c r="D15" s="196"/>
      <c r="E15" s="196"/>
      <c r="F15" s="197"/>
      <c r="G15" s="15">
        <v>8</v>
      </c>
      <c r="H15" s="56">
        <v>2862790</v>
      </c>
      <c r="I15" s="56">
        <v>54737</v>
      </c>
    </row>
    <row r="16" spans="1:9" ht="12.75" customHeight="1" x14ac:dyDescent="0.25">
      <c r="A16" s="195" t="s">
        <v>55</v>
      </c>
      <c r="B16" s="196"/>
      <c r="C16" s="196"/>
      <c r="D16" s="196"/>
      <c r="E16" s="196"/>
      <c r="F16" s="197"/>
      <c r="G16" s="15">
        <v>9</v>
      </c>
      <c r="H16" s="56">
        <v>0</v>
      </c>
      <c r="I16" s="56">
        <v>0</v>
      </c>
    </row>
    <row r="17" spans="1:9" ht="12.75" customHeight="1" x14ac:dyDescent="0.25">
      <c r="A17" s="203" t="s">
        <v>56</v>
      </c>
      <c r="B17" s="204"/>
      <c r="C17" s="204"/>
      <c r="D17" s="204"/>
      <c r="E17" s="204"/>
      <c r="F17" s="205"/>
      <c r="G17" s="16">
        <v>10</v>
      </c>
      <c r="H17" s="57">
        <f>H18+H19+H20+H21+H22+H23+H24+H25+H26</f>
        <v>232588530</v>
      </c>
      <c r="I17" s="57">
        <f>I18+I19+I20+I21+I22+I23+I24+I25+I26</f>
        <v>233410388</v>
      </c>
    </row>
    <row r="18" spans="1:9" ht="12.75" customHeight="1" x14ac:dyDescent="0.25">
      <c r="A18" s="195" t="s">
        <v>57</v>
      </c>
      <c r="B18" s="196"/>
      <c r="C18" s="196"/>
      <c r="D18" s="196"/>
      <c r="E18" s="196"/>
      <c r="F18" s="197"/>
      <c r="G18" s="15">
        <v>11</v>
      </c>
      <c r="H18" s="56">
        <v>30400331</v>
      </c>
      <c r="I18" s="56">
        <v>30400331</v>
      </c>
    </row>
    <row r="19" spans="1:9" ht="12.75" customHeight="1" x14ac:dyDescent="0.25">
      <c r="A19" s="195" t="s">
        <v>58</v>
      </c>
      <c r="B19" s="196"/>
      <c r="C19" s="196"/>
      <c r="D19" s="196"/>
      <c r="E19" s="196"/>
      <c r="F19" s="197"/>
      <c r="G19" s="15">
        <v>12</v>
      </c>
      <c r="H19" s="56">
        <v>126538137</v>
      </c>
      <c r="I19" s="56">
        <v>124264714</v>
      </c>
    </row>
    <row r="20" spans="1:9" ht="12.75" customHeight="1" x14ac:dyDescent="0.25">
      <c r="A20" s="195" t="s">
        <v>59</v>
      </c>
      <c r="B20" s="196"/>
      <c r="C20" s="196"/>
      <c r="D20" s="196"/>
      <c r="E20" s="196"/>
      <c r="F20" s="197"/>
      <c r="G20" s="15">
        <v>13</v>
      </c>
      <c r="H20" s="56">
        <v>21430008</v>
      </c>
      <c r="I20" s="56">
        <v>23636725</v>
      </c>
    </row>
    <row r="21" spans="1:9" ht="12.75" customHeight="1" x14ac:dyDescent="0.25">
      <c r="A21" s="195" t="s">
        <v>60</v>
      </c>
      <c r="B21" s="196"/>
      <c r="C21" s="196"/>
      <c r="D21" s="196"/>
      <c r="E21" s="196"/>
      <c r="F21" s="197"/>
      <c r="G21" s="15">
        <v>14</v>
      </c>
      <c r="H21" s="56">
        <v>6273647</v>
      </c>
      <c r="I21" s="56">
        <v>6736743</v>
      </c>
    </row>
    <row r="22" spans="1:9" ht="12.75" customHeight="1" x14ac:dyDescent="0.25">
      <c r="A22" s="195" t="s">
        <v>61</v>
      </c>
      <c r="B22" s="196"/>
      <c r="C22" s="196"/>
      <c r="D22" s="196"/>
      <c r="E22" s="196"/>
      <c r="F22" s="197"/>
      <c r="G22" s="15">
        <v>15</v>
      </c>
      <c r="H22" s="56">
        <v>0</v>
      </c>
      <c r="I22" s="56">
        <v>0</v>
      </c>
    </row>
    <row r="23" spans="1:9" ht="12.75" customHeight="1" x14ac:dyDescent="0.25">
      <c r="A23" s="195" t="s">
        <v>62</v>
      </c>
      <c r="B23" s="196"/>
      <c r="C23" s="196"/>
      <c r="D23" s="196"/>
      <c r="E23" s="196"/>
      <c r="F23" s="197"/>
      <c r="G23" s="15">
        <v>16</v>
      </c>
      <c r="H23" s="56">
        <v>1655022</v>
      </c>
      <c r="I23" s="56">
        <v>555452</v>
      </c>
    </row>
    <row r="24" spans="1:9" ht="12.75" customHeight="1" x14ac:dyDescent="0.25">
      <c r="A24" s="195" t="s">
        <v>63</v>
      </c>
      <c r="B24" s="196"/>
      <c r="C24" s="196"/>
      <c r="D24" s="196"/>
      <c r="E24" s="196"/>
      <c r="F24" s="197"/>
      <c r="G24" s="15">
        <v>17</v>
      </c>
      <c r="H24" s="56">
        <v>45435065</v>
      </c>
      <c r="I24" s="56">
        <v>46968603</v>
      </c>
    </row>
    <row r="25" spans="1:9" ht="12.75" customHeight="1" x14ac:dyDescent="0.25">
      <c r="A25" s="195" t="s">
        <v>64</v>
      </c>
      <c r="B25" s="196"/>
      <c r="C25" s="196"/>
      <c r="D25" s="196"/>
      <c r="E25" s="196"/>
      <c r="F25" s="197"/>
      <c r="G25" s="15">
        <v>18</v>
      </c>
      <c r="H25" s="56">
        <v>856320</v>
      </c>
      <c r="I25" s="56">
        <v>847820</v>
      </c>
    </row>
    <row r="26" spans="1:9" ht="12.75" customHeight="1" x14ac:dyDescent="0.25">
      <c r="A26" s="195" t="s">
        <v>65</v>
      </c>
      <c r="B26" s="196"/>
      <c r="C26" s="196"/>
      <c r="D26" s="196"/>
      <c r="E26" s="196"/>
      <c r="F26" s="197"/>
      <c r="G26" s="15">
        <v>19</v>
      </c>
      <c r="H26" s="56">
        <v>0</v>
      </c>
      <c r="I26" s="56">
        <v>0</v>
      </c>
    </row>
    <row r="27" spans="1:9" ht="12.75" customHeight="1" x14ac:dyDescent="0.25">
      <c r="A27" s="203" t="s">
        <v>66</v>
      </c>
      <c r="B27" s="204"/>
      <c r="C27" s="204"/>
      <c r="D27" s="204"/>
      <c r="E27" s="204"/>
      <c r="F27" s="205"/>
      <c r="G27" s="16">
        <v>20</v>
      </c>
      <c r="H27" s="57">
        <f>SUM(H28:H37)</f>
        <v>30145269</v>
      </c>
      <c r="I27" s="57">
        <f>SUM(I28:I37)</f>
        <v>29370134</v>
      </c>
    </row>
    <row r="28" spans="1:9" ht="12.75" customHeight="1" x14ac:dyDescent="0.25">
      <c r="A28" s="195" t="s">
        <v>67</v>
      </c>
      <c r="B28" s="196"/>
      <c r="C28" s="196"/>
      <c r="D28" s="196"/>
      <c r="E28" s="196"/>
      <c r="F28" s="197"/>
      <c r="G28" s="15">
        <v>21</v>
      </c>
      <c r="H28" s="56">
        <v>0</v>
      </c>
      <c r="I28" s="56">
        <v>0</v>
      </c>
    </row>
    <row r="29" spans="1:9" ht="12.75" customHeight="1" x14ac:dyDescent="0.25">
      <c r="A29" s="195" t="s">
        <v>68</v>
      </c>
      <c r="B29" s="196"/>
      <c r="C29" s="196"/>
      <c r="D29" s="196"/>
      <c r="E29" s="196"/>
      <c r="F29" s="197"/>
      <c r="G29" s="15">
        <v>22</v>
      </c>
      <c r="H29" s="56">
        <v>0</v>
      </c>
      <c r="I29" s="56">
        <v>0</v>
      </c>
    </row>
    <row r="30" spans="1:9" ht="12.75" customHeight="1" x14ac:dyDescent="0.25">
      <c r="A30" s="195" t="s">
        <v>69</v>
      </c>
      <c r="B30" s="196"/>
      <c r="C30" s="196"/>
      <c r="D30" s="196"/>
      <c r="E30" s="196"/>
      <c r="F30" s="197"/>
      <c r="G30" s="15">
        <v>23</v>
      </c>
      <c r="H30" s="56">
        <v>0</v>
      </c>
      <c r="I30" s="56">
        <v>0</v>
      </c>
    </row>
    <row r="31" spans="1:9" ht="24.65" customHeight="1" x14ac:dyDescent="0.25">
      <c r="A31" s="195" t="s">
        <v>70</v>
      </c>
      <c r="B31" s="196"/>
      <c r="C31" s="196"/>
      <c r="D31" s="196"/>
      <c r="E31" s="196"/>
      <c r="F31" s="197"/>
      <c r="G31" s="15">
        <v>24</v>
      </c>
      <c r="H31" s="56">
        <v>25856122</v>
      </c>
      <c r="I31" s="56">
        <v>25987655</v>
      </c>
    </row>
    <row r="32" spans="1:9" ht="24" customHeight="1" x14ac:dyDescent="0.25">
      <c r="A32" s="195" t="s">
        <v>71</v>
      </c>
      <c r="B32" s="196"/>
      <c r="C32" s="196"/>
      <c r="D32" s="196"/>
      <c r="E32" s="196"/>
      <c r="F32" s="197"/>
      <c r="G32" s="15">
        <v>25</v>
      </c>
      <c r="H32" s="56">
        <v>0</v>
      </c>
      <c r="I32" s="56">
        <v>0</v>
      </c>
    </row>
    <row r="33" spans="1:9" ht="26.5" customHeight="1" x14ac:dyDescent="0.25">
      <c r="A33" s="195" t="s">
        <v>72</v>
      </c>
      <c r="B33" s="196"/>
      <c r="C33" s="196"/>
      <c r="D33" s="196"/>
      <c r="E33" s="196"/>
      <c r="F33" s="197"/>
      <c r="G33" s="15">
        <v>26</v>
      </c>
      <c r="H33" s="56">
        <v>0</v>
      </c>
      <c r="I33" s="56">
        <v>0</v>
      </c>
    </row>
    <row r="34" spans="1:9" ht="12.75" customHeight="1" x14ac:dyDescent="0.25">
      <c r="A34" s="195" t="s">
        <v>73</v>
      </c>
      <c r="B34" s="196"/>
      <c r="C34" s="196"/>
      <c r="D34" s="196"/>
      <c r="E34" s="196"/>
      <c r="F34" s="197"/>
      <c r="G34" s="15">
        <v>27</v>
      </c>
      <c r="H34" s="56">
        <v>0</v>
      </c>
      <c r="I34" s="56">
        <v>0</v>
      </c>
    </row>
    <row r="35" spans="1:9" ht="12.75" customHeight="1" x14ac:dyDescent="0.25">
      <c r="A35" s="195" t="s">
        <v>74</v>
      </c>
      <c r="B35" s="196"/>
      <c r="C35" s="196"/>
      <c r="D35" s="196"/>
      <c r="E35" s="196"/>
      <c r="F35" s="197"/>
      <c r="G35" s="15">
        <v>28</v>
      </c>
      <c r="H35" s="56">
        <v>4289147</v>
      </c>
      <c r="I35" s="56">
        <v>3382479</v>
      </c>
    </row>
    <row r="36" spans="1:9" ht="12.75" customHeight="1" x14ac:dyDescent="0.25">
      <c r="A36" s="195" t="s">
        <v>75</v>
      </c>
      <c r="B36" s="196"/>
      <c r="C36" s="196"/>
      <c r="D36" s="196"/>
      <c r="E36" s="196"/>
      <c r="F36" s="197"/>
      <c r="G36" s="15">
        <v>29</v>
      </c>
      <c r="H36" s="56">
        <v>0</v>
      </c>
      <c r="I36" s="56">
        <v>0</v>
      </c>
    </row>
    <row r="37" spans="1:9" ht="12.75" customHeight="1" x14ac:dyDescent="0.25">
      <c r="A37" s="195" t="s">
        <v>76</v>
      </c>
      <c r="B37" s="196"/>
      <c r="C37" s="196"/>
      <c r="D37" s="196"/>
      <c r="E37" s="196"/>
      <c r="F37" s="197"/>
      <c r="G37" s="15">
        <v>30</v>
      </c>
      <c r="H37" s="56">
        <v>0</v>
      </c>
      <c r="I37" s="56">
        <v>0</v>
      </c>
    </row>
    <row r="38" spans="1:9" ht="12.75" customHeight="1" x14ac:dyDescent="0.25">
      <c r="A38" s="203" t="s">
        <v>77</v>
      </c>
      <c r="B38" s="204"/>
      <c r="C38" s="204"/>
      <c r="D38" s="204"/>
      <c r="E38" s="204"/>
      <c r="F38" s="205"/>
      <c r="G38" s="16">
        <v>31</v>
      </c>
      <c r="H38" s="57">
        <f>H39+H40+H41+H42</f>
        <v>1081601</v>
      </c>
      <c r="I38" s="57">
        <f>I39+I40+I41+I42</f>
        <v>1504705</v>
      </c>
    </row>
    <row r="39" spans="1:9" ht="12.75" customHeight="1" x14ac:dyDescent="0.25">
      <c r="A39" s="195" t="s">
        <v>78</v>
      </c>
      <c r="B39" s="196"/>
      <c r="C39" s="196"/>
      <c r="D39" s="196"/>
      <c r="E39" s="196"/>
      <c r="F39" s="197"/>
      <c r="G39" s="15">
        <v>32</v>
      </c>
      <c r="H39" s="56">
        <v>0</v>
      </c>
      <c r="I39" s="56">
        <v>0</v>
      </c>
    </row>
    <row r="40" spans="1:9" ht="21.65" customHeight="1" x14ac:dyDescent="0.25">
      <c r="A40" s="195" t="s">
        <v>79</v>
      </c>
      <c r="B40" s="196"/>
      <c r="C40" s="196"/>
      <c r="D40" s="196"/>
      <c r="E40" s="196"/>
      <c r="F40" s="197"/>
      <c r="G40" s="15">
        <v>33</v>
      </c>
      <c r="H40" s="56">
        <v>0</v>
      </c>
      <c r="I40" s="56">
        <v>0</v>
      </c>
    </row>
    <row r="41" spans="1:9" ht="12.75" customHeight="1" x14ac:dyDescent="0.25">
      <c r="A41" s="195" t="s">
        <v>80</v>
      </c>
      <c r="B41" s="196"/>
      <c r="C41" s="196"/>
      <c r="D41" s="196"/>
      <c r="E41" s="196"/>
      <c r="F41" s="197"/>
      <c r="G41" s="15">
        <v>34</v>
      </c>
      <c r="H41" s="56">
        <v>1081601</v>
      </c>
      <c r="I41" s="56">
        <v>1504705</v>
      </c>
    </row>
    <row r="42" spans="1:9" ht="12.75" customHeight="1" x14ac:dyDescent="0.25">
      <c r="A42" s="195" t="s">
        <v>81</v>
      </c>
      <c r="B42" s="196"/>
      <c r="C42" s="196"/>
      <c r="D42" s="196"/>
      <c r="E42" s="196"/>
      <c r="F42" s="197"/>
      <c r="G42" s="15">
        <v>35</v>
      </c>
      <c r="H42" s="56">
        <v>0</v>
      </c>
      <c r="I42" s="56">
        <v>0</v>
      </c>
    </row>
    <row r="43" spans="1:9" ht="12.75" customHeight="1" x14ac:dyDescent="0.25">
      <c r="A43" s="178" t="s">
        <v>82</v>
      </c>
      <c r="B43" s="179"/>
      <c r="C43" s="179"/>
      <c r="D43" s="179"/>
      <c r="E43" s="179"/>
      <c r="F43" s="180"/>
      <c r="G43" s="15">
        <v>36</v>
      </c>
      <c r="H43" s="56">
        <v>998834</v>
      </c>
      <c r="I43" s="56">
        <v>969258</v>
      </c>
    </row>
    <row r="44" spans="1:9" ht="12.75" customHeight="1" x14ac:dyDescent="0.25">
      <c r="A44" s="187" t="s">
        <v>83</v>
      </c>
      <c r="B44" s="188"/>
      <c r="C44" s="188"/>
      <c r="D44" s="188"/>
      <c r="E44" s="188"/>
      <c r="F44" s="189"/>
      <c r="G44" s="16">
        <v>37</v>
      </c>
      <c r="H44" s="57">
        <f>H45+H53+H60+H70</f>
        <v>1781424947</v>
      </c>
      <c r="I44" s="57">
        <f>I45+I53+I60+I70</f>
        <v>2494127832</v>
      </c>
    </row>
    <row r="45" spans="1:9" ht="12.75" customHeight="1" x14ac:dyDescent="0.25">
      <c r="A45" s="203" t="s">
        <v>84</v>
      </c>
      <c r="B45" s="204"/>
      <c r="C45" s="204"/>
      <c r="D45" s="204"/>
      <c r="E45" s="204"/>
      <c r="F45" s="205"/>
      <c r="G45" s="16">
        <v>38</v>
      </c>
      <c r="H45" s="57">
        <f>SUM(H46:H52)</f>
        <v>356486603</v>
      </c>
      <c r="I45" s="57">
        <f>SUM(I46:I52)</f>
        <v>467092017</v>
      </c>
    </row>
    <row r="46" spans="1:9" ht="12.75" customHeight="1" x14ac:dyDescent="0.25">
      <c r="A46" s="195" t="s">
        <v>85</v>
      </c>
      <c r="B46" s="196"/>
      <c r="C46" s="196"/>
      <c r="D46" s="196"/>
      <c r="E46" s="196"/>
      <c r="F46" s="197"/>
      <c r="G46" s="15">
        <v>39</v>
      </c>
      <c r="H46" s="56">
        <v>457807</v>
      </c>
      <c r="I46" s="56">
        <v>544169</v>
      </c>
    </row>
    <row r="47" spans="1:9" ht="12.75" customHeight="1" x14ac:dyDescent="0.25">
      <c r="A47" s="195" t="s">
        <v>86</v>
      </c>
      <c r="B47" s="196"/>
      <c r="C47" s="196"/>
      <c r="D47" s="196"/>
      <c r="E47" s="196"/>
      <c r="F47" s="197"/>
      <c r="G47" s="15">
        <v>40</v>
      </c>
      <c r="H47" s="56">
        <v>0</v>
      </c>
      <c r="I47" s="56">
        <v>0</v>
      </c>
    </row>
    <row r="48" spans="1:9" ht="12.75" customHeight="1" x14ac:dyDescent="0.25">
      <c r="A48" s="195" t="s">
        <v>87</v>
      </c>
      <c r="B48" s="196"/>
      <c r="C48" s="196"/>
      <c r="D48" s="196"/>
      <c r="E48" s="196"/>
      <c r="F48" s="197"/>
      <c r="G48" s="15">
        <v>41</v>
      </c>
      <c r="H48" s="56">
        <v>0</v>
      </c>
      <c r="I48" s="56">
        <v>0</v>
      </c>
    </row>
    <row r="49" spans="1:9" ht="12.75" customHeight="1" x14ac:dyDescent="0.25">
      <c r="A49" s="195" t="s">
        <v>88</v>
      </c>
      <c r="B49" s="196"/>
      <c r="C49" s="196"/>
      <c r="D49" s="196"/>
      <c r="E49" s="196"/>
      <c r="F49" s="197"/>
      <c r="G49" s="15">
        <v>42</v>
      </c>
      <c r="H49" s="56">
        <v>352427441</v>
      </c>
      <c r="I49" s="56">
        <v>459859721</v>
      </c>
    </row>
    <row r="50" spans="1:9" ht="12.75" customHeight="1" x14ac:dyDescent="0.25">
      <c r="A50" s="195" t="s">
        <v>89</v>
      </c>
      <c r="B50" s="196"/>
      <c r="C50" s="196"/>
      <c r="D50" s="196"/>
      <c r="E50" s="196"/>
      <c r="F50" s="197"/>
      <c r="G50" s="15">
        <v>43</v>
      </c>
      <c r="H50" s="56">
        <v>3601355</v>
      </c>
      <c r="I50" s="56">
        <v>6688127</v>
      </c>
    </row>
    <row r="51" spans="1:9" ht="12.75" customHeight="1" x14ac:dyDescent="0.25">
      <c r="A51" s="195" t="s">
        <v>90</v>
      </c>
      <c r="B51" s="196"/>
      <c r="C51" s="196"/>
      <c r="D51" s="196"/>
      <c r="E51" s="196"/>
      <c r="F51" s="197"/>
      <c r="G51" s="15">
        <v>44</v>
      </c>
      <c r="H51" s="56">
        <v>0</v>
      </c>
      <c r="I51" s="56">
        <v>0</v>
      </c>
    </row>
    <row r="52" spans="1:9" ht="12.75" customHeight="1" x14ac:dyDescent="0.25">
      <c r="A52" s="195" t="s">
        <v>91</v>
      </c>
      <c r="B52" s="196"/>
      <c r="C52" s="196"/>
      <c r="D52" s="196"/>
      <c r="E52" s="196"/>
      <c r="F52" s="197"/>
      <c r="G52" s="15">
        <v>45</v>
      </c>
      <c r="H52" s="56">
        <v>0</v>
      </c>
      <c r="I52" s="56">
        <v>0</v>
      </c>
    </row>
    <row r="53" spans="1:9" ht="12.75" customHeight="1" x14ac:dyDescent="0.25">
      <c r="A53" s="203" t="s">
        <v>92</v>
      </c>
      <c r="B53" s="204"/>
      <c r="C53" s="204"/>
      <c r="D53" s="204"/>
      <c r="E53" s="204"/>
      <c r="F53" s="205"/>
      <c r="G53" s="16">
        <v>46</v>
      </c>
      <c r="H53" s="57">
        <f>SUM(H54:H59)</f>
        <v>1334455094</v>
      </c>
      <c r="I53" s="57">
        <f>SUM(I54:I59)</f>
        <v>1615458371</v>
      </c>
    </row>
    <row r="54" spans="1:9" ht="12.75" customHeight="1" x14ac:dyDescent="0.25">
      <c r="A54" s="195" t="s">
        <v>93</v>
      </c>
      <c r="B54" s="196"/>
      <c r="C54" s="196"/>
      <c r="D54" s="196"/>
      <c r="E54" s="196"/>
      <c r="F54" s="197"/>
      <c r="G54" s="15">
        <v>47</v>
      </c>
      <c r="H54" s="56">
        <v>6022</v>
      </c>
      <c r="I54" s="56">
        <v>750</v>
      </c>
    </row>
    <row r="55" spans="1:9" ht="24.65" customHeight="1" x14ac:dyDescent="0.25">
      <c r="A55" s="195" t="s">
        <v>94</v>
      </c>
      <c r="B55" s="196"/>
      <c r="C55" s="196"/>
      <c r="D55" s="196"/>
      <c r="E55" s="196"/>
      <c r="F55" s="197"/>
      <c r="G55" s="15">
        <v>48</v>
      </c>
      <c r="H55" s="56">
        <v>25521946</v>
      </c>
      <c r="I55" s="56">
        <v>26408691</v>
      </c>
    </row>
    <row r="56" spans="1:9" ht="12.75" customHeight="1" x14ac:dyDescent="0.25">
      <c r="A56" s="195" t="s">
        <v>95</v>
      </c>
      <c r="B56" s="196"/>
      <c r="C56" s="196"/>
      <c r="D56" s="196"/>
      <c r="E56" s="196"/>
      <c r="F56" s="197"/>
      <c r="G56" s="15">
        <v>49</v>
      </c>
      <c r="H56" s="56">
        <v>1302538135</v>
      </c>
      <c r="I56" s="56">
        <v>1578005960</v>
      </c>
    </row>
    <row r="57" spans="1:9" ht="12.75" customHeight="1" x14ac:dyDescent="0.25">
      <c r="A57" s="195" t="s">
        <v>96</v>
      </c>
      <c r="B57" s="196"/>
      <c r="C57" s="196"/>
      <c r="D57" s="196"/>
      <c r="E57" s="196"/>
      <c r="F57" s="197"/>
      <c r="G57" s="15">
        <v>50</v>
      </c>
      <c r="H57" s="56">
        <v>34857</v>
      </c>
      <c r="I57" s="56">
        <v>2962</v>
      </c>
    </row>
    <row r="58" spans="1:9" ht="12.75" customHeight="1" x14ac:dyDescent="0.25">
      <c r="A58" s="195" t="s">
        <v>97</v>
      </c>
      <c r="B58" s="196"/>
      <c r="C58" s="196"/>
      <c r="D58" s="196"/>
      <c r="E58" s="196"/>
      <c r="F58" s="197"/>
      <c r="G58" s="15">
        <v>51</v>
      </c>
      <c r="H58" s="56">
        <v>4830159</v>
      </c>
      <c r="I58" s="56">
        <v>3709515</v>
      </c>
    </row>
    <row r="59" spans="1:9" ht="12.75" customHeight="1" x14ac:dyDescent="0.25">
      <c r="A59" s="195" t="s">
        <v>98</v>
      </c>
      <c r="B59" s="196"/>
      <c r="C59" s="196"/>
      <c r="D59" s="196"/>
      <c r="E59" s="196"/>
      <c r="F59" s="197"/>
      <c r="G59" s="15">
        <v>52</v>
      </c>
      <c r="H59" s="56">
        <v>1523975</v>
      </c>
      <c r="I59" s="56">
        <v>7330493</v>
      </c>
    </row>
    <row r="60" spans="1:9" ht="12.75" customHeight="1" x14ac:dyDescent="0.25">
      <c r="A60" s="203" t="s">
        <v>99</v>
      </c>
      <c r="B60" s="204"/>
      <c r="C60" s="204"/>
      <c r="D60" s="204"/>
      <c r="E60" s="204"/>
      <c r="F60" s="205"/>
      <c r="G60" s="16">
        <v>53</v>
      </c>
      <c r="H60" s="57">
        <f>SUM(H61:H69)</f>
        <v>5375603</v>
      </c>
      <c r="I60" s="57">
        <f>SUM(I61:I69)</f>
        <v>3375864</v>
      </c>
    </row>
    <row r="61" spans="1:9" ht="12.75" customHeight="1" x14ac:dyDescent="0.25">
      <c r="A61" s="195" t="s">
        <v>100</v>
      </c>
      <c r="B61" s="196"/>
      <c r="C61" s="196"/>
      <c r="D61" s="196"/>
      <c r="E61" s="196"/>
      <c r="F61" s="197"/>
      <c r="G61" s="15">
        <v>54</v>
      </c>
      <c r="H61" s="56">
        <v>0</v>
      </c>
      <c r="I61" s="56">
        <v>0</v>
      </c>
    </row>
    <row r="62" spans="1:9" ht="12.75" customHeight="1" x14ac:dyDescent="0.25">
      <c r="A62" s="195" t="s">
        <v>101</v>
      </c>
      <c r="B62" s="196"/>
      <c r="C62" s="196"/>
      <c r="D62" s="196"/>
      <c r="E62" s="196"/>
      <c r="F62" s="197"/>
      <c r="G62" s="15">
        <v>55</v>
      </c>
      <c r="H62" s="56">
        <v>0</v>
      </c>
      <c r="I62" s="56">
        <v>0</v>
      </c>
    </row>
    <row r="63" spans="1:9" ht="12.75" customHeight="1" x14ac:dyDescent="0.25">
      <c r="A63" s="195" t="s">
        <v>102</v>
      </c>
      <c r="B63" s="196"/>
      <c r="C63" s="196"/>
      <c r="D63" s="196"/>
      <c r="E63" s="196"/>
      <c r="F63" s="197"/>
      <c r="G63" s="15">
        <v>56</v>
      </c>
      <c r="H63" s="56">
        <v>0</v>
      </c>
      <c r="I63" s="56">
        <v>0</v>
      </c>
    </row>
    <row r="64" spans="1:9" ht="23.5" customHeight="1" x14ac:dyDescent="0.25">
      <c r="A64" s="195" t="s">
        <v>103</v>
      </c>
      <c r="B64" s="196"/>
      <c r="C64" s="196"/>
      <c r="D64" s="196"/>
      <c r="E64" s="196"/>
      <c r="F64" s="197"/>
      <c r="G64" s="15">
        <v>57</v>
      </c>
      <c r="H64" s="56">
        <v>0</v>
      </c>
      <c r="I64" s="56">
        <v>0</v>
      </c>
    </row>
    <row r="65" spans="1:9" ht="21" customHeight="1" x14ac:dyDescent="0.25">
      <c r="A65" s="195" t="s">
        <v>104</v>
      </c>
      <c r="B65" s="196"/>
      <c r="C65" s="196"/>
      <c r="D65" s="196"/>
      <c r="E65" s="196"/>
      <c r="F65" s="197"/>
      <c r="G65" s="15">
        <v>58</v>
      </c>
      <c r="H65" s="56">
        <v>0</v>
      </c>
      <c r="I65" s="56">
        <v>0</v>
      </c>
    </row>
    <row r="66" spans="1:9" ht="22.9" customHeight="1" x14ac:dyDescent="0.25">
      <c r="A66" s="195" t="s">
        <v>105</v>
      </c>
      <c r="B66" s="196"/>
      <c r="C66" s="196"/>
      <c r="D66" s="196"/>
      <c r="E66" s="196"/>
      <c r="F66" s="197"/>
      <c r="G66" s="15">
        <v>59</v>
      </c>
      <c r="H66" s="56">
        <v>0</v>
      </c>
      <c r="I66" s="56">
        <v>0</v>
      </c>
    </row>
    <row r="67" spans="1:9" ht="12.75" customHeight="1" x14ac:dyDescent="0.25">
      <c r="A67" s="195" t="s">
        <v>106</v>
      </c>
      <c r="B67" s="196"/>
      <c r="C67" s="196"/>
      <c r="D67" s="196"/>
      <c r="E67" s="196"/>
      <c r="F67" s="197"/>
      <c r="G67" s="15">
        <v>60</v>
      </c>
      <c r="H67" s="56">
        <v>0</v>
      </c>
      <c r="I67" s="56">
        <v>0</v>
      </c>
    </row>
    <row r="68" spans="1:9" ht="12.75" customHeight="1" x14ac:dyDescent="0.25">
      <c r="A68" s="195" t="s">
        <v>107</v>
      </c>
      <c r="B68" s="196"/>
      <c r="C68" s="196"/>
      <c r="D68" s="196"/>
      <c r="E68" s="196"/>
      <c r="F68" s="197"/>
      <c r="G68" s="15">
        <v>61</v>
      </c>
      <c r="H68" s="56">
        <v>5375603</v>
      </c>
      <c r="I68" s="56">
        <v>3375864</v>
      </c>
    </row>
    <row r="69" spans="1:9" ht="12.75" customHeight="1" x14ac:dyDescent="0.25">
      <c r="A69" s="195" t="s">
        <v>108</v>
      </c>
      <c r="B69" s="196"/>
      <c r="C69" s="196"/>
      <c r="D69" s="196"/>
      <c r="E69" s="196"/>
      <c r="F69" s="197"/>
      <c r="G69" s="15">
        <v>62</v>
      </c>
      <c r="H69" s="56">
        <v>0</v>
      </c>
      <c r="I69" s="56">
        <v>0</v>
      </c>
    </row>
    <row r="70" spans="1:9" ht="12.75" customHeight="1" x14ac:dyDescent="0.25">
      <c r="A70" s="178" t="s">
        <v>109</v>
      </c>
      <c r="B70" s="179"/>
      <c r="C70" s="179"/>
      <c r="D70" s="179"/>
      <c r="E70" s="179"/>
      <c r="F70" s="180"/>
      <c r="G70" s="15">
        <v>63</v>
      </c>
      <c r="H70" s="56">
        <v>85107647</v>
      </c>
      <c r="I70" s="56">
        <v>408201580</v>
      </c>
    </row>
    <row r="71" spans="1:9" ht="12.75" customHeight="1" x14ac:dyDescent="0.25">
      <c r="A71" s="181" t="s">
        <v>110</v>
      </c>
      <c r="B71" s="182"/>
      <c r="C71" s="182"/>
      <c r="D71" s="182"/>
      <c r="E71" s="182"/>
      <c r="F71" s="183"/>
      <c r="G71" s="15">
        <v>64</v>
      </c>
      <c r="H71" s="56">
        <v>848678</v>
      </c>
      <c r="I71" s="56">
        <v>763654</v>
      </c>
    </row>
    <row r="72" spans="1:9" ht="12.75" customHeight="1" x14ac:dyDescent="0.25">
      <c r="A72" s="187" t="s">
        <v>111</v>
      </c>
      <c r="B72" s="188"/>
      <c r="C72" s="188"/>
      <c r="D72" s="188"/>
      <c r="E72" s="188"/>
      <c r="F72" s="189"/>
      <c r="G72" s="16">
        <v>65</v>
      </c>
      <c r="H72" s="57">
        <f>H8+H9+H44+H71</f>
        <v>2329076190</v>
      </c>
      <c r="I72" s="57">
        <f>I8+I9+I44+I71</f>
        <v>3058104779</v>
      </c>
    </row>
    <row r="73" spans="1:9" ht="12.75" customHeight="1" x14ac:dyDescent="0.25">
      <c r="A73" s="190" t="s">
        <v>112</v>
      </c>
      <c r="B73" s="191"/>
      <c r="C73" s="191"/>
      <c r="D73" s="191"/>
      <c r="E73" s="191"/>
      <c r="F73" s="192"/>
      <c r="G73" s="18">
        <v>66</v>
      </c>
      <c r="H73" s="58">
        <v>156539827</v>
      </c>
      <c r="I73" s="58">
        <v>146954325</v>
      </c>
    </row>
    <row r="74" spans="1:9" x14ac:dyDescent="0.25">
      <c r="A74" s="193" t="s">
        <v>113</v>
      </c>
      <c r="B74" s="194"/>
      <c r="C74" s="194"/>
      <c r="D74" s="194"/>
      <c r="E74" s="194"/>
      <c r="F74" s="194"/>
      <c r="G74" s="194"/>
      <c r="H74" s="194"/>
      <c r="I74" s="194"/>
    </row>
    <row r="75" spans="1:9" ht="24.75" customHeight="1" x14ac:dyDescent="0.25">
      <c r="A75" s="175" t="s">
        <v>396</v>
      </c>
      <c r="B75" s="176"/>
      <c r="C75" s="176"/>
      <c r="D75" s="176"/>
      <c r="E75" s="176"/>
      <c r="F75" s="176"/>
      <c r="G75" s="16">
        <v>67</v>
      </c>
      <c r="H75" s="57">
        <f>H76+H77+H78+H84+H85+H91+H94+H97</f>
        <v>638928033</v>
      </c>
      <c r="I75" s="57">
        <f>I76+I77+I78+I84+I85+I91+I94+I97</f>
        <v>718523441</v>
      </c>
    </row>
    <row r="76" spans="1:9" ht="12.75" customHeight="1" x14ac:dyDescent="0.25">
      <c r="A76" s="184" t="s">
        <v>114</v>
      </c>
      <c r="B76" s="184"/>
      <c r="C76" s="184"/>
      <c r="D76" s="184"/>
      <c r="E76" s="184"/>
      <c r="F76" s="184"/>
      <c r="G76" s="15">
        <v>68</v>
      </c>
      <c r="H76" s="42">
        <v>209244420</v>
      </c>
      <c r="I76" s="42">
        <v>209244420</v>
      </c>
    </row>
    <row r="77" spans="1:9" ht="12.75" customHeight="1" x14ac:dyDescent="0.25">
      <c r="A77" s="184" t="s">
        <v>115</v>
      </c>
      <c r="B77" s="184"/>
      <c r="C77" s="184"/>
      <c r="D77" s="184"/>
      <c r="E77" s="184"/>
      <c r="F77" s="184"/>
      <c r="G77" s="15">
        <v>69</v>
      </c>
      <c r="H77" s="42">
        <v>-2131085</v>
      </c>
      <c r="I77" s="42">
        <v>-2131085</v>
      </c>
    </row>
    <row r="78" spans="1:9" ht="12.75" customHeight="1" x14ac:dyDescent="0.25">
      <c r="A78" s="186" t="s">
        <v>116</v>
      </c>
      <c r="B78" s="186"/>
      <c r="C78" s="186"/>
      <c r="D78" s="186"/>
      <c r="E78" s="186"/>
      <c r="F78" s="186"/>
      <c r="G78" s="16">
        <v>70</v>
      </c>
      <c r="H78" s="57">
        <f>SUM(H79:H83)</f>
        <v>83389543</v>
      </c>
      <c r="I78" s="57">
        <f>SUM(I79:I83)</f>
        <v>83389543</v>
      </c>
    </row>
    <row r="79" spans="1:9" ht="12.75" customHeight="1" x14ac:dyDescent="0.25">
      <c r="A79" s="173" t="s">
        <v>117</v>
      </c>
      <c r="B79" s="173"/>
      <c r="C79" s="173"/>
      <c r="D79" s="173"/>
      <c r="E79" s="173"/>
      <c r="F79" s="173"/>
      <c r="G79" s="15">
        <v>71</v>
      </c>
      <c r="H79" s="42">
        <v>18548510</v>
      </c>
      <c r="I79" s="42">
        <v>18548510</v>
      </c>
    </row>
    <row r="80" spans="1:9" ht="12.75" customHeight="1" x14ac:dyDescent="0.25">
      <c r="A80" s="173" t="s">
        <v>118</v>
      </c>
      <c r="B80" s="173"/>
      <c r="C80" s="173"/>
      <c r="D80" s="173"/>
      <c r="E80" s="173"/>
      <c r="F80" s="173"/>
      <c r="G80" s="15">
        <v>72</v>
      </c>
      <c r="H80" s="42">
        <v>48811980</v>
      </c>
      <c r="I80" s="42">
        <v>48811980</v>
      </c>
    </row>
    <row r="81" spans="1:9" ht="12.75" customHeight="1" x14ac:dyDescent="0.25">
      <c r="A81" s="173" t="s">
        <v>119</v>
      </c>
      <c r="B81" s="173"/>
      <c r="C81" s="173"/>
      <c r="D81" s="173"/>
      <c r="E81" s="173"/>
      <c r="F81" s="173"/>
      <c r="G81" s="15">
        <v>73</v>
      </c>
      <c r="H81" s="42">
        <v>-15684660</v>
      </c>
      <c r="I81" s="42">
        <v>-15684660</v>
      </c>
    </row>
    <row r="82" spans="1:9" ht="12.75" customHeight="1" x14ac:dyDescent="0.25">
      <c r="A82" s="173" t="s">
        <v>120</v>
      </c>
      <c r="B82" s="173"/>
      <c r="C82" s="173"/>
      <c r="D82" s="173"/>
      <c r="E82" s="173"/>
      <c r="F82" s="173"/>
      <c r="G82" s="15">
        <v>74</v>
      </c>
      <c r="H82" s="42">
        <v>0</v>
      </c>
      <c r="I82" s="42">
        <v>0</v>
      </c>
    </row>
    <row r="83" spans="1:9" ht="12.75" customHeight="1" x14ac:dyDescent="0.25">
      <c r="A83" s="173" t="s">
        <v>121</v>
      </c>
      <c r="B83" s="173"/>
      <c r="C83" s="173"/>
      <c r="D83" s="173"/>
      <c r="E83" s="173"/>
      <c r="F83" s="173"/>
      <c r="G83" s="15">
        <v>75</v>
      </c>
      <c r="H83" s="42">
        <v>31713713</v>
      </c>
      <c r="I83" s="42">
        <v>31713713</v>
      </c>
    </row>
    <row r="84" spans="1:9" ht="12.75" customHeight="1" x14ac:dyDescent="0.25">
      <c r="A84" s="184" t="s">
        <v>122</v>
      </c>
      <c r="B84" s="184"/>
      <c r="C84" s="184"/>
      <c r="D84" s="184"/>
      <c r="E84" s="184"/>
      <c r="F84" s="184"/>
      <c r="G84" s="15">
        <v>76</v>
      </c>
      <c r="H84" s="42">
        <v>0</v>
      </c>
      <c r="I84" s="42">
        <v>0</v>
      </c>
    </row>
    <row r="85" spans="1:9" ht="12.75" customHeight="1" x14ac:dyDescent="0.25">
      <c r="A85" s="185" t="s">
        <v>386</v>
      </c>
      <c r="B85" s="186"/>
      <c r="C85" s="186"/>
      <c r="D85" s="186"/>
      <c r="E85" s="186"/>
      <c r="F85" s="186"/>
      <c r="G85" s="16">
        <v>77</v>
      </c>
      <c r="H85" s="57">
        <f>H86+H87+H88+H89+H90</f>
        <v>0</v>
      </c>
      <c r="I85" s="57">
        <f>I86+I87+I88+I89+I90</f>
        <v>0</v>
      </c>
    </row>
    <row r="86" spans="1:9" ht="24.75" customHeight="1" x14ac:dyDescent="0.25">
      <c r="A86" s="173" t="s">
        <v>387</v>
      </c>
      <c r="B86" s="173"/>
      <c r="C86" s="173"/>
      <c r="D86" s="173"/>
      <c r="E86" s="173"/>
      <c r="F86" s="173"/>
      <c r="G86" s="15">
        <v>78</v>
      </c>
      <c r="H86" s="56">
        <v>0</v>
      </c>
      <c r="I86" s="56">
        <v>0</v>
      </c>
    </row>
    <row r="87" spans="1:9" ht="12.75" customHeight="1" x14ac:dyDescent="0.25">
      <c r="A87" s="173" t="s">
        <v>123</v>
      </c>
      <c r="B87" s="173"/>
      <c r="C87" s="173"/>
      <c r="D87" s="173"/>
      <c r="E87" s="173"/>
      <c r="F87" s="173"/>
      <c r="G87" s="15">
        <v>79</v>
      </c>
      <c r="H87" s="56">
        <v>0</v>
      </c>
      <c r="I87" s="56">
        <v>0</v>
      </c>
    </row>
    <row r="88" spans="1:9" ht="12.75" customHeight="1" x14ac:dyDescent="0.25">
      <c r="A88" s="173" t="s">
        <v>124</v>
      </c>
      <c r="B88" s="173"/>
      <c r="C88" s="173"/>
      <c r="D88" s="173"/>
      <c r="E88" s="173"/>
      <c r="F88" s="173"/>
      <c r="G88" s="15">
        <v>80</v>
      </c>
      <c r="H88" s="56">
        <v>0</v>
      </c>
      <c r="I88" s="56">
        <v>0</v>
      </c>
    </row>
    <row r="89" spans="1:9" ht="12.75" customHeight="1" x14ac:dyDescent="0.25">
      <c r="A89" s="173" t="s">
        <v>388</v>
      </c>
      <c r="B89" s="173"/>
      <c r="C89" s="173"/>
      <c r="D89" s="173"/>
      <c r="E89" s="173"/>
      <c r="F89" s="173"/>
      <c r="G89" s="15">
        <v>81</v>
      </c>
      <c r="H89" s="56">
        <v>0</v>
      </c>
      <c r="I89" s="56">
        <v>0</v>
      </c>
    </row>
    <row r="90" spans="1:9" ht="25.5" customHeight="1" x14ac:dyDescent="0.25">
      <c r="A90" s="173" t="s">
        <v>389</v>
      </c>
      <c r="B90" s="173"/>
      <c r="C90" s="173"/>
      <c r="D90" s="173"/>
      <c r="E90" s="173"/>
      <c r="F90" s="173"/>
      <c r="G90" s="15">
        <v>82</v>
      </c>
      <c r="H90" s="56">
        <v>0</v>
      </c>
      <c r="I90" s="56">
        <v>0</v>
      </c>
    </row>
    <row r="91" spans="1:9" ht="22.9" customHeight="1" x14ac:dyDescent="0.25">
      <c r="A91" s="185" t="s">
        <v>390</v>
      </c>
      <c r="B91" s="186"/>
      <c r="C91" s="186"/>
      <c r="D91" s="186"/>
      <c r="E91" s="186"/>
      <c r="F91" s="186"/>
      <c r="G91" s="16">
        <v>83</v>
      </c>
      <c r="H91" s="57">
        <f>H92-H93</f>
        <v>248915889</v>
      </c>
      <c r="I91" s="57">
        <f>I92-I93</f>
        <v>311276822</v>
      </c>
    </row>
    <row r="92" spans="1:9" ht="12.75" customHeight="1" x14ac:dyDescent="0.25">
      <c r="A92" s="173" t="s">
        <v>125</v>
      </c>
      <c r="B92" s="173"/>
      <c r="C92" s="173"/>
      <c r="D92" s="173"/>
      <c r="E92" s="173"/>
      <c r="F92" s="173"/>
      <c r="G92" s="15">
        <v>84</v>
      </c>
      <c r="H92" s="42">
        <v>248915889</v>
      </c>
      <c r="I92" s="42">
        <v>311276822</v>
      </c>
    </row>
    <row r="93" spans="1:9" ht="12.75" customHeight="1" x14ac:dyDescent="0.25">
      <c r="A93" s="173" t="s">
        <v>126</v>
      </c>
      <c r="B93" s="173"/>
      <c r="C93" s="173"/>
      <c r="D93" s="173"/>
      <c r="E93" s="173"/>
      <c r="F93" s="173"/>
      <c r="G93" s="15">
        <v>85</v>
      </c>
      <c r="H93" s="42">
        <v>0</v>
      </c>
      <c r="I93" s="42">
        <v>0</v>
      </c>
    </row>
    <row r="94" spans="1:9" ht="12.75" customHeight="1" x14ac:dyDescent="0.25">
      <c r="A94" s="185" t="s">
        <v>391</v>
      </c>
      <c r="B94" s="186"/>
      <c r="C94" s="186"/>
      <c r="D94" s="186"/>
      <c r="E94" s="186"/>
      <c r="F94" s="186"/>
      <c r="G94" s="16">
        <v>86</v>
      </c>
      <c r="H94" s="57">
        <f>H95-H96</f>
        <v>99509266</v>
      </c>
      <c r="I94" s="57">
        <f>I95-I96</f>
        <v>116743741</v>
      </c>
    </row>
    <row r="95" spans="1:9" ht="12.75" customHeight="1" x14ac:dyDescent="0.25">
      <c r="A95" s="173" t="s">
        <v>127</v>
      </c>
      <c r="B95" s="173"/>
      <c r="C95" s="173"/>
      <c r="D95" s="173"/>
      <c r="E95" s="173"/>
      <c r="F95" s="173"/>
      <c r="G95" s="15">
        <v>87</v>
      </c>
      <c r="H95" s="42">
        <v>99509266</v>
      </c>
      <c r="I95" s="42">
        <v>116743741</v>
      </c>
    </row>
    <row r="96" spans="1:9" ht="12.75" customHeight="1" x14ac:dyDescent="0.25">
      <c r="A96" s="173" t="s">
        <v>128</v>
      </c>
      <c r="B96" s="173"/>
      <c r="C96" s="173"/>
      <c r="D96" s="173"/>
      <c r="E96" s="173"/>
      <c r="F96" s="173"/>
      <c r="G96" s="15">
        <v>88</v>
      </c>
      <c r="H96" s="42">
        <v>0</v>
      </c>
      <c r="I96" s="42">
        <v>0</v>
      </c>
    </row>
    <row r="97" spans="1:9" ht="12.75" customHeight="1" x14ac:dyDescent="0.25">
      <c r="A97" s="184" t="s">
        <v>129</v>
      </c>
      <c r="B97" s="184"/>
      <c r="C97" s="184"/>
      <c r="D97" s="184"/>
      <c r="E97" s="184"/>
      <c r="F97" s="184"/>
      <c r="G97" s="15">
        <v>89</v>
      </c>
      <c r="H97" s="42">
        <v>0</v>
      </c>
      <c r="I97" s="42">
        <v>0</v>
      </c>
    </row>
    <row r="98" spans="1:9" ht="12.75" customHeight="1" x14ac:dyDescent="0.25">
      <c r="A98" s="175" t="s">
        <v>392</v>
      </c>
      <c r="B98" s="176"/>
      <c r="C98" s="176"/>
      <c r="D98" s="176"/>
      <c r="E98" s="176"/>
      <c r="F98" s="176"/>
      <c r="G98" s="16">
        <v>90</v>
      </c>
      <c r="H98" s="57">
        <f>SUM(H99:H104)</f>
        <v>1413802</v>
      </c>
      <c r="I98" s="57">
        <f>SUM(I99:I104)</f>
        <v>1207733</v>
      </c>
    </row>
    <row r="99" spans="1:9" ht="25.9" customHeight="1" x14ac:dyDescent="0.25">
      <c r="A99" s="173" t="s">
        <v>130</v>
      </c>
      <c r="B99" s="173"/>
      <c r="C99" s="173"/>
      <c r="D99" s="173"/>
      <c r="E99" s="173"/>
      <c r="F99" s="173"/>
      <c r="G99" s="15">
        <v>91</v>
      </c>
      <c r="H99" s="42">
        <v>1413802</v>
      </c>
      <c r="I99" s="42">
        <v>1207733</v>
      </c>
    </row>
    <row r="100" spans="1:9" ht="12.75" customHeight="1" x14ac:dyDescent="0.25">
      <c r="A100" s="173" t="s">
        <v>131</v>
      </c>
      <c r="B100" s="173"/>
      <c r="C100" s="173"/>
      <c r="D100" s="173"/>
      <c r="E100" s="173"/>
      <c r="F100" s="173"/>
      <c r="G100" s="15">
        <v>92</v>
      </c>
      <c r="H100" s="42">
        <v>0</v>
      </c>
      <c r="I100" s="42">
        <v>0</v>
      </c>
    </row>
    <row r="101" spans="1:9" ht="12.75" customHeight="1" x14ac:dyDescent="0.25">
      <c r="A101" s="173" t="s">
        <v>132</v>
      </c>
      <c r="B101" s="173"/>
      <c r="C101" s="173"/>
      <c r="D101" s="173"/>
      <c r="E101" s="173"/>
      <c r="F101" s="173"/>
      <c r="G101" s="15">
        <v>93</v>
      </c>
      <c r="H101" s="42">
        <v>0</v>
      </c>
      <c r="I101" s="42">
        <v>0</v>
      </c>
    </row>
    <row r="102" spans="1:9" ht="12.75" customHeight="1" x14ac:dyDescent="0.25">
      <c r="A102" s="173" t="s">
        <v>133</v>
      </c>
      <c r="B102" s="173"/>
      <c r="C102" s="173"/>
      <c r="D102" s="173"/>
      <c r="E102" s="173"/>
      <c r="F102" s="173"/>
      <c r="G102" s="15">
        <v>94</v>
      </c>
      <c r="H102" s="56">
        <v>0</v>
      </c>
      <c r="I102" s="56">
        <v>0</v>
      </c>
    </row>
    <row r="103" spans="1:9" ht="12.75" customHeight="1" x14ac:dyDescent="0.25">
      <c r="A103" s="173" t="s">
        <v>134</v>
      </c>
      <c r="B103" s="173"/>
      <c r="C103" s="173"/>
      <c r="D103" s="173"/>
      <c r="E103" s="173"/>
      <c r="F103" s="173"/>
      <c r="G103" s="15">
        <v>95</v>
      </c>
      <c r="H103" s="56">
        <v>0</v>
      </c>
      <c r="I103" s="56">
        <v>0</v>
      </c>
    </row>
    <row r="104" spans="1:9" ht="12.75" customHeight="1" x14ac:dyDescent="0.25">
      <c r="A104" s="173" t="s">
        <v>135</v>
      </c>
      <c r="B104" s="173"/>
      <c r="C104" s="173"/>
      <c r="D104" s="173"/>
      <c r="E104" s="173"/>
      <c r="F104" s="173"/>
      <c r="G104" s="15">
        <v>96</v>
      </c>
      <c r="H104" s="56">
        <v>0</v>
      </c>
      <c r="I104" s="56">
        <v>0</v>
      </c>
    </row>
    <row r="105" spans="1:9" ht="12.75" customHeight="1" x14ac:dyDescent="0.25">
      <c r="A105" s="175" t="s">
        <v>393</v>
      </c>
      <c r="B105" s="176"/>
      <c r="C105" s="176"/>
      <c r="D105" s="176"/>
      <c r="E105" s="176"/>
      <c r="F105" s="176"/>
      <c r="G105" s="16">
        <v>97</v>
      </c>
      <c r="H105" s="57">
        <f>SUM(H106:H116)</f>
        <v>119749741</v>
      </c>
      <c r="I105" s="57">
        <f>SUM(I106:I116)</f>
        <v>112873048</v>
      </c>
    </row>
    <row r="106" spans="1:9" ht="12.75" customHeight="1" x14ac:dyDescent="0.25">
      <c r="A106" s="173" t="s">
        <v>136</v>
      </c>
      <c r="B106" s="173"/>
      <c r="C106" s="173"/>
      <c r="D106" s="173"/>
      <c r="E106" s="173"/>
      <c r="F106" s="173"/>
      <c r="G106" s="15">
        <v>98</v>
      </c>
      <c r="H106" s="43">
        <v>0</v>
      </c>
      <c r="I106" s="43">
        <v>0</v>
      </c>
    </row>
    <row r="107" spans="1:9" ht="12.75" customHeight="1" x14ac:dyDescent="0.25">
      <c r="A107" s="173" t="s">
        <v>137</v>
      </c>
      <c r="B107" s="173"/>
      <c r="C107" s="173"/>
      <c r="D107" s="173"/>
      <c r="E107" s="173"/>
      <c r="F107" s="173"/>
      <c r="G107" s="15">
        <v>99</v>
      </c>
      <c r="H107" s="42">
        <v>0</v>
      </c>
      <c r="I107" s="42">
        <v>0</v>
      </c>
    </row>
    <row r="108" spans="1:9" ht="24.65" customHeight="1" x14ac:dyDescent="0.25">
      <c r="A108" s="173" t="s">
        <v>138</v>
      </c>
      <c r="B108" s="173"/>
      <c r="C108" s="173"/>
      <c r="D108" s="173"/>
      <c r="E108" s="173"/>
      <c r="F108" s="173"/>
      <c r="G108" s="15">
        <v>100</v>
      </c>
      <c r="H108" s="42">
        <v>0</v>
      </c>
      <c r="I108" s="42">
        <v>0</v>
      </c>
    </row>
    <row r="109" spans="1:9" ht="22.15" customHeight="1" x14ac:dyDescent="0.25">
      <c r="A109" s="173" t="s">
        <v>139</v>
      </c>
      <c r="B109" s="173"/>
      <c r="C109" s="173"/>
      <c r="D109" s="173"/>
      <c r="E109" s="173"/>
      <c r="F109" s="173"/>
      <c r="G109" s="15">
        <v>101</v>
      </c>
      <c r="H109" s="42">
        <v>0</v>
      </c>
      <c r="I109" s="42">
        <v>0</v>
      </c>
    </row>
    <row r="110" spans="1:9" ht="12.75" customHeight="1" x14ac:dyDescent="0.25">
      <c r="A110" s="173" t="s">
        <v>140</v>
      </c>
      <c r="B110" s="173"/>
      <c r="C110" s="173"/>
      <c r="D110" s="173"/>
      <c r="E110" s="173"/>
      <c r="F110" s="173"/>
      <c r="G110" s="15">
        <v>102</v>
      </c>
      <c r="H110" s="42">
        <v>243577</v>
      </c>
      <c r="I110" s="42">
        <v>243577</v>
      </c>
    </row>
    <row r="111" spans="1:9" ht="12.75" customHeight="1" x14ac:dyDescent="0.25">
      <c r="A111" s="173" t="s">
        <v>141</v>
      </c>
      <c r="B111" s="173"/>
      <c r="C111" s="173"/>
      <c r="D111" s="173"/>
      <c r="E111" s="173"/>
      <c r="F111" s="173"/>
      <c r="G111" s="15">
        <v>103</v>
      </c>
      <c r="H111" s="42">
        <v>38362090</v>
      </c>
      <c r="I111" s="42">
        <v>24959643</v>
      </c>
    </row>
    <row r="112" spans="1:9" ht="12.75" customHeight="1" x14ac:dyDescent="0.25">
      <c r="A112" s="173" t="s">
        <v>142</v>
      </c>
      <c r="B112" s="173"/>
      <c r="C112" s="173"/>
      <c r="D112" s="173"/>
      <c r="E112" s="173"/>
      <c r="F112" s="173"/>
      <c r="G112" s="15">
        <v>104</v>
      </c>
      <c r="H112" s="42">
        <v>0</v>
      </c>
      <c r="I112" s="42">
        <v>0</v>
      </c>
    </row>
    <row r="113" spans="1:9" ht="12.75" customHeight="1" x14ac:dyDescent="0.25">
      <c r="A113" s="173" t="s">
        <v>143</v>
      </c>
      <c r="B113" s="173"/>
      <c r="C113" s="173"/>
      <c r="D113" s="173"/>
      <c r="E113" s="173"/>
      <c r="F113" s="173"/>
      <c r="G113" s="15">
        <v>105</v>
      </c>
      <c r="H113" s="43">
        <v>28193803</v>
      </c>
      <c r="I113" s="43">
        <v>32021813</v>
      </c>
    </row>
    <row r="114" spans="1:9" ht="12.75" customHeight="1" x14ac:dyDescent="0.25">
      <c r="A114" s="173" t="s">
        <v>144</v>
      </c>
      <c r="B114" s="173"/>
      <c r="C114" s="173"/>
      <c r="D114" s="173"/>
      <c r="E114" s="173"/>
      <c r="F114" s="173"/>
      <c r="G114" s="15">
        <v>106</v>
      </c>
      <c r="H114" s="42">
        <v>0</v>
      </c>
      <c r="I114" s="42">
        <v>0</v>
      </c>
    </row>
    <row r="115" spans="1:9" ht="12.75" customHeight="1" x14ac:dyDescent="0.25">
      <c r="A115" s="173" t="s">
        <v>145</v>
      </c>
      <c r="B115" s="173"/>
      <c r="C115" s="173"/>
      <c r="D115" s="173"/>
      <c r="E115" s="173"/>
      <c r="F115" s="173"/>
      <c r="G115" s="15">
        <v>107</v>
      </c>
      <c r="H115" s="56">
        <v>33599921</v>
      </c>
      <c r="I115" s="56">
        <v>34452052</v>
      </c>
    </row>
    <row r="116" spans="1:9" ht="12.75" customHeight="1" x14ac:dyDescent="0.25">
      <c r="A116" s="173" t="s">
        <v>146</v>
      </c>
      <c r="B116" s="173"/>
      <c r="C116" s="173"/>
      <c r="D116" s="173"/>
      <c r="E116" s="173"/>
      <c r="F116" s="173"/>
      <c r="G116" s="15">
        <v>108</v>
      </c>
      <c r="H116" s="56">
        <v>19350350</v>
      </c>
      <c r="I116" s="56">
        <v>21195963</v>
      </c>
    </row>
    <row r="117" spans="1:9" ht="12.75" customHeight="1" x14ac:dyDescent="0.25">
      <c r="A117" s="175" t="s">
        <v>394</v>
      </c>
      <c r="B117" s="176"/>
      <c r="C117" s="176"/>
      <c r="D117" s="176"/>
      <c r="E117" s="176"/>
      <c r="F117" s="176"/>
      <c r="G117" s="16">
        <v>109</v>
      </c>
      <c r="H117" s="57">
        <f>SUM(H118:H131)</f>
        <v>1564659581</v>
      </c>
      <c r="I117" s="57">
        <f>SUM(I118:I131)</f>
        <v>2222264512</v>
      </c>
    </row>
    <row r="118" spans="1:9" ht="12.75" customHeight="1" x14ac:dyDescent="0.25">
      <c r="A118" s="173" t="s">
        <v>147</v>
      </c>
      <c r="B118" s="173"/>
      <c r="C118" s="173"/>
      <c r="D118" s="173"/>
      <c r="E118" s="173"/>
      <c r="F118" s="173"/>
      <c r="G118" s="15">
        <v>110</v>
      </c>
      <c r="H118" s="42">
        <v>0</v>
      </c>
      <c r="I118" s="42">
        <v>0</v>
      </c>
    </row>
    <row r="119" spans="1:9" ht="12.75" customHeight="1" x14ac:dyDescent="0.25">
      <c r="A119" s="173" t="s">
        <v>148</v>
      </c>
      <c r="B119" s="173"/>
      <c r="C119" s="173"/>
      <c r="D119" s="173"/>
      <c r="E119" s="173"/>
      <c r="F119" s="173"/>
      <c r="G119" s="15">
        <v>111</v>
      </c>
      <c r="H119" s="42">
        <v>0</v>
      </c>
      <c r="I119" s="42">
        <v>0</v>
      </c>
    </row>
    <row r="120" spans="1:9" ht="21.65" customHeight="1" x14ac:dyDescent="0.25">
      <c r="A120" s="173" t="s">
        <v>149</v>
      </c>
      <c r="B120" s="173"/>
      <c r="C120" s="173"/>
      <c r="D120" s="173"/>
      <c r="E120" s="173"/>
      <c r="F120" s="173"/>
      <c r="G120" s="15">
        <v>112</v>
      </c>
      <c r="H120" s="42">
        <v>75416715</v>
      </c>
      <c r="I120" s="42">
        <v>123326619</v>
      </c>
    </row>
    <row r="121" spans="1:9" ht="25.9" customHeight="1" x14ac:dyDescent="0.25">
      <c r="A121" s="173" t="s">
        <v>150</v>
      </c>
      <c r="B121" s="173"/>
      <c r="C121" s="173"/>
      <c r="D121" s="173"/>
      <c r="E121" s="173"/>
      <c r="F121" s="173"/>
      <c r="G121" s="15">
        <v>113</v>
      </c>
      <c r="H121" s="42">
        <v>0</v>
      </c>
      <c r="I121" s="42">
        <v>0</v>
      </c>
    </row>
    <row r="122" spans="1:9" ht="12.75" customHeight="1" x14ac:dyDescent="0.25">
      <c r="A122" s="173" t="s">
        <v>151</v>
      </c>
      <c r="B122" s="173"/>
      <c r="C122" s="173"/>
      <c r="D122" s="173"/>
      <c r="E122" s="173"/>
      <c r="F122" s="173"/>
      <c r="G122" s="15">
        <v>114</v>
      </c>
      <c r="H122" s="42">
        <v>0</v>
      </c>
      <c r="I122" s="42">
        <v>0</v>
      </c>
    </row>
    <row r="123" spans="1:9" ht="12.75" customHeight="1" x14ac:dyDescent="0.25">
      <c r="A123" s="173" t="s">
        <v>152</v>
      </c>
      <c r="B123" s="173"/>
      <c r="C123" s="173"/>
      <c r="D123" s="173"/>
      <c r="E123" s="173"/>
      <c r="F123" s="173"/>
      <c r="G123" s="15">
        <v>115</v>
      </c>
      <c r="H123" s="42">
        <v>20451277</v>
      </c>
      <c r="I123" s="42">
        <v>342757992</v>
      </c>
    </row>
    <row r="124" spans="1:9" ht="12.75" customHeight="1" x14ac:dyDescent="0.25">
      <c r="A124" s="173" t="s">
        <v>153</v>
      </c>
      <c r="B124" s="173"/>
      <c r="C124" s="173"/>
      <c r="D124" s="173"/>
      <c r="E124" s="173"/>
      <c r="F124" s="173"/>
      <c r="G124" s="15">
        <v>116</v>
      </c>
      <c r="H124" s="42">
        <v>1886124</v>
      </c>
      <c r="I124" s="42">
        <v>2673002</v>
      </c>
    </row>
    <row r="125" spans="1:9" ht="12.75" customHeight="1" x14ac:dyDescent="0.25">
      <c r="A125" s="173" t="s">
        <v>154</v>
      </c>
      <c r="B125" s="173"/>
      <c r="C125" s="173"/>
      <c r="D125" s="173"/>
      <c r="E125" s="173"/>
      <c r="F125" s="173"/>
      <c r="G125" s="15">
        <v>117</v>
      </c>
      <c r="H125" s="42">
        <v>1407104916</v>
      </c>
      <c r="I125" s="42">
        <v>1679151441</v>
      </c>
    </row>
    <row r="126" spans="1:9" x14ac:dyDescent="0.25">
      <c r="A126" s="173" t="s">
        <v>155</v>
      </c>
      <c r="B126" s="173"/>
      <c r="C126" s="173"/>
      <c r="D126" s="173"/>
      <c r="E126" s="173"/>
      <c r="F126" s="173"/>
      <c r="G126" s="15">
        <v>118</v>
      </c>
      <c r="H126" s="42">
        <v>0</v>
      </c>
      <c r="I126" s="42">
        <v>0</v>
      </c>
    </row>
    <row r="127" spans="1:9" x14ac:dyDescent="0.25">
      <c r="A127" s="173" t="s">
        <v>156</v>
      </c>
      <c r="B127" s="173"/>
      <c r="C127" s="173"/>
      <c r="D127" s="173"/>
      <c r="E127" s="173"/>
      <c r="F127" s="173"/>
      <c r="G127" s="15">
        <v>119</v>
      </c>
      <c r="H127" s="42">
        <v>15395639</v>
      </c>
      <c r="I127" s="42">
        <v>16211197</v>
      </c>
    </row>
    <row r="128" spans="1:9" x14ac:dyDescent="0.25">
      <c r="A128" s="173" t="s">
        <v>157</v>
      </c>
      <c r="B128" s="173"/>
      <c r="C128" s="173"/>
      <c r="D128" s="173"/>
      <c r="E128" s="173"/>
      <c r="F128" s="173"/>
      <c r="G128" s="15">
        <v>120</v>
      </c>
      <c r="H128" s="42">
        <v>33989743</v>
      </c>
      <c r="I128" s="42">
        <v>46719315</v>
      </c>
    </row>
    <row r="129" spans="1:9" x14ac:dyDescent="0.25">
      <c r="A129" s="173" t="s">
        <v>158</v>
      </c>
      <c r="B129" s="173"/>
      <c r="C129" s="173"/>
      <c r="D129" s="173"/>
      <c r="E129" s="173"/>
      <c r="F129" s="173"/>
      <c r="G129" s="15">
        <v>121</v>
      </c>
      <c r="H129" s="42">
        <v>15405</v>
      </c>
      <c r="I129" s="42">
        <v>43730</v>
      </c>
    </row>
    <row r="130" spans="1:9" x14ac:dyDescent="0.25">
      <c r="A130" s="173" t="s">
        <v>159</v>
      </c>
      <c r="B130" s="173"/>
      <c r="C130" s="173"/>
      <c r="D130" s="173"/>
      <c r="E130" s="173"/>
      <c r="F130" s="173"/>
      <c r="G130" s="15">
        <v>122</v>
      </c>
      <c r="H130" s="56">
        <v>0</v>
      </c>
      <c r="I130" s="56">
        <v>0</v>
      </c>
    </row>
    <row r="131" spans="1:9" x14ac:dyDescent="0.25">
      <c r="A131" s="173" t="s">
        <v>160</v>
      </c>
      <c r="B131" s="173"/>
      <c r="C131" s="173"/>
      <c r="D131" s="173"/>
      <c r="E131" s="173"/>
      <c r="F131" s="173"/>
      <c r="G131" s="15">
        <v>123</v>
      </c>
      <c r="H131" s="56">
        <v>10399762</v>
      </c>
      <c r="I131" s="56">
        <v>11381216</v>
      </c>
    </row>
    <row r="132" spans="1:9" ht="22.15" customHeight="1" x14ac:dyDescent="0.25">
      <c r="A132" s="174" t="s">
        <v>161</v>
      </c>
      <c r="B132" s="174"/>
      <c r="C132" s="174"/>
      <c r="D132" s="174"/>
      <c r="E132" s="174"/>
      <c r="F132" s="174"/>
      <c r="G132" s="15">
        <v>124</v>
      </c>
      <c r="H132" s="56">
        <v>4325033</v>
      </c>
      <c r="I132" s="56">
        <v>3236045</v>
      </c>
    </row>
    <row r="133" spans="1:9" x14ac:dyDescent="0.25">
      <c r="A133" s="175" t="s">
        <v>395</v>
      </c>
      <c r="B133" s="176"/>
      <c r="C133" s="176"/>
      <c r="D133" s="176"/>
      <c r="E133" s="176"/>
      <c r="F133" s="176"/>
      <c r="G133" s="16">
        <v>125</v>
      </c>
      <c r="H133" s="57">
        <f>H75+H98+H105+H117+H132</f>
        <v>2329076190</v>
      </c>
      <c r="I133" s="57">
        <f>I75+I98+I105+I117+I132</f>
        <v>3058104779</v>
      </c>
    </row>
    <row r="134" spans="1:9" x14ac:dyDescent="0.25">
      <c r="A134" s="177" t="s">
        <v>162</v>
      </c>
      <c r="B134" s="177"/>
      <c r="C134" s="177"/>
      <c r="D134" s="177"/>
      <c r="E134" s="177"/>
      <c r="F134" s="177"/>
      <c r="G134" s="18">
        <v>126</v>
      </c>
      <c r="H134" s="58">
        <v>156539827</v>
      </c>
      <c r="I134" s="58">
        <v>146954325</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P15" sqref="P15"/>
    </sheetView>
  </sheetViews>
  <sheetFormatPr defaultRowHeight="12.5" x14ac:dyDescent="0.25"/>
  <cols>
    <col min="1" max="7" width="9.1796875" style="2"/>
    <col min="8" max="9" width="19.453125" style="53"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46" t="s">
        <v>163</v>
      </c>
      <c r="B1" s="199"/>
      <c r="C1" s="199"/>
      <c r="D1" s="199"/>
      <c r="E1" s="199"/>
      <c r="F1" s="199"/>
      <c r="G1" s="199"/>
      <c r="H1" s="199"/>
      <c r="I1" s="199"/>
    </row>
    <row r="2" spans="1:9" x14ac:dyDescent="0.25">
      <c r="A2" s="245" t="s">
        <v>519</v>
      </c>
      <c r="B2" s="201"/>
      <c r="C2" s="201"/>
      <c r="D2" s="201"/>
      <c r="E2" s="201"/>
      <c r="F2" s="201"/>
      <c r="G2" s="201"/>
      <c r="H2" s="201"/>
      <c r="I2" s="201"/>
    </row>
    <row r="3" spans="1:9" x14ac:dyDescent="0.25">
      <c r="A3" s="234" t="s">
        <v>164</v>
      </c>
      <c r="B3" s="235"/>
      <c r="C3" s="235"/>
      <c r="D3" s="235"/>
      <c r="E3" s="235"/>
      <c r="F3" s="235"/>
      <c r="G3" s="235"/>
      <c r="H3" s="235"/>
      <c r="I3" s="235"/>
    </row>
    <row r="4" spans="1:9" x14ac:dyDescent="0.25">
      <c r="A4" s="244" t="s">
        <v>513</v>
      </c>
      <c r="B4" s="207"/>
      <c r="C4" s="207"/>
      <c r="D4" s="207"/>
      <c r="E4" s="207"/>
      <c r="F4" s="207"/>
      <c r="G4" s="207"/>
      <c r="H4" s="207"/>
      <c r="I4" s="208"/>
    </row>
    <row r="5" spans="1:9" ht="22.5" thickBot="1" x14ac:dyDescent="0.3">
      <c r="A5" s="242" t="s">
        <v>165</v>
      </c>
      <c r="B5" s="213"/>
      <c r="C5" s="213"/>
      <c r="D5" s="213"/>
      <c r="E5" s="213"/>
      <c r="F5" s="214"/>
      <c r="G5" s="11" t="s">
        <v>166</v>
      </c>
      <c r="H5" s="44" t="s">
        <v>167</v>
      </c>
      <c r="I5" s="44" t="s">
        <v>168</v>
      </c>
    </row>
    <row r="6" spans="1:9" x14ac:dyDescent="0.25">
      <c r="A6" s="243">
        <v>1</v>
      </c>
      <c r="B6" s="210"/>
      <c r="C6" s="210"/>
      <c r="D6" s="210"/>
      <c r="E6" s="210"/>
      <c r="F6" s="211"/>
      <c r="G6" s="13">
        <v>2</v>
      </c>
      <c r="H6" s="19">
        <v>3</v>
      </c>
      <c r="I6" s="19">
        <v>4</v>
      </c>
    </row>
    <row r="7" spans="1:9" x14ac:dyDescent="0.25">
      <c r="A7" s="240" t="s">
        <v>465</v>
      </c>
      <c r="B7" s="241"/>
      <c r="C7" s="241"/>
      <c r="D7" s="241"/>
      <c r="E7" s="241"/>
      <c r="F7" s="241"/>
      <c r="G7" s="23">
        <v>1</v>
      </c>
      <c r="H7" s="61">
        <f>SUM(H8:H12)</f>
        <v>4131881114</v>
      </c>
      <c r="I7" s="61">
        <f>SUM(I8:I12)</f>
        <v>4738170817</v>
      </c>
    </row>
    <row r="8" spans="1:9" x14ac:dyDescent="0.25">
      <c r="A8" s="173" t="s">
        <v>169</v>
      </c>
      <c r="B8" s="173"/>
      <c r="C8" s="173"/>
      <c r="D8" s="173"/>
      <c r="E8" s="173"/>
      <c r="F8" s="173"/>
      <c r="G8" s="15">
        <v>2</v>
      </c>
      <c r="H8" s="56">
        <v>4218</v>
      </c>
      <c r="I8" s="56">
        <v>0</v>
      </c>
    </row>
    <row r="9" spans="1:9" x14ac:dyDescent="0.25">
      <c r="A9" s="173" t="s">
        <v>170</v>
      </c>
      <c r="B9" s="173"/>
      <c r="C9" s="173"/>
      <c r="D9" s="173"/>
      <c r="E9" s="173"/>
      <c r="F9" s="173"/>
      <c r="G9" s="15">
        <v>3</v>
      </c>
      <c r="H9" s="56">
        <v>4103971999</v>
      </c>
      <c r="I9" s="56">
        <v>4703459503</v>
      </c>
    </row>
    <row r="10" spans="1:9" x14ac:dyDescent="0.25">
      <c r="A10" s="173" t="s">
        <v>171</v>
      </c>
      <c r="B10" s="173"/>
      <c r="C10" s="173"/>
      <c r="D10" s="173"/>
      <c r="E10" s="173"/>
      <c r="F10" s="173"/>
      <c r="G10" s="15">
        <v>4</v>
      </c>
      <c r="H10" s="56">
        <v>0</v>
      </c>
      <c r="I10" s="56">
        <v>0</v>
      </c>
    </row>
    <row r="11" spans="1:9" x14ac:dyDescent="0.25">
      <c r="A11" s="173" t="s">
        <v>172</v>
      </c>
      <c r="B11" s="173"/>
      <c r="C11" s="173"/>
      <c r="D11" s="173"/>
      <c r="E11" s="173"/>
      <c r="F11" s="173"/>
      <c r="G11" s="15">
        <v>5</v>
      </c>
      <c r="H11" s="56">
        <v>26000</v>
      </c>
      <c r="I11" s="56">
        <v>9005</v>
      </c>
    </row>
    <row r="12" spans="1:9" x14ac:dyDescent="0.25">
      <c r="A12" s="173" t="s">
        <v>173</v>
      </c>
      <c r="B12" s="173"/>
      <c r="C12" s="173"/>
      <c r="D12" s="173"/>
      <c r="E12" s="173"/>
      <c r="F12" s="173"/>
      <c r="G12" s="15">
        <v>6</v>
      </c>
      <c r="H12" s="56">
        <v>27878897</v>
      </c>
      <c r="I12" s="56">
        <v>34702309</v>
      </c>
    </row>
    <row r="13" spans="1:9" ht="22.15" customHeight="1" x14ac:dyDescent="0.25">
      <c r="A13" s="175" t="s">
        <v>466</v>
      </c>
      <c r="B13" s="176"/>
      <c r="C13" s="176"/>
      <c r="D13" s="176"/>
      <c r="E13" s="176"/>
      <c r="F13" s="176"/>
      <c r="G13" s="16">
        <v>7</v>
      </c>
      <c r="H13" s="57">
        <f>H14+H15+H19+H23+H24+H25+H28+H35</f>
        <v>4019997566</v>
      </c>
      <c r="I13" s="57">
        <f>I14+I15+I19+I23+I24+I25+I28+I35</f>
        <v>4602924637</v>
      </c>
    </row>
    <row r="14" spans="1:9" x14ac:dyDescent="0.25">
      <c r="A14" s="173" t="s">
        <v>174</v>
      </c>
      <c r="B14" s="173"/>
      <c r="C14" s="173"/>
      <c r="D14" s="173"/>
      <c r="E14" s="173"/>
      <c r="F14" s="173"/>
      <c r="G14" s="15">
        <v>8</v>
      </c>
      <c r="H14" s="56">
        <v>0</v>
      </c>
      <c r="I14" s="56">
        <v>0</v>
      </c>
    </row>
    <row r="15" spans="1:9" x14ac:dyDescent="0.25">
      <c r="A15" s="233" t="s">
        <v>467</v>
      </c>
      <c r="B15" s="233"/>
      <c r="C15" s="233"/>
      <c r="D15" s="233"/>
      <c r="E15" s="233"/>
      <c r="F15" s="233"/>
      <c r="G15" s="16">
        <v>9</v>
      </c>
      <c r="H15" s="57">
        <f>SUM(H16:H18)</f>
        <v>3829337321</v>
      </c>
      <c r="I15" s="57">
        <f>SUM(I16:I18)</f>
        <v>4396769032</v>
      </c>
    </row>
    <row r="16" spans="1:9" x14ac:dyDescent="0.25">
      <c r="A16" s="232" t="s">
        <v>175</v>
      </c>
      <c r="B16" s="232"/>
      <c r="C16" s="232"/>
      <c r="D16" s="232"/>
      <c r="E16" s="232"/>
      <c r="F16" s="232"/>
      <c r="G16" s="15">
        <v>10</v>
      </c>
      <c r="H16" s="56">
        <v>14301343</v>
      </c>
      <c r="I16" s="56">
        <v>17887355</v>
      </c>
    </row>
    <row r="17" spans="1:9" x14ac:dyDescent="0.25">
      <c r="A17" s="232" t="s">
        <v>176</v>
      </c>
      <c r="B17" s="232"/>
      <c r="C17" s="232"/>
      <c r="D17" s="232"/>
      <c r="E17" s="232"/>
      <c r="F17" s="232"/>
      <c r="G17" s="15">
        <v>11</v>
      </c>
      <c r="H17" s="56">
        <v>3788014470</v>
      </c>
      <c r="I17" s="56">
        <v>4348127528</v>
      </c>
    </row>
    <row r="18" spans="1:9" x14ac:dyDescent="0.25">
      <c r="A18" s="232" t="s">
        <v>177</v>
      </c>
      <c r="B18" s="232"/>
      <c r="C18" s="232"/>
      <c r="D18" s="232"/>
      <c r="E18" s="232"/>
      <c r="F18" s="232"/>
      <c r="G18" s="15">
        <v>12</v>
      </c>
      <c r="H18" s="56">
        <v>27021508</v>
      </c>
      <c r="I18" s="56">
        <v>30754149</v>
      </c>
    </row>
    <row r="19" spans="1:9" x14ac:dyDescent="0.25">
      <c r="A19" s="233" t="s">
        <v>468</v>
      </c>
      <c r="B19" s="233"/>
      <c r="C19" s="233"/>
      <c r="D19" s="233"/>
      <c r="E19" s="233"/>
      <c r="F19" s="233"/>
      <c r="G19" s="16">
        <v>13</v>
      </c>
      <c r="H19" s="57">
        <f>SUM(H20:H22)</f>
        <v>120309774</v>
      </c>
      <c r="I19" s="57">
        <f>SUM(I20:I22)</f>
        <v>124729713</v>
      </c>
    </row>
    <row r="20" spans="1:9" x14ac:dyDescent="0.25">
      <c r="A20" s="232" t="s">
        <v>178</v>
      </c>
      <c r="B20" s="232"/>
      <c r="C20" s="232"/>
      <c r="D20" s="232"/>
      <c r="E20" s="232"/>
      <c r="F20" s="232"/>
      <c r="G20" s="15">
        <v>14</v>
      </c>
      <c r="H20" s="56">
        <v>76006257</v>
      </c>
      <c r="I20" s="56">
        <v>78893737</v>
      </c>
    </row>
    <row r="21" spans="1:9" x14ac:dyDescent="0.25">
      <c r="A21" s="232" t="s">
        <v>179</v>
      </c>
      <c r="B21" s="232"/>
      <c r="C21" s="232"/>
      <c r="D21" s="232"/>
      <c r="E21" s="232"/>
      <c r="F21" s="232"/>
      <c r="G21" s="15">
        <v>15</v>
      </c>
      <c r="H21" s="56">
        <v>29363873</v>
      </c>
      <c r="I21" s="56">
        <v>30838030</v>
      </c>
    </row>
    <row r="22" spans="1:9" x14ac:dyDescent="0.25">
      <c r="A22" s="232" t="s">
        <v>180</v>
      </c>
      <c r="B22" s="232"/>
      <c r="C22" s="232"/>
      <c r="D22" s="232"/>
      <c r="E22" s="232"/>
      <c r="F22" s="232"/>
      <c r="G22" s="15">
        <v>16</v>
      </c>
      <c r="H22" s="56">
        <v>14939644</v>
      </c>
      <c r="I22" s="56">
        <v>14997946</v>
      </c>
    </row>
    <row r="23" spans="1:9" x14ac:dyDescent="0.25">
      <c r="A23" s="173" t="s">
        <v>181</v>
      </c>
      <c r="B23" s="173"/>
      <c r="C23" s="173"/>
      <c r="D23" s="173"/>
      <c r="E23" s="173"/>
      <c r="F23" s="173"/>
      <c r="G23" s="15">
        <v>17</v>
      </c>
      <c r="H23" s="56">
        <v>29218457</v>
      </c>
      <c r="I23" s="56">
        <v>30403284</v>
      </c>
    </row>
    <row r="24" spans="1:9" x14ac:dyDescent="0.25">
      <c r="A24" s="173" t="s">
        <v>182</v>
      </c>
      <c r="B24" s="173"/>
      <c r="C24" s="173"/>
      <c r="D24" s="173"/>
      <c r="E24" s="173"/>
      <c r="F24" s="173"/>
      <c r="G24" s="15">
        <v>18</v>
      </c>
      <c r="H24" s="56">
        <v>41470958</v>
      </c>
      <c r="I24" s="56">
        <v>50101247</v>
      </c>
    </row>
    <row r="25" spans="1:9" x14ac:dyDescent="0.25">
      <c r="A25" s="233" t="s">
        <v>469</v>
      </c>
      <c r="B25" s="233"/>
      <c r="C25" s="233"/>
      <c r="D25" s="233"/>
      <c r="E25" s="233"/>
      <c r="F25" s="233"/>
      <c r="G25" s="16">
        <v>19</v>
      </c>
      <c r="H25" s="57">
        <f>H26+H27</f>
        <v>-775815</v>
      </c>
      <c r="I25" s="57">
        <f>I26+I27</f>
        <v>714439</v>
      </c>
    </row>
    <row r="26" spans="1:9" x14ac:dyDescent="0.25">
      <c r="A26" s="232" t="s">
        <v>183</v>
      </c>
      <c r="B26" s="232"/>
      <c r="C26" s="232"/>
      <c r="D26" s="232"/>
      <c r="E26" s="232"/>
      <c r="F26" s="232"/>
      <c r="G26" s="15">
        <v>20</v>
      </c>
      <c r="H26" s="56">
        <v>17510</v>
      </c>
      <c r="I26" s="56">
        <v>0</v>
      </c>
    </row>
    <row r="27" spans="1:9" x14ac:dyDescent="0.25">
      <c r="A27" s="232" t="s">
        <v>184</v>
      </c>
      <c r="B27" s="232"/>
      <c r="C27" s="232"/>
      <c r="D27" s="232"/>
      <c r="E27" s="232"/>
      <c r="F27" s="232"/>
      <c r="G27" s="15">
        <v>21</v>
      </c>
      <c r="H27" s="56">
        <v>-793325</v>
      </c>
      <c r="I27" s="56">
        <v>714439</v>
      </c>
    </row>
    <row r="28" spans="1:9" x14ac:dyDescent="0.25">
      <c r="A28" s="233" t="s">
        <v>470</v>
      </c>
      <c r="B28" s="233"/>
      <c r="C28" s="233"/>
      <c r="D28" s="233"/>
      <c r="E28" s="233"/>
      <c r="F28" s="233"/>
      <c r="G28" s="16">
        <v>22</v>
      </c>
      <c r="H28" s="57">
        <f>SUM(H29:H34)</f>
        <v>436871</v>
      </c>
      <c r="I28" s="57">
        <f>SUM(I29:I34)</f>
        <v>206922</v>
      </c>
    </row>
    <row r="29" spans="1:9" x14ac:dyDescent="0.25">
      <c r="A29" s="232" t="s">
        <v>185</v>
      </c>
      <c r="B29" s="232"/>
      <c r="C29" s="232"/>
      <c r="D29" s="232"/>
      <c r="E29" s="232"/>
      <c r="F29" s="232"/>
      <c r="G29" s="15">
        <v>23</v>
      </c>
      <c r="H29" s="56">
        <v>272020</v>
      </c>
      <c r="I29" s="56">
        <v>35225</v>
      </c>
    </row>
    <row r="30" spans="1:9" x14ac:dyDescent="0.25">
      <c r="A30" s="232" t="s">
        <v>186</v>
      </c>
      <c r="B30" s="232"/>
      <c r="C30" s="232"/>
      <c r="D30" s="232"/>
      <c r="E30" s="232"/>
      <c r="F30" s="232"/>
      <c r="G30" s="15">
        <v>24</v>
      </c>
      <c r="H30" s="56">
        <v>0</v>
      </c>
      <c r="I30" s="56">
        <v>0</v>
      </c>
    </row>
    <row r="31" spans="1:9" x14ac:dyDescent="0.25">
      <c r="A31" s="232" t="s">
        <v>187</v>
      </c>
      <c r="B31" s="232"/>
      <c r="C31" s="232"/>
      <c r="D31" s="232"/>
      <c r="E31" s="232"/>
      <c r="F31" s="232"/>
      <c r="G31" s="15">
        <v>25</v>
      </c>
      <c r="H31" s="56">
        <v>0</v>
      </c>
      <c r="I31" s="56">
        <v>0</v>
      </c>
    </row>
    <row r="32" spans="1:9" x14ac:dyDescent="0.25">
      <c r="A32" s="232" t="s">
        <v>188</v>
      </c>
      <c r="B32" s="232"/>
      <c r="C32" s="232"/>
      <c r="D32" s="232"/>
      <c r="E32" s="232"/>
      <c r="F32" s="232"/>
      <c r="G32" s="15">
        <v>26</v>
      </c>
      <c r="H32" s="56">
        <v>0</v>
      </c>
      <c r="I32" s="56">
        <v>0</v>
      </c>
    </row>
    <row r="33" spans="1:9" x14ac:dyDescent="0.25">
      <c r="A33" s="232" t="s">
        <v>189</v>
      </c>
      <c r="B33" s="232"/>
      <c r="C33" s="232"/>
      <c r="D33" s="232"/>
      <c r="E33" s="232"/>
      <c r="F33" s="232"/>
      <c r="G33" s="15">
        <v>27</v>
      </c>
      <c r="H33" s="56">
        <v>0</v>
      </c>
      <c r="I33" s="56">
        <v>0</v>
      </c>
    </row>
    <row r="34" spans="1:9" x14ac:dyDescent="0.25">
      <c r="A34" s="232" t="s">
        <v>190</v>
      </c>
      <c r="B34" s="232"/>
      <c r="C34" s="232"/>
      <c r="D34" s="232"/>
      <c r="E34" s="232"/>
      <c r="F34" s="232"/>
      <c r="G34" s="15">
        <v>28</v>
      </c>
      <c r="H34" s="56">
        <v>164851</v>
      </c>
      <c r="I34" s="56">
        <v>171697</v>
      </c>
    </row>
    <row r="35" spans="1:9" x14ac:dyDescent="0.25">
      <c r="A35" s="173" t="s">
        <v>191</v>
      </c>
      <c r="B35" s="173"/>
      <c r="C35" s="173"/>
      <c r="D35" s="173"/>
      <c r="E35" s="173"/>
      <c r="F35" s="173"/>
      <c r="G35" s="15">
        <v>29</v>
      </c>
      <c r="H35" s="56">
        <v>0</v>
      </c>
      <c r="I35" s="56">
        <v>0</v>
      </c>
    </row>
    <row r="36" spans="1:9" x14ac:dyDescent="0.25">
      <c r="A36" s="175" t="s">
        <v>471</v>
      </c>
      <c r="B36" s="176"/>
      <c r="C36" s="176"/>
      <c r="D36" s="176"/>
      <c r="E36" s="176"/>
      <c r="F36" s="176"/>
      <c r="G36" s="16">
        <v>30</v>
      </c>
      <c r="H36" s="57">
        <f>SUM(H37:H46)</f>
        <v>10593549</v>
      </c>
      <c r="I36" s="57">
        <f>SUM(I37:I46)</f>
        <v>19937676</v>
      </c>
    </row>
    <row r="37" spans="1:9" ht="27.65" customHeight="1" x14ac:dyDescent="0.25">
      <c r="A37" s="173" t="s">
        <v>192</v>
      </c>
      <c r="B37" s="173"/>
      <c r="C37" s="173"/>
      <c r="D37" s="173"/>
      <c r="E37" s="173"/>
      <c r="F37" s="173"/>
      <c r="G37" s="15">
        <v>31</v>
      </c>
      <c r="H37" s="56">
        <v>0</v>
      </c>
      <c r="I37" s="56">
        <v>0</v>
      </c>
    </row>
    <row r="38" spans="1:9" ht="25.15" customHeight="1" x14ac:dyDescent="0.25">
      <c r="A38" s="173" t="s">
        <v>193</v>
      </c>
      <c r="B38" s="173"/>
      <c r="C38" s="173"/>
      <c r="D38" s="173"/>
      <c r="E38" s="173"/>
      <c r="F38" s="173"/>
      <c r="G38" s="15">
        <v>32</v>
      </c>
      <c r="H38" s="56">
        <v>0</v>
      </c>
      <c r="I38" s="56">
        <v>0</v>
      </c>
    </row>
    <row r="39" spans="1:9" ht="28.15" customHeight="1" x14ac:dyDescent="0.25">
      <c r="A39" s="173" t="s">
        <v>194</v>
      </c>
      <c r="B39" s="173"/>
      <c r="C39" s="173"/>
      <c r="D39" s="173"/>
      <c r="E39" s="173"/>
      <c r="F39" s="173"/>
      <c r="G39" s="15">
        <v>33</v>
      </c>
      <c r="H39" s="56">
        <v>0</v>
      </c>
      <c r="I39" s="56">
        <v>0</v>
      </c>
    </row>
    <row r="40" spans="1:9" ht="28.15" customHeight="1" x14ac:dyDescent="0.25">
      <c r="A40" s="173" t="s">
        <v>195</v>
      </c>
      <c r="B40" s="173"/>
      <c r="C40" s="173"/>
      <c r="D40" s="173"/>
      <c r="E40" s="173"/>
      <c r="F40" s="173"/>
      <c r="G40" s="15">
        <v>34</v>
      </c>
      <c r="H40" s="56">
        <v>0</v>
      </c>
      <c r="I40" s="56">
        <v>0</v>
      </c>
    </row>
    <row r="41" spans="1:9" ht="22.9" customHeight="1" x14ac:dyDescent="0.25">
      <c r="A41" s="173" t="s">
        <v>196</v>
      </c>
      <c r="B41" s="173"/>
      <c r="C41" s="173"/>
      <c r="D41" s="173"/>
      <c r="E41" s="173"/>
      <c r="F41" s="173"/>
      <c r="G41" s="15">
        <v>35</v>
      </c>
      <c r="H41" s="56">
        <v>0</v>
      </c>
      <c r="I41" s="56">
        <v>0</v>
      </c>
    </row>
    <row r="42" spans="1:9" x14ac:dyDescent="0.25">
      <c r="A42" s="173" t="s">
        <v>197</v>
      </c>
      <c r="B42" s="173"/>
      <c r="C42" s="173"/>
      <c r="D42" s="173"/>
      <c r="E42" s="173"/>
      <c r="F42" s="173"/>
      <c r="G42" s="15">
        <v>36</v>
      </c>
      <c r="H42" s="56">
        <v>0</v>
      </c>
      <c r="I42" s="56">
        <v>0</v>
      </c>
    </row>
    <row r="43" spans="1:9" x14ac:dyDescent="0.25">
      <c r="A43" s="173" t="s">
        <v>198</v>
      </c>
      <c r="B43" s="173"/>
      <c r="C43" s="173"/>
      <c r="D43" s="173"/>
      <c r="E43" s="173"/>
      <c r="F43" s="173"/>
      <c r="G43" s="15">
        <v>37</v>
      </c>
      <c r="H43" s="56">
        <v>10487790</v>
      </c>
      <c r="I43" s="56">
        <v>19937676</v>
      </c>
    </row>
    <row r="44" spans="1:9" x14ac:dyDescent="0.25">
      <c r="A44" s="173" t="s">
        <v>199</v>
      </c>
      <c r="B44" s="173"/>
      <c r="C44" s="173"/>
      <c r="D44" s="173"/>
      <c r="E44" s="173"/>
      <c r="F44" s="173"/>
      <c r="G44" s="15">
        <v>38</v>
      </c>
      <c r="H44" s="56">
        <v>105759</v>
      </c>
      <c r="I44" s="56">
        <v>0</v>
      </c>
    </row>
    <row r="45" spans="1:9" x14ac:dyDescent="0.25">
      <c r="A45" s="173" t="s">
        <v>200</v>
      </c>
      <c r="B45" s="173"/>
      <c r="C45" s="173"/>
      <c r="D45" s="173"/>
      <c r="E45" s="173"/>
      <c r="F45" s="173"/>
      <c r="G45" s="15">
        <v>39</v>
      </c>
      <c r="H45" s="56">
        <v>0</v>
      </c>
      <c r="I45" s="56">
        <v>0</v>
      </c>
    </row>
    <row r="46" spans="1:9" x14ac:dyDescent="0.25">
      <c r="A46" s="173" t="s">
        <v>201</v>
      </c>
      <c r="B46" s="173"/>
      <c r="C46" s="173"/>
      <c r="D46" s="173"/>
      <c r="E46" s="173"/>
      <c r="F46" s="173"/>
      <c r="G46" s="15">
        <v>40</v>
      </c>
      <c r="H46" s="56">
        <v>0</v>
      </c>
      <c r="I46" s="56">
        <v>0</v>
      </c>
    </row>
    <row r="47" spans="1:9" x14ac:dyDescent="0.25">
      <c r="A47" s="175" t="s">
        <v>472</v>
      </c>
      <c r="B47" s="176"/>
      <c r="C47" s="176"/>
      <c r="D47" s="176"/>
      <c r="E47" s="176"/>
      <c r="F47" s="176"/>
      <c r="G47" s="16">
        <v>41</v>
      </c>
      <c r="H47" s="57">
        <f>SUM(H48:H54)</f>
        <v>4457729</v>
      </c>
      <c r="I47" s="57">
        <f>SUM(I48:I54)</f>
        <v>2908500</v>
      </c>
    </row>
    <row r="48" spans="1:9" ht="23.5" customHeight="1" x14ac:dyDescent="0.25">
      <c r="A48" s="173" t="s">
        <v>202</v>
      </c>
      <c r="B48" s="173"/>
      <c r="C48" s="173"/>
      <c r="D48" s="173"/>
      <c r="E48" s="173"/>
      <c r="F48" s="173"/>
      <c r="G48" s="15">
        <v>42</v>
      </c>
      <c r="H48" s="56">
        <v>0</v>
      </c>
      <c r="I48" s="56">
        <v>0</v>
      </c>
    </row>
    <row r="49" spans="1:9" ht="22.15" customHeight="1" x14ac:dyDescent="0.25">
      <c r="A49" s="230" t="s">
        <v>203</v>
      </c>
      <c r="B49" s="230"/>
      <c r="C49" s="230"/>
      <c r="D49" s="230"/>
      <c r="E49" s="230"/>
      <c r="F49" s="230"/>
      <c r="G49" s="15">
        <v>43</v>
      </c>
      <c r="H49" s="56">
        <v>0</v>
      </c>
      <c r="I49" s="56">
        <v>0</v>
      </c>
    </row>
    <row r="50" spans="1:9" x14ac:dyDescent="0.25">
      <c r="A50" s="230" t="s">
        <v>204</v>
      </c>
      <c r="B50" s="230"/>
      <c r="C50" s="230"/>
      <c r="D50" s="230"/>
      <c r="E50" s="230"/>
      <c r="F50" s="230"/>
      <c r="G50" s="15">
        <v>44</v>
      </c>
      <c r="H50" s="56">
        <v>4457729</v>
      </c>
      <c r="I50" s="56">
        <v>2783280</v>
      </c>
    </row>
    <row r="51" spans="1:9" x14ac:dyDescent="0.25">
      <c r="A51" s="230" t="s">
        <v>205</v>
      </c>
      <c r="B51" s="230"/>
      <c r="C51" s="230"/>
      <c r="D51" s="230"/>
      <c r="E51" s="230"/>
      <c r="F51" s="230"/>
      <c r="G51" s="15">
        <v>45</v>
      </c>
      <c r="H51" s="56">
        <v>0</v>
      </c>
      <c r="I51" s="56">
        <v>125220</v>
      </c>
    </row>
    <row r="52" spans="1:9" x14ac:dyDescent="0.25">
      <c r="A52" s="230" t="s">
        <v>206</v>
      </c>
      <c r="B52" s="230"/>
      <c r="C52" s="230"/>
      <c r="D52" s="230"/>
      <c r="E52" s="230"/>
      <c r="F52" s="230"/>
      <c r="G52" s="15">
        <v>46</v>
      </c>
      <c r="H52" s="56">
        <v>0</v>
      </c>
      <c r="I52" s="56">
        <v>0</v>
      </c>
    </row>
    <row r="53" spans="1:9" x14ac:dyDescent="0.25">
      <c r="A53" s="230" t="s">
        <v>207</v>
      </c>
      <c r="B53" s="230"/>
      <c r="C53" s="230"/>
      <c r="D53" s="230"/>
      <c r="E53" s="230"/>
      <c r="F53" s="230"/>
      <c r="G53" s="15">
        <v>47</v>
      </c>
      <c r="H53" s="56">
        <v>0</v>
      </c>
      <c r="I53" s="56">
        <v>0</v>
      </c>
    </row>
    <row r="54" spans="1:9" x14ac:dyDescent="0.25">
      <c r="A54" s="230" t="s">
        <v>208</v>
      </c>
      <c r="B54" s="230"/>
      <c r="C54" s="230"/>
      <c r="D54" s="230"/>
      <c r="E54" s="230"/>
      <c r="F54" s="230"/>
      <c r="G54" s="15">
        <v>48</v>
      </c>
      <c r="H54" s="56">
        <v>0</v>
      </c>
      <c r="I54" s="56">
        <v>0</v>
      </c>
    </row>
    <row r="55" spans="1:9" ht="30.65" customHeight="1" x14ac:dyDescent="0.25">
      <c r="A55" s="174" t="s">
        <v>209</v>
      </c>
      <c r="B55" s="174"/>
      <c r="C55" s="174"/>
      <c r="D55" s="174"/>
      <c r="E55" s="174"/>
      <c r="F55" s="174"/>
      <c r="G55" s="15">
        <v>49</v>
      </c>
      <c r="H55" s="56">
        <v>2837367</v>
      </c>
      <c r="I55" s="56">
        <v>3251766</v>
      </c>
    </row>
    <row r="56" spans="1:9" x14ac:dyDescent="0.25">
      <c r="A56" s="174" t="s">
        <v>210</v>
      </c>
      <c r="B56" s="174"/>
      <c r="C56" s="174"/>
      <c r="D56" s="174"/>
      <c r="E56" s="174"/>
      <c r="F56" s="174"/>
      <c r="G56" s="15">
        <v>50</v>
      </c>
      <c r="H56" s="56">
        <v>0</v>
      </c>
      <c r="I56" s="56">
        <v>0</v>
      </c>
    </row>
    <row r="57" spans="1:9" ht="28.9" customHeight="1" x14ac:dyDescent="0.25">
      <c r="A57" s="174" t="s">
        <v>211</v>
      </c>
      <c r="B57" s="174"/>
      <c r="C57" s="174"/>
      <c r="D57" s="174"/>
      <c r="E57" s="174"/>
      <c r="F57" s="174"/>
      <c r="G57" s="15">
        <v>51</v>
      </c>
      <c r="H57" s="56">
        <v>0</v>
      </c>
      <c r="I57" s="56">
        <v>0</v>
      </c>
    </row>
    <row r="58" spans="1:9" x14ac:dyDescent="0.25">
      <c r="A58" s="174" t="s">
        <v>212</v>
      </c>
      <c r="B58" s="174"/>
      <c r="C58" s="174"/>
      <c r="D58" s="174"/>
      <c r="E58" s="174"/>
      <c r="F58" s="174"/>
      <c r="G58" s="15">
        <v>52</v>
      </c>
      <c r="H58" s="56">
        <v>0</v>
      </c>
      <c r="I58" s="56">
        <v>0</v>
      </c>
    </row>
    <row r="59" spans="1:9" x14ac:dyDescent="0.25">
      <c r="A59" s="175" t="s">
        <v>473</v>
      </c>
      <c r="B59" s="176"/>
      <c r="C59" s="176"/>
      <c r="D59" s="176"/>
      <c r="E59" s="176"/>
      <c r="F59" s="176"/>
      <c r="G59" s="16">
        <v>53</v>
      </c>
      <c r="H59" s="57">
        <f>H7+H36+H55+H56</f>
        <v>4145312030</v>
      </c>
      <c r="I59" s="57">
        <f>I7+I36+I55+I56</f>
        <v>4761360259</v>
      </c>
    </row>
    <row r="60" spans="1:9" x14ac:dyDescent="0.25">
      <c r="A60" s="175" t="s">
        <v>474</v>
      </c>
      <c r="B60" s="176"/>
      <c r="C60" s="176"/>
      <c r="D60" s="176"/>
      <c r="E60" s="176"/>
      <c r="F60" s="176"/>
      <c r="G60" s="16">
        <v>54</v>
      </c>
      <c r="H60" s="57">
        <f>H13+H47+H57+H58</f>
        <v>4024455295</v>
      </c>
      <c r="I60" s="57">
        <f>I13+I47+I57+I58</f>
        <v>4605833137</v>
      </c>
    </row>
    <row r="61" spans="1:9" x14ac:dyDescent="0.25">
      <c r="A61" s="175" t="s">
        <v>475</v>
      </c>
      <c r="B61" s="176"/>
      <c r="C61" s="176"/>
      <c r="D61" s="176"/>
      <c r="E61" s="176"/>
      <c r="F61" s="176"/>
      <c r="G61" s="16">
        <v>55</v>
      </c>
      <c r="H61" s="57">
        <f>H59-H60</f>
        <v>120856735</v>
      </c>
      <c r="I61" s="57">
        <f>I59-I60</f>
        <v>155527122</v>
      </c>
    </row>
    <row r="62" spans="1:9" x14ac:dyDescent="0.25">
      <c r="A62" s="238" t="s">
        <v>476</v>
      </c>
      <c r="B62" s="238"/>
      <c r="C62" s="238"/>
      <c r="D62" s="238"/>
      <c r="E62" s="238"/>
      <c r="F62" s="238"/>
      <c r="G62" s="16">
        <v>56</v>
      </c>
      <c r="H62" s="57">
        <f>+IF((H59-H60)&gt;0,(H59-H60),0)</f>
        <v>120856735</v>
      </c>
      <c r="I62" s="57">
        <f>+IF((I59-I60)&gt;0,(I59-I60),0)</f>
        <v>155527122</v>
      </c>
    </row>
    <row r="63" spans="1:9" x14ac:dyDescent="0.25">
      <c r="A63" s="238" t="s">
        <v>477</v>
      </c>
      <c r="B63" s="238"/>
      <c r="C63" s="238"/>
      <c r="D63" s="238"/>
      <c r="E63" s="238"/>
      <c r="F63" s="238"/>
      <c r="G63" s="16">
        <v>57</v>
      </c>
      <c r="H63" s="57">
        <f>+IF((H59-H60)&lt;0,(H59-H60),0)</f>
        <v>0</v>
      </c>
      <c r="I63" s="57">
        <f>+IF((I59-I60)&lt;0,(I59-I60),0)</f>
        <v>0</v>
      </c>
    </row>
    <row r="64" spans="1:9" x14ac:dyDescent="0.25">
      <c r="A64" s="174" t="s">
        <v>213</v>
      </c>
      <c r="B64" s="174"/>
      <c r="C64" s="174"/>
      <c r="D64" s="174"/>
      <c r="E64" s="174"/>
      <c r="F64" s="174"/>
      <c r="G64" s="15">
        <v>58</v>
      </c>
      <c r="H64" s="56">
        <v>21347469</v>
      </c>
      <c r="I64" s="56">
        <v>38783381</v>
      </c>
    </row>
    <row r="65" spans="1:9" x14ac:dyDescent="0.25">
      <c r="A65" s="175" t="s">
        <v>478</v>
      </c>
      <c r="B65" s="176"/>
      <c r="C65" s="176"/>
      <c r="D65" s="176"/>
      <c r="E65" s="176"/>
      <c r="F65" s="176"/>
      <c r="G65" s="16">
        <v>59</v>
      </c>
      <c r="H65" s="57">
        <f>H61-H64</f>
        <v>99509266</v>
      </c>
      <c r="I65" s="57">
        <f>I61-I64</f>
        <v>116743741</v>
      </c>
    </row>
    <row r="66" spans="1:9" x14ac:dyDescent="0.25">
      <c r="A66" s="238" t="s">
        <v>479</v>
      </c>
      <c r="B66" s="238"/>
      <c r="C66" s="238"/>
      <c r="D66" s="238"/>
      <c r="E66" s="238"/>
      <c r="F66" s="238"/>
      <c r="G66" s="16">
        <v>60</v>
      </c>
      <c r="H66" s="57">
        <f>+IF((H61-H64)&gt;0,(H61-H64),0)</f>
        <v>99509266</v>
      </c>
      <c r="I66" s="57">
        <f>+IF((I61-I64)&gt;0,(I61-I64),0)</f>
        <v>116743741</v>
      </c>
    </row>
    <row r="67" spans="1:9" x14ac:dyDescent="0.25">
      <c r="A67" s="239" t="s">
        <v>480</v>
      </c>
      <c r="B67" s="239"/>
      <c r="C67" s="239"/>
      <c r="D67" s="239"/>
      <c r="E67" s="239"/>
      <c r="F67" s="239"/>
      <c r="G67" s="17">
        <v>61</v>
      </c>
      <c r="H67" s="62">
        <f>+IF((H61-H64)&lt;0,(H61-H64),0)</f>
        <v>0</v>
      </c>
      <c r="I67" s="62">
        <f>+IF((I61-I64)&lt;0,(I61-I64),0)</f>
        <v>0</v>
      </c>
    </row>
    <row r="68" spans="1:9" x14ac:dyDescent="0.25">
      <c r="A68" s="193" t="s">
        <v>214</v>
      </c>
      <c r="B68" s="193"/>
      <c r="C68" s="193"/>
      <c r="D68" s="193"/>
      <c r="E68" s="193"/>
      <c r="F68" s="193"/>
      <c r="G68" s="236"/>
      <c r="H68" s="236"/>
      <c r="I68" s="236"/>
    </row>
    <row r="69" spans="1:9" ht="25.9" customHeight="1" x14ac:dyDescent="0.25">
      <c r="A69" s="175" t="s">
        <v>481</v>
      </c>
      <c r="B69" s="176"/>
      <c r="C69" s="176"/>
      <c r="D69" s="176"/>
      <c r="E69" s="176"/>
      <c r="F69" s="176"/>
      <c r="G69" s="16">
        <v>62</v>
      </c>
      <c r="H69" s="57">
        <f>H70-H71</f>
        <v>0</v>
      </c>
      <c r="I69" s="57">
        <f>I70-I71</f>
        <v>0</v>
      </c>
    </row>
    <row r="70" spans="1:9" x14ac:dyDescent="0.25">
      <c r="A70" s="230" t="s">
        <v>215</v>
      </c>
      <c r="B70" s="230"/>
      <c r="C70" s="230"/>
      <c r="D70" s="230"/>
      <c r="E70" s="230"/>
      <c r="F70" s="230"/>
      <c r="G70" s="15">
        <v>63</v>
      </c>
      <c r="H70" s="56">
        <v>0</v>
      </c>
      <c r="I70" s="56">
        <v>0</v>
      </c>
    </row>
    <row r="71" spans="1:9" x14ac:dyDescent="0.25">
      <c r="A71" s="230" t="s">
        <v>216</v>
      </c>
      <c r="B71" s="230"/>
      <c r="C71" s="230"/>
      <c r="D71" s="230"/>
      <c r="E71" s="230"/>
      <c r="F71" s="230"/>
      <c r="G71" s="15">
        <v>64</v>
      </c>
      <c r="H71" s="56">
        <v>0</v>
      </c>
      <c r="I71" s="56">
        <v>0</v>
      </c>
    </row>
    <row r="72" spans="1:9" x14ac:dyDescent="0.25">
      <c r="A72" s="174" t="s">
        <v>217</v>
      </c>
      <c r="B72" s="174"/>
      <c r="C72" s="174"/>
      <c r="D72" s="174"/>
      <c r="E72" s="174"/>
      <c r="F72" s="174"/>
      <c r="G72" s="15">
        <v>65</v>
      </c>
      <c r="H72" s="56">
        <v>0</v>
      </c>
      <c r="I72" s="56">
        <v>0</v>
      </c>
    </row>
    <row r="73" spans="1:9" x14ac:dyDescent="0.25">
      <c r="A73" s="238" t="s">
        <v>482</v>
      </c>
      <c r="B73" s="238"/>
      <c r="C73" s="238"/>
      <c r="D73" s="238"/>
      <c r="E73" s="238"/>
      <c r="F73" s="238"/>
      <c r="G73" s="16">
        <v>66</v>
      </c>
      <c r="H73" s="108"/>
      <c r="I73" s="108"/>
    </row>
    <row r="74" spans="1:9" x14ac:dyDescent="0.25">
      <c r="A74" s="239" t="s">
        <v>483</v>
      </c>
      <c r="B74" s="239"/>
      <c r="C74" s="239"/>
      <c r="D74" s="239"/>
      <c r="E74" s="239"/>
      <c r="F74" s="239"/>
      <c r="G74" s="17">
        <v>67</v>
      </c>
      <c r="H74" s="109"/>
      <c r="I74" s="109"/>
    </row>
    <row r="75" spans="1:9" x14ac:dyDescent="0.25">
      <c r="A75" s="193" t="s">
        <v>218</v>
      </c>
      <c r="B75" s="193"/>
      <c r="C75" s="193"/>
      <c r="D75" s="193"/>
      <c r="E75" s="193"/>
      <c r="F75" s="193"/>
      <c r="G75" s="236"/>
      <c r="H75" s="236"/>
      <c r="I75" s="236"/>
    </row>
    <row r="76" spans="1:9" x14ac:dyDescent="0.25">
      <c r="A76" s="175" t="s">
        <v>484</v>
      </c>
      <c r="B76" s="176"/>
      <c r="C76" s="176"/>
      <c r="D76" s="176"/>
      <c r="E76" s="176"/>
      <c r="F76" s="176"/>
      <c r="G76" s="16">
        <v>68</v>
      </c>
      <c r="H76" s="108"/>
      <c r="I76" s="108"/>
    </row>
    <row r="77" spans="1:9" x14ac:dyDescent="0.25">
      <c r="A77" s="237" t="s">
        <v>485</v>
      </c>
      <c r="B77" s="237"/>
      <c r="C77" s="237"/>
      <c r="D77" s="237"/>
      <c r="E77" s="237"/>
      <c r="F77" s="237"/>
      <c r="G77" s="21">
        <v>69</v>
      </c>
      <c r="H77" s="50">
        <v>0</v>
      </c>
      <c r="I77" s="50">
        <v>0</v>
      </c>
    </row>
    <row r="78" spans="1:9" x14ac:dyDescent="0.25">
      <c r="A78" s="237" t="s">
        <v>486</v>
      </c>
      <c r="B78" s="237"/>
      <c r="C78" s="237"/>
      <c r="D78" s="237"/>
      <c r="E78" s="237"/>
      <c r="F78" s="237"/>
      <c r="G78" s="21">
        <v>70</v>
      </c>
      <c r="H78" s="50">
        <v>0</v>
      </c>
      <c r="I78" s="50">
        <v>0</v>
      </c>
    </row>
    <row r="79" spans="1:9" x14ac:dyDescent="0.25">
      <c r="A79" s="175" t="s">
        <v>487</v>
      </c>
      <c r="B79" s="176"/>
      <c r="C79" s="176"/>
      <c r="D79" s="176"/>
      <c r="E79" s="176"/>
      <c r="F79" s="176"/>
      <c r="G79" s="16">
        <v>71</v>
      </c>
      <c r="H79" s="108"/>
      <c r="I79" s="108"/>
    </row>
    <row r="80" spans="1:9" x14ac:dyDescent="0.25">
      <c r="A80" s="175" t="s">
        <v>488</v>
      </c>
      <c r="B80" s="176"/>
      <c r="C80" s="176"/>
      <c r="D80" s="176"/>
      <c r="E80" s="176"/>
      <c r="F80" s="176"/>
      <c r="G80" s="16">
        <v>72</v>
      </c>
      <c r="H80" s="108"/>
      <c r="I80" s="108"/>
    </row>
    <row r="81" spans="1:9" x14ac:dyDescent="0.25">
      <c r="A81" s="238" t="s">
        <v>489</v>
      </c>
      <c r="B81" s="238"/>
      <c r="C81" s="238"/>
      <c r="D81" s="238"/>
      <c r="E81" s="238"/>
      <c r="F81" s="238"/>
      <c r="G81" s="16">
        <v>73</v>
      </c>
      <c r="H81" s="108"/>
      <c r="I81" s="108"/>
    </row>
    <row r="82" spans="1:9" x14ac:dyDescent="0.25">
      <c r="A82" s="239" t="s">
        <v>490</v>
      </c>
      <c r="B82" s="239"/>
      <c r="C82" s="239"/>
      <c r="D82" s="239"/>
      <c r="E82" s="239"/>
      <c r="F82" s="239"/>
      <c r="G82" s="16">
        <v>74</v>
      </c>
      <c r="H82" s="109"/>
      <c r="I82" s="109"/>
    </row>
    <row r="83" spans="1:9" x14ac:dyDescent="0.25">
      <c r="A83" s="193" t="s">
        <v>219</v>
      </c>
      <c r="B83" s="193"/>
      <c r="C83" s="193"/>
      <c r="D83" s="193"/>
      <c r="E83" s="193"/>
      <c r="F83" s="193"/>
      <c r="G83" s="236"/>
      <c r="H83" s="236"/>
      <c r="I83" s="236"/>
    </row>
    <row r="84" spans="1:9" x14ac:dyDescent="0.25">
      <c r="A84" s="220" t="s">
        <v>491</v>
      </c>
      <c r="B84" s="221"/>
      <c r="C84" s="221"/>
      <c r="D84" s="221"/>
      <c r="E84" s="221"/>
      <c r="F84" s="221"/>
      <c r="G84" s="16">
        <v>75</v>
      </c>
      <c r="H84" s="51">
        <f>H85+H86</f>
        <v>0</v>
      </c>
      <c r="I84" s="51">
        <f>I85+I86</f>
        <v>0</v>
      </c>
    </row>
    <row r="85" spans="1:9" x14ac:dyDescent="0.25">
      <c r="A85" s="223" t="s">
        <v>220</v>
      </c>
      <c r="B85" s="223"/>
      <c r="C85" s="223"/>
      <c r="D85" s="223"/>
      <c r="E85" s="223"/>
      <c r="F85" s="223"/>
      <c r="G85" s="15">
        <v>76</v>
      </c>
      <c r="H85" s="50">
        <v>0</v>
      </c>
      <c r="I85" s="50">
        <v>0</v>
      </c>
    </row>
    <row r="86" spans="1:9" x14ac:dyDescent="0.25">
      <c r="A86" s="225" t="s">
        <v>221</v>
      </c>
      <c r="B86" s="225"/>
      <c r="C86" s="225"/>
      <c r="D86" s="225"/>
      <c r="E86" s="225"/>
      <c r="F86" s="225"/>
      <c r="G86" s="18">
        <v>77</v>
      </c>
      <c r="H86" s="63">
        <v>0</v>
      </c>
      <c r="I86" s="63">
        <v>0</v>
      </c>
    </row>
    <row r="87" spans="1:9" x14ac:dyDescent="0.25">
      <c r="A87" s="226" t="s">
        <v>222</v>
      </c>
      <c r="B87" s="226"/>
      <c r="C87" s="226"/>
      <c r="D87" s="226"/>
      <c r="E87" s="226"/>
      <c r="F87" s="226"/>
      <c r="G87" s="227"/>
      <c r="H87" s="227"/>
      <c r="I87" s="227"/>
    </row>
    <row r="88" spans="1:9" x14ac:dyDescent="0.25">
      <c r="A88" s="228" t="s">
        <v>223</v>
      </c>
      <c r="B88" s="228"/>
      <c r="C88" s="228"/>
      <c r="D88" s="228"/>
      <c r="E88" s="228"/>
      <c r="F88" s="228"/>
      <c r="G88" s="15">
        <v>78</v>
      </c>
      <c r="H88" s="50">
        <v>99509266</v>
      </c>
      <c r="I88" s="50">
        <v>116743741</v>
      </c>
    </row>
    <row r="89" spans="1:9" ht="24.65" customHeight="1" x14ac:dyDescent="0.25">
      <c r="A89" s="229" t="s">
        <v>492</v>
      </c>
      <c r="B89" s="229"/>
      <c r="C89" s="229"/>
      <c r="D89" s="229"/>
      <c r="E89" s="229"/>
      <c r="F89" s="229"/>
      <c r="G89" s="16">
        <v>79</v>
      </c>
      <c r="H89" s="51">
        <f>H90+H97</f>
        <v>0</v>
      </c>
      <c r="I89" s="51">
        <f>I90+I97</f>
        <v>0</v>
      </c>
    </row>
    <row r="90" spans="1:9" ht="27" customHeight="1" x14ac:dyDescent="0.25">
      <c r="A90" s="229" t="s">
        <v>493</v>
      </c>
      <c r="B90" s="229"/>
      <c r="C90" s="229"/>
      <c r="D90" s="229"/>
      <c r="E90" s="229"/>
      <c r="F90" s="229"/>
      <c r="G90" s="16">
        <v>80</v>
      </c>
      <c r="H90" s="51">
        <f>H91+H92+H93+H94+H95</f>
        <v>0</v>
      </c>
      <c r="I90" s="51">
        <f>I91+I92+I93+I94+I95</f>
        <v>0</v>
      </c>
    </row>
    <row r="91" spans="1:9" ht="21.65" customHeight="1" x14ac:dyDescent="0.25">
      <c r="A91" s="230" t="s">
        <v>398</v>
      </c>
      <c r="B91" s="230"/>
      <c r="C91" s="230"/>
      <c r="D91" s="230"/>
      <c r="E91" s="230"/>
      <c r="F91" s="230"/>
      <c r="G91" s="15">
        <v>81</v>
      </c>
      <c r="H91" s="50">
        <v>0</v>
      </c>
      <c r="I91" s="50">
        <v>0</v>
      </c>
    </row>
    <row r="92" spans="1:9" ht="21.65" customHeight="1" x14ac:dyDescent="0.25">
      <c r="A92" s="230" t="s">
        <v>399</v>
      </c>
      <c r="B92" s="230"/>
      <c r="C92" s="230"/>
      <c r="D92" s="230"/>
      <c r="E92" s="230"/>
      <c r="F92" s="230"/>
      <c r="G92" s="15">
        <v>82</v>
      </c>
      <c r="H92" s="50">
        <v>0</v>
      </c>
      <c r="I92" s="50">
        <v>0</v>
      </c>
    </row>
    <row r="93" spans="1:9" ht="26.25" customHeight="1" x14ac:dyDescent="0.25">
      <c r="A93" s="230" t="s">
        <v>400</v>
      </c>
      <c r="B93" s="230"/>
      <c r="C93" s="230"/>
      <c r="D93" s="230"/>
      <c r="E93" s="230"/>
      <c r="F93" s="230"/>
      <c r="G93" s="15">
        <v>83</v>
      </c>
      <c r="H93" s="50">
        <v>0</v>
      </c>
      <c r="I93" s="50">
        <v>0</v>
      </c>
    </row>
    <row r="94" spans="1:9" ht="24.65" customHeight="1" x14ac:dyDescent="0.25">
      <c r="A94" s="230" t="s">
        <v>401</v>
      </c>
      <c r="B94" s="230"/>
      <c r="C94" s="230"/>
      <c r="D94" s="230"/>
      <c r="E94" s="230"/>
      <c r="F94" s="230"/>
      <c r="G94" s="15">
        <v>84</v>
      </c>
      <c r="H94" s="50">
        <v>0</v>
      </c>
      <c r="I94" s="50">
        <v>0</v>
      </c>
    </row>
    <row r="95" spans="1:9" ht="14.25" customHeight="1" x14ac:dyDescent="0.25">
      <c r="A95" s="230" t="s">
        <v>402</v>
      </c>
      <c r="B95" s="230"/>
      <c r="C95" s="230"/>
      <c r="D95" s="230"/>
      <c r="E95" s="230"/>
      <c r="F95" s="230"/>
      <c r="G95" s="15">
        <v>85</v>
      </c>
      <c r="H95" s="50">
        <v>0</v>
      </c>
      <c r="I95" s="50">
        <v>0</v>
      </c>
    </row>
    <row r="96" spans="1:9" x14ac:dyDescent="0.25">
      <c r="A96" s="230" t="s">
        <v>403</v>
      </c>
      <c r="B96" s="230"/>
      <c r="C96" s="230"/>
      <c r="D96" s="230"/>
      <c r="E96" s="230"/>
      <c r="F96" s="230"/>
      <c r="G96" s="15">
        <v>86</v>
      </c>
      <c r="H96" s="50">
        <v>0</v>
      </c>
      <c r="I96" s="50">
        <v>0</v>
      </c>
    </row>
    <row r="97" spans="1:9" ht="27.65" customHeight="1" x14ac:dyDescent="0.25">
      <c r="A97" s="229" t="s">
        <v>494</v>
      </c>
      <c r="B97" s="229"/>
      <c r="C97" s="229"/>
      <c r="D97" s="229"/>
      <c r="E97" s="229"/>
      <c r="F97" s="229"/>
      <c r="G97" s="16">
        <v>87</v>
      </c>
      <c r="H97" s="51">
        <f>H98+H99+H100+H101+H102+H103+H104+H105</f>
        <v>0</v>
      </c>
      <c r="I97" s="51">
        <f>I98+I99+I100+I101+I102+I103+I104+I105</f>
        <v>0</v>
      </c>
    </row>
    <row r="98" spans="1:9" ht="17.25" customHeight="1" x14ac:dyDescent="0.25">
      <c r="A98" s="230" t="s">
        <v>397</v>
      </c>
      <c r="B98" s="230"/>
      <c r="C98" s="230"/>
      <c r="D98" s="230"/>
      <c r="E98" s="230"/>
      <c r="F98" s="230"/>
      <c r="G98" s="15">
        <v>88</v>
      </c>
      <c r="H98" s="50">
        <v>0</v>
      </c>
      <c r="I98" s="50">
        <v>0</v>
      </c>
    </row>
    <row r="99" spans="1:9" ht="27.65" customHeight="1" x14ac:dyDescent="0.25">
      <c r="A99" s="230" t="s">
        <v>404</v>
      </c>
      <c r="B99" s="230"/>
      <c r="C99" s="230"/>
      <c r="D99" s="230"/>
      <c r="E99" s="230"/>
      <c r="F99" s="230"/>
      <c r="G99" s="15">
        <v>89</v>
      </c>
      <c r="H99" s="50">
        <v>0</v>
      </c>
      <c r="I99" s="50">
        <v>0</v>
      </c>
    </row>
    <row r="100" spans="1:9" ht="14.25" customHeight="1" x14ac:dyDescent="0.25">
      <c r="A100" s="230" t="s">
        <v>405</v>
      </c>
      <c r="B100" s="230"/>
      <c r="C100" s="230"/>
      <c r="D100" s="230"/>
      <c r="E100" s="230"/>
      <c r="F100" s="230"/>
      <c r="G100" s="15">
        <v>90</v>
      </c>
      <c r="H100" s="50">
        <v>0</v>
      </c>
      <c r="I100" s="50">
        <v>0</v>
      </c>
    </row>
    <row r="101" spans="1:9" ht="27.65" customHeight="1" x14ac:dyDescent="0.25">
      <c r="A101" s="230" t="s">
        <v>406</v>
      </c>
      <c r="B101" s="230"/>
      <c r="C101" s="230"/>
      <c r="D101" s="230"/>
      <c r="E101" s="230"/>
      <c r="F101" s="230"/>
      <c r="G101" s="15">
        <v>91</v>
      </c>
      <c r="H101" s="50">
        <v>0</v>
      </c>
      <c r="I101" s="50">
        <v>0</v>
      </c>
    </row>
    <row r="102" spans="1:9" ht="27.65" customHeight="1" x14ac:dyDescent="0.25">
      <c r="A102" s="230" t="s">
        <v>407</v>
      </c>
      <c r="B102" s="230"/>
      <c r="C102" s="230"/>
      <c r="D102" s="230"/>
      <c r="E102" s="230"/>
      <c r="F102" s="230"/>
      <c r="G102" s="15">
        <v>92</v>
      </c>
      <c r="H102" s="50">
        <v>0</v>
      </c>
      <c r="I102" s="50">
        <v>0</v>
      </c>
    </row>
    <row r="103" spans="1:9" ht="18" customHeight="1" x14ac:dyDescent="0.25">
      <c r="A103" s="230" t="s">
        <v>408</v>
      </c>
      <c r="B103" s="230"/>
      <c r="C103" s="230"/>
      <c r="D103" s="230"/>
      <c r="E103" s="230"/>
      <c r="F103" s="230"/>
      <c r="G103" s="15">
        <v>93</v>
      </c>
      <c r="H103" s="50">
        <v>0</v>
      </c>
      <c r="I103" s="50">
        <v>0</v>
      </c>
    </row>
    <row r="104" spans="1:9" ht="16.5" customHeight="1" x14ac:dyDescent="0.25">
      <c r="A104" s="230" t="s">
        <v>409</v>
      </c>
      <c r="B104" s="230"/>
      <c r="C104" s="230"/>
      <c r="D104" s="230"/>
      <c r="E104" s="230"/>
      <c r="F104" s="230"/>
      <c r="G104" s="15">
        <v>94</v>
      </c>
      <c r="H104" s="50">
        <v>0</v>
      </c>
      <c r="I104" s="50">
        <v>0</v>
      </c>
    </row>
    <row r="105" spans="1:9" ht="16.5" customHeight="1" x14ac:dyDescent="0.25">
      <c r="A105" s="230" t="s">
        <v>410</v>
      </c>
      <c r="B105" s="230"/>
      <c r="C105" s="230"/>
      <c r="D105" s="230"/>
      <c r="E105" s="230"/>
      <c r="F105" s="230"/>
      <c r="G105" s="15">
        <v>95</v>
      </c>
      <c r="H105" s="50">
        <v>0</v>
      </c>
      <c r="I105" s="50">
        <v>0</v>
      </c>
    </row>
    <row r="106" spans="1:9" ht="31.5" customHeight="1" x14ac:dyDescent="0.25">
      <c r="A106" s="230" t="s">
        <v>411</v>
      </c>
      <c r="B106" s="230"/>
      <c r="C106" s="230"/>
      <c r="D106" s="230"/>
      <c r="E106" s="230"/>
      <c r="F106" s="230"/>
      <c r="G106" s="15">
        <v>96</v>
      </c>
      <c r="H106" s="50">
        <v>0</v>
      </c>
      <c r="I106" s="50">
        <v>0</v>
      </c>
    </row>
    <row r="107" spans="1:9" ht="31.15" customHeight="1" x14ac:dyDescent="0.25">
      <c r="A107" s="231" t="s">
        <v>495</v>
      </c>
      <c r="B107" s="231"/>
      <c r="C107" s="231"/>
      <c r="D107" s="231"/>
      <c r="E107" s="231"/>
      <c r="F107" s="231"/>
      <c r="G107" s="17">
        <v>97</v>
      </c>
      <c r="H107" s="52">
        <f>H90+H97-H96-H106</f>
        <v>0</v>
      </c>
      <c r="I107" s="52">
        <f>I90+I97-I96-I106</f>
        <v>0</v>
      </c>
    </row>
    <row r="108" spans="1:9" ht="31.15" customHeight="1" x14ac:dyDescent="0.25">
      <c r="A108" s="231" t="s">
        <v>496</v>
      </c>
      <c r="B108" s="231"/>
      <c r="C108" s="231"/>
      <c r="D108" s="231"/>
      <c r="E108" s="231"/>
      <c r="F108" s="231"/>
      <c r="G108" s="17">
        <v>98</v>
      </c>
      <c r="H108" s="52">
        <f>H88+H107</f>
        <v>99509266</v>
      </c>
      <c r="I108" s="52">
        <f>I88+I107</f>
        <v>116743741</v>
      </c>
    </row>
    <row r="109" spans="1:9" ht="28.9" customHeight="1" x14ac:dyDescent="0.25">
      <c r="A109" s="193" t="s">
        <v>224</v>
      </c>
      <c r="B109" s="193"/>
      <c r="C109" s="193"/>
      <c r="D109" s="193"/>
      <c r="E109" s="193"/>
      <c r="F109" s="193"/>
      <c r="G109" s="236"/>
      <c r="H109" s="236"/>
      <c r="I109" s="236"/>
    </row>
    <row r="110" spans="1:9" ht="23.5" customHeight="1" x14ac:dyDescent="0.25">
      <c r="A110" s="220" t="s">
        <v>497</v>
      </c>
      <c r="B110" s="221"/>
      <c r="C110" s="221"/>
      <c r="D110" s="221"/>
      <c r="E110" s="221"/>
      <c r="F110" s="221"/>
      <c r="G110" s="16">
        <v>99</v>
      </c>
      <c r="H110" s="51">
        <f>H111+H112</f>
        <v>0</v>
      </c>
      <c r="I110" s="51">
        <f>I111+I112</f>
        <v>0</v>
      </c>
    </row>
    <row r="111" spans="1:9" x14ac:dyDescent="0.25">
      <c r="A111" s="222" t="s">
        <v>412</v>
      </c>
      <c r="B111" s="223"/>
      <c r="C111" s="223"/>
      <c r="D111" s="223"/>
      <c r="E111" s="223"/>
      <c r="F111" s="223"/>
      <c r="G111" s="15">
        <v>100</v>
      </c>
      <c r="H111" s="50">
        <v>0</v>
      </c>
      <c r="I111" s="50">
        <v>0</v>
      </c>
    </row>
    <row r="112" spans="1:9" x14ac:dyDescent="0.25">
      <c r="A112" s="224" t="s">
        <v>413</v>
      </c>
      <c r="B112" s="225"/>
      <c r="C112" s="225"/>
      <c r="D112" s="225"/>
      <c r="E112" s="225"/>
      <c r="F112" s="225"/>
      <c r="G112" s="18">
        <v>101</v>
      </c>
      <c r="H112" s="63">
        <v>0</v>
      </c>
      <c r="I112" s="63">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K58" sqref="K58"/>
    </sheetView>
  </sheetViews>
  <sheetFormatPr defaultColWidth="9.1796875" defaultRowHeight="12.5" x14ac:dyDescent="0.25"/>
  <cols>
    <col min="1" max="6" width="9.1796875" style="2"/>
    <col min="7" max="7" width="9.1796875" style="22"/>
    <col min="8" max="9" width="18.1796875" style="53" customWidth="1"/>
    <col min="10" max="16384" width="9.1796875" style="2"/>
  </cols>
  <sheetData>
    <row r="1" spans="1:9" x14ac:dyDescent="0.25">
      <c r="A1" s="246" t="s">
        <v>225</v>
      </c>
      <c r="B1" s="274"/>
      <c r="C1" s="274"/>
      <c r="D1" s="274"/>
      <c r="E1" s="274"/>
      <c r="F1" s="274"/>
      <c r="G1" s="274"/>
      <c r="H1" s="274"/>
      <c r="I1" s="274"/>
    </row>
    <row r="2" spans="1:9" x14ac:dyDescent="0.25">
      <c r="A2" s="245" t="s">
        <v>519</v>
      </c>
      <c r="B2" s="201"/>
      <c r="C2" s="201"/>
      <c r="D2" s="201"/>
      <c r="E2" s="201"/>
      <c r="F2" s="201"/>
      <c r="G2" s="201"/>
      <c r="H2" s="201"/>
      <c r="I2" s="201"/>
    </row>
    <row r="3" spans="1:9" x14ac:dyDescent="0.25">
      <c r="A3" s="234" t="s">
        <v>226</v>
      </c>
      <c r="B3" s="276"/>
      <c r="C3" s="276"/>
      <c r="D3" s="276"/>
      <c r="E3" s="276"/>
      <c r="F3" s="276"/>
      <c r="G3" s="276"/>
      <c r="H3" s="276"/>
      <c r="I3" s="276"/>
    </row>
    <row r="4" spans="1:9" x14ac:dyDescent="0.25">
      <c r="A4" s="275" t="s">
        <v>512</v>
      </c>
      <c r="B4" s="207"/>
      <c r="C4" s="207"/>
      <c r="D4" s="207"/>
      <c r="E4" s="207"/>
      <c r="F4" s="207"/>
      <c r="G4" s="207"/>
      <c r="H4" s="207"/>
      <c r="I4" s="208"/>
    </row>
    <row r="5" spans="1:9" ht="21.5" thickBot="1" x14ac:dyDescent="0.3">
      <c r="A5" s="277" t="s">
        <v>227</v>
      </c>
      <c r="B5" s="278"/>
      <c r="C5" s="278"/>
      <c r="D5" s="278"/>
      <c r="E5" s="278"/>
      <c r="F5" s="279"/>
      <c r="G5" s="12" t="s">
        <v>228</v>
      </c>
      <c r="H5" s="44" t="s">
        <v>229</v>
      </c>
      <c r="I5" s="44" t="s">
        <v>230</v>
      </c>
    </row>
    <row r="6" spans="1:9" x14ac:dyDescent="0.25">
      <c r="A6" s="280">
        <v>1</v>
      </c>
      <c r="B6" s="281"/>
      <c r="C6" s="281"/>
      <c r="D6" s="281"/>
      <c r="E6" s="281"/>
      <c r="F6" s="282"/>
      <c r="G6" s="19">
        <v>2</v>
      </c>
      <c r="H6" s="19" t="s">
        <v>231</v>
      </c>
      <c r="I6" s="19" t="s">
        <v>232</v>
      </c>
    </row>
    <row r="7" spans="1:9" x14ac:dyDescent="0.25">
      <c r="A7" s="253" t="s">
        <v>233</v>
      </c>
      <c r="B7" s="254"/>
      <c r="C7" s="254"/>
      <c r="D7" s="254"/>
      <c r="E7" s="254"/>
      <c r="F7" s="254"/>
      <c r="G7" s="254"/>
      <c r="H7" s="254"/>
      <c r="I7" s="255"/>
    </row>
    <row r="8" spans="1:9" ht="12.75" customHeight="1" x14ac:dyDescent="0.25">
      <c r="A8" s="256" t="s">
        <v>234</v>
      </c>
      <c r="B8" s="257"/>
      <c r="C8" s="257"/>
      <c r="D8" s="257"/>
      <c r="E8" s="257"/>
      <c r="F8" s="258"/>
      <c r="G8" s="20">
        <v>1</v>
      </c>
      <c r="H8" s="45">
        <v>120856735</v>
      </c>
      <c r="I8" s="45">
        <v>155527122</v>
      </c>
    </row>
    <row r="9" spans="1:9" ht="12.75" customHeight="1" x14ac:dyDescent="0.25">
      <c r="A9" s="271" t="s">
        <v>235</v>
      </c>
      <c r="B9" s="272"/>
      <c r="C9" s="272"/>
      <c r="D9" s="272"/>
      <c r="E9" s="272"/>
      <c r="F9" s="273"/>
      <c r="G9" s="16">
        <v>2</v>
      </c>
      <c r="H9" s="46">
        <f>H10+H11+H12+H13+H14+H15+H16+H17</f>
        <v>33243000</v>
      </c>
      <c r="I9" s="46">
        <f>I10+I11+I12+I13+I14+I15+I16+I17</f>
        <v>14087945</v>
      </c>
    </row>
    <row r="10" spans="1:9" ht="12.75" customHeight="1" x14ac:dyDescent="0.25">
      <c r="A10" s="268" t="s">
        <v>236</v>
      </c>
      <c r="B10" s="269"/>
      <c r="C10" s="269"/>
      <c r="D10" s="269"/>
      <c r="E10" s="269"/>
      <c r="F10" s="270"/>
      <c r="G10" s="21">
        <v>3</v>
      </c>
      <c r="H10" s="47">
        <v>29218457</v>
      </c>
      <c r="I10" s="47">
        <v>30403284</v>
      </c>
    </row>
    <row r="11" spans="1:9" ht="31.15" customHeight="1" x14ac:dyDescent="0.25">
      <c r="A11" s="268" t="s">
        <v>237</v>
      </c>
      <c r="B11" s="269"/>
      <c r="C11" s="269"/>
      <c r="D11" s="269"/>
      <c r="E11" s="269"/>
      <c r="F11" s="270"/>
      <c r="G11" s="21">
        <v>4</v>
      </c>
      <c r="H11" s="47">
        <v>-611578</v>
      </c>
      <c r="I11" s="47">
        <v>-5933911</v>
      </c>
    </row>
    <row r="12" spans="1:9" ht="28.15" customHeight="1" x14ac:dyDescent="0.25">
      <c r="A12" s="268" t="s">
        <v>238</v>
      </c>
      <c r="B12" s="269"/>
      <c r="C12" s="269"/>
      <c r="D12" s="269"/>
      <c r="E12" s="269"/>
      <c r="F12" s="270"/>
      <c r="G12" s="21">
        <v>5</v>
      </c>
      <c r="H12" s="47">
        <v>-775815</v>
      </c>
      <c r="I12" s="47">
        <v>714439</v>
      </c>
    </row>
    <row r="13" spans="1:9" ht="12.75" customHeight="1" x14ac:dyDescent="0.25">
      <c r="A13" s="268" t="s">
        <v>239</v>
      </c>
      <c r="B13" s="269"/>
      <c r="C13" s="269"/>
      <c r="D13" s="269"/>
      <c r="E13" s="269"/>
      <c r="F13" s="270"/>
      <c r="G13" s="21">
        <v>6</v>
      </c>
      <c r="H13" s="47">
        <v>-10487790</v>
      </c>
      <c r="I13" s="47">
        <v>-19937676</v>
      </c>
    </row>
    <row r="14" spans="1:9" ht="12.75" customHeight="1" x14ac:dyDescent="0.25">
      <c r="A14" s="268" t="s">
        <v>240</v>
      </c>
      <c r="B14" s="269"/>
      <c r="C14" s="269"/>
      <c r="D14" s="269"/>
      <c r="E14" s="269"/>
      <c r="F14" s="270"/>
      <c r="G14" s="21">
        <v>7</v>
      </c>
      <c r="H14" s="47">
        <v>4457729</v>
      </c>
      <c r="I14" s="47">
        <v>2783280</v>
      </c>
    </row>
    <row r="15" spans="1:9" ht="12.75" customHeight="1" x14ac:dyDescent="0.25">
      <c r="A15" s="268" t="s">
        <v>241</v>
      </c>
      <c r="B15" s="269"/>
      <c r="C15" s="269"/>
      <c r="D15" s="269"/>
      <c r="E15" s="269"/>
      <c r="F15" s="270"/>
      <c r="G15" s="21">
        <v>8</v>
      </c>
      <c r="H15" s="47">
        <v>436871</v>
      </c>
      <c r="I15" s="47">
        <v>206922</v>
      </c>
    </row>
    <row r="16" spans="1:9" ht="12.75" customHeight="1" x14ac:dyDescent="0.25">
      <c r="A16" s="268" t="s">
        <v>242</v>
      </c>
      <c r="B16" s="269"/>
      <c r="C16" s="269"/>
      <c r="D16" s="269"/>
      <c r="E16" s="269"/>
      <c r="F16" s="270"/>
      <c r="G16" s="21">
        <v>9</v>
      </c>
      <c r="H16" s="47">
        <v>1589927</v>
      </c>
      <c r="I16" s="47">
        <v>-206854</v>
      </c>
    </row>
    <row r="17" spans="1:9" ht="27.65" customHeight="1" x14ac:dyDescent="0.25">
      <c r="A17" s="268" t="s">
        <v>243</v>
      </c>
      <c r="B17" s="269"/>
      <c r="C17" s="269"/>
      <c r="D17" s="269"/>
      <c r="E17" s="269"/>
      <c r="F17" s="270"/>
      <c r="G17" s="21">
        <v>10</v>
      </c>
      <c r="H17" s="47">
        <v>9415199</v>
      </c>
      <c r="I17" s="47">
        <v>6058461</v>
      </c>
    </row>
    <row r="18" spans="1:9" ht="29.5" customHeight="1" x14ac:dyDescent="0.25">
      <c r="A18" s="247" t="s">
        <v>244</v>
      </c>
      <c r="B18" s="248"/>
      <c r="C18" s="248"/>
      <c r="D18" s="248"/>
      <c r="E18" s="248"/>
      <c r="F18" s="249"/>
      <c r="G18" s="16">
        <v>11</v>
      </c>
      <c r="H18" s="46">
        <f>H8+H9</f>
        <v>154099735</v>
      </c>
      <c r="I18" s="46">
        <f>I8+I9</f>
        <v>169615067</v>
      </c>
    </row>
    <row r="19" spans="1:9" ht="12.75" customHeight="1" x14ac:dyDescent="0.25">
      <c r="A19" s="271" t="s">
        <v>245</v>
      </c>
      <c r="B19" s="272"/>
      <c r="C19" s="272"/>
      <c r="D19" s="272"/>
      <c r="E19" s="272"/>
      <c r="F19" s="273"/>
      <c r="G19" s="16">
        <v>12</v>
      </c>
      <c r="H19" s="46">
        <f>H20+H21+H22+H23</f>
        <v>204689651</v>
      </c>
      <c r="I19" s="46">
        <f>I20+I21+I22+I23</f>
        <v>-68256529</v>
      </c>
    </row>
    <row r="20" spans="1:9" ht="12.75" customHeight="1" x14ac:dyDescent="0.25">
      <c r="A20" s="268" t="s">
        <v>246</v>
      </c>
      <c r="B20" s="269"/>
      <c r="C20" s="269"/>
      <c r="D20" s="269"/>
      <c r="E20" s="269"/>
      <c r="F20" s="270"/>
      <c r="G20" s="21">
        <v>13</v>
      </c>
      <c r="H20" s="47">
        <v>-118637563</v>
      </c>
      <c r="I20" s="47">
        <v>327821918</v>
      </c>
    </row>
    <row r="21" spans="1:9" ht="12.75" customHeight="1" x14ac:dyDescent="0.25">
      <c r="A21" s="268" t="s">
        <v>247</v>
      </c>
      <c r="B21" s="269"/>
      <c r="C21" s="269"/>
      <c r="D21" s="269"/>
      <c r="E21" s="269"/>
      <c r="F21" s="270"/>
      <c r="G21" s="21">
        <v>14</v>
      </c>
      <c r="H21" s="47">
        <v>313538634</v>
      </c>
      <c r="I21" s="47">
        <v>-279927704</v>
      </c>
    </row>
    <row r="22" spans="1:9" ht="12.75" customHeight="1" x14ac:dyDescent="0.25">
      <c r="A22" s="268" t="s">
        <v>248</v>
      </c>
      <c r="B22" s="269"/>
      <c r="C22" s="269"/>
      <c r="D22" s="269"/>
      <c r="E22" s="269"/>
      <c r="F22" s="270"/>
      <c r="G22" s="21">
        <v>15</v>
      </c>
      <c r="H22" s="47">
        <v>9788580</v>
      </c>
      <c r="I22" s="47">
        <v>-116150743</v>
      </c>
    </row>
    <row r="23" spans="1:9" ht="12.75" customHeight="1" x14ac:dyDescent="0.25">
      <c r="A23" s="268" t="s">
        <v>249</v>
      </c>
      <c r="B23" s="269"/>
      <c r="C23" s="269"/>
      <c r="D23" s="269"/>
      <c r="E23" s="269"/>
      <c r="F23" s="270"/>
      <c r="G23" s="21">
        <v>16</v>
      </c>
      <c r="H23" s="47">
        <v>0</v>
      </c>
      <c r="I23" s="47">
        <v>0</v>
      </c>
    </row>
    <row r="24" spans="1:9" ht="12.75" customHeight="1" x14ac:dyDescent="0.25">
      <c r="A24" s="247" t="s">
        <v>250</v>
      </c>
      <c r="B24" s="248"/>
      <c r="C24" s="248"/>
      <c r="D24" s="248"/>
      <c r="E24" s="248"/>
      <c r="F24" s="249"/>
      <c r="G24" s="16">
        <v>17</v>
      </c>
      <c r="H24" s="46">
        <f>H18+H19</f>
        <v>358789386</v>
      </c>
      <c r="I24" s="46">
        <f>I18+I19</f>
        <v>101358538</v>
      </c>
    </row>
    <row r="25" spans="1:9" ht="12.75" customHeight="1" x14ac:dyDescent="0.25">
      <c r="A25" s="259" t="s">
        <v>251</v>
      </c>
      <c r="B25" s="260"/>
      <c r="C25" s="260"/>
      <c r="D25" s="260"/>
      <c r="E25" s="260"/>
      <c r="F25" s="261"/>
      <c r="G25" s="21">
        <v>18</v>
      </c>
      <c r="H25" s="47">
        <v>-4750350</v>
      </c>
      <c r="I25" s="47">
        <v>-2581871</v>
      </c>
    </row>
    <row r="26" spans="1:9" ht="12.75" customHeight="1" x14ac:dyDescent="0.25">
      <c r="A26" s="259" t="s">
        <v>252</v>
      </c>
      <c r="B26" s="260"/>
      <c r="C26" s="260"/>
      <c r="D26" s="260"/>
      <c r="E26" s="260"/>
      <c r="F26" s="261"/>
      <c r="G26" s="21">
        <v>19</v>
      </c>
      <c r="H26" s="47">
        <v>-20643329</v>
      </c>
      <c r="I26" s="47">
        <v>-29973196</v>
      </c>
    </row>
    <row r="27" spans="1:9" ht="28.9" customHeight="1" x14ac:dyDescent="0.25">
      <c r="A27" s="250" t="s">
        <v>253</v>
      </c>
      <c r="B27" s="251"/>
      <c r="C27" s="251"/>
      <c r="D27" s="251"/>
      <c r="E27" s="251"/>
      <c r="F27" s="252"/>
      <c r="G27" s="17">
        <v>20</v>
      </c>
      <c r="H27" s="48">
        <f>H24+H25+H26</f>
        <v>333395707</v>
      </c>
      <c r="I27" s="48">
        <f>I24+I25+I26</f>
        <v>68803471</v>
      </c>
    </row>
    <row r="28" spans="1:9" x14ac:dyDescent="0.25">
      <c r="A28" s="253" t="s">
        <v>254</v>
      </c>
      <c r="B28" s="254"/>
      <c r="C28" s="254"/>
      <c r="D28" s="254"/>
      <c r="E28" s="254"/>
      <c r="F28" s="254"/>
      <c r="G28" s="254"/>
      <c r="H28" s="254"/>
      <c r="I28" s="255"/>
    </row>
    <row r="29" spans="1:9" ht="23.5" customHeight="1" x14ac:dyDescent="0.25">
      <c r="A29" s="256" t="s">
        <v>255</v>
      </c>
      <c r="B29" s="257"/>
      <c r="C29" s="257"/>
      <c r="D29" s="257"/>
      <c r="E29" s="257"/>
      <c r="F29" s="258"/>
      <c r="G29" s="20">
        <v>21</v>
      </c>
      <c r="H29" s="49">
        <v>2711132</v>
      </c>
      <c r="I29" s="49">
        <v>7200105</v>
      </c>
    </row>
    <row r="30" spans="1:9" ht="12.75" customHeight="1" x14ac:dyDescent="0.25">
      <c r="A30" s="259" t="s">
        <v>256</v>
      </c>
      <c r="B30" s="260"/>
      <c r="C30" s="260"/>
      <c r="D30" s="260"/>
      <c r="E30" s="260"/>
      <c r="F30" s="261"/>
      <c r="G30" s="21">
        <v>22</v>
      </c>
      <c r="H30" s="50">
        <v>0</v>
      </c>
      <c r="I30" s="50">
        <v>0</v>
      </c>
    </row>
    <row r="31" spans="1:9" ht="12.75" customHeight="1" x14ac:dyDescent="0.25">
      <c r="A31" s="259" t="s">
        <v>257</v>
      </c>
      <c r="B31" s="260"/>
      <c r="C31" s="260"/>
      <c r="D31" s="260"/>
      <c r="E31" s="260"/>
      <c r="F31" s="261"/>
      <c r="G31" s="21">
        <v>23</v>
      </c>
      <c r="H31" s="50">
        <v>10465410</v>
      </c>
      <c r="I31" s="50">
        <v>19921734</v>
      </c>
    </row>
    <row r="32" spans="1:9" ht="12.75" customHeight="1" x14ac:dyDescent="0.25">
      <c r="A32" s="259" t="s">
        <v>258</v>
      </c>
      <c r="B32" s="260"/>
      <c r="C32" s="260"/>
      <c r="D32" s="260"/>
      <c r="E32" s="260"/>
      <c r="F32" s="261"/>
      <c r="G32" s="21">
        <v>24</v>
      </c>
      <c r="H32" s="50">
        <v>0</v>
      </c>
      <c r="I32" s="50">
        <v>0</v>
      </c>
    </row>
    <row r="33" spans="1:9" ht="12.75" customHeight="1" x14ac:dyDescent="0.25">
      <c r="A33" s="259" t="s">
        <v>259</v>
      </c>
      <c r="B33" s="260"/>
      <c r="C33" s="260"/>
      <c r="D33" s="260"/>
      <c r="E33" s="260"/>
      <c r="F33" s="261"/>
      <c r="G33" s="21">
        <v>25</v>
      </c>
      <c r="H33" s="50">
        <v>7430456</v>
      </c>
      <c r="I33" s="50">
        <v>8399681</v>
      </c>
    </row>
    <row r="34" spans="1:9" ht="12.75" customHeight="1" x14ac:dyDescent="0.25">
      <c r="A34" s="259" t="s">
        <v>260</v>
      </c>
      <c r="B34" s="260"/>
      <c r="C34" s="260"/>
      <c r="D34" s="260"/>
      <c r="E34" s="260"/>
      <c r="F34" s="261"/>
      <c r="G34" s="21">
        <v>26</v>
      </c>
      <c r="H34" s="50">
        <v>2187000</v>
      </c>
      <c r="I34" s="50">
        <v>3120234</v>
      </c>
    </row>
    <row r="35" spans="1:9" ht="27.65" customHeight="1" x14ac:dyDescent="0.25">
      <c r="A35" s="247" t="s">
        <v>261</v>
      </c>
      <c r="B35" s="248"/>
      <c r="C35" s="248"/>
      <c r="D35" s="248"/>
      <c r="E35" s="248"/>
      <c r="F35" s="249"/>
      <c r="G35" s="16">
        <v>27</v>
      </c>
      <c r="H35" s="51">
        <f>H29+H30+H31+H32+H33+H34</f>
        <v>22793998</v>
      </c>
      <c r="I35" s="51">
        <f>I29+I30+I31+I32+I33+I34</f>
        <v>38641754</v>
      </c>
    </row>
    <row r="36" spans="1:9" ht="26.5" customHeight="1" x14ac:dyDescent="0.25">
      <c r="A36" s="259" t="s">
        <v>262</v>
      </c>
      <c r="B36" s="260"/>
      <c r="C36" s="260"/>
      <c r="D36" s="260"/>
      <c r="E36" s="260"/>
      <c r="F36" s="261"/>
      <c r="G36" s="21">
        <v>28</v>
      </c>
      <c r="H36" s="50">
        <v>-70837487</v>
      </c>
      <c r="I36" s="50">
        <v>-16912510</v>
      </c>
    </row>
    <row r="37" spans="1:9" ht="12.75" customHeight="1" x14ac:dyDescent="0.25">
      <c r="A37" s="259" t="s">
        <v>263</v>
      </c>
      <c r="B37" s="260"/>
      <c r="C37" s="260"/>
      <c r="D37" s="260"/>
      <c r="E37" s="260"/>
      <c r="F37" s="261"/>
      <c r="G37" s="21">
        <v>29</v>
      </c>
      <c r="H37" s="50">
        <v>0</v>
      </c>
      <c r="I37" s="50">
        <v>0</v>
      </c>
    </row>
    <row r="38" spans="1:9" ht="12.75" customHeight="1" x14ac:dyDescent="0.25">
      <c r="A38" s="259" t="s">
        <v>264</v>
      </c>
      <c r="B38" s="260"/>
      <c r="C38" s="260"/>
      <c r="D38" s="260"/>
      <c r="E38" s="260"/>
      <c r="F38" s="261"/>
      <c r="G38" s="21">
        <v>30</v>
      </c>
      <c r="H38" s="50">
        <v>0</v>
      </c>
      <c r="I38" s="50">
        <v>-2557275</v>
      </c>
    </row>
    <row r="39" spans="1:9" ht="12.75" customHeight="1" x14ac:dyDescent="0.25">
      <c r="A39" s="259" t="s">
        <v>265</v>
      </c>
      <c r="B39" s="260"/>
      <c r="C39" s="260"/>
      <c r="D39" s="260"/>
      <c r="E39" s="260"/>
      <c r="F39" s="261"/>
      <c r="G39" s="21">
        <v>31</v>
      </c>
      <c r="H39" s="50">
        <v>-10549799</v>
      </c>
      <c r="I39" s="50">
        <v>-12194858</v>
      </c>
    </row>
    <row r="40" spans="1:9" ht="12.75" customHeight="1" x14ac:dyDescent="0.25">
      <c r="A40" s="259" t="s">
        <v>266</v>
      </c>
      <c r="B40" s="260"/>
      <c r="C40" s="260"/>
      <c r="D40" s="260"/>
      <c r="E40" s="260"/>
      <c r="F40" s="261"/>
      <c r="G40" s="21">
        <v>32</v>
      </c>
      <c r="H40" s="50">
        <v>-45000</v>
      </c>
      <c r="I40" s="50">
        <v>0</v>
      </c>
    </row>
    <row r="41" spans="1:9" ht="22.9" customHeight="1" x14ac:dyDescent="0.25">
      <c r="A41" s="247" t="s">
        <v>267</v>
      </c>
      <c r="B41" s="248"/>
      <c r="C41" s="248"/>
      <c r="D41" s="248"/>
      <c r="E41" s="248"/>
      <c r="F41" s="249"/>
      <c r="G41" s="16">
        <v>33</v>
      </c>
      <c r="H41" s="51">
        <f>H36+H37+H38+H39+H40</f>
        <v>-81432286</v>
      </c>
      <c r="I41" s="51">
        <f>I36+I37+I38+I39+I40</f>
        <v>-31664643</v>
      </c>
    </row>
    <row r="42" spans="1:9" ht="30.65" customHeight="1" x14ac:dyDescent="0.25">
      <c r="A42" s="250" t="s">
        <v>268</v>
      </c>
      <c r="B42" s="251"/>
      <c r="C42" s="251"/>
      <c r="D42" s="251"/>
      <c r="E42" s="251"/>
      <c r="F42" s="252"/>
      <c r="G42" s="17">
        <v>34</v>
      </c>
      <c r="H42" s="52">
        <f>H35+H41</f>
        <v>-58638288</v>
      </c>
      <c r="I42" s="52">
        <f>I35+I41</f>
        <v>6977111</v>
      </c>
    </row>
    <row r="43" spans="1:9" x14ac:dyDescent="0.25">
      <c r="A43" s="253" t="s">
        <v>269</v>
      </c>
      <c r="B43" s="254"/>
      <c r="C43" s="254"/>
      <c r="D43" s="254"/>
      <c r="E43" s="254"/>
      <c r="F43" s="254"/>
      <c r="G43" s="254"/>
      <c r="H43" s="254"/>
      <c r="I43" s="255"/>
    </row>
    <row r="44" spans="1:9" ht="12.75" customHeight="1" x14ac:dyDescent="0.25">
      <c r="A44" s="256" t="s">
        <v>270</v>
      </c>
      <c r="B44" s="257"/>
      <c r="C44" s="257"/>
      <c r="D44" s="257"/>
      <c r="E44" s="257"/>
      <c r="F44" s="258"/>
      <c r="G44" s="20">
        <v>35</v>
      </c>
      <c r="H44" s="49">
        <v>0</v>
      </c>
      <c r="I44" s="49">
        <v>0</v>
      </c>
    </row>
    <row r="45" spans="1:9" ht="27.65" customHeight="1" x14ac:dyDescent="0.25">
      <c r="A45" s="259" t="s">
        <v>271</v>
      </c>
      <c r="B45" s="260"/>
      <c r="C45" s="260"/>
      <c r="D45" s="260"/>
      <c r="E45" s="260"/>
      <c r="F45" s="261"/>
      <c r="G45" s="21">
        <v>36</v>
      </c>
      <c r="H45" s="50">
        <v>0</v>
      </c>
      <c r="I45" s="50">
        <v>0</v>
      </c>
    </row>
    <row r="46" spans="1:9" ht="12.75" customHeight="1" x14ac:dyDescent="0.25">
      <c r="A46" s="259" t="s">
        <v>272</v>
      </c>
      <c r="B46" s="260"/>
      <c r="C46" s="260"/>
      <c r="D46" s="260"/>
      <c r="E46" s="260"/>
      <c r="F46" s="261"/>
      <c r="G46" s="21">
        <v>37</v>
      </c>
      <c r="H46" s="50">
        <v>487000000</v>
      </c>
      <c r="I46" s="50">
        <v>520000000</v>
      </c>
    </row>
    <row r="47" spans="1:9" ht="12.75" customHeight="1" x14ac:dyDescent="0.25">
      <c r="A47" s="259" t="s">
        <v>273</v>
      </c>
      <c r="B47" s="260"/>
      <c r="C47" s="260"/>
      <c r="D47" s="260"/>
      <c r="E47" s="260"/>
      <c r="F47" s="261"/>
      <c r="G47" s="21">
        <v>38</v>
      </c>
      <c r="H47" s="50">
        <v>27030000</v>
      </c>
      <c r="I47" s="50">
        <v>0</v>
      </c>
    </row>
    <row r="48" spans="1:9" ht="25.9" customHeight="1" x14ac:dyDescent="0.25">
      <c r="A48" s="247" t="s">
        <v>274</v>
      </c>
      <c r="B48" s="248"/>
      <c r="C48" s="248"/>
      <c r="D48" s="248"/>
      <c r="E48" s="248"/>
      <c r="F48" s="249"/>
      <c r="G48" s="16">
        <v>39</v>
      </c>
      <c r="H48" s="51">
        <f>H44+H45+H46+H47</f>
        <v>514030000</v>
      </c>
      <c r="I48" s="51">
        <f>I44+I45+I46+I47</f>
        <v>520000000</v>
      </c>
    </row>
    <row r="49" spans="1:9" ht="24.65" customHeight="1" x14ac:dyDescent="0.25">
      <c r="A49" s="259" t="s">
        <v>275</v>
      </c>
      <c r="B49" s="260"/>
      <c r="C49" s="260"/>
      <c r="D49" s="260"/>
      <c r="E49" s="260"/>
      <c r="F49" s="261"/>
      <c r="G49" s="21">
        <v>40</v>
      </c>
      <c r="H49" s="50">
        <v>-728760002</v>
      </c>
      <c r="I49" s="50">
        <v>-216189189</v>
      </c>
    </row>
    <row r="50" spans="1:9" ht="12.75" customHeight="1" x14ac:dyDescent="0.25">
      <c r="A50" s="259" t="s">
        <v>276</v>
      </c>
      <c r="B50" s="260"/>
      <c r="C50" s="260"/>
      <c r="D50" s="260"/>
      <c r="E50" s="260"/>
      <c r="F50" s="261"/>
      <c r="G50" s="21">
        <v>41</v>
      </c>
      <c r="H50" s="50">
        <v>-38155600</v>
      </c>
      <c r="I50" s="50">
        <v>-40535600</v>
      </c>
    </row>
    <row r="51" spans="1:9" ht="12.75" customHeight="1" x14ac:dyDescent="0.25">
      <c r="A51" s="259" t="s">
        <v>277</v>
      </c>
      <c r="B51" s="260"/>
      <c r="C51" s="260"/>
      <c r="D51" s="260"/>
      <c r="E51" s="260"/>
      <c r="F51" s="261"/>
      <c r="G51" s="21">
        <v>42</v>
      </c>
      <c r="H51" s="50">
        <v>-4728574</v>
      </c>
      <c r="I51" s="50">
        <v>-4403288</v>
      </c>
    </row>
    <row r="52" spans="1:9" ht="26.5" customHeight="1" x14ac:dyDescent="0.25">
      <c r="A52" s="259" t="s">
        <v>278</v>
      </c>
      <c r="B52" s="260"/>
      <c r="C52" s="260"/>
      <c r="D52" s="260"/>
      <c r="E52" s="260"/>
      <c r="F52" s="261"/>
      <c r="G52" s="21">
        <v>43</v>
      </c>
      <c r="H52" s="50">
        <v>0</v>
      </c>
      <c r="I52" s="50">
        <v>0</v>
      </c>
    </row>
    <row r="53" spans="1:9" ht="12.75" customHeight="1" x14ac:dyDescent="0.25">
      <c r="A53" s="259" t="s">
        <v>279</v>
      </c>
      <c r="B53" s="260"/>
      <c r="C53" s="260"/>
      <c r="D53" s="260"/>
      <c r="E53" s="260"/>
      <c r="F53" s="261"/>
      <c r="G53" s="21">
        <v>44</v>
      </c>
      <c r="H53" s="50">
        <v>-10503426</v>
      </c>
      <c r="I53" s="50">
        <v>-11558572</v>
      </c>
    </row>
    <row r="54" spans="1:9" ht="27.65" customHeight="1" x14ac:dyDescent="0.25">
      <c r="A54" s="247" t="s">
        <v>280</v>
      </c>
      <c r="B54" s="248"/>
      <c r="C54" s="248"/>
      <c r="D54" s="248"/>
      <c r="E54" s="248"/>
      <c r="F54" s="249"/>
      <c r="G54" s="16">
        <v>45</v>
      </c>
      <c r="H54" s="51">
        <f>H49+H50+H51+H52+H53</f>
        <v>-782147602</v>
      </c>
      <c r="I54" s="51">
        <f>I49+I50+I51+I52+I53</f>
        <v>-272686649</v>
      </c>
    </row>
    <row r="55" spans="1:9" ht="27.65" customHeight="1" x14ac:dyDescent="0.25">
      <c r="A55" s="262" t="s">
        <v>281</v>
      </c>
      <c r="B55" s="263"/>
      <c r="C55" s="263"/>
      <c r="D55" s="263"/>
      <c r="E55" s="263"/>
      <c r="F55" s="264"/>
      <c r="G55" s="16">
        <v>46</v>
      </c>
      <c r="H55" s="51">
        <f>H48+H54</f>
        <v>-268117602</v>
      </c>
      <c r="I55" s="51">
        <f>I48+I54</f>
        <v>247313351</v>
      </c>
    </row>
    <row r="56" spans="1:9" x14ac:dyDescent="0.25">
      <c r="A56" s="195" t="s">
        <v>282</v>
      </c>
      <c r="B56" s="196"/>
      <c r="C56" s="196"/>
      <c r="D56" s="196"/>
      <c r="E56" s="196"/>
      <c r="F56" s="197"/>
      <c r="G56" s="21">
        <v>47</v>
      </c>
      <c r="H56" s="50">
        <v>0</v>
      </c>
      <c r="I56" s="50">
        <v>0</v>
      </c>
    </row>
    <row r="57" spans="1:9" ht="27" customHeight="1" x14ac:dyDescent="0.25">
      <c r="A57" s="262" t="s">
        <v>283</v>
      </c>
      <c r="B57" s="263"/>
      <c r="C57" s="263"/>
      <c r="D57" s="263"/>
      <c r="E57" s="263"/>
      <c r="F57" s="264"/>
      <c r="G57" s="16">
        <v>48</v>
      </c>
      <c r="H57" s="51">
        <f>H27+H42+H55+H56</f>
        <v>6639817</v>
      </c>
      <c r="I57" s="51">
        <f>I27+I42+I55+I56</f>
        <v>323093933</v>
      </c>
    </row>
    <row r="58" spans="1:9" ht="27" customHeight="1" x14ac:dyDescent="0.25">
      <c r="A58" s="265" t="s">
        <v>284</v>
      </c>
      <c r="B58" s="266"/>
      <c r="C58" s="266"/>
      <c r="D58" s="266"/>
      <c r="E58" s="266"/>
      <c r="F58" s="267"/>
      <c r="G58" s="21">
        <v>49</v>
      </c>
      <c r="H58" s="50">
        <v>78467830</v>
      </c>
      <c r="I58" s="50">
        <v>85107647</v>
      </c>
    </row>
    <row r="59" spans="1:9" ht="28.9" customHeight="1" x14ac:dyDescent="0.25">
      <c r="A59" s="250" t="s">
        <v>285</v>
      </c>
      <c r="B59" s="251"/>
      <c r="C59" s="251"/>
      <c r="D59" s="251"/>
      <c r="E59" s="251"/>
      <c r="F59" s="252"/>
      <c r="G59" s="17">
        <v>50</v>
      </c>
      <c r="H59" s="52">
        <f>H57+H58</f>
        <v>85107647</v>
      </c>
      <c r="I59" s="52">
        <f>I57+I58</f>
        <v>408201580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2"/>
    <col min="8" max="9" width="20.7265625" style="53"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46" t="s">
        <v>286</v>
      </c>
      <c r="B1" s="274"/>
      <c r="C1" s="274"/>
      <c r="D1" s="274"/>
      <c r="E1" s="274"/>
      <c r="F1" s="274"/>
      <c r="G1" s="274"/>
      <c r="H1" s="274"/>
      <c r="I1" s="274"/>
    </row>
    <row r="2" spans="1:9" ht="12.75" customHeight="1" x14ac:dyDescent="0.25">
      <c r="A2" s="245" t="s">
        <v>287</v>
      </c>
      <c r="B2" s="201"/>
      <c r="C2" s="201"/>
      <c r="D2" s="201"/>
      <c r="E2" s="201"/>
      <c r="F2" s="201"/>
      <c r="G2" s="201"/>
      <c r="H2" s="201"/>
      <c r="I2" s="201"/>
    </row>
    <row r="3" spans="1:9" x14ac:dyDescent="0.25">
      <c r="A3" s="234" t="s">
        <v>288</v>
      </c>
      <c r="B3" s="283"/>
      <c r="C3" s="283"/>
      <c r="D3" s="283"/>
      <c r="E3" s="283"/>
      <c r="F3" s="283"/>
      <c r="G3" s="283"/>
      <c r="H3" s="283"/>
      <c r="I3" s="283"/>
    </row>
    <row r="4" spans="1:9" x14ac:dyDescent="0.25">
      <c r="A4" s="275" t="s">
        <v>289</v>
      </c>
      <c r="B4" s="207"/>
      <c r="C4" s="207"/>
      <c r="D4" s="207"/>
      <c r="E4" s="207"/>
      <c r="F4" s="207"/>
      <c r="G4" s="207"/>
      <c r="H4" s="207"/>
      <c r="I4" s="208"/>
    </row>
    <row r="5" spans="1:9" ht="22.5" thickBot="1" x14ac:dyDescent="0.3">
      <c r="A5" s="277" t="s">
        <v>290</v>
      </c>
      <c r="B5" s="278"/>
      <c r="C5" s="278"/>
      <c r="D5" s="278"/>
      <c r="E5" s="278"/>
      <c r="F5" s="279"/>
      <c r="G5" s="11" t="s">
        <v>291</v>
      </c>
      <c r="H5" s="44" t="s">
        <v>292</v>
      </c>
      <c r="I5" s="44" t="s">
        <v>293</v>
      </c>
    </row>
    <row r="6" spans="1:9" x14ac:dyDescent="0.25">
      <c r="A6" s="280">
        <v>1</v>
      </c>
      <c r="B6" s="281"/>
      <c r="C6" s="281"/>
      <c r="D6" s="281"/>
      <c r="E6" s="281"/>
      <c r="F6" s="282"/>
      <c r="G6" s="13">
        <v>2</v>
      </c>
      <c r="H6" s="19" t="s">
        <v>294</v>
      </c>
      <c r="I6" s="19" t="s">
        <v>295</v>
      </c>
    </row>
    <row r="7" spans="1:9" x14ac:dyDescent="0.25">
      <c r="A7" s="253" t="s">
        <v>296</v>
      </c>
      <c r="B7" s="290"/>
      <c r="C7" s="290"/>
      <c r="D7" s="290"/>
      <c r="E7" s="290"/>
      <c r="F7" s="290"/>
      <c r="G7" s="290"/>
      <c r="H7" s="290"/>
      <c r="I7" s="291"/>
    </row>
    <row r="8" spans="1:9" x14ac:dyDescent="0.25">
      <c r="A8" s="292" t="s">
        <v>297</v>
      </c>
      <c r="B8" s="292"/>
      <c r="C8" s="292"/>
      <c r="D8" s="292"/>
      <c r="E8" s="292"/>
      <c r="F8" s="292"/>
      <c r="G8" s="14">
        <v>1</v>
      </c>
      <c r="H8" s="49"/>
      <c r="I8" s="49"/>
    </row>
    <row r="9" spans="1:9" x14ac:dyDescent="0.25">
      <c r="A9" s="230" t="s">
        <v>298</v>
      </c>
      <c r="B9" s="230"/>
      <c r="C9" s="230"/>
      <c r="D9" s="230"/>
      <c r="E9" s="230"/>
      <c r="F9" s="230"/>
      <c r="G9" s="15">
        <v>2</v>
      </c>
      <c r="H9" s="50"/>
      <c r="I9" s="50"/>
    </row>
    <row r="10" spans="1:9" x14ac:dyDescent="0.25">
      <c r="A10" s="230" t="s">
        <v>299</v>
      </c>
      <c r="B10" s="230"/>
      <c r="C10" s="230"/>
      <c r="D10" s="230"/>
      <c r="E10" s="230"/>
      <c r="F10" s="230"/>
      <c r="G10" s="15">
        <v>3</v>
      </c>
      <c r="H10" s="50"/>
      <c r="I10" s="50"/>
    </row>
    <row r="11" spans="1:9" x14ac:dyDescent="0.25">
      <c r="A11" s="230" t="s">
        <v>300</v>
      </c>
      <c r="B11" s="230"/>
      <c r="C11" s="230"/>
      <c r="D11" s="230"/>
      <c r="E11" s="230"/>
      <c r="F11" s="230"/>
      <c r="G11" s="15">
        <v>4</v>
      </c>
      <c r="H11" s="50"/>
      <c r="I11" s="50"/>
    </row>
    <row r="12" spans="1:9" x14ac:dyDescent="0.25">
      <c r="A12" s="230" t="s">
        <v>414</v>
      </c>
      <c r="B12" s="230"/>
      <c r="C12" s="230"/>
      <c r="D12" s="230"/>
      <c r="E12" s="230"/>
      <c r="F12" s="230"/>
      <c r="G12" s="15">
        <v>5</v>
      </c>
      <c r="H12" s="50"/>
      <c r="I12" s="50"/>
    </row>
    <row r="13" spans="1:9" x14ac:dyDescent="0.25">
      <c r="A13" s="229" t="s">
        <v>415</v>
      </c>
      <c r="B13" s="229"/>
      <c r="C13" s="229"/>
      <c r="D13" s="229"/>
      <c r="E13" s="229"/>
      <c r="F13" s="229"/>
      <c r="G13" s="16">
        <v>6</v>
      </c>
      <c r="H13" s="51">
        <f>SUM(H8:H12)</f>
        <v>0</v>
      </c>
      <c r="I13" s="51">
        <f>SUM(I8:I12)</f>
        <v>0</v>
      </c>
    </row>
    <row r="14" spans="1:9" x14ac:dyDescent="0.25">
      <c r="A14" s="230" t="s">
        <v>416</v>
      </c>
      <c r="B14" s="230"/>
      <c r="C14" s="230"/>
      <c r="D14" s="230"/>
      <c r="E14" s="230"/>
      <c r="F14" s="230"/>
      <c r="G14" s="15">
        <v>7</v>
      </c>
      <c r="H14" s="50"/>
      <c r="I14" s="50"/>
    </row>
    <row r="15" spans="1:9" x14ac:dyDescent="0.25">
      <c r="A15" s="230" t="s">
        <v>417</v>
      </c>
      <c r="B15" s="230"/>
      <c r="C15" s="230"/>
      <c r="D15" s="230"/>
      <c r="E15" s="230"/>
      <c r="F15" s="230"/>
      <c r="G15" s="15">
        <v>8</v>
      </c>
      <c r="H15" s="50"/>
      <c r="I15" s="50"/>
    </row>
    <row r="16" spans="1:9" x14ac:dyDescent="0.25">
      <c r="A16" s="230" t="s">
        <v>419</v>
      </c>
      <c r="B16" s="230"/>
      <c r="C16" s="230"/>
      <c r="D16" s="230"/>
      <c r="E16" s="230"/>
      <c r="F16" s="230"/>
      <c r="G16" s="15">
        <v>9</v>
      </c>
      <c r="H16" s="50"/>
      <c r="I16" s="50"/>
    </row>
    <row r="17" spans="1:9" x14ac:dyDescent="0.25">
      <c r="A17" s="230" t="s">
        <v>420</v>
      </c>
      <c r="B17" s="230"/>
      <c r="C17" s="230"/>
      <c r="D17" s="230"/>
      <c r="E17" s="230"/>
      <c r="F17" s="230"/>
      <c r="G17" s="15">
        <v>10</v>
      </c>
      <c r="H17" s="50"/>
      <c r="I17" s="50"/>
    </row>
    <row r="18" spans="1:9" x14ac:dyDescent="0.25">
      <c r="A18" s="230" t="s">
        <v>421</v>
      </c>
      <c r="B18" s="230"/>
      <c r="C18" s="230"/>
      <c r="D18" s="230"/>
      <c r="E18" s="230"/>
      <c r="F18" s="230"/>
      <c r="G18" s="15">
        <v>11</v>
      </c>
      <c r="H18" s="50"/>
      <c r="I18" s="50"/>
    </row>
    <row r="19" spans="1:9" x14ac:dyDescent="0.25">
      <c r="A19" s="230" t="s">
        <v>422</v>
      </c>
      <c r="B19" s="230"/>
      <c r="C19" s="230"/>
      <c r="D19" s="230"/>
      <c r="E19" s="230"/>
      <c r="F19" s="230"/>
      <c r="G19" s="15">
        <v>12</v>
      </c>
      <c r="H19" s="50"/>
      <c r="I19" s="50"/>
    </row>
    <row r="20" spans="1:9" ht="25.9" customHeight="1" x14ac:dyDescent="0.25">
      <c r="A20" s="288" t="s">
        <v>423</v>
      </c>
      <c r="B20" s="289"/>
      <c r="C20" s="289"/>
      <c r="D20" s="289"/>
      <c r="E20" s="289"/>
      <c r="F20" s="289"/>
      <c r="G20" s="17">
        <v>13</v>
      </c>
      <c r="H20" s="52">
        <f>H13+H14+H15+H16+H17+H18+H19</f>
        <v>0</v>
      </c>
      <c r="I20" s="52">
        <f>I13+I14+I15+I16+I17+I18+I19</f>
        <v>0</v>
      </c>
    </row>
    <row r="21" spans="1:9" ht="25.9" customHeight="1" x14ac:dyDescent="0.25">
      <c r="A21" s="288" t="s">
        <v>424</v>
      </c>
      <c r="B21" s="289"/>
      <c r="C21" s="289"/>
      <c r="D21" s="289"/>
      <c r="E21" s="289"/>
      <c r="F21" s="289"/>
      <c r="G21" s="17">
        <v>14</v>
      </c>
      <c r="H21" s="52">
        <f>H13+H20</f>
        <v>0</v>
      </c>
      <c r="I21" s="52">
        <f>I13+I20</f>
        <v>0</v>
      </c>
    </row>
    <row r="22" spans="1:9" x14ac:dyDescent="0.25">
      <c r="A22" s="253" t="s">
        <v>301</v>
      </c>
      <c r="B22" s="290"/>
      <c r="C22" s="290"/>
      <c r="D22" s="290"/>
      <c r="E22" s="290"/>
      <c r="F22" s="290"/>
      <c r="G22" s="290"/>
      <c r="H22" s="290"/>
      <c r="I22" s="291"/>
    </row>
    <row r="23" spans="1:9" ht="26.5" customHeight="1" x14ac:dyDescent="0.25">
      <c r="A23" s="292" t="s">
        <v>418</v>
      </c>
      <c r="B23" s="292"/>
      <c r="C23" s="292"/>
      <c r="D23" s="292"/>
      <c r="E23" s="292"/>
      <c r="F23" s="292"/>
      <c r="G23" s="14">
        <v>15</v>
      </c>
      <c r="H23" s="49"/>
      <c r="I23" s="49"/>
    </row>
    <row r="24" spans="1:9" x14ac:dyDescent="0.25">
      <c r="A24" s="230" t="s">
        <v>302</v>
      </c>
      <c r="B24" s="230"/>
      <c r="C24" s="230"/>
      <c r="D24" s="230"/>
      <c r="E24" s="230"/>
      <c r="F24" s="230"/>
      <c r="G24" s="14">
        <v>16</v>
      </c>
      <c r="H24" s="50"/>
      <c r="I24" s="50"/>
    </row>
    <row r="25" spans="1:9" x14ac:dyDescent="0.25">
      <c r="A25" s="230" t="s">
        <v>303</v>
      </c>
      <c r="B25" s="230"/>
      <c r="C25" s="230"/>
      <c r="D25" s="230"/>
      <c r="E25" s="230"/>
      <c r="F25" s="230"/>
      <c r="G25" s="14">
        <v>17</v>
      </c>
      <c r="H25" s="50"/>
      <c r="I25" s="50"/>
    </row>
    <row r="26" spans="1:9" x14ac:dyDescent="0.25">
      <c r="A26" s="230" t="s">
        <v>304</v>
      </c>
      <c r="B26" s="230"/>
      <c r="C26" s="230"/>
      <c r="D26" s="230"/>
      <c r="E26" s="230"/>
      <c r="F26" s="230"/>
      <c r="G26" s="14">
        <v>18</v>
      </c>
      <c r="H26" s="50"/>
      <c r="I26" s="50"/>
    </row>
    <row r="27" spans="1:9" x14ac:dyDescent="0.25">
      <c r="A27" s="230" t="s">
        <v>305</v>
      </c>
      <c r="B27" s="230"/>
      <c r="C27" s="230"/>
      <c r="D27" s="230"/>
      <c r="E27" s="230"/>
      <c r="F27" s="230"/>
      <c r="G27" s="14">
        <v>19</v>
      </c>
      <c r="H27" s="50"/>
      <c r="I27" s="50"/>
    </row>
    <row r="28" spans="1:9" x14ac:dyDescent="0.25">
      <c r="A28" s="230" t="s">
        <v>306</v>
      </c>
      <c r="B28" s="230"/>
      <c r="C28" s="230"/>
      <c r="D28" s="230"/>
      <c r="E28" s="230"/>
      <c r="F28" s="230"/>
      <c r="G28" s="14">
        <v>20</v>
      </c>
      <c r="H28" s="50"/>
      <c r="I28" s="50"/>
    </row>
    <row r="29" spans="1:9" ht="25.15" customHeight="1" x14ac:dyDescent="0.25">
      <c r="A29" s="229" t="s">
        <v>425</v>
      </c>
      <c r="B29" s="229"/>
      <c r="C29" s="229"/>
      <c r="D29" s="229"/>
      <c r="E29" s="229"/>
      <c r="F29" s="229"/>
      <c r="G29" s="16">
        <v>21</v>
      </c>
      <c r="H29" s="51">
        <f>SUM(H23:H28)</f>
        <v>0</v>
      </c>
      <c r="I29" s="51">
        <f>SUM(I23:I28)</f>
        <v>0</v>
      </c>
    </row>
    <row r="30" spans="1:9" ht="21" customHeight="1" x14ac:dyDescent="0.25">
      <c r="A30" s="230" t="s">
        <v>307</v>
      </c>
      <c r="B30" s="230"/>
      <c r="C30" s="230"/>
      <c r="D30" s="230"/>
      <c r="E30" s="230"/>
      <c r="F30" s="230"/>
      <c r="G30" s="15">
        <v>22</v>
      </c>
      <c r="H30" s="50"/>
      <c r="I30" s="50"/>
    </row>
    <row r="31" spans="1:9" x14ac:dyDescent="0.25">
      <c r="A31" s="230" t="s">
        <v>308</v>
      </c>
      <c r="B31" s="230"/>
      <c r="C31" s="230"/>
      <c r="D31" s="230"/>
      <c r="E31" s="230"/>
      <c r="F31" s="230"/>
      <c r="G31" s="15">
        <v>23</v>
      </c>
      <c r="H31" s="50"/>
      <c r="I31" s="50"/>
    </row>
    <row r="32" spans="1:9" x14ac:dyDescent="0.25">
      <c r="A32" s="230" t="s">
        <v>309</v>
      </c>
      <c r="B32" s="230"/>
      <c r="C32" s="230"/>
      <c r="D32" s="230"/>
      <c r="E32" s="230"/>
      <c r="F32" s="230"/>
      <c r="G32" s="15">
        <v>24</v>
      </c>
      <c r="H32" s="50"/>
      <c r="I32" s="50"/>
    </row>
    <row r="33" spans="1:9" x14ac:dyDescent="0.25">
      <c r="A33" s="230" t="s">
        <v>310</v>
      </c>
      <c r="B33" s="230"/>
      <c r="C33" s="230"/>
      <c r="D33" s="230"/>
      <c r="E33" s="230"/>
      <c r="F33" s="230"/>
      <c r="G33" s="15">
        <v>25</v>
      </c>
      <c r="H33" s="50"/>
      <c r="I33" s="50"/>
    </row>
    <row r="34" spans="1:9" x14ac:dyDescent="0.25">
      <c r="A34" s="230" t="s">
        <v>311</v>
      </c>
      <c r="B34" s="230"/>
      <c r="C34" s="230"/>
      <c r="D34" s="230"/>
      <c r="E34" s="230"/>
      <c r="F34" s="230"/>
      <c r="G34" s="15">
        <v>26</v>
      </c>
      <c r="H34" s="50"/>
      <c r="I34" s="50"/>
    </row>
    <row r="35" spans="1:9" ht="28.9" customHeight="1" x14ac:dyDescent="0.25">
      <c r="A35" s="229" t="s">
        <v>426</v>
      </c>
      <c r="B35" s="229"/>
      <c r="C35" s="229"/>
      <c r="D35" s="229"/>
      <c r="E35" s="229"/>
      <c r="F35" s="229"/>
      <c r="G35" s="16">
        <v>27</v>
      </c>
      <c r="H35" s="51">
        <f>SUM(H30:H34)</f>
        <v>0</v>
      </c>
      <c r="I35" s="51">
        <f>SUM(I30:I34)</f>
        <v>0</v>
      </c>
    </row>
    <row r="36" spans="1:9" ht="26.5" customHeight="1" x14ac:dyDescent="0.25">
      <c r="A36" s="288" t="s">
        <v>427</v>
      </c>
      <c r="B36" s="289"/>
      <c r="C36" s="289"/>
      <c r="D36" s="289"/>
      <c r="E36" s="289"/>
      <c r="F36" s="289"/>
      <c r="G36" s="17">
        <v>28</v>
      </c>
      <c r="H36" s="52">
        <f>H29+H35</f>
        <v>0</v>
      </c>
      <c r="I36" s="52">
        <f>I29+I35</f>
        <v>0</v>
      </c>
    </row>
    <row r="37" spans="1:9" x14ac:dyDescent="0.25">
      <c r="A37" s="253" t="s">
        <v>312</v>
      </c>
      <c r="B37" s="290"/>
      <c r="C37" s="290"/>
      <c r="D37" s="290"/>
      <c r="E37" s="290"/>
      <c r="F37" s="290"/>
      <c r="G37" s="290">
        <v>0</v>
      </c>
      <c r="H37" s="290"/>
      <c r="I37" s="291"/>
    </row>
    <row r="38" spans="1:9" x14ac:dyDescent="0.25">
      <c r="A38" s="293" t="s">
        <v>313</v>
      </c>
      <c r="B38" s="293"/>
      <c r="C38" s="293"/>
      <c r="D38" s="293"/>
      <c r="E38" s="293"/>
      <c r="F38" s="293"/>
      <c r="G38" s="14">
        <v>29</v>
      </c>
      <c r="H38" s="49"/>
      <c r="I38" s="49"/>
    </row>
    <row r="39" spans="1:9" ht="21.65" customHeight="1" x14ac:dyDescent="0.25">
      <c r="A39" s="173" t="s">
        <v>314</v>
      </c>
      <c r="B39" s="173"/>
      <c r="C39" s="173"/>
      <c r="D39" s="173"/>
      <c r="E39" s="173"/>
      <c r="F39" s="173"/>
      <c r="G39" s="14">
        <v>30</v>
      </c>
      <c r="H39" s="50"/>
      <c r="I39" s="50"/>
    </row>
    <row r="40" spans="1:9" x14ac:dyDescent="0.25">
      <c r="A40" s="173" t="s">
        <v>315</v>
      </c>
      <c r="B40" s="173"/>
      <c r="C40" s="173"/>
      <c r="D40" s="173"/>
      <c r="E40" s="173"/>
      <c r="F40" s="173"/>
      <c r="G40" s="14">
        <v>31</v>
      </c>
      <c r="H40" s="50"/>
      <c r="I40" s="50"/>
    </row>
    <row r="41" spans="1:9" x14ac:dyDescent="0.25">
      <c r="A41" s="173" t="s">
        <v>316</v>
      </c>
      <c r="B41" s="173"/>
      <c r="C41" s="173"/>
      <c r="D41" s="173"/>
      <c r="E41" s="173"/>
      <c r="F41" s="173"/>
      <c r="G41" s="14">
        <v>32</v>
      </c>
      <c r="H41" s="50"/>
      <c r="I41" s="50"/>
    </row>
    <row r="42" spans="1:9" ht="26.5" customHeight="1" x14ac:dyDescent="0.25">
      <c r="A42" s="229" t="s">
        <v>428</v>
      </c>
      <c r="B42" s="229"/>
      <c r="C42" s="229"/>
      <c r="D42" s="229"/>
      <c r="E42" s="229"/>
      <c r="F42" s="229"/>
      <c r="G42" s="16">
        <v>33</v>
      </c>
      <c r="H42" s="51">
        <f>H41+H40+H39+H38</f>
        <v>0</v>
      </c>
      <c r="I42" s="51">
        <f>I41+I40+I39+I38</f>
        <v>0</v>
      </c>
    </row>
    <row r="43" spans="1:9" ht="22.9" customHeight="1" x14ac:dyDescent="0.25">
      <c r="A43" s="173" t="s">
        <v>317</v>
      </c>
      <c r="B43" s="173"/>
      <c r="C43" s="173"/>
      <c r="D43" s="173"/>
      <c r="E43" s="173"/>
      <c r="F43" s="173"/>
      <c r="G43" s="15">
        <v>34</v>
      </c>
      <c r="H43" s="50"/>
      <c r="I43" s="50"/>
    </row>
    <row r="44" spans="1:9" x14ac:dyDescent="0.25">
      <c r="A44" s="173" t="s">
        <v>318</v>
      </c>
      <c r="B44" s="173"/>
      <c r="C44" s="173"/>
      <c r="D44" s="173"/>
      <c r="E44" s="173"/>
      <c r="F44" s="173"/>
      <c r="G44" s="15">
        <v>35</v>
      </c>
      <c r="H44" s="50"/>
      <c r="I44" s="50"/>
    </row>
    <row r="45" spans="1:9" x14ac:dyDescent="0.25">
      <c r="A45" s="173" t="s">
        <v>319</v>
      </c>
      <c r="B45" s="173"/>
      <c r="C45" s="173"/>
      <c r="D45" s="173"/>
      <c r="E45" s="173"/>
      <c r="F45" s="173"/>
      <c r="G45" s="15">
        <v>36</v>
      </c>
      <c r="H45" s="50"/>
      <c r="I45" s="50"/>
    </row>
    <row r="46" spans="1:9" ht="25.15" customHeight="1" x14ac:dyDescent="0.25">
      <c r="A46" s="173" t="s">
        <v>320</v>
      </c>
      <c r="B46" s="173"/>
      <c r="C46" s="173"/>
      <c r="D46" s="173"/>
      <c r="E46" s="173"/>
      <c r="F46" s="173"/>
      <c r="G46" s="15">
        <v>37</v>
      </c>
      <c r="H46" s="50"/>
      <c r="I46" s="50"/>
    </row>
    <row r="47" spans="1:9" x14ac:dyDescent="0.25">
      <c r="A47" s="173" t="s">
        <v>321</v>
      </c>
      <c r="B47" s="173"/>
      <c r="C47" s="173"/>
      <c r="D47" s="173"/>
      <c r="E47" s="173"/>
      <c r="F47" s="173"/>
      <c r="G47" s="15">
        <v>38</v>
      </c>
      <c r="H47" s="50"/>
      <c r="I47" s="50"/>
    </row>
    <row r="48" spans="1:9" ht="25.15" customHeight="1" x14ac:dyDescent="0.25">
      <c r="A48" s="229" t="s">
        <v>429</v>
      </c>
      <c r="B48" s="229"/>
      <c r="C48" s="229"/>
      <c r="D48" s="229"/>
      <c r="E48" s="229"/>
      <c r="F48" s="229"/>
      <c r="G48" s="16">
        <v>39</v>
      </c>
      <c r="H48" s="51">
        <f>H47+H46+H45+H44+H43</f>
        <v>0</v>
      </c>
      <c r="I48" s="51">
        <f>I47+I46+I45+I44+I43</f>
        <v>0</v>
      </c>
    </row>
    <row r="49" spans="1:9" ht="28.15" customHeight="1" x14ac:dyDescent="0.25">
      <c r="A49" s="220" t="s">
        <v>430</v>
      </c>
      <c r="B49" s="221"/>
      <c r="C49" s="221"/>
      <c r="D49" s="221"/>
      <c r="E49" s="221"/>
      <c r="F49" s="221"/>
      <c r="G49" s="16">
        <v>40</v>
      </c>
      <c r="H49" s="51">
        <f>H48+H42</f>
        <v>0</v>
      </c>
      <c r="I49" s="51">
        <f>I48+I42</f>
        <v>0</v>
      </c>
    </row>
    <row r="50" spans="1:9" x14ac:dyDescent="0.25">
      <c r="A50" s="230" t="s">
        <v>322</v>
      </c>
      <c r="B50" s="230"/>
      <c r="C50" s="230"/>
      <c r="D50" s="230"/>
      <c r="E50" s="230"/>
      <c r="F50" s="230"/>
      <c r="G50" s="15">
        <v>41</v>
      </c>
      <c r="H50" s="50"/>
      <c r="I50" s="50"/>
    </row>
    <row r="51" spans="1:9" ht="24.65" customHeight="1" x14ac:dyDescent="0.25">
      <c r="A51" s="220" t="s">
        <v>431</v>
      </c>
      <c r="B51" s="221"/>
      <c r="C51" s="221"/>
      <c r="D51" s="221"/>
      <c r="E51" s="221"/>
      <c r="F51" s="221"/>
      <c r="G51" s="16">
        <v>42</v>
      </c>
      <c r="H51" s="51">
        <f>H21+H36+H49+H50</f>
        <v>0</v>
      </c>
      <c r="I51" s="51">
        <f>I21+I36+I49+I50</f>
        <v>0</v>
      </c>
    </row>
    <row r="52" spans="1:9" ht="23.5" customHeight="1" x14ac:dyDescent="0.25">
      <c r="A52" s="286" t="s">
        <v>432</v>
      </c>
      <c r="B52" s="287"/>
      <c r="C52" s="287"/>
      <c r="D52" s="287"/>
      <c r="E52" s="287"/>
      <c r="F52" s="287"/>
      <c r="G52" s="15">
        <v>43</v>
      </c>
      <c r="H52" s="50"/>
      <c r="I52" s="50"/>
    </row>
    <row r="53" spans="1:9" ht="28.9" customHeight="1" x14ac:dyDescent="0.25">
      <c r="A53" s="284" t="s">
        <v>433</v>
      </c>
      <c r="B53" s="285"/>
      <c r="C53" s="285"/>
      <c r="D53" s="285"/>
      <c r="E53" s="285"/>
      <c r="F53" s="285"/>
      <c r="G53" s="18">
        <v>44</v>
      </c>
      <c r="H53" s="64">
        <f>H52+H51</f>
        <v>0</v>
      </c>
      <c r="I53" s="64">
        <f>I52+I51</f>
        <v>0</v>
      </c>
    </row>
  </sheetData>
  <sheetProtection algorithmName="SHA-512" hashValue="1YPYm3aciI+KiPDkjW/D/D9NQIxjv5vrw3xa+u25ByJo8WcCS94qRmZd/zPVVGVAl2RQlKZjGtiNO6AX5soJog==" saltValue="s1LDkWhO4GVF8qaB/63aCQ=="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AB59" sqref="AB59"/>
    </sheetView>
  </sheetViews>
  <sheetFormatPr defaultRowHeight="12.5" x14ac:dyDescent="0.25"/>
  <cols>
    <col min="1" max="4" width="9.1796875" style="2"/>
    <col min="5" max="5" width="10.1796875" style="2" bestFit="1" customWidth="1"/>
    <col min="6" max="6" width="9.1796875" style="2"/>
    <col min="7" max="7" width="10.54296875" style="2" bestFit="1" customWidth="1"/>
    <col min="8" max="25" width="12.7265625" style="53" customWidth="1"/>
    <col min="26"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314" t="s">
        <v>323</v>
      </c>
      <c r="B1" s="315"/>
      <c r="C1" s="315"/>
      <c r="D1" s="315"/>
      <c r="E1" s="315"/>
      <c r="F1" s="315"/>
      <c r="G1" s="315"/>
      <c r="H1" s="315"/>
      <c r="I1" s="315"/>
      <c r="J1" s="315"/>
      <c r="K1" s="65"/>
    </row>
    <row r="2" spans="1:25" ht="15.5" x14ac:dyDescent="0.25">
      <c r="A2" s="3"/>
      <c r="B2" s="4"/>
      <c r="C2" s="316" t="s">
        <v>324</v>
      </c>
      <c r="D2" s="316"/>
      <c r="E2" s="5">
        <v>44562</v>
      </c>
      <c r="F2" s="6" t="s">
        <v>325</v>
      </c>
      <c r="G2" s="5">
        <v>44926</v>
      </c>
      <c r="H2" s="66"/>
      <c r="I2" s="66"/>
      <c r="J2" s="66"/>
      <c r="K2" s="65"/>
      <c r="X2" s="67" t="s">
        <v>326</v>
      </c>
    </row>
    <row r="3" spans="1:25" ht="13.5" customHeight="1" thickBot="1" x14ac:dyDescent="0.3">
      <c r="A3" s="317" t="s">
        <v>327</v>
      </c>
      <c r="B3" s="318"/>
      <c r="C3" s="318"/>
      <c r="D3" s="318"/>
      <c r="E3" s="318"/>
      <c r="F3" s="318"/>
      <c r="G3" s="321" t="s">
        <v>328</v>
      </c>
      <c r="H3" s="305" t="s">
        <v>329</v>
      </c>
      <c r="I3" s="305"/>
      <c r="J3" s="305"/>
      <c r="K3" s="305"/>
      <c r="L3" s="305"/>
      <c r="M3" s="305"/>
      <c r="N3" s="305"/>
      <c r="O3" s="305"/>
      <c r="P3" s="305"/>
      <c r="Q3" s="305"/>
      <c r="R3" s="305"/>
      <c r="S3" s="305"/>
      <c r="T3" s="305"/>
      <c r="U3" s="305"/>
      <c r="V3" s="305"/>
      <c r="W3" s="305"/>
      <c r="X3" s="305" t="s">
        <v>330</v>
      </c>
      <c r="Y3" s="307" t="s">
        <v>331</v>
      </c>
    </row>
    <row r="4" spans="1:25" ht="74" thickBot="1" x14ac:dyDescent="0.3">
      <c r="A4" s="319"/>
      <c r="B4" s="320"/>
      <c r="C4" s="320"/>
      <c r="D4" s="320"/>
      <c r="E4" s="320"/>
      <c r="F4" s="320"/>
      <c r="G4" s="322"/>
      <c r="H4" s="68" t="s">
        <v>332</v>
      </c>
      <c r="I4" s="68" t="s">
        <v>333</v>
      </c>
      <c r="J4" s="68" t="s">
        <v>334</v>
      </c>
      <c r="K4" s="68" t="s">
        <v>335</v>
      </c>
      <c r="L4" s="68" t="s">
        <v>336</v>
      </c>
      <c r="M4" s="68" t="s">
        <v>337</v>
      </c>
      <c r="N4" s="68" t="s">
        <v>338</v>
      </c>
      <c r="O4" s="68" t="s">
        <v>339</v>
      </c>
      <c r="P4" s="110" t="s">
        <v>434</v>
      </c>
      <c r="Q4" s="68" t="s">
        <v>340</v>
      </c>
      <c r="R4" s="68" t="s">
        <v>341</v>
      </c>
      <c r="S4" s="110" t="s">
        <v>436</v>
      </c>
      <c r="T4" s="110" t="s">
        <v>438</v>
      </c>
      <c r="U4" s="68" t="s">
        <v>342</v>
      </c>
      <c r="V4" s="68" t="s">
        <v>343</v>
      </c>
      <c r="W4" s="68" t="s">
        <v>344</v>
      </c>
      <c r="X4" s="306"/>
      <c r="Y4" s="308"/>
    </row>
    <row r="5" spans="1:25" ht="21" x14ac:dyDescent="0.25">
      <c r="A5" s="309">
        <v>1</v>
      </c>
      <c r="B5" s="310"/>
      <c r="C5" s="310"/>
      <c r="D5" s="310"/>
      <c r="E5" s="310"/>
      <c r="F5" s="310"/>
      <c r="G5" s="7">
        <v>2</v>
      </c>
      <c r="H5" s="69" t="s">
        <v>345</v>
      </c>
      <c r="I5" s="70" t="s">
        <v>346</v>
      </c>
      <c r="J5" s="69" t="s">
        <v>347</v>
      </c>
      <c r="K5" s="70" t="s">
        <v>348</v>
      </c>
      <c r="L5" s="69" t="s">
        <v>349</v>
      </c>
      <c r="M5" s="70" t="s">
        <v>350</v>
      </c>
      <c r="N5" s="69" t="s">
        <v>351</v>
      </c>
      <c r="O5" s="70" t="s">
        <v>352</v>
      </c>
      <c r="P5" s="69" t="s">
        <v>353</v>
      </c>
      <c r="Q5" s="70" t="s">
        <v>354</v>
      </c>
      <c r="R5" s="69" t="s">
        <v>355</v>
      </c>
      <c r="S5" s="69" t="s">
        <v>435</v>
      </c>
      <c r="T5" s="69" t="s">
        <v>437</v>
      </c>
      <c r="U5" s="69" t="s">
        <v>439</v>
      </c>
      <c r="V5" s="69" t="s">
        <v>440</v>
      </c>
      <c r="W5" s="69" t="s">
        <v>442</v>
      </c>
      <c r="X5" s="69">
        <v>19</v>
      </c>
      <c r="Y5" s="71" t="s">
        <v>441</v>
      </c>
    </row>
    <row r="6" spans="1:25" x14ac:dyDescent="0.25">
      <c r="A6" s="311" t="s">
        <v>356</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03" t="s">
        <v>357</v>
      </c>
      <c r="B7" s="303"/>
      <c r="C7" s="303"/>
      <c r="D7" s="303"/>
      <c r="E7" s="303"/>
      <c r="F7" s="303"/>
      <c r="G7" s="8">
        <v>1</v>
      </c>
      <c r="H7" s="72">
        <v>209244420</v>
      </c>
      <c r="I7" s="72">
        <v>-7657921</v>
      </c>
      <c r="J7" s="72">
        <v>18548510</v>
      </c>
      <c r="K7" s="72">
        <v>48811980</v>
      </c>
      <c r="L7" s="72">
        <v>37187824</v>
      </c>
      <c r="M7" s="72">
        <v>0</v>
      </c>
      <c r="N7" s="72">
        <v>31713713</v>
      </c>
      <c r="O7" s="72">
        <v>0</v>
      </c>
      <c r="P7" s="72">
        <v>0</v>
      </c>
      <c r="Q7" s="72">
        <v>0</v>
      </c>
      <c r="R7" s="72">
        <v>0</v>
      </c>
      <c r="S7" s="72">
        <v>0</v>
      </c>
      <c r="T7" s="72">
        <v>0</v>
      </c>
      <c r="U7" s="72">
        <v>205180117</v>
      </c>
      <c r="V7" s="72">
        <v>76873423</v>
      </c>
      <c r="W7" s="73">
        <f>H7+I7+J7+K7-L7+M7+N7+O7+P7+Q7+R7+U7+V7+S7+T7</f>
        <v>545526418</v>
      </c>
      <c r="X7" s="72">
        <v>0</v>
      </c>
      <c r="Y7" s="73">
        <f>W7+X7</f>
        <v>545526418</v>
      </c>
    </row>
    <row r="8" spans="1:25" x14ac:dyDescent="0.25">
      <c r="A8" s="296" t="s">
        <v>358</v>
      </c>
      <c r="B8" s="296"/>
      <c r="C8" s="296"/>
      <c r="D8" s="296"/>
      <c r="E8" s="296"/>
      <c r="F8" s="296"/>
      <c r="G8" s="8">
        <v>2</v>
      </c>
      <c r="H8" s="72">
        <v>0</v>
      </c>
      <c r="I8" s="72">
        <v>0</v>
      </c>
      <c r="J8" s="72">
        <v>0</v>
      </c>
      <c r="K8" s="72">
        <v>0</v>
      </c>
      <c r="L8" s="72">
        <v>0</v>
      </c>
      <c r="M8" s="72">
        <v>0</v>
      </c>
      <c r="N8" s="72">
        <v>0</v>
      </c>
      <c r="O8" s="72">
        <v>0</v>
      </c>
      <c r="P8" s="72">
        <v>0</v>
      </c>
      <c r="Q8" s="72">
        <v>0</v>
      </c>
      <c r="R8" s="72">
        <v>0</v>
      </c>
      <c r="S8" s="72">
        <v>0</v>
      </c>
      <c r="T8" s="72">
        <v>0</v>
      </c>
      <c r="U8" s="72">
        <v>0</v>
      </c>
      <c r="V8" s="72">
        <v>0</v>
      </c>
      <c r="W8" s="73">
        <f t="shared" ref="W8:W9" si="0">H8+I8+J8+K8-L8+M8+N8+O8+P8+Q8+R8+U8+V8+S8+T8</f>
        <v>0</v>
      </c>
      <c r="X8" s="72">
        <v>0</v>
      </c>
      <c r="Y8" s="73">
        <f t="shared" ref="Y8:Y9" si="1">W8+X8</f>
        <v>0</v>
      </c>
    </row>
    <row r="9" spans="1:25" x14ac:dyDescent="0.25">
      <c r="A9" s="296" t="s">
        <v>359</v>
      </c>
      <c r="B9" s="296"/>
      <c r="C9" s="296"/>
      <c r="D9" s="296"/>
      <c r="E9" s="296"/>
      <c r="F9" s="296"/>
      <c r="G9" s="8">
        <v>3</v>
      </c>
      <c r="H9" s="72">
        <v>0</v>
      </c>
      <c r="I9" s="72">
        <v>0</v>
      </c>
      <c r="J9" s="72">
        <v>0</v>
      </c>
      <c r="K9" s="72">
        <v>0</v>
      </c>
      <c r="L9" s="72">
        <v>0</v>
      </c>
      <c r="M9" s="72">
        <v>0</v>
      </c>
      <c r="N9" s="72">
        <v>0</v>
      </c>
      <c r="O9" s="72">
        <v>0</v>
      </c>
      <c r="P9" s="72">
        <v>0</v>
      </c>
      <c r="Q9" s="72">
        <v>0</v>
      </c>
      <c r="R9" s="72">
        <v>0</v>
      </c>
      <c r="S9" s="72">
        <v>0</v>
      </c>
      <c r="T9" s="72">
        <v>0</v>
      </c>
      <c r="U9" s="72">
        <v>0</v>
      </c>
      <c r="V9" s="72">
        <v>0</v>
      </c>
      <c r="W9" s="73">
        <f t="shared" si="0"/>
        <v>0</v>
      </c>
      <c r="X9" s="72">
        <v>0</v>
      </c>
      <c r="Y9" s="73">
        <f t="shared" si="1"/>
        <v>0</v>
      </c>
    </row>
    <row r="10" spans="1:25" ht="22.5" customHeight="1" x14ac:dyDescent="0.25">
      <c r="A10" s="304" t="s">
        <v>360</v>
      </c>
      <c r="B10" s="304"/>
      <c r="C10" s="304"/>
      <c r="D10" s="304"/>
      <c r="E10" s="304"/>
      <c r="F10" s="304"/>
      <c r="G10" s="9">
        <v>4</v>
      </c>
      <c r="H10" s="74">
        <f>H7+H8+H9</f>
        <v>209244420</v>
      </c>
      <c r="I10" s="74">
        <f t="shared" ref="I10:Y10" si="2">I7+I8+I9</f>
        <v>-7657921</v>
      </c>
      <c r="J10" s="74">
        <f t="shared" si="2"/>
        <v>18548510</v>
      </c>
      <c r="K10" s="74">
        <f t="shared" si="2"/>
        <v>48811980</v>
      </c>
      <c r="L10" s="74">
        <f t="shared" si="2"/>
        <v>37187824</v>
      </c>
      <c r="M10" s="74">
        <f t="shared" si="2"/>
        <v>0</v>
      </c>
      <c r="N10" s="74">
        <f t="shared" si="2"/>
        <v>31713713</v>
      </c>
      <c r="O10" s="74">
        <f t="shared" si="2"/>
        <v>0</v>
      </c>
      <c r="P10" s="74">
        <f t="shared" si="2"/>
        <v>0</v>
      </c>
      <c r="Q10" s="74">
        <f t="shared" si="2"/>
        <v>0</v>
      </c>
      <c r="R10" s="74">
        <f t="shared" si="2"/>
        <v>0</v>
      </c>
      <c r="S10" s="74">
        <f t="shared" si="2"/>
        <v>0</v>
      </c>
      <c r="T10" s="74">
        <f t="shared" si="2"/>
        <v>0</v>
      </c>
      <c r="U10" s="74">
        <f t="shared" si="2"/>
        <v>205180117</v>
      </c>
      <c r="V10" s="74">
        <f t="shared" si="2"/>
        <v>76873423</v>
      </c>
      <c r="W10" s="74">
        <f t="shared" si="2"/>
        <v>545526418</v>
      </c>
      <c r="X10" s="74">
        <f t="shared" si="2"/>
        <v>0</v>
      </c>
      <c r="Y10" s="74">
        <f t="shared" si="2"/>
        <v>545526418</v>
      </c>
    </row>
    <row r="11" spans="1:25" x14ac:dyDescent="0.25">
      <c r="A11" s="296" t="s">
        <v>361</v>
      </c>
      <c r="B11" s="296"/>
      <c r="C11" s="296"/>
      <c r="D11" s="296"/>
      <c r="E11" s="296"/>
      <c r="F11" s="296"/>
      <c r="G11" s="8">
        <v>5</v>
      </c>
      <c r="H11" s="76">
        <v>0</v>
      </c>
      <c r="I11" s="76">
        <v>0</v>
      </c>
      <c r="J11" s="76">
        <v>0</v>
      </c>
      <c r="K11" s="76">
        <v>0</v>
      </c>
      <c r="L11" s="76">
        <v>0</v>
      </c>
      <c r="M11" s="76">
        <v>0</v>
      </c>
      <c r="N11" s="76">
        <v>0</v>
      </c>
      <c r="O11" s="76">
        <v>0</v>
      </c>
      <c r="P11" s="76">
        <v>0</v>
      </c>
      <c r="Q11" s="76">
        <v>0</v>
      </c>
      <c r="R11" s="76">
        <v>0</v>
      </c>
      <c r="S11" s="76"/>
      <c r="T11" s="76"/>
      <c r="U11" s="76">
        <v>0</v>
      </c>
      <c r="V11" s="72">
        <v>99509266</v>
      </c>
      <c r="W11" s="73">
        <f t="shared" ref="W11:W29" si="3">H11+I11+J11+K11-L11+M11+N11+O11+P11+Q11+R11+U11+V11+S11+T11</f>
        <v>99509266</v>
      </c>
      <c r="X11" s="72">
        <v>0</v>
      </c>
      <c r="Y11" s="73">
        <f t="shared" ref="Y11:Y29" si="4">W11+X11</f>
        <v>99509266</v>
      </c>
    </row>
    <row r="12" spans="1:25" x14ac:dyDescent="0.25">
      <c r="A12" s="296" t="s">
        <v>362</v>
      </c>
      <c r="B12" s="296"/>
      <c r="C12" s="296"/>
      <c r="D12" s="296"/>
      <c r="E12" s="296"/>
      <c r="F12" s="296"/>
      <c r="G12" s="8">
        <v>6</v>
      </c>
      <c r="H12" s="76">
        <v>0</v>
      </c>
      <c r="I12" s="76">
        <v>0</v>
      </c>
      <c r="J12" s="76">
        <v>0</v>
      </c>
      <c r="K12" s="76">
        <v>0</v>
      </c>
      <c r="L12" s="76">
        <v>0</v>
      </c>
      <c r="M12" s="76">
        <v>0</v>
      </c>
      <c r="N12" s="72">
        <v>0</v>
      </c>
      <c r="O12" s="76">
        <v>0</v>
      </c>
      <c r="P12" s="76">
        <v>0</v>
      </c>
      <c r="Q12" s="76">
        <v>0</v>
      </c>
      <c r="R12" s="76">
        <v>0</v>
      </c>
      <c r="S12" s="76"/>
      <c r="T12" s="76"/>
      <c r="U12" s="76">
        <v>0</v>
      </c>
      <c r="V12" s="76">
        <v>0</v>
      </c>
      <c r="W12" s="73">
        <f t="shared" si="3"/>
        <v>0</v>
      </c>
      <c r="X12" s="72">
        <v>0</v>
      </c>
      <c r="Y12" s="73">
        <f t="shared" si="4"/>
        <v>0</v>
      </c>
    </row>
    <row r="13" spans="1:25" ht="26.25" customHeight="1" x14ac:dyDescent="0.25">
      <c r="A13" s="296" t="s">
        <v>363</v>
      </c>
      <c r="B13" s="296"/>
      <c r="C13" s="296"/>
      <c r="D13" s="296"/>
      <c r="E13" s="296"/>
      <c r="F13" s="296"/>
      <c r="G13" s="8">
        <v>7</v>
      </c>
      <c r="H13" s="76">
        <v>0</v>
      </c>
      <c r="I13" s="76">
        <v>0</v>
      </c>
      <c r="J13" s="76">
        <v>0</v>
      </c>
      <c r="K13" s="76">
        <v>0</v>
      </c>
      <c r="L13" s="76">
        <v>0</v>
      </c>
      <c r="M13" s="76">
        <v>0</v>
      </c>
      <c r="N13" s="76">
        <v>0</v>
      </c>
      <c r="O13" s="72">
        <v>0</v>
      </c>
      <c r="P13" s="76">
        <v>0</v>
      </c>
      <c r="Q13" s="76">
        <v>0</v>
      </c>
      <c r="R13" s="76">
        <v>0</v>
      </c>
      <c r="S13" s="76"/>
      <c r="T13" s="76"/>
      <c r="U13" s="72">
        <v>0</v>
      </c>
      <c r="V13" s="72">
        <v>0</v>
      </c>
      <c r="W13" s="73">
        <f t="shared" si="3"/>
        <v>0</v>
      </c>
      <c r="X13" s="72">
        <v>0</v>
      </c>
      <c r="Y13" s="73">
        <f t="shared" si="4"/>
        <v>0</v>
      </c>
    </row>
    <row r="14" spans="1:25" ht="29.25" customHeight="1" x14ac:dyDescent="0.25">
      <c r="A14" s="296" t="s">
        <v>443</v>
      </c>
      <c r="B14" s="296"/>
      <c r="C14" s="296"/>
      <c r="D14" s="296"/>
      <c r="E14" s="296"/>
      <c r="F14" s="296"/>
      <c r="G14" s="8">
        <v>8</v>
      </c>
      <c r="H14" s="76">
        <v>0</v>
      </c>
      <c r="I14" s="76">
        <v>0</v>
      </c>
      <c r="J14" s="76">
        <v>0</v>
      </c>
      <c r="K14" s="76">
        <v>0</v>
      </c>
      <c r="L14" s="76">
        <v>0</v>
      </c>
      <c r="M14" s="76">
        <v>0</v>
      </c>
      <c r="N14" s="76">
        <v>0</v>
      </c>
      <c r="O14" s="76">
        <v>0</v>
      </c>
      <c r="P14" s="72">
        <v>0</v>
      </c>
      <c r="Q14" s="76">
        <v>0</v>
      </c>
      <c r="R14" s="76">
        <v>0</v>
      </c>
      <c r="S14" s="76"/>
      <c r="T14" s="76"/>
      <c r="U14" s="72">
        <v>0</v>
      </c>
      <c r="V14" s="72">
        <v>0</v>
      </c>
      <c r="W14" s="73">
        <f t="shared" si="3"/>
        <v>0</v>
      </c>
      <c r="X14" s="72">
        <v>0</v>
      </c>
      <c r="Y14" s="73">
        <f t="shared" si="4"/>
        <v>0</v>
      </c>
    </row>
    <row r="15" spans="1:25" x14ac:dyDescent="0.25">
      <c r="A15" s="296" t="s">
        <v>364</v>
      </c>
      <c r="B15" s="296"/>
      <c r="C15" s="296"/>
      <c r="D15" s="296"/>
      <c r="E15" s="296"/>
      <c r="F15" s="296"/>
      <c r="G15" s="8">
        <v>9</v>
      </c>
      <c r="H15" s="76">
        <v>0</v>
      </c>
      <c r="I15" s="76">
        <v>0</v>
      </c>
      <c r="J15" s="76">
        <v>0</v>
      </c>
      <c r="K15" s="76">
        <v>0</v>
      </c>
      <c r="L15" s="76">
        <v>0</v>
      </c>
      <c r="M15" s="76">
        <v>0</v>
      </c>
      <c r="N15" s="76">
        <v>0</v>
      </c>
      <c r="O15" s="76">
        <v>0</v>
      </c>
      <c r="P15" s="76">
        <v>0</v>
      </c>
      <c r="Q15" s="72">
        <v>0</v>
      </c>
      <c r="R15" s="76">
        <v>0</v>
      </c>
      <c r="S15" s="76"/>
      <c r="T15" s="76"/>
      <c r="U15" s="72">
        <v>0</v>
      </c>
      <c r="V15" s="72">
        <v>0</v>
      </c>
      <c r="W15" s="73">
        <f t="shared" si="3"/>
        <v>0</v>
      </c>
      <c r="X15" s="72">
        <v>0</v>
      </c>
      <c r="Y15" s="73">
        <f t="shared" si="4"/>
        <v>0</v>
      </c>
    </row>
    <row r="16" spans="1:25" ht="28.5" customHeight="1" x14ac:dyDescent="0.25">
      <c r="A16" s="296" t="s">
        <v>365</v>
      </c>
      <c r="B16" s="296"/>
      <c r="C16" s="296"/>
      <c r="D16" s="296"/>
      <c r="E16" s="296"/>
      <c r="F16" s="296"/>
      <c r="G16" s="8">
        <v>10</v>
      </c>
      <c r="H16" s="76">
        <v>0</v>
      </c>
      <c r="I16" s="76">
        <v>0</v>
      </c>
      <c r="J16" s="76">
        <v>0</v>
      </c>
      <c r="K16" s="76">
        <v>0</v>
      </c>
      <c r="L16" s="76">
        <v>0</v>
      </c>
      <c r="M16" s="76">
        <v>0</v>
      </c>
      <c r="N16" s="76">
        <v>0</v>
      </c>
      <c r="O16" s="76">
        <v>0</v>
      </c>
      <c r="P16" s="76">
        <v>0</v>
      </c>
      <c r="Q16" s="76">
        <v>0</v>
      </c>
      <c r="R16" s="72">
        <v>0</v>
      </c>
      <c r="S16" s="72">
        <v>0</v>
      </c>
      <c r="T16" s="72">
        <v>0</v>
      </c>
      <c r="U16" s="72">
        <v>0</v>
      </c>
      <c r="V16" s="72">
        <v>0</v>
      </c>
      <c r="W16" s="73">
        <f t="shared" si="3"/>
        <v>0</v>
      </c>
      <c r="X16" s="72">
        <v>0</v>
      </c>
      <c r="Y16" s="73">
        <f t="shared" si="4"/>
        <v>0</v>
      </c>
    </row>
    <row r="17" spans="1:25" ht="23.25" customHeight="1" x14ac:dyDescent="0.25">
      <c r="A17" s="296" t="s">
        <v>366</v>
      </c>
      <c r="B17" s="296"/>
      <c r="C17" s="296"/>
      <c r="D17" s="296"/>
      <c r="E17" s="296"/>
      <c r="F17" s="296"/>
      <c r="G17" s="8">
        <v>11</v>
      </c>
      <c r="H17" s="76">
        <v>0</v>
      </c>
      <c r="I17" s="76">
        <v>0</v>
      </c>
      <c r="J17" s="76">
        <v>0</v>
      </c>
      <c r="K17" s="76">
        <v>0</v>
      </c>
      <c r="L17" s="76">
        <v>0</v>
      </c>
      <c r="M17" s="76">
        <v>0</v>
      </c>
      <c r="N17" s="72">
        <v>0</v>
      </c>
      <c r="O17" s="72">
        <v>0</v>
      </c>
      <c r="P17" s="72">
        <v>0</v>
      </c>
      <c r="Q17" s="72">
        <v>0</v>
      </c>
      <c r="R17" s="72">
        <v>0</v>
      </c>
      <c r="S17" s="72">
        <v>0</v>
      </c>
      <c r="T17" s="72">
        <v>0</v>
      </c>
      <c r="U17" s="72">
        <v>0</v>
      </c>
      <c r="V17" s="72">
        <v>0</v>
      </c>
      <c r="W17" s="73">
        <f t="shared" si="3"/>
        <v>0</v>
      </c>
      <c r="X17" s="72">
        <v>0</v>
      </c>
      <c r="Y17" s="73">
        <f t="shared" si="4"/>
        <v>0</v>
      </c>
    </row>
    <row r="18" spans="1:25" x14ac:dyDescent="0.25">
      <c r="A18" s="296" t="s">
        <v>367</v>
      </c>
      <c r="B18" s="296"/>
      <c r="C18" s="296"/>
      <c r="D18" s="296"/>
      <c r="E18" s="296"/>
      <c r="F18" s="296"/>
      <c r="G18" s="8">
        <v>12</v>
      </c>
      <c r="H18" s="76">
        <v>0</v>
      </c>
      <c r="I18" s="76">
        <v>0</v>
      </c>
      <c r="J18" s="76">
        <v>0</v>
      </c>
      <c r="K18" s="76">
        <v>0</v>
      </c>
      <c r="L18" s="76">
        <v>0</v>
      </c>
      <c r="M18" s="76">
        <v>0</v>
      </c>
      <c r="N18" s="72">
        <v>0</v>
      </c>
      <c r="O18" s="72">
        <v>0</v>
      </c>
      <c r="P18" s="72">
        <v>0</v>
      </c>
      <c r="Q18" s="72">
        <v>0</v>
      </c>
      <c r="R18" s="72">
        <v>0</v>
      </c>
      <c r="S18" s="72">
        <v>0</v>
      </c>
      <c r="T18" s="72">
        <v>0</v>
      </c>
      <c r="U18" s="72">
        <v>0</v>
      </c>
      <c r="V18" s="72">
        <v>0</v>
      </c>
      <c r="W18" s="73">
        <f t="shared" si="3"/>
        <v>0</v>
      </c>
      <c r="X18" s="72">
        <v>0</v>
      </c>
      <c r="Y18" s="73">
        <f t="shared" si="4"/>
        <v>0</v>
      </c>
    </row>
    <row r="19" spans="1:25" x14ac:dyDescent="0.25">
      <c r="A19" s="296" t="s">
        <v>368</v>
      </c>
      <c r="B19" s="296"/>
      <c r="C19" s="296"/>
      <c r="D19" s="296"/>
      <c r="E19" s="296"/>
      <c r="F19" s="296"/>
      <c r="G19" s="8">
        <v>13</v>
      </c>
      <c r="H19" s="72">
        <v>0</v>
      </c>
      <c r="I19" s="72">
        <v>0</v>
      </c>
      <c r="J19" s="72">
        <v>0</v>
      </c>
      <c r="K19" s="72">
        <v>0</v>
      </c>
      <c r="L19" s="72">
        <v>0</v>
      </c>
      <c r="M19" s="72">
        <v>0</v>
      </c>
      <c r="N19" s="72">
        <v>0</v>
      </c>
      <c r="O19" s="72">
        <v>0</v>
      </c>
      <c r="P19" s="72">
        <v>0</v>
      </c>
      <c r="Q19" s="72">
        <v>0</v>
      </c>
      <c r="R19" s="72">
        <v>0</v>
      </c>
      <c r="S19" s="72">
        <v>0</v>
      </c>
      <c r="T19" s="72">
        <v>0</v>
      </c>
      <c r="U19" s="72">
        <v>0</v>
      </c>
      <c r="V19" s="72">
        <v>0</v>
      </c>
      <c r="W19" s="73">
        <f t="shared" si="3"/>
        <v>0</v>
      </c>
      <c r="X19" s="72">
        <v>0</v>
      </c>
      <c r="Y19" s="73">
        <f t="shared" si="4"/>
        <v>0</v>
      </c>
    </row>
    <row r="20" spans="1:25" x14ac:dyDescent="0.25">
      <c r="A20" s="296" t="s">
        <v>369</v>
      </c>
      <c r="B20" s="296"/>
      <c r="C20" s="296"/>
      <c r="D20" s="296"/>
      <c r="E20" s="296"/>
      <c r="F20" s="296"/>
      <c r="G20" s="8">
        <v>14</v>
      </c>
      <c r="H20" s="76">
        <v>0</v>
      </c>
      <c r="I20" s="76">
        <v>0</v>
      </c>
      <c r="J20" s="76">
        <v>0</v>
      </c>
      <c r="K20" s="76">
        <v>0</v>
      </c>
      <c r="L20" s="76">
        <v>0</v>
      </c>
      <c r="M20" s="76">
        <v>0</v>
      </c>
      <c r="N20" s="72">
        <v>0</v>
      </c>
      <c r="O20" s="72">
        <v>0</v>
      </c>
      <c r="P20" s="72">
        <v>0</v>
      </c>
      <c r="Q20" s="72">
        <v>0</v>
      </c>
      <c r="R20" s="72">
        <v>0</v>
      </c>
      <c r="S20" s="72">
        <v>0</v>
      </c>
      <c r="T20" s="72">
        <v>0</v>
      </c>
      <c r="U20" s="72">
        <v>0</v>
      </c>
      <c r="V20" s="72">
        <v>0</v>
      </c>
      <c r="W20" s="73">
        <f t="shared" si="3"/>
        <v>0</v>
      </c>
      <c r="X20" s="72">
        <v>0</v>
      </c>
      <c r="Y20" s="73">
        <f t="shared" si="4"/>
        <v>0</v>
      </c>
    </row>
    <row r="21" spans="1:25" ht="30.75" customHeight="1" x14ac:dyDescent="0.25">
      <c r="A21" s="296" t="s">
        <v>370</v>
      </c>
      <c r="B21" s="296"/>
      <c r="C21" s="296"/>
      <c r="D21" s="296"/>
      <c r="E21" s="296"/>
      <c r="F21" s="296"/>
      <c r="G21" s="8">
        <v>15</v>
      </c>
      <c r="H21" s="72">
        <v>0</v>
      </c>
      <c r="I21" s="72">
        <v>0</v>
      </c>
      <c r="J21" s="72">
        <v>0</v>
      </c>
      <c r="K21" s="72">
        <v>0</v>
      </c>
      <c r="L21" s="72">
        <v>0</v>
      </c>
      <c r="M21" s="72">
        <v>0</v>
      </c>
      <c r="N21" s="72">
        <v>0</v>
      </c>
      <c r="O21" s="72">
        <v>0</v>
      </c>
      <c r="P21" s="72">
        <v>0</v>
      </c>
      <c r="Q21" s="72">
        <v>0</v>
      </c>
      <c r="R21" s="72">
        <v>0</v>
      </c>
      <c r="S21" s="72">
        <v>0</v>
      </c>
      <c r="T21" s="72">
        <v>0</v>
      </c>
      <c r="U21" s="72">
        <v>0</v>
      </c>
      <c r="V21" s="72">
        <v>0</v>
      </c>
      <c r="W21" s="73">
        <f t="shared" si="3"/>
        <v>0</v>
      </c>
      <c r="X21" s="72">
        <v>0</v>
      </c>
      <c r="Y21" s="73">
        <f t="shared" si="4"/>
        <v>0</v>
      </c>
    </row>
    <row r="22" spans="1:25" ht="28.5" customHeight="1" x14ac:dyDescent="0.25">
      <c r="A22" s="296" t="s">
        <v>444</v>
      </c>
      <c r="B22" s="296"/>
      <c r="C22" s="296"/>
      <c r="D22" s="296"/>
      <c r="E22" s="296"/>
      <c r="F22" s="296"/>
      <c r="G22" s="8">
        <v>16</v>
      </c>
      <c r="H22" s="72">
        <v>0</v>
      </c>
      <c r="I22" s="72">
        <v>0</v>
      </c>
      <c r="J22" s="72">
        <v>0</v>
      </c>
      <c r="K22" s="72">
        <v>0</v>
      </c>
      <c r="L22" s="72">
        <v>0</v>
      </c>
      <c r="M22" s="72">
        <v>0</v>
      </c>
      <c r="N22" s="72">
        <v>0</v>
      </c>
      <c r="O22" s="72">
        <v>0</v>
      </c>
      <c r="P22" s="72">
        <v>0</v>
      </c>
      <c r="Q22" s="72">
        <v>0</v>
      </c>
      <c r="R22" s="72">
        <v>0</v>
      </c>
      <c r="S22" s="72">
        <v>0</v>
      </c>
      <c r="T22" s="72">
        <v>0</v>
      </c>
      <c r="U22" s="72">
        <v>0</v>
      </c>
      <c r="V22" s="72">
        <v>0</v>
      </c>
      <c r="W22" s="73">
        <f t="shared" si="3"/>
        <v>0</v>
      </c>
      <c r="X22" s="72">
        <v>0</v>
      </c>
      <c r="Y22" s="73">
        <f t="shared" si="4"/>
        <v>0</v>
      </c>
    </row>
    <row r="23" spans="1:25" ht="26.25" customHeight="1" x14ac:dyDescent="0.25">
      <c r="A23" s="296" t="s">
        <v>445</v>
      </c>
      <c r="B23" s="296"/>
      <c r="C23" s="296"/>
      <c r="D23" s="296"/>
      <c r="E23" s="296"/>
      <c r="F23" s="296"/>
      <c r="G23" s="8">
        <v>17</v>
      </c>
      <c r="H23" s="72">
        <v>0</v>
      </c>
      <c r="I23" s="72">
        <v>0</v>
      </c>
      <c r="J23" s="72">
        <v>0</v>
      </c>
      <c r="K23" s="72">
        <v>0</v>
      </c>
      <c r="L23" s="72">
        <v>0</v>
      </c>
      <c r="M23" s="72">
        <v>0</v>
      </c>
      <c r="N23" s="72">
        <v>0</v>
      </c>
      <c r="O23" s="72">
        <v>0</v>
      </c>
      <c r="P23" s="72">
        <v>0</v>
      </c>
      <c r="Q23" s="72">
        <v>0</v>
      </c>
      <c r="R23" s="72">
        <v>0</v>
      </c>
      <c r="S23" s="72">
        <v>0</v>
      </c>
      <c r="T23" s="72">
        <v>0</v>
      </c>
      <c r="U23" s="72">
        <v>0</v>
      </c>
      <c r="V23" s="72">
        <v>0</v>
      </c>
      <c r="W23" s="73">
        <f t="shared" si="3"/>
        <v>0</v>
      </c>
      <c r="X23" s="72">
        <v>0</v>
      </c>
      <c r="Y23" s="73">
        <f t="shared" si="4"/>
        <v>0</v>
      </c>
    </row>
    <row r="24" spans="1:25" x14ac:dyDescent="0.25">
      <c r="A24" s="296" t="s">
        <v>371</v>
      </c>
      <c r="B24" s="296"/>
      <c r="C24" s="296"/>
      <c r="D24" s="296"/>
      <c r="E24" s="296"/>
      <c r="F24" s="296"/>
      <c r="G24" s="8">
        <v>18</v>
      </c>
      <c r="H24" s="72">
        <v>0</v>
      </c>
      <c r="I24" s="72">
        <v>5526836</v>
      </c>
      <c r="J24" s="72">
        <v>0</v>
      </c>
      <c r="K24" s="72">
        <v>0</v>
      </c>
      <c r="L24" s="72">
        <v>-21503164</v>
      </c>
      <c r="M24" s="72">
        <v>0</v>
      </c>
      <c r="N24" s="72">
        <v>0</v>
      </c>
      <c r="O24" s="72">
        <v>0</v>
      </c>
      <c r="P24" s="72">
        <v>0</v>
      </c>
      <c r="Q24" s="72">
        <v>0</v>
      </c>
      <c r="R24" s="72">
        <v>0</v>
      </c>
      <c r="S24" s="72">
        <v>0</v>
      </c>
      <c r="T24" s="72">
        <v>0</v>
      </c>
      <c r="U24" s="72">
        <v>0</v>
      </c>
      <c r="V24" s="72">
        <v>0</v>
      </c>
      <c r="W24" s="73">
        <f t="shared" si="3"/>
        <v>27030000</v>
      </c>
      <c r="X24" s="72">
        <v>0</v>
      </c>
      <c r="Y24" s="73">
        <f t="shared" si="4"/>
        <v>27030000</v>
      </c>
    </row>
    <row r="25" spans="1:25" x14ac:dyDescent="0.25">
      <c r="A25" s="296" t="s">
        <v>446</v>
      </c>
      <c r="B25" s="296"/>
      <c r="C25" s="296"/>
      <c r="D25" s="296"/>
      <c r="E25" s="296"/>
      <c r="F25" s="296"/>
      <c r="G25" s="8">
        <v>19</v>
      </c>
      <c r="H25" s="72">
        <v>0</v>
      </c>
      <c r="I25" s="72">
        <v>0</v>
      </c>
      <c r="J25" s="72">
        <v>0</v>
      </c>
      <c r="K25" s="72">
        <v>0</v>
      </c>
      <c r="L25" s="72">
        <v>0</v>
      </c>
      <c r="M25" s="72">
        <v>0</v>
      </c>
      <c r="N25" s="72">
        <v>0</v>
      </c>
      <c r="O25" s="72">
        <v>0</v>
      </c>
      <c r="P25" s="72">
        <v>0</v>
      </c>
      <c r="Q25" s="72">
        <v>0</v>
      </c>
      <c r="R25" s="72">
        <v>0</v>
      </c>
      <c r="S25" s="72">
        <v>0</v>
      </c>
      <c r="T25" s="72">
        <v>0</v>
      </c>
      <c r="U25" s="72">
        <v>0</v>
      </c>
      <c r="V25" s="72">
        <v>0</v>
      </c>
      <c r="W25" s="73">
        <f t="shared" si="3"/>
        <v>0</v>
      </c>
      <c r="X25" s="72">
        <v>0</v>
      </c>
      <c r="Y25" s="73">
        <f t="shared" si="4"/>
        <v>0</v>
      </c>
    </row>
    <row r="26" spans="1:25" x14ac:dyDescent="0.25">
      <c r="A26" s="296" t="s">
        <v>447</v>
      </c>
      <c r="B26" s="296"/>
      <c r="C26" s="296"/>
      <c r="D26" s="296"/>
      <c r="E26" s="296"/>
      <c r="F26" s="296"/>
      <c r="G26" s="8">
        <v>20</v>
      </c>
      <c r="H26" s="72">
        <v>0</v>
      </c>
      <c r="I26" s="72">
        <v>0</v>
      </c>
      <c r="J26" s="72">
        <v>0</v>
      </c>
      <c r="K26" s="72">
        <v>0</v>
      </c>
      <c r="L26" s="72">
        <v>0</v>
      </c>
      <c r="M26" s="72">
        <v>0</v>
      </c>
      <c r="N26" s="72">
        <v>0</v>
      </c>
      <c r="O26" s="72">
        <v>0</v>
      </c>
      <c r="P26" s="72">
        <v>0</v>
      </c>
      <c r="Q26" s="72">
        <v>0</v>
      </c>
      <c r="R26" s="72">
        <v>0</v>
      </c>
      <c r="S26" s="72">
        <v>0</v>
      </c>
      <c r="T26" s="72">
        <v>0</v>
      </c>
      <c r="U26" s="72">
        <v>-38155599</v>
      </c>
      <c r="V26" s="72">
        <v>0</v>
      </c>
      <c r="W26" s="73">
        <f t="shared" si="3"/>
        <v>-38155599</v>
      </c>
      <c r="X26" s="72">
        <v>0</v>
      </c>
      <c r="Y26" s="73">
        <f t="shared" si="4"/>
        <v>-38155599</v>
      </c>
    </row>
    <row r="27" spans="1:25" x14ac:dyDescent="0.25">
      <c r="A27" s="296" t="s">
        <v>448</v>
      </c>
      <c r="B27" s="296"/>
      <c r="C27" s="296"/>
      <c r="D27" s="296"/>
      <c r="E27" s="296"/>
      <c r="F27" s="296"/>
      <c r="G27" s="8">
        <v>21</v>
      </c>
      <c r="H27" s="72">
        <v>0</v>
      </c>
      <c r="I27" s="72">
        <v>0</v>
      </c>
      <c r="J27" s="72">
        <v>0</v>
      </c>
      <c r="K27" s="72">
        <v>0</v>
      </c>
      <c r="L27" s="72">
        <v>0</v>
      </c>
      <c r="M27" s="72">
        <v>0</v>
      </c>
      <c r="N27" s="72">
        <v>0</v>
      </c>
      <c r="O27" s="72">
        <v>0</v>
      </c>
      <c r="P27" s="72">
        <v>0</v>
      </c>
      <c r="Q27" s="72">
        <v>0</v>
      </c>
      <c r="R27" s="72">
        <v>0</v>
      </c>
      <c r="S27" s="72">
        <v>0</v>
      </c>
      <c r="T27" s="72">
        <v>0</v>
      </c>
      <c r="U27" s="72">
        <v>5017948</v>
      </c>
      <c r="V27" s="72">
        <v>0</v>
      </c>
      <c r="W27" s="73">
        <f t="shared" si="3"/>
        <v>5017948</v>
      </c>
      <c r="X27" s="72">
        <v>0</v>
      </c>
      <c r="Y27" s="73">
        <f t="shared" si="4"/>
        <v>5017948</v>
      </c>
    </row>
    <row r="28" spans="1:25" ht="30" customHeight="1" x14ac:dyDescent="0.25">
      <c r="A28" s="296" t="s">
        <v>449</v>
      </c>
      <c r="B28" s="296"/>
      <c r="C28" s="296"/>
      <c r="D28" s="296"/>
      <c r="E28" s="296"/>
      <c r="F28" s="296"/>
      <c r="G28" s="8">
        <v>22</v>
      </c>
      <c r="H28" s="72">
        <v>0</v>
      </c>
      <c r="I28" s="72">
        <v>0</v>
      </c>
      <c r="J28" s="72">
        <v>0</v>
      </c>
      <c r="K28" s="72">
        <v>0</v>
      </c>
      <c r="L28" s="72">
        <v>0</v>
      </c>
      <c r="M28" s="72">
        <v>0</v>
      </c>
      <c r="N28" s="72">
        <v>0</v>
      </c>
      <c r="O28" s="72">
        <v>0</v>
      </c>
      <c r="P28" s="72">
        <v>0</v>
      </c>
      <c r="Q28" s="72">
        <v>0</v>
      </c>
      <c r="R28" s="72">
        <v>0</v>
      </c>
      <c r="S28" s="72">
        <v>0</v>
      </c>
      <c r="T28" s="72">
        <v>0</v>
      </c>
      <c r="U28" s="72">
        <v>76873423</v>
      </c>
      <c r="V28" s="72">
        <v>-76873423</v>
      </c>
      <c r="W28" s="73">
        <f t="shared" si="3"/>
        <v>0</v>
      </c>
      <c r="X28" s="72">
        <v>0</v>
      </c>
      <c r="Y28" s="73">
        <f t="shared" si="4"/>
        <v>0</v>
      </c>
    </row>
    <row r="29" spans="1:25" ht="30" customHeight="1" x14ac:dyDescent="0.25">
      <c r="A29" s="296" t="s">
        <v>450</v>
      </c>
      <c r="B29" s="296"/>
      <c r="C29" s="296"/>
      <c r="D29" s="296"/>
      <c r="E29" s="296"/>
      <c r="F29" s="296"/>
      <c r="G29" s="8">
        <v>23</v>
      </c>
      <c r="H29" s="72">
        <v>0</v>
      </c>
      <c r="I29" s="72">
        <v>0</v>
      </c>
      <c r="J29" s="72">
        <v>0</v>
      </c>
      <c r="K29" s="72">
        <v>0</v>
      </c>
      <c r="L29" s="72">
        <v>0</v>
      </c>
      <c r="M29" s="72">
        <v>0</v>
      </c>
      <c r="N29" s="72">
        <v>0</v>
      </c>
      <c r="O29" s="72">
        <v>0</v>
      </c>
      <c r="P29" s="72">
        <v>0</v>
      </c>
      <c r="Q29" s="72">
        <v>0</v>
      </c>
      <c r="R29" s="72">
        <v>0</v>
      </c>
      <c r="S29" s="72">
        <v>0</v>
      </c>
      <c r="T29" s="72">
        <v>0</v>
      </c>
      <c r="U29" s="72">
        <v>0</v>
      </c>
      <c r="V29" s="72">
        <v>0</v>
      </c>
      <c r="W29" s="73">
        <f t="shared" si="3"/>
        <v>0</v>
      </c>
      <c r="X29" s="72">
        <v>0</v>
      </c>
      <c r="Y29" s="73">
        <f t="shared" si="4"/>
        <v>0</v>
      </c>
    </row>
    <row r="30" spans="1:25" ht="27.75" customHeight="1" x14ac:dyDescent="0.25">
      <c r="A30" s="297" t="s">
        <v>451</v>
      </c>
      <c r="B30" s="297"/>
      <c r="C30" s="297"/>
      <c r="D30" s="297"/>
      <c r="E30" s="297"/>
      <c r="F30" s="297"/>
      <c r="G30" s="10">
        <v>24</v>
      </c>
      <c r="H30" s="75">
        <f>SUM(H10:H29)</f>
        <v>209244420</v>
      </c>
      <c r="I30" s="75">
        <f t="shared" ref="I30:Y30" si="5">SUM(I10:I29)</f>
        <v>-2131085</v>
      </c>
      <c r="J30" s="75">
        <f t="shared" si="5"/>
        <v>18548510</v>
      </c>
      <c r="K30" s="75">
        <f t="shared" si="5"/>
        <v>48811980</v>
      </c>
      <c r="L30" s="75">
        <f t="shared" si="5"/>
        <v>15684660</v>
      </c>
      <c r="M30" s="75">
        <f t="shared" si="5"/>
        <v>0</v>
      </c>
      <c r="N30" s="75">
        <f t="shared" si="5"/>
        <v>31713713</v>
      </c>
      <c r="O30" s="75">
        <f t="shared" si="5"/>
        <v>0</v>
      </c>
      <c r="P30" s="75">
        <f t="shared" si="5"/>
        <v>0</v>
      </c>
      <c r="Q30" s="75">
        <f t="shared" si="5"/>
        <v>0</v>
      </c>
      <c r="R30" s="75">
        <f t="shared" si="5"/>
        <v>0</v>
      </c>
      <c r="S30" s="75">
        <f t="shared" si="5"/>
        <v>0</v>
      </c>
      <c r="T30" s="75">
        <f t="shared" si="5"/>
        <v>0</v>
      </c>
      <c r="U30" s="75">
        <f t="shared" si="5"/>
        <v>248915889</v>
      </c>
      <c r="V30" s="75">
        <f t="shared" si="5"/>
        <v>99509266</v>
      </c>
      <c r="W30" s="75">
        <f t="shared" si="5"/>
        <v>638928033</v>
      </c>
      <c r="X30" s="75">
        <f t="shared" si="5"/>
        <v>0</v>
      </c>
      <c r="Y30" s="75">
        <f t="shared" si="5"/>
        <v>638928033</v>
      </c>
    </row>
    <row r="31" spans="1:25" x14ac:dyDescent="0.25">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300" t="s">
        <v>452</v>
      </c>
      <c r="B32" s="294"/>
      <c r="C32" s="294"/>
      <c r="D32" s="294"/>
      <c r="E32" s="294"/>
      <c r="F32" s="294"/>
      <c r="G32" s="9">
        <v>25</v>
      </c>
      <c r="H32" s="74">
        <f>SUM(H12:H20)</f>
        <v>0</v>
      </c>
      <c r="I32" s="74">
        <f t="shared" ref="I32:Y32" si="6">SUM(I12:I20)</f>
        <v>0</v>
      </c>
      <c r="J32" s="74">
        <f t="shared" si="6"/>
        <v>0</v>
      </c>
      <c r="K32" s="74">
        <f t="shared" si="6"/>
        <v>0</v>
      </c>
      <c r="L32" s="74">
        <f t="shared" si="6"/>
        <v>0</v>
      </c>
      <c r="M32" s="74">
        <f t="shared" si="6"/>
        <v>0</v>
      </c>
      <c r="N32" s="74">
        <f t="shared" si="6"/>
        <v>0</v>
      </c>
      <c r="O32" s="74">
        <f t="shared" si="6"/>
        <v>0</v>
      </c>
      <c r="P32" s="74">
        <f t="shared" si="6"/>
        <v>0</v>
      </c>
      <c r="Q32" s="74">
        <f t="shared" si="6"/>
        <v>0</v>
      </c>
      <c r="R32" s="74">
        <f t="shared" si="6"/>
        <v>0</v>
      </c>
      <c r="S32" s="74">
        <f t="shared" si="6"/>
        <v>0</v>
      </c>
      <c r="T32" s="74">
        <f t="shared" si="6"/>
        <v>0</v>
      </c>
      <c r="U32" s="74">
        <f t="shared" si="6"/>
        <v>0</v>
      </c>
      <c r="V32" s="74">
        <f t="shared" si="6"/>
        <v>0</v>
      </c>
      <c r="W32" s="74">
        <f t="shared" si="6"/>
        <v>0</v>
      </c>
      <c r="X32" s="74">
        <f t="shared" si="6"/>
        <v>0</v>
      </c>
      <c r="Y32" s="74">
        <f t="shared" si="6"/>
        <v>0</v>
      </c>
    </row>
    <row r="33" spans="1:25" ht="31.5" customHeight="1" x14ac:dyDescent="0.25">
      <c r="A33" s="300" t="s">
        <v>453</v>
      </c>
      <c r="B33" s="294"/>
      <c r="C33" s="294"/>
      <c r="D33" s="294"/>
      <c r="E33" s="294"/>
      <c r="F33" s="294"/>
      <c r="G33" s="9">
        <v>26</v>
      </c>
      <c r="H33" s="74">
        <f>H11+H32</f>
        <v>0</v>
      </c>
      <c r="I33" s="74">
        <f t="shared" ref="I33:Y33" si="7">I11+I32</f>
        <v>0</v>
      </c>
      <c r="J33" s="74">
        <f t="shared" si="7"/>
        <v>0</v>
      </c>
      <c r="K33" s="74">
        <f t="shared" si="7"/>
        <v>0</v>
      </c>
      <c r="L33" s="74">
        <f t="shared" si="7"/>
        <v>0</v>
      </c>
      <c r="M33" s="74">
        <f t="shared" si="7"/>
        <v>0</v>
      </c>
      <c r="N33" s="74">
        <f t="shared" si="7"/>
        <v>0</v>
      </c>
      <c r="O33" s="74">
        <f t="shared" si="7"/>
        <v>0</v>
      </c>
      <c r="P33" s="74">
        <f t="shared" si="7"/>
        <v>0</v>
      </c>
      <c r="Q33" s="74">
        <f t="shared" si="7"/>
        <v>0</v>
      </c>
      <c r="R33" s="74">
        <f t="shared" si="7"/>
        <v>0</v>
      </c>
      <c r="S33" s="74">
        <f t="shared" si="7"/>
        <v>0</v>
      </c>
      <c r="T33" s="74">
        <f t="shared" si="7"/>
        <v>0</v>
      </c>
      <c r="U33" s="74">
        <f t="shared" si="7"/>
        <v>0</v>
      </c>
      <c r="V33" s="74">
        <f t="shared" si="7"/>
        <v>99509266</v>
      </c>
      <c r="W33" s="74">
        <f t="shared" si="7"/>
        <v>99509266</v>
      </c>
      <c r="X33" s="74">
        <f t="shared" si="7"/>
        <v>0</v>
      </c>
      <c r="Y33" s="74">
        <f t="shared" si="7"/>
        <v>99509266</v>
      </c>
    </row>
    <row r="34" spans="1:25" ht="30.75" customHeight="1" x14ac:dyDescent="0.25">
      <c r="A34" s="301" t="s">
        <v>454</v>
      </c>
      <c r="B34" s="295"/>
      <c r="C34" s="295"/>
      <c r="D34" s="295"/>
      <c r="E34" s="295"/>
      <c r="F34" s="295"/>
      <c r="G34" s="9">
        <v>27</v>
      </c>
      <c r="H34" s="75">
        <f>SUM(H21:H29)</f>
        <v>0</v>
      </c>
      <c r="I34" s="75">
        <f t="shared" ref="I34:Y34" si="8">SUM(I21:I29)</f>
        <v>5526836</v>
      </c>
      <c r="J34" s="75">
        <f t="shared" si="8"/>
        <v>0</v>
      </c>
      <c r="K34" s="75">
        <f t="shared" si="8"/>
        <v>0</v>
      </c>
      <c r="L34" s="75">
        <f t="shared" si="8"/>
        <v>-21503164</v>
      </c>
      <c r="M34" s="75">
        <f t="shared" si="8"/>
        <v>0</v>
      </c>
      <c r="N34" s="75">
        <f t="shared" si="8"/>
        <v>0</v>
      </c>
      <c r="O34" s="75">
        <f t="shared" si="8"/>
        <v>0</v>
      </c>
      <c r="P34" s="75">
        <f t="shared" si="8"/>
        <v>0</v>
      </c>
      <c r="Q34" s="75">
        <f t="shared" si="8"/>
        <v>0</v>
      </c>
      <c r="R34" s="75">
        <f t="shared" si="8"/>
        <v>0</v>
      </c>
      <c r="S34" s="75">
        <f t="shared" si="8"/>
        <v>0</v>
      </c>
      <c r="T34" s="75">
        <f t="shared" si="8"/>
        <v>0</v>
      </c>
      <c r="U34" s="75">
        <f t="shared" si="8"/>
        <v>43735772</v>
      </c>
      <c r="V34" s="75">
        <f t="shared" si="8"/>
        <v>-76873423</v>
      </c>
      <c r="W34" s="75">
        <f t="shared" si="8"/>
        <v>-6107651</v>
      </c>
      <c r="X34" s="75">
        <f t="shared" si="8"/>
        <v>0</v>
      </c>
      <c r="Y34" s="75">
        <f t="shared" si="8"/>
        <v>-6107651</v>
      </c>
    </row>
    <row r="35" spans="1:25" x14ac:dyDescent="0.25">
      <c r="A35" s="298" t="s">
        <v>373</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5">
      <c r="A36" s="303" t="s">
        <v>374</v>
      </c>
      <c r="B36" s="303"/>
      <c r="C36" s="303"/>
      <c r="D36" s="303"/>
      <c r="E36" s="303"/>
      <c r="F36" s="303"/>
      <c r="G36" s="8">
        <v>28</v>
      </c>
      <c r="H36" s="72">
        <v>209244420</v>
      </c>
      <c r="I36" s="72">
        <v>-2131085</v>
      </c>
      <c r="J36" s="72">
        <v>18548510</v>
      </c>
      <c r="K36" s="72">
        <v>48811980</v>
      </c>
      <c r="L36" s="72">
        <v>15684660</v>
      </c>
      <c r="M36" s="72">
        <v>0</v>
      </c>
      <c r="N36" s="72">
        <v>31713713</v>
      </c>
      <c r="O36" s="72">
        <v>0</v>
      </c>
      <c r="P36" s="72">
        <v>0</v>
      </c>
      <c r="Q36" s="72">
        <v>0</v>
      </c>
      <c r="R36" s="72">
        <v>0</v>
      </c>
      <c r="S36" s="72">
        <v>0</v>
      </c>
      <c r="T36" s="72">
        <v>0</v>
      </c>
      <c r="U36" s="72">
        <v>248915889</v>
      </c>
      <c r="V36" s="72">
        <v>99509266</v>
      </c>
      <c r="W36" s="73">
        <f>H36+I36+J36+K36-L36+M36+N36+O36+P36+Q36+R36+U36+V36+S36+T36</f>
        <v>638928033</v>
      </c>
      <c r="X36" s="72">
        <v>0</v>
      </c>
      <c r="Y36" s="73">
        <f t="shared" ref="Y36:Y38" si="9">W36+X36</f>
        <v>638928033</v>
      </c>
    </row>
    <row r="37" spans="1:25" x14ac:dyDescent="0.25">
      <c r="A37" s="296" t="s">
        <v>375</v>
      </c>
      <c r="B37" s="296"/>
      <c r="C37" s="296"/>
      <c r="D37" s="296"/>
      <c r="E37" s="296"/>
      <c r="F37" s="296"/>
      <c r="G37" s="8">
        <v>29</v>
      </c>
      <c r="H37" s="72">
        <v>0</v>
      </c>
      <c r="I37" s="72">
        <v>0</v>
      </c>
      <c r="J37" s="72">
        <v>0</v>
      </c>
      <c r="K37" s="72">
        <v>0</v>
      </c>
      <c r="L37" s="72">
        <v>0</v>
      </c>
      <c r="M37" s="72">
        <v>0</v>
      </c>
      <c r="N37" s="72">
        <v>0</v>
      </c>
      <c r="O37" s="72">
        <v>0</v>
      </c>
      <c r="P37" s="72">
        <v>0</v>
      </c>
      <c r="Q37" s="72">
        <v>0</v>
      </c>
      <c r="R37" s="72">
        <v>0</v>
      </c>
      <c r="S37" s="72">
        <v>0</v>
      </c>
      <c r="T37" s="72">
        <v>0</v>
      </c>
      <c r="U37" s="72">
        <v>0</v>
      </c>
      <c r="V37" s="72">
        <v>0</v>
      </c>
      <c r="W37" s="73">
        <f>H37+I37+J37+K37-L37+M37+N37+O37+P37+Q37+R37+U37+V37</f>
        <v>0</v>
      </c>
      <c r="X37" s="72">
        <v>0</v>
      </c>
      <c r="Y37" s="73">
        <f t="shared" si="9"/>
        <v>0</v>
      </c>
    </row>
    <row r="38" spans="1:25" x14ac:dyDescent="0.25">
      <c r="A38" s="296" t="s">
        <v>376</v>
      </c>
      <c r="B38" s="296"/>
      <c r="C38" s="296"/>
      <c r="D38" s="296"/>
      <c r="E38" s="296"/>
      <c r="F38" s="296"/>
      <c r="G38" s="8">
        <v>30</v>
      </c>
      <c r="H38" s="72">
        <v>0</v>
      </c>
      <c r="I38" s="72">
        <v>0</v>
      </c>
      <c r="J38" s="72">
        <v>0</v>
      </c>
      <c r="K38" s="72">
        <v>0</v>
      </c>
      <c r="L38" s="72">
        <v>0</v>
      </c>
      <c r="M38" s="72">
        <v>0</v>
      </c>
      <c r="N38" s="72">
        <v>0</v>
      </c>
      <c r="O38" s="72">
        <v>0</v>
      </c>
      <c r="P38" s="72">
        <v>0</v>
      </c>
      <c r="Q38" s="72">
        <v>0</v>
      </c>
      <c r="R38" s="72">
        <v>0</v>
      </c>
      <c r="S38" s="72">
        <v>0</v>
      </c>
      <c r="T38" s="72">
        <v>0</v>
      </c>
      <c r="U38" s="72">
        <v>0</v>
      </c>
      <c r="V38" s="72">
        <v>0</v>
      </c>
      <c r="W38" s="73">
        <f>H38+I38+J38+K38-L38+M38+N38+O38+P38+Q38+R38+U38+V38</f>
        <v>0</v>
      </c>
      <c r="X38" s="72">
        <v>0</v>
      </c>
      <c r="Y38" s="73">
        <f t="shared" si="9"/>
        <v>0</v>
      </c>
    </row>
    <row r="39" spans="1:25" ht="25.5" customHeight="1" x14ac:dyDescent="0.25">
      <c r="A39" s="304" t="s">
        <v>455</v>
      </c>
      <c r="B39" s="304"/>
      <c r="C39" s="304"/>
      <c r="D39" s="304"/>
      <c r="E39" s="304"/>
      <c r="F39" s="304"/>
      <c r="G39" s="9">
        <v>31</v>
      </c>
      <c r="H39" s="74">
        <f>H36+H37+H38</f>
        <v>209244420</v>
      </c>
      <c r="I39" s="74">
        <f t="shared" ref="I39:Y39" si="10">I36+I37+I38</f>
        <v>-2131085</v>
      </c>
      <c r="J39" s="74">
        <f t="shared" si="10"/>
        <v>18548510</v>
      </c>
      <c r="K39" s="74">
        <f t="shared" si="10"/>
        <v>48811980</v>
      </c>
      <c r="L39" s="74">
        <f t="shared" si="10"/>
        <v>15684660</v>
      </c>
      <c r="M39" s="74">
        <f t="shared" si="10"/>
        <v>0</v>
      </c>
      <c r="N39" s="74">
        <f t="shared" si="10"/>
        <v>31713713</v>
      </c>
      <c r="O39" s="74">
        <f t="shared" si="10"/>
        <v>0</v>
      </c>
      <c r="P39" s="74">
        <f t="shared" si="10"/>
        <v>0</v>
      </c>
      <c r="Q39" s="74">
        <f t="shared" si="10"/>
        <v>0</v>
      </c>
      <c r="R39" s="74">
        <f t="shared" si="10"/>
        <v>0</v>
      </c>
      <c r="S39" s="74">
        <f t="shared" si="10"/>
        <v>0</v>
      </c>
      <c r="T39" s="74">
        <f t="shared" si="10"/>
        <v>0</v>
      </c>
      <c r="U39" s="74">
        <f t="shared" si="10"/>
        <v>248915889</v>
      </c>
      <c r="V39" s="74">
        <f t="shared" si="10"/>
        <v>99509266</v>
      </c>
      <c r="W39" s="74">
        <f t="shared" si="10"/>
        <v>638928033</v>
      </c>
      <c r="X39" s="74">
        <f t="shared" si="10"/>
        <v>0</v>
      </c>
      <c r="Y39" s="74">
        <f t="shared" si="10"/>
        <v>638928033</v>
      </c>
    </row>
    <row r="40" spans="1:25" x14ac:dyDescent="0.25">
      <c r="A40" s="296" t="s">
        <v>377</v>
      </c>
      <c r="B40" s="296"/>
      <c r="C40" s="296"/>
      <c r="D40" s="296"/>
      <c r="E40" s="296"/>
      <c r="F40" s="296"/>
      <c r="G40" s="8">
        <v>32</v>
      </c>
      <c r="H40" s="76">
        <v>0</v>
      </c>
      <c r="I40" s="76">
        <v>0</v>
      </c>
      <c r="J40" s="76">
        <v>0</v>
      </c>
      <c r="K40" s="76">
        <v>0</v>
      </c>
      <c r="L40" s="76">
        <v>0</v>
      </c>
      <c r="M40" s="76">
        <v>0</v>
      </c>
      <c r="N40" s="76">
        <v>0</v>
      </c>
      <c r="O40" s="76">
        <v>0</v>
      </c>
      <c r="P40" s="76">
        <v>0</v>
      </c>
      <c r="Q40" s="76">
        <v>0</v>
      </c>
      <c r="R40" s="76">
        <v>0</v>
      </c>
      <c r="S40" s="76"/>
      <c r="T40" s="76"/>
      <c r="U40" s="76">
        <v>0</v>
      </c>
      <c r="V40" s="72">
        <v>116743741</v>
      </c>
      <c r="W40" s="73">
        <f t="shared" ref="W40:W58" si="11">H40+I40+J40+K40-L40+M40+N40+O40+P40+Q40+R40+U40+V40+S40+T40</f>
        <v>116743741</v>
      </c>
      <c r="X40" s="72">
        <v>0</v>
      </c>
      <c r="Y40" s="73">
        <f t="shared" ref="Y40:Y58" si="12">W40+X40</f>
        <v>116743741</v>
      </c>
    </row>
    <row r="41" spans="1:25" x14ac:dyDescent="0.25">
      <c r="A41" s="296" t="s">
        <v>378</v>
      </c>
      <c r="B41" s="296"/>
      <c r="C41" s="296"/>
      <c r="D41" s="296"/>
      <c r="E41" s="296"/>
      <c r="F41" s="296"/>
      <c r="G41" s="8">
        <v>33</v>
      </c>
      <c r="H41" s="76">
        <v>0</v>
      </c>
      <c r="I41" s="76">
        <v>0</v>
      </c>
      <c r="J41" s="76">
        <v>0</v>
      </c>
      <c r="K41" s="76">
        <v>0</v>
      </c>
      <c r="L41" s="76">
        <v>0</v>
      </c>
      <c r="M41" s="76">
        <v>0</v>
      </c>
      <c r="N41" s="72">
        <v>0</v>
      </c>
      <c r="O41" s="76">
        <v>0</v>
      </c>
      <c r="P41" s="76">
        <v>0</v>
      </c>
      <c r="Q41" s="76">
        <v>0</v>
      </c>
      <c r="R41" s="76">
        <v>0</v>
      </c>
      <c r="S41" s="76"/>
      <c r="T41" s="76"/>
      <c r="U41" s="76">
        <v>0</v>
      </c>
      <c r="V41" s="76">
        <v>0</v>
      </c>
      <c r="W41" s="73">
        <f t="shared" si="11"/>
        <v>0</v>
      </c>
      <c r="X41" s="72">
        <v>0</v>
      </c>
      <c r="Y41" s="73">
        <f t="shared" si="12"/>
        <v>0</v>
      </c>
    </row>
    <row r="42" spans="1:25" ht="27" customHeight="1" x14ac:dyDescent="0.25">
      <c r="A42" s="296" t="s">
        <v>379</v>
      </c>
      <c r="B42" s="296"/>
      <c r="C42" s="296"/>
      <c r="D42" s="296"/>
      <c r="E42" s="296"/>
      <c r="F42" s="296"/>
      <c r="G42" s="8">
        <v>34</v>
      </c>
      <c r="H42" s="76">
        <v>0</v>
      </c>
      <c r="I42" s="76">
        <v>0</v>
      </c>
      <c r="J42" s="76">
        <v>0</v>
      </c>
      <c r="K42" s="76">
        <v>0</v>
      </c>
      <c r="L42" s="76">
        <v>0</v>
      </c>
      <c r="M42" s="76">
        <v>0</v>
      </c>
      <c r="N42" s="76">
        <v>0</v>
      </c>
      <c r="O42" s="72">
        <v>0</v>
      </c>
      <c r="P42" s="76">
        <v>0</v>
      </c>
      <c r="Q42" s="76">
        <v>0</v>
      </c>
      <c r="R42" s="76">
        <v>0</v>
      </c>
      <c r="S42" s="76"/>
      <c r="T42" s="76"/>
      <c r="U42" s="72">
        <v>0</v>
      </c>
      <c r="V42" s="72">
        <v>0</v>
      </c>
      <c r="W42" s="73">
        <f t="shared" si="11"/>
        <v>0</v>
      </c>
      <c r="X42" s="72">
        <v>0</v>
      </c>
      <c r="Y42" s="73">
        <f t="shared" si="12"/>
        <v>0</v>
      </c>
    </row>
    <row r="43" spans="1:25" ht="20.25" customHeight="1" x14ac:dyDescent="0.25">
      <c r="A43" s="296" t="s">
        <v>443</v>
      </c>
      <c r="B43" s="296"/>
      <c r="C43" s="296"/>
      <c r="D43" s="296"/>
      <c r="E43" s="296"/>
      <c r="F43" s="296"/>
      <c r="G43" s="8">
        <v>35</v>
      </c>
      <c r="H43" s="76">
        <v>0</v>
      </c>
      <c r="I43" s="76">
        <v>0</v>
      </c>
      <c r="J43" s="76">
        <v>0</v>
      </c>
      <c r="K43" s="76">
        <v>0</v>
      </c>
      <c r="L43" s="76">
        <v>0</v>
      </c>
      <c r="M43" s="76">
        <v>0</v>
      </c>
      <c r="N43" s="76">
        <v>0</v>
      </c>
      <c r="O43" s="76">
        <v>0</v>
      </c>
      <c r="P43" s="72">
        <v>0</v>
      </c>
      <c r="Q43" s="76">
        <v>0</v>
      </c>
      <c r="R43" s="76">
        <v>0</v>
      </c>
      <c r="S43" s="76"/>
      <c r="T43" s="76"/>
      <c r="U43" s="72">
        <v>0</v>
      </c>
      <c r="V43" s="72">
        <v>0</v>
      </c>
      <c r="W43" s="73">
        <f t="shared" si="11"/>
        <v>0</v>
      </c>
      <c r="X43" s="72">
        <v>0</v>
      </c>
      <c r="Y43" s="73">
        <f t="shared" si="12"/>
        <v>0</v>
      </c>
    </row>
    <row r="44" spans="1:25" ht="21" customHeight="1" x14ac:dyDescent="0.25">
      <c r="A44" s="296" t="s">
        <v>380</v>
      </c>
      <c r="B44" s="296"/>
      <c r="C44" s="296"/>
      <c r="D44" s="296"/>
      <c r="E44" s="296"/>
      <c r="F44" s="296"/>
      <c r="G44" s="8">
        <v>36</v>
      </c>
      <c r="H44" s="76">
        <v>0</v>
      </c>
      <c r="I44" s="76">
        <v>0</v>
      </c>
      <c r="J44" s="76">
        <v>0</v>
      </c>
      <c r="K44" s="76">
        <v>0</v>
      </c>
      <c r="L44" s="76">
        <v>0</v>
      </c>
      <c r="M44" s="76">
        <v>0</v>
      </c>
      <c r="N44" s="76">
        <v>0</v>
      </c>
      <c r="O44" s="76">
        <v>0</v>
      </c>
      <c r="P44" s="76">
        <v>0</v>
      </c>
      <c r="Q44" s="72">
        <v>0</v>
      </c>
      <c r="R44" s="76">
        <v>0</v>
      </c>
      <c r="S44" s="76"/>
      <c r="T44" s="76"/>
      <c r="U44" s="72">
        <v>0</v>
      </c>
      <c r="V44" s="72">
        <v>0</v>
      </c>
      <c r="W44" s="73">
        <f t="shared" si="11"/>
        <v>0</v>
      </c>
      <c r="X44" s="72">
        <v>0</v>
      </c>
      <c r="Y44" s="73">
        <f t="shared" si="12"/>
        <v>0</v>
      </c>
    </row>
    <row r="45" spans="1:25" ht="29.25" customHeight="1" x14ac:dyDescent="0.25">
      <c r="A45" s="296" t="s">
        <v>381</v>
      </c>
      <c r="B45" s="296"/>
      <c r="C45" s="296"/>
      <c r="D45" s="296"/>
      <c r="E45" s="296"/>
      <c r="F45" s="296"/>
      <c r="G45" s="8">
        <v>37</v>
      </c>
      <c r="H45" s="76">
        <v>0</v>
      </c>
      <c r="I45" s="76">
        <v>0</v>
      </c>
      <c r="J45" s="76">
        <v>0</v>
      </c>
      <c r="K45" s="76">
        <v>0</v>
      </c>
      <c r="L45" s="76">
        <v>0</v>
      </c>
      <c r="M45" s="76">
        <v>0</v>
      </c>
      <c r="N45" s="76">
        <v>0</v>
      </c>
      <c r="O45" s="76">
        <v>0</v>
      </c>
      <c r="P45" s="76">
        <v>0</v>
      </c>
      <c r="Q45" s="76">
        <v>0</v>
      </c>
      <c r="R45" s="72">
        <v>0</v>
      </c>
      <c r="S45" s="72">
        <v>0</v>
      </c>
      <c r="T45" s="72">
        <v>0</v>
      </c>
      <c r="U45" s="72">
        <v>0</v>
      </c>
      <c r="V45" s="72">
        <v>0</v>
      </c>
      <c r="W45" s="73">
        <f t="shared" si="11"/>
        <v>0</v>
      </c>
      <c r="X45" s="72">
        <v>0</v>
      </c>
      <c r="Y45" s="73">
        <f t="shared" si="12"/>
        <v>0</v>
      </c>
    </row>
    <row r="46" spans="1:25" ht="21" customHeight="1" x14ac:dyDescent="0.25">
      <c r="A46" s="296" t="s">
        <v>382</v>
      </c>
      <c r="B46" s="296"/>
      <c r="C46" s="296"/>
      <c r="D46" s="296"/>
      <c r="E46" s="296"/>
      <c r="F46" s="296"/>
      <c r="G46" s="8">
        <v>38</v>
      </c>
      <c r="H46" s="76">
        <v>0</v>
      </c>
      <c r="I46" s="76">
        <v>0</v>
      </c>
      <c r="J46" s="76">
        <v>0</v>
      </c>
      <c r="K46" s="76">
        <v>0</v>
      </c>
      <c r="L46" s="76">
        <v>0</v>
      </c>
      <c r="M46" s="76">
        <v>0</v>
      </c>
      <c r="N46" s="72">
        <v>0</v>
      </c>
      <c r="O46" s="72">
        <v>0</v>
      </c>
      <c r="P46" s="72">
        <v>0</v>
      </c>
      <c r="Q46" s="72">
        <v>0</v>
      </c>
      <c r="R46" s="72">
        <v>0</v>
      </c>
      <c r="S46" s="72">
        <v>0</v>
      </c>
      <c r="T46" s="72">
        <v>0</v>
      </c>
      <c r="U46" s="72">
        <v>0</v>
      </c>
      <c r="V46" s="72">
        <v>0</v>
      </c>
      <c r="W46" s="73">
        <f t="shared" si="11"/>
        <v>0</v>
      </c>
      <c r="X46" s="72">
        <v>0</v>
      </c>
      <c r="Y46" s="73">
        <f t="shared" si="12"/>
        <v>0</v>
      </c>
    </row>
    <row r="47" spans="1:25" x14ac:dyDescent="0.25">
      <c r="A47" s="296" t="s">
        <v>383</v>
      </c>
      <c r="B47" s="296"/>
      <c r="C47" s="296"/>
      <c r="D47" s="296"/>
      <c r="E47" s="296"/>
      <c r="F47" s="296"/>
      <c r="G47" s="8">
        <v>39</v>
      </c>
      <c r="H47" s="76">
        <v>0</v>
      </c>
      <c r="I47" s="76">
        <v>0</v>
      </c>
      <c r="J47" s="76">
        <v>0</v>
      </c>
      <c r="K47" s="76">
        <v>0</v>
      </c>
      <c r="L47" s="76">
        <v>0</v>
      </c>
      <c r="M47" s="76">
        <v>0</v>
      </c>
      <c r="N47" s="72">
        <v>0</v>
      </c>
      <c r="O47" s="72">
        <v>0</v>
      </c>
      <c r="P47" s="72">
        <v>0</v>
      </c>
      <c r="Q47" s="72">
        <v>0</v>
      </c>
      <c r="R47" s="72">
        <v>0</v>
      </c>
      <c r="S47" s="72">
        <v>0</v>
      </c>
      <c r="T47" s="72">
        <v>0</v>
      </c>
      <c r="U47" s="72">
        <v>0</v>
      </c>
      <c r="V47" s="72">
        <v>0</v>
      </c>
      <c r="W47" s="73">
        <f t="shared" si="11"/>
        <v>0</v>
      </c>
      <c r="X47" s="72">
        <v>0</v>
      </c>
      <c r="Y47" s="73">
        <f t="shared" si="12"/>
        <v>0</v>
      </c>
    </row>
    <row r="48" spans="1:25" x14ac:dyDescent="0.25">
      <c r="A48" s="296" t="s">
        <v>384</v>
      </c>
      <c r="B48" s="296"/>
      <c r="C48" s="296"/>
      <c r="D48" s="296"/>
      <c r="E48" s="296"/>
      <c r="F48" s="296"/>
      <c r="G48" s="8">
        <v>40</v>
      </c>
      <c r="H48" s="72">
        <v>0</v>
      </c>
      <c r="I48" s="72">
        <v>0</v>
      </c>
      <c r="J48" s="72">
        <v>0</v>
      </c>
      <c r="K48" s="72">
        <v>0</v>
      </c>
      <c r="L48" s="72">
        <v>0</v>
      </c>
      <c r="M48" s="72">
        <v>0</v>
      </c>
      <c r="N48" s="72">
        <v>0</v>
      </c>
      <c r="O48" s="72">
        <v>0</v>
      </c>
      <c r="P48" s="72">
        <v>0</v>
      </c>
      <c r="Q48" s="72">
        <v>0</v>
      </c>
      <c r="R48" s="72">
        <v>0</v>
      </c>
      <c r="S48" s="72">
        <v>0</v>
      </c>
      <c r="T48" s="72">
        <v>0</v>
      </c>
      <c r="U48" s="72">
        <v>0</v>
      </c>
      <c r="V48" s="72">
        <v>0</v>
      </c>
      <c r="W48" s="73">
        <f t="shared" si="11"/>
        <v>0</v>
      </c>
      <c r="X48" s="72">
        <v>0</v>
      </c>
      <c r="Y48" s="73">
        <f t="shared" si="12"/>
        <v>0</v>
      </c>
    </row>
    <row r="49" spans="1:25" x14ac:dyDescent="0.25">
      <c r="A49" s="296" t="s">
        <v>456</v>
      </c>
      <c r="B49" s="296"/>
      <c r="C49" s="296"/>
      <c r="D49" s="296"/>
      <c r="E49" s="296"/>
      <c r="F49" s="296"/>
      <c r="G49" s="8">
        <v>41</v>
      </c>
      <c r="H49" s="76">
        <v>0</v>
      </c>
      <c r="I49" s="76">
        <v>0</v>
      </c>
      <c r="J49" s="76">
        <v>0</v>
      </c>
      <c r="K49" s="76">
        <v>0</v>
      </c>
      <c r="L49" s="76">
        <v>0</v>
      </c>
      <c r="M49" s="76">
        <v>0</v>
      </c>
      <c r="N49" s="72">
        <v>0</v>
      </c>
      <c r="O49" s="72">
        <v>0</v>
      </c>
      <c r="P49" s="72">
        <v>0</v>
      </c>
      <c r="Q49" s="72">
        <v>0</v>
      </c>
      <c r="R49" s="72">
        <v>0</v>
      </c>
      <c r="S49" s="72">
        <v>0</v>
      </c>
      <c r="T49" s="72">
        <v>0</v>
      </c>
      <c r="U49" s="72">
        <v>0</v>
      </c>
      <c r="V49" s="72">
        <v>0</v>
      </c>
      <c r="W49" s="73">
        <f t="shared" si="11"/>
        <v>0</v>
      </c>
      <c r="X49" s="72">
        <v>0</v>
      </c>
      <c r="Y49" s="73">
        <f t="shared" si="12"/>
        <v>0</v>
      </c>
    </row>
    <row r="50" spans="1:25" ht="32.25" customHeight="1" x14ac:dyDescent="0.25">
      <c r="A50" s="296" t="s">
        <v>457</v>
      </c>
      <c r="B50" s="296"/>
      <c r="C50" s="296"/>
      <c r="D50" s="296"/>
      <c r="E50" s="296"/>
      <c r="F50" s="296"/>
      <c r="G50" s="8">
        <v>42</v>
      </c>
      <c r="H50" s="72">
        <v>0</v>
      </c>
      <c r="I50" s="72">
        <v>0</v>
      </c>
      <c r="J50" s="72">
        <v>0</v>
      </c>
      <c r="K50" s="72">
        <v>0</v>
      </c>
      <c r="L50" s="72">
        <v>0</v>
      </c>
      <c r="M50" s="72">
        <v>0</v>
      </c>
      <c r="N50" s="72">
        <v>0</v>
      </c>
      <c r="O50" s="72">
        <v>0</v>
      </c>
      <c r="P50" s="72">
        <v>0</v>
      </c>
      <c r="Q50" s="72">
        <v>0</v>
      </c>
      <c r="R50" s="72">
        <v>0</v>
      </c>
      <c r="S50" s="72">
        <v>0</v>
      </c>
      <c r="T50" s="72">
        <v>0</v>
      </c>
      <c r="U50" s="72">
        <v>0</v>
      </c>
      <c r="V50" s="72">
        <v>0</v>
      </c>
      <c r="W50" s="73">
        <f t="shared" si="11"/>
        <v>0</v>
      </c>
      <c r="X50" s="72">
        <v>0</v>
      </c>
      <c r="Y50" s="73">
        <f t="shared" si="12"/>
        <v>0</v>
      </c>
    </row>
    <row r="51" spans="1:25" ht="26.25" customHeight="1" x14ac:dyDescent="0.25">
      <c r="A51" s="296" t="s">
        <v>444</v>
      </c>
      <c r="B51" s="296"/>
      <c r="C51" s="296"/>
      <c r="D51" s="296"/>
      <c r="E51" s="296"/>
      <c r="F51" s="296"/>
      <c r="G51" s="8">
        <v>43</v>
      </c>
      <c r="H51" s="72">
        <v>0</v>
      </c>
      <c r="I51" s="72">
        <v>0</v>
      </c>
      <c r="J51" s="72">
        <v>0</v>
      </c>
      <c r="K51" s="72">
        <v>0</v>
      </c>
      <c r="L51" s="72">
        <v>0</v>
      </c>
      <c r="M51" s="72">
        <v>0</v>
      </c>
      <c r="N51" s="72">
        <v>0</v>
      </c>
      <c r="O51" s="72">
        <v>0</v>
      </c>
      <c r="P51" s="72">
        <v>0</v>
      </c>
      <c r="Q51" s="72">
        <v>0</v>
      </c>
      <c r="R51" s="72">
        <v>0</v>
      </c>
      <c r="S51" s="72">
        <v>0</v>
      </c>
      <c r="T51" s="72">
        <v>0</v>
      </c>
      <c r="U51" s="72">
        <v>0</v>
      </c>
      <c r="V51" s="72">
        <v>0</v>
      </c>
      <c r="W51" s="73">
        <f t="shared" si="11"/>
        <v>0</v>
      </c>
      <c r="X51" s="72">
        <v>0</v>
      </c>
      <c r="Y51" s="73">
        <f t="shared" si="12"/>
        <v>0</v>
      </c>
    </row>
    <row r="52" spans="1:25" ht="22.5" customHeight="1" x14ac:dyDescent="0.25">
      <c r="A52" s="296" t="s">
        <v>458</v>
      </c>
      <c r="B52" s="296"/>
      <c r="C52" s="296"/>
      <c r="D52" s="296"/>
      <c r="E52" s="296"/>
      <c r="F52" s="296"/>
      <c r="G52" s="8">
        <v>44</v>
      </c>
      <c r="H52" s="72">
        <v>0</v>
      </c>
      <c r="I52" s="72">
        <v>0</v>
      </c>
      <c r="J52" s="72">
        <v>0</v>
      </c>
      <c r="K52" s="72">
        <v>0</v>
      </c>
      <c r="L52" s="72">
        <v>0</v>
      </c>
      <c r="M52" s="72">
        <v>0</v>
      </c>
      <c r="N52" s="72">
        <v>0</v>
      </c>
      <c r="O52" s="72">
        <v>0</v>
      </c>
      <c r="P52" s="72">
        <v>0</v>
      </c>
      <c r="Q52" s="72">
        <v>0</v>
      </c>
      <c r="R52" s="72">
        <v>0</v>
      </c>
      <c r="S52" s="72">
        <v>0</v>
      </c>
      <c r="T52" s="72">
        <v>0</v>
      </c>
      <c r="U52" s="72">
        <v>0</v>
      </c>
      <c r="V52" s="72">
        <v>0</v>
      </c>
      <c r="W52" s="73">
        <f t="shared" si="11"/>
        <v>0</v>
      </c>
      <c r="X52" s="72">
        <v>0</v>
      </c>
      <c r="Y52" s="73">
        <f t="shared" si="12"/>
        <v>0</v>
      </c>
    </row>
    <row r="53" spans="1:25" x14ac:dyDescent="0.25">
      <c r="A53" s="296" t="s">
        <v>459</v>
      </c>
      <c r="B53" s="296"/>
      <c r="C53" s="296"/>
      <c r="D53" s="296"/>
      <c r="E53" s="296"/>
      <c r="F53" s="296"/>
      <c r="G53" s="8">
        <v>45</v>
      </c>
      <c r="H53" s="72">
        <v>0</v>
      </c>
      <c r="I53" s="72">
        <v>0</v>
      </c>
      <c r="J53" s="72">
        <v>0</v>
      </c>
      <c r="K53" s="72">
        <v>0</v>
      </c>
      <c r="L53" s="72">
        <v>0</v>
      </c>
      <c r="M53" s="72">
        <v>0</v>
      </c>
      <c r="N53" s="72">
        <v>0</v>
      </c>
      <c r="O53" s="72">
        <v>0</v>
      </c>
      <c r="P53" s="72">
        <v>0</v>
      </c>
      <c r="Q53" s="72">
        <v>0</v>
      </c>
      <c r="R53" s="72">
        <v>0</v>
      </c>
      <c r="S53" s="72">
        <v>0</v>
      </c>
      <c r="T53" s="72">
        <v>0</v>
      </c>
      <c r="U53" s="72">
        <v>0</v>
      </c>
      <c r="V53" s="72">
        <v>0</v>
      </c>
      <c r="W53" s="73">
        <f t="shared" si="11"/>
        <v>0</v>
      </c>
      <c r="X53" s="72">
        <v>0</v>
      </c>
      <c r="Y53" s="73">
        <f t="shared" si="12"/>
        <v>0</v>
      </c>
    </row>
    <row r="54" spans="1:25" x14ac:dyDescent="0.25">
      <c r="A54" s="296" t="s">
        <v>446</v>
      </c>
      <c r="B54" s="296"/>
      <c r="C54" s="296"/>
      <c r="D54" s="296"/>
      <c r="E54" s="296"/>
      <c r="F54" s="296"/>
      <c r="G54" s="8">
        <v>46</v>
      </c>
      <c r="H54" s="72">
        <v>0</v>
      </c>
      <c r="I54" s="72">
        <v>0</v>
      </c>
      <c r="J54" s="72">
        <v>0</v>
      </c>
      <c r="K54" s="72">
        <v>0</v>
      </c>
      <c r="L54" s="72">
        <v>0</v>
      </c>
      <c r="M54" s="72">
        <v>0</v>
      </c>
      <c r="N54" s="72">
        <v>0</v>
      </c>
      <c r="O54" s="72">
        <v>0</v>
      </c>
      <c r="P54" s="72">
        <v>0</v>
      </c>
      <c r="Q54" s="72">
        <v>0</v>
      </c>
      <c r="R54" s="72">
        <v>0</v>
      </c>
      <c r="S54" s="72">
        <v>0</v>
      </c>
      <c r="T54" s="72">
        <v>0</v>
      </c>
      <c r="U54" s="72">
        <v>0</v>
      </c>
      <c r="V54" s="72">
        <v>0</v>
      </c>
      <c r="W54" s="73">
        <f t="shared" si="11"/>
        <v>0</v>
      </c>
      <c r="X54" s="72">
        <v>0</v>
      </c>
      <c r="Y54" s="73">
        <f t="shared" si="12"/>
        <v>0</v>
      </c>
    </row>
    <row r="55" spans="1:25" x14ac:dyDescent="0.25">
      <c r="A55" s="296" t="s">
        <v>447</v>
      </c>
      <c r="B55" s="296"/>
      <c r="C55" s="296"/>
      <c r="D55" s="296"/>
      <c r="E55" s="296"/>
      <c r="F55" s="296"/>
      <c r="G55" s="8">
        <v>47</v>
      </c>
      <c r="H55" s="72">
        <v>0</v>
      </c>
      <c r="I55" s="72">
        <v>0</v>
      </c>
      <c r="J55" s="72">
        <v>0</v>
      </c>
      <c r="K55" s="72">
        <v>0</v>
      </c>
      <c r="L55" s="72">
        <v>0</v>
      </c>
      <c r="M55" s="72">
        <v>0</v>
      </c>
      <c r="N55" s="72">
        <v>0</v>
      </c>
      <c r="O55" s="72">
        <v>0</v>
      </c>
      <c r="P55" s="72">
        <v>0</v>
      </c>
      <c r="Q55" s="72">
        <v>0</v>
      </c>
      <c r="R55" s="72">
        <v>0</v>
      </c>
      <c r="S55" s="72">
        <v>0</v>
      </c>
      <c r="T55" s="72">
        <v>0</v>
      </c>
      <c r="U55" s="72">
        <v>-40535600</v>
      </c>
      <c r="V55" s="72">
        <v>0</v>
      </c>
      <c r="W55" s="73">
        <f t="shared" si="11"/>
        <v>-40535600</v>
      </c>
      <c r="X55" s="72">
        <v>0</v>
      </c>
      <c r="Y55" s="73">
        <f t="shared" si="12"/>
        <v>-40535600</v>
      </c>
    </row>
    <row r="56" spans="1:25" x14ac:dyDescent="0.25">
      <c r="A56" s="296" t="s">
        <v>448</v>
      </c>
      <c r="B56" s="296"/>
      <c r="C56" s="296"/>
      <c r="D56" s="296"/>
      <c r="E56" s="296"/>
      <c r="F56" s="296"/>
      <c r="G56" s="8">
        <v>48</v>
      </c>
      <c r="H56" s="72">
        <v>0</v>
      </c>
      <c r="I56" s="72">
        <v>0</v>
      </c>
      <c r="J56" s="72">
        <v>0</v>
      </c>
      <c r="K56" s="72">
        <v>0</v>
      </c>
      <c r="L56" s="72">
        <v>0</v>
      </c>
      <c r="M56" s="72">
        <v>0</v>
      </c>
      <c r="N56" s="72">
        <v>0</v>
      </c>
      <c r="O56" s="72">
        <v>0</v>
      </c>
      <c r="P56" s="72">
        <v>0</v>
      </c>
      <c r="Q56" s="72">
        <v>0</v>
      </c>
      <c r="R56" s="72">
        <v>0</v>
      </c>
      <c r="S56" s="72">
        <v>0</v>
      </c>
      <c r="T56" s="72">
        <v>0</v>
      </c>
      <c r="U56" s="72">
        <v>3387267</v>
      </c>
      <c r="V56" s="72">
        <v>0</v>
      </c>
      <c r="W56" s="73">
        <f t="shared" si="11"/>
        <v>3387267</v>
      </c>
      <c r="X56" s="72">
        <v>0</v>
      </c>
      <c r="Y56" s="73">
        <f t="shared" si="12"/>
        <v>3387267</v>
      </c>
    </row>
    <row r="57" spans="1:25" ht="23.25" customHeight="1" x14ac:dyDescent="0.25">
      <c r="A57" s="296" t="s">
        <v>460</v>
      </c>
      <c r="B57" s="296"/>
      <c r="C57" s="296"/>
      <c r="D57" s="296"/>
      <c r="E57" s="296"/>
      <c r="F57" s="296"/>
      <c r="G57" s="8">
        <v>49</v>
      </c>
      <c r="H57" s="72">
        <v>0</v>
      </c>
      <c r="I57" s="72">
        <v>0</v>
      </c>
      <c r="J57" s="72">
        <v>0</v>
      </c>
      <c r="K57" s="72">
        <v>0</v>
      </c>
      <c r="L57" s="72">
        <v>0</v>
      </c>
      <c r="M57" s="72">
        <v>0</v>
      </c>
      <c r="N57" s="72">
        <v>0</v>
      </c>
      <c r="O57" s="72">
        <v>0</v>
      </c>
      <c r="P57" s="72">
        <v>0</v>
      </c>
      <c r="Q57" s="72">
        <v>0</v>
      </c>
      <c r="R57" s="72">
        <v>0</v>
      </c>
      <c r="S57" s="72">
        <v>0</v>
      </c>
      <c r="T57" s="72">
        <v>0</v>
      </c>
      <c r="U57" s="72">
        <v>99509266</v>
      </c>
      <c r="V57" s="72">
        <v>-99509266</v>
      </c>
      <c r="W57" s="73">
        <f t="shared" si="11"/>
        <v>0</v>
      </c>
      <c r="X57" s="72">
        <v>0</v>
      </c>
      <c r="Y57" s="73">
        <f t="shared" si="12"/>
        <v>0</v>
      </c>
    </row>
    <row r="58" spans="1:25" ht="23.25" customHeight="1" x14ac:dyDescent="0.25">
      <c r="A58" s="296" t="s">
        <v>450</v>
      </c>
      <c r="B58" s="296"/>
      <c r="C58" s="296"/>
      <c r="D58" s="296"/>
      <c r="E58" s="296"/>
      <c r="F58" s="296"/>
      <c r="G58" s="8">
        <v>50</v>
      </c>
      <c r="H58" s="72">
        <v>0</v>
      </c>
      <c r="I58" s="72">
        <v>0</v>
      </c>
      <c r="J58" s="72">
        <v>0</v>
      </c>
      <c r="K58" s="72">
        <v>0</v>
      </c>
      <c r="L58" s="72">
        <v>0</v>
      </c>
      <c r="M58" s="72">
        <v>0</v>
      </c>
      <c r="N58" s="72">
        <v>0</v>
      </c>
      <c r="O58" s="72">
        <v>0</v>
      </c>
      <c r="P58" s="72">
        <v>0</v>
      </c>
      <c r="Q58" s="72">
        <v>0</v>
      </c>
      <c r="R58" s="72">
        <v>0</v>
      </c>
      <c r="S58" s="72">
        <v>0</v>
      </c>
      <c r="T58" s="72">
        <v>0</v>
      </c>
      <c r="U58" s="72">
        <v>0</v>
      </c>
      <c r="V58" s="72">
        <v>0</v>
      </c>
      <c r="W58" s="73">
        <f t="shared" si="11"/>
        <v>0</v>
      </c>
      <c r="X58" s="72">
        <v>0</v>
      </c>
      <c r="Y58" s="73">
        <f t="shared" si="12"/>
        <v>0</v>
      </c>
    </row>
    <row r="59" spans="1:25" ht="24" customHeight="1" x14ac:dyDescent="0.25">
      <c r="A59" s="297" t="s">
        <v>461</v>
      </c>
      <c r="B59" s="297"/>
      <c r="C59" s="297"/>
      <c r="D59" s="297"/>
      <c r="E59" s="297"/>
      <c r="F59" s="297"/>
      <c r="G59" s="10">
        <v>51</v>
      </c>
      <c r="H59" s="75">
        <f t="shared" ref="H59:T59" si="13">SUM(H39:H58)</f>
        <v>209244420</v>
      </c>
      <c r="I59" s="75">
        <f t="shared" si="13"/>
        <v>-2131085</v>
      </c>
      <c r="J59" s="75">
        <f t="shared" si="13"/>
        <v>18548510</v>
      </c>
      <c r="K59" s="75">
        <f t="shared" si="13"/>
        <v>48811980</v>
      </c>
      <c r="L59" s="75">
        <f t="shared" si="13"/>
        <v>15684660</v>
      </c>
      <c r="M59" s="75">
        <f t="shared" si="13"/>
        <v>0</v>
      </c>
      <c r="N59" s="75">
        <f t="shared" si="13"/>
        <v>31713713</v>
      </c>
      <c r="O59" s="75">
        <f t="shared" si="13"/>
        <v>0</v>
      </c>
      <c r="P59" s="75">
        <f t="shared" si="13"/>
        <v>0</v>
      </c>
      <c r="Q59" s="75">
        <f t="shared" si="13"/>
        <v>0</v>
      </c>
      <c r="R59" s="75">
        <f t="shared" si="13"/>
        <v>0</v>
      </c>
      <c r="S59" s="75">
        <f t="shared" si="13"/>
        <v>0</v>
      </c>
      <c r="T59" s="75">
        <f t="shared" si="13"/>
        <v>0</v>
      </c>
      <c r="U59" s="75">
        <f>SUM(U39:U58)</f>
        <v>311276822</v>
      </c>
      <c r="V59" s="75">
        <f>SUM(V39:V58)</f>
        <v>116743741</v>
      </c>
      <c r="W59" s="75">
        <f>SUM(W39:W58)</f>
        <v>718523441</v>
      </c>
      <c r="X59" s="75">
        <f>SUM(X39:X58)</f>
        <v>0</v>
      </c>
      <c r="Y59" s="75">
        <f>SUM(Y39:Y58)</f>
        <v>718523441</v>
      </c>
    </row>
    <row r="60" spans="1:25" x14ac:dyDescent="0.25">
      <c r="A60" s="298" t="s">
        <v>385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294" t="s">
        <v>462</v>
      </c>
      <c r="B61" s="294"/>
      <c r="C61" s="294"/>
      <c r="D61" s="294"/>
      <c r="E61" s="294"/>
      <c r="F61" s="294"/>
      <c r="G61" s="9">
        <v>52</v>
      </c>
      <c r="H61" s="74">
        <f t="shared" ref="H61:T61" si="14">SUM(H41:H49)</f>
        <v>0</v>
      </c>
      <c r="I61" s="74">
        <f t="shared" si="14"/>
        <v>0</v>
      </c>
      <c r="J61" s="74">
        <f t="shared" si="14"/>
        <v>0</v>
      </c>
      <c r="K61" s="74">
        <f t="shared" si="14"/>
        <v>0</v>
      </c>
      <c r="L61" s="74">
        <f t="shared" si="14"/>
        <v>0</v>
      </c>
      <c r="M61" s="74">
        <f t="shared" si="14"/>
        <v>0</v>
      </c>
      <c r="N61" s="74">
        <f t="shared" si="14"/>
        <v>0</v>
      </c>
      <c r="O61" s="74">
        <f t="shared" si="14"/>
        <v>0</v>
      </c>
      <c r="P61" s="74">
        <f t="shared" si="14"/>
        <v>0</v>
      </c>
      <c r="Q61" s="74">
        <f t="shared" si="14"/>
        <v>0</v>
      </c>
      <c r="R61" s="74">
        <f t="shared" si="14"/>
        <v>0</v>
      </c>
      <c r="S61" s="74">
        <f t="shared" si="14"/>
        <v>0</v>
      </c>
      <c r="T61" s="74">
        <f t="shared" si="14"/>
        <v>0</v>
      </c>
      <c r="U61" s="74">
        <f>SUM(U41:U49)</f>
        <v>0</v>
      </c>
      <c r="V61" s="74">
        <f>SUM(V41:V49)</f>
        <v>0</v>
      </c>
      <c r="W61" s="74">
        <f>SUM(W41:W49)</f>
        <v>0</v>
      </c>
      <c r="X61" s="74">
        <f>SUM(X41:X49)</f>
        <v>0</v>
      </c>
      <c r="Y61" s="74">
        <f>SUM(Y41:Y49)</f>
        <v>0</v>
      </c>
    </row>
    <row r="62" spans="1:25" ht="27.75" customHeight="1" x14ac:dyDescent="0.25">
      <c r="A62" s="294" t="s">
        <v>463</v>
      </c>
      <c r="B62" s="294"/>
      <c r="C62" s="294"/>
      <c r="D62" s="294"/>
      <c r="E62" s="294"/>
      <c r="F62" s="294"/>
      <c r="G62" s="9">
        <v>53</v>
      </c>
      <c r="H62" s="74">
        <f t="shared" ref="H62:T62" si="15">H40+H61</f>
        <v>0</v>
      </c>
      <c r="I62" s="74">
        <f t="shared" si="15"/>
        <v>0</v>
      </c>
      <c r="J62" s="74">
        <f t="shared" si="15"/>
        <v>0</v>
      </c>
      <c r="K62" s="74">
        <f t="shared" si="15"/>
        <v>0</v>
      </c>
      <c r="L62" s="74">
        <f t="shared" si="15"/>
        <v>0</v>
      </c>
      <c r="M62" s="74">
        <f t="shared" si="15"/>
        <v>0</v>
      </c>
      <c r="N62" s="74">
        <f t="shared" si="15"/>
        <v>0</v>
      </c>
      <c r="O62" s="74">
        <f t="shared" si="15"/>
        <v>0</v>
      </c>
      <c r="P62" s="74">
        <f t="shared" si="15"/>
        <v>0</v>
      </c>
      <c r="Q62" s="74">
        <f t="shared" si="15"/>
        <v>0</v>
      </c>
      <c r="R62" s="74">
        <f t="shared" si="15"/>
        <v>0</v>
      </c>
      <c r="S62" s="74">
        <f t="shared" si="15"/>
        <v>0</v>
      </c>
      <c r="T62" s="74">
        <f t="shared" si="15"/>
        <v>0</v>
      </c>
      <c r="U62" s="74">
        <f>U40+U61</f>
        <v>0</v>
      </c>
      <c r="V62" s="74">
        <f>V40+V61</f>
        <v>116743741</v>
      </c>
      <c r="W62" s="74">
        <f>W40+W61</f>
        <v>116743741</v>
      </c>
      <c r="X62" s="74">
        <f>X40+X61</f>
        <v>0</v>
      </c>
      <c r="Y62" s="74">
        <f>Y40+Y61</f>
        <v>116743741</v>
      </c>
    </row>
    <row r="63" spans="1:25" ht="29.25" customHeight="1" x14ac:dyDescent="0.25">
      <c r="A63" s="295" t="s">
        <v>464</v>
      </c>
      <c r="B63" s="295"/>
      <c r="C63" s="295"/>
      <c r="D63" s="295"/>
      <c r="E63" s="295"/>
      <c r="F63" s="295"/>
      <c r="G63" s="10">
        <v>54</v>
      </c>
      <c r="H63" s="75">
        <f t="shared" ref="H63:T63" si="16">SUM(H50:H58)</f>
        <v>0</v>
      </c>
      <c r="I63" s="75">
        <f t="shared" si="16"/>
        <v>0</v>
      </c>
      <c r="J63" s="75">
        <f t="shared" si="16"/>
        <v>0</v>
      </c>
      <c r="K63" s="75">
        <f t="shared" si="16"/>
        <v>0</v>
      </c>
      <c r="L63" s="75">
        <f t="shared" si="16"/>
        <v>0</v>
      </c>
      <c r="M63" s="75">
        <f t="shared" si="16"/>
        <v>0</v>
      </c>
      <c r="N63" s="75">
        <f t="shared" si="16"/>
        <v>0</v>
      </c>
      <c r="O63" s="75">
        <f t="shared" si="16"/>
        <v>0</v>
      </c>
      <c r="P63" s="75">
        <f t="shared" si="16"/>
        <v>0</v>
      </c>
      <c r="Q63" s="75">
        <f t="shared" si="16"/>
        <v>0</v>
      </c>
      <c r="R63" s="75">
        <f t="shared" si="16"/>
        <v>0</v>
      </c>
      <c r="S63" s="75">
        <f t="shared" si="16"/>
        <v>0</v>
      </c>
      <c r="T63" s="75">
        <f t="shared" si="16"/>
        <v>0</v>
      </c>
      <c r="U63" s="75">
        <f>SUM(U50:U58)</f>
        <v>62360933</v>
      </c>
      <c r="V63" s="75">
        <f>SUM(V50:V58)</f>
        <v>-99509266</v>
      </c>
      <c r="W63" s="75">
        <f>SUM(W50:W58)</f>
        <v>-37148333</v>
      </c>
      <c r="X63" s="75">
        <f>SUM(X50:X58)</f>
        <v>0</v>
      </c>
      <c r="Y63" s="75">
        <f>SUM(Y50:Y58)</f>
        <v>-37148333</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115" zoomScaleNormal="115" workbookViewId="0">
      <selection activeCell="M3" sqref="M3"/>
    </sheetView>
  </sheetViews>
  <sheetFormatPr defaultRowHeight="12.5" x14ac:dyDescent="0.25"/>
  <cols>
    <col min="10" max="10" width="9" customWidth="1"/>
  </cols>
  <sheetData>
    <row r="1" spans="1:10" ht="120" customHeight="1" x14ac:dyDescent="0.25">
      <c r="A1" s="323" t="s">
        <v>522</v>
      </c>
      <c r="B1" s="324"/>
      <c r="C1" s="324"/>
      <c r="D1" s="324"/>
      <c r="E1" s="324"/>
      <c r="F1" s="324"/>
      <c r="G1" s="324"/>
      <c r="H1" s="324"/>
      <c r="I1" s="324"/>
      <c r="J1" s="324"/>
    </row>
    <row r="2" spans="1:10" ht="120" customHeight="1" x14ac:dyDescent="0.25">
      <c r="A2" s="324"/>
      <c r="B2" s="324"/>
      <c r="C2" s="324"/>
      <c r="D2" s="324"/>
      <c r="E2" s="324"/>
      <c r="F2" s="324"/>
      <c r="G2" s="324"/>
      <c r="H2" s="324"/>
      <c r="I2" s="324"/>
      <c r="J2" s="324"/>
    </row>
    <row r="3" spans="1:10" ht="120" customHeight="1" x14ac:dyDescent="0.25">
      <c r="A3" s="324"/>
      <c r="B3" s="324"/>
      <c r="C3" s="324"/>
      <c r="D3" s="324"/>
      <c r="E3" s="324"/>
      <c r="F3" s="324"/>
      <c r="G3" s="324"/>
      <c r="H3" s="324"/>
      <c r="I3" s="324"/>
      <c r="J3" s="324"/>
    </row>
    <row r="4" spans="1:10" ht="120" customHeight="1" x14ac:dyDescent="0.25">
      <c r="A4" s="324"/>
      <c r="B4" s="324"/>
      <c r="C4" s="324"/>
      <c r="D4" s="324"/>
      <c r="E4" s="324"/>
      <c r="F4" s="324"/>
      <c r="G4" s="324"/>
      <c r="H4" s="324"/>
      <c r="I4" s="324"/>
      <c r="J4" s="324"/>
    </row>
    <row r="5" spans="1:10" ht="120" customHeight="1" x14ac:dyDescent="0.25">
      <c r="A5" s="324"/>
      <c r="B5" s="324"/>
      <c r="C5" s="324"/>
      <c r="D5" s="324"/>
      <c r="E5" s="324"/>
      <c r="F5" s="324"/>
      <c r="G5" s="324"/>
      <c r="H5" s="324"/>
      <c r="I5" s="324"/>
      <c r="J5" s="324"/>
    </row>
    <row r="6" spans="1:10" ht="120" customHeight="1" x14ac:dyDescent="0.25">
      <c r="A6" s="324"/>
      <c r="B6" s="324"/>
      <c r="C6" s="324"/>
      <c r="D6" s="324"/>
      <c r="E6" s="324"/>
      <c r="F6" s="324"/>
      <c r="G6" s="324"/>
      <c r="H6" s="324"/>
      <c r="I6" s="324"/>
      <c r="J6" s="324"/>
    </row>
    <row r="7" spans="1:10" ht="120" customHeight="1" x14ac:dyDescent="0.25">
      <c r="A7" s="324"/>
      <c r="B7" s="324"/>
      <c r="C7" s="324"/>
      <c r="D7" s="324"/>
      <c r="E7" s="324"/>
      <c r="F7" s="324"/>
      <c r="G7" s="324"/>
      <c r="H7" s="324"/>
      <c r="I7" s="324"/>
      <c r="J7" s="324"/>
    </row>
    <row r="8" spans="1:10" ht="120" customHeight="1" x14ac:dyDescent="0.25">
      <c r="A8" s="324"/>
      <c r="B8" s="324"/>
      <c r="C8" s="324"/>
      <c r="D8" s="324"/>
      <c r="E8" s="324"/>
      <c r="F8" s="324"/>
      <c r="G8" s="324"/>
      <c r="H8" s="324"/>
      <c r="I8" s="324"/>
      <c r="J8" s="324"/>
    </row>
    <row r="9" spans="1:10" ht="120" customHeight="1" x14ac:dyDescent="0.25">
      <c r="A9" s="324"/>
      <c r="B9" s="324"/>
      <c r="C9" s="324"/>
      <c r="D9" s="324"/>
      <c r="E9" s="324"/>
      <c r="F9" s="324"/>
      <c r="G9" s="324"/>
      <c r="H9" s="324"/>
      <c r="I9" s="324"/>
      <c r="J9" s="324"/>
    </row>
    <row r="10" spans="1:10" ht="120" customHeight="1" x14ac:dyDescent="0.25">
      <c r="A10" s="324"/>
      <c r="B10" s="324"/>
      <c r="C10" s="324"/>
      <c r="D10" s="324"/>
      <c r="E10" s="324"/>
      <c r="F10" s="324"/>
      <c r="G10" s="324"/>
      <c r="H10" s="324"/>
      <c r="I10" s="324"/>
      <c r="J10" s="324"/>
    </row>
    <row r="11" spans="1:10" ht="120" customHeight="1" x14ac:dyDescent="0.25">
      <c r="A11" s="324"/>
      <c r="B11" s="324"/>
      <c r="C11" s="324"/>
      <c r="D11" s="324"/>
      <c r="E11" s="324"/>
      <c r="F11" s="324"/>
      <c r="G11" s="324"/>
      <c r="H11" s="324"/>
      <c r="I11" s="324"/>
      <c r="J11" s="324"/>
    </row>
    <row r="12" spans="1:10" ht="120" customHeight="1" x14ac:dyDescent="0.25">
      <c r="A12" s="324"/>
      <c r="B12" s="324"/>
      <c r="C12" s="324"/>
      <c r="D12" s="324"/>
      <c r="E12" s="324"/>
      <c r="F12" s="324"/>
      <c r="G12" s="324"/>
      <c r="H12" s="324"/>
      <c r="I12" s="324"/>
      <c r="J12" s="324"/>
    </row>
    <row r="13" spans="1:10" ht="120" customHeight="1" x14ac:dyDescent="0.25">
      <c r="A13" s="324"/>
      <c r="B13" s="324"/>
      <c r="C13" s="324"/>
      <c r="D13" s="324"/>
      <c r="E13" s="324"/>
      <c r="F13" s="324"/>
      <c r="G13" s="324"/>
      <c r="H13" s="324"/>
      <c r="I13" s="324"/>
      <c r="J13" s="324"/>
    </row>
    <row r="14" spans="1:10" ht="120" customHeight="1" x14ac:dyDescent="0.25">
      <c r="A14" s="324"/>
      <c r="B14" s="324"/>
      <c r="C14" s="324"/>
      <c r="D14" s="324"/>
      <c r="E14" s="324"/>
      <c r="F14" s="324"/>
      <c r="G14" s="324"/>
      <c r="H14" s="324"/>
      <c r="I14" s="324"/>
      <c r="J14" s="324"/>
    </row>
    <row r="15" spans="1:10" ht="120" customHeight="1" x14ac:dyDescent="0.25">
      <c r="A15" s="324"/>
      <c r="B15" s="324"/>
      <c r="C15" s="324"/>
      <c r="D15" s="324"/>
      <c r="E15" s="324"/>
      <c r="F15" s="324"/>
      <c r="G15" s="324"/>
      <c r="H15" s="324"/>
      <c r="I15" s="324"/>
      <c r="J15" s="324"/>
    </row>
    <row r="16" spans="1:10" ht="120" customHeight="1" x14ac:dyDescent="0.25">
      <c r="A16" s="324"/>
      <c r="B16" s="324"/>
      <c r="C16" s="324"/>
      <c r="D16" s="324"/>
      <c r="E16" s="324"/>
      <c r="F16" s="324"/>
      <c r="G16" s="324"/>
      <c r="H16" s="324"/>
      <c r="I16" s="324"/>
      <c r="J16" s="324"/>
    </row>
    <row r="17" spans="1:10" ht="120" customHeight="1" x14ac:dyDescent="0.25">
      <c r="A17" s="324"/>
      <c r="B17" s="324"/>
      <c r="C17" s="324"/>
      <c r="D17" s="324"/>
      <c r="E17" s="324"/>
      <c r="F17" s="324"/>
      <c r="G17" s="324"/>
      <c r="H17" s="324"/>
      <c r="I17" s="324"/>
      <c r="J17" s="324"/>
    </row>
    <row r="18" spans="1:10" ht="120" customHeight="1" x14ac:dyDescent="0.25">
      <c r="A18" s="324"/>
      <c r="B18" s="324"/>
      <c r="C18" s="324"/>
      <c r="D18" s="324"/>
      <c r="E18" s="324"/>
      <c r="F18" s="324"/>
      <c r="G18" s="324"/>
      <c r="H18" s="324"/>
      <c r="I18" s="324"/>
      <c r="J18" s="324"/>
    </row>
    <row r="19" spans="1:10" ht="12.75" customHeight="1" x14ac:dyDescent="0.25">
      <c r="A19" s="324"/>
      <c r="B19" s="324"/>
      <c r="C19" s="324"/>
      <c r="D19" s="324"/>
      <c r="E19" s="324"/>
      <c r="F19" s="324"/>
      <c r="G19" s="324"/>
      <c r="H19" s="324"/>
      <c r="I19" s="324"/>
      <c r="J19" s="324"/>
    </row>
    <row r="20" spans="1:10" ht="12.75" customHeight="1" x14ac:dyDescent="0.25">
      <c r="A20" s="324"/>
      <c r="B20" s="324"/>
      <c r="C20" s="324"/>
      <c r="D20" s="324"/>
      <c r="E20" s="324"/>
      <c r="F20" s="324"/>
      <c r="G20" s="324"/>
      <c r="H20" s="324"/>
      <c r="I20" s="324"/>
      <c r="J20" s="324"/>
    </row>
    <row r="21" spans="1:10" ht="12.75" customHeight="1" x14ac:dyDescent="0.25">
      <c r="A21" s="324"/>
      <c r="B21" s="324"/>
      <c r="C21" s="324"/>
      <c r="D21" s="324"/>
      <c r="E21" s="324"/>
      <c r="F21" s="324"/>
      <c r="G21" s="324"/>
      <c r="H21" s="324"/>
      <c r="I21" s="324"/>
      <c r="J21" s="324"/>
    </row>
    <row r="22" spans="1:10" ht="12.75" customHeight="1" x14ac:dyDescent="0.25">
      <c r="A22" s="324"/>
      <c r="B22" s="324"/>
      <c r="C22" s="324"/>
      <c r="D22" s="324"/>
      <c r="E22" s="324"/>
      <c r="F22" s="324"/>
      <c r="G22" s="324"/>
      <c r="H22" s="324"/>
      <c r="I22" s="324"/>
      <c r="J22" s="324"/>
    </row>
    <row r="23" spans="1:10" ht="12.75" customHeight="1" x14ac:dyDescent="0.25">
      <c r="A23" s="324"/>
      <c r="B23" s="324"/>
      <c r="C23" s="324"/>
      <c r="D23" s="324"/>
      <c r="E23" s="324"/>
      <c r="F23" s="324"/>
      <c r="G23" s="324"/>
      <c r="H23" s="324"/>
      <c r="I23" s="324"/>
      <c r="J23" s="324"/>
    </row>
    <row r="24" spans="1:10" ht="12.75" customHeight="1" x14ac:dyDescent="0.25">
      <c r="A24" s="324"/>
      <c r="B24" s="324"/>
      <c r="C24" s="324"/>
      <c r="D24" s="324"/>
      <c r="E24" s="324"/>
      <c r="F24" s="324"/>
      <c r="G24" s="324"/>
      <c r="H24" s="324"/>
      <c r="I24" s="324"/>
      <c r="J24" s="324"/>
    </row>
    <row r="25" spans="1:10" ht="12.75" customHeight="1" x14ac:dyDescent="0.25">
      <c r="A25" s="324"/>
      <c r="B25" s="324"/>
      <c r="C25" s="324"/>
      <c r="D25" s="324"/>
      <c r="E25" s="324"/>
      <c r="F25" s="324"/>
      <c r="G25" s="324"/>
      <c r="H25" s="324"/>
      <c r="I25" s="324"/>
      <c r="J25" s="324"/>
    </row>
    <row r="26" spans="1:10" ht="12.75" customHeight="1" x14ac:dyDescent="0.25">
      <c r="A26" s="324"/>
      <c r="B26" s="324"/>
      <c r="C26" s="324"/>
      <c r="D26" s="324"/>
      <c r="E26" s="324"/>
      <c r="F26" s="324"/>
      <c r="G26" s="324"/>
      <c r="H26" s="324"/>
      <c r="I26" s="324"/>
      <c r="J26" s="324"/>
    </row>
    <row r="27" spans="1:10" ht="12.75" customHeight="1" x14ac:dyDescent="0.25">
      <c r="A27" s="324"/>
      <c r="B27" s="324"/>
      <c r="C27" s="324"/>
      <c r="D27" s="324"/>
      <c r="E27" s="324"/>
      <c r="F27" s="324"/>
      <c r="G27" s="324"/>
      <c r="H27" s="324"/>
      <c r="I27" s="324"/>
      <c r="J27" s="324"/>
    </row>
    <row r="28" spans="1:10" ht="12.75" customHeight="1" x14ac:dyDescent="0.25">
      <c r="A28" s="324"/>
      <c r="B28" s="324"/>
      <c r="C28" s="324"/>
      <c r="D28" s="324"/>
      <c r="E28" s="324"/>
      <c r="F28" s="324"/>
      <c r="G28" s="324"/>
      <c r="H28" s="324"/>
      <c r="I28" s="324"/>
      <c r="J28" s="324"/>
    </row>
    <row r="29" spans="1:10" ht="12.75" customHeight="1" x14ac:dyDescent="0.25">
      <c r="A29" s="324"/>
      <c r="B29" s="324"/>
      <c r="C29" s="324"/>
      <c r="D29" s="324"/>
      <c r="E29" s="324"/>
      <c r="F29" s="324"/>
      <c r="G29" s="324"/>
      <c r="H29" s="324"/>
      <c r="I29" s="324"/>
      <c r="J29" s="324"/>
    </row>
    <row r="30" spans="1:10" ht="12.75" customHeight="1" x14ac:dyDescent="0.25">
      <c r="A30" s="324"/>
      <c r="B30" s="324"/>
      <c r="C30" s="324"/>
      <c r="D30" s="324"/>
      <c r="E30" s="324"/>
      <c r="F30" s="324"/>
      <c r="G30" s="324"/>
      <c r="H30" s="324"/>
      <c r="I30" s="324"/>
      <c r="J30" s="324"/>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Mužek</cp:lastModifiedBy>
  <cp:lastPrinted>2023-03-22T15:05:00Z</cp:lastPrinted>
  <dcterms:created xsi:type="dcterms:W3CDTF">2008-10-17T11:51:54Z</dcterms:created>
  <dcterms:modified xsi:type="dcterms:W3CDTF">2023-03-23T09:36:11Z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