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Leasing/GLAVNA KNJIGA/HANFA/TFI/2025/4Q 2025/BURZA/MEDIKA/HRV/"/>
    </mc:Choice>
  </mc:AlternateContent>
  <xr:revisionPtr revIDLastSave="150" documentId="13_ncr:1_{4B6C830E-C2E5-4BCB-AB2E-1C543D692EDC}" xr6:coauthVersionLast="47" xr6:coauthVersionMax="47" xr10:uidLastSave="{7FCFB2D4-2773-40B1-8D8A-4E70F57D9FE1}"/>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H57" i="20"/>
  <c r="H59" i="20" s="1"/>
  <c r="I24" i="20"/>
  <c r="I27" i="20" s="1"/>
  <c r="I55" i="20"/>
  <c r="H72" i="18"/>
  <c r="I44" i="18"/>
  <c r="I133" i="18"/>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<sst xmlns="http://schemas.openxmlformats.org/spreadsheetml/2006/main" count="534" uniqueCount="467">
  <si>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</si>
  <si>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</si>
  <si>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</si>
  <si>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</si>
  <si>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</si>
  <si>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</si>
  <si>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</si>
  <si>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</si>
  <si>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</si>
  <si>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</si>
  <si>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</si>
  <si>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</si>
  <si>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</si>
  <si>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</si>
  <si>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</si>
  <si>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</si>
  <si>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</si>
  <si>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</si>
  <si>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</si>
  <si>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</si>
  <si>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</si>
  <si>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</si>
  <si>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</si>
  <si>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</si>
  <si>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</si>
  <si>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</si>
  <si>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</si>
  <si>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</si>
  <si>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</si>
  <si>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</si>
  <si>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</si>
  <si>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</si>
  <si>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</si>
  <si>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</si>
  <si>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</si>
  <si>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</si>
  <si>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</si>
  <si>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</si>
  <si>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</si>
  <si>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</si>
  <si>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</si>
  <si>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</si>
  <si>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</si>
  <si>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</si>
  <si>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</si>
  <si>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</si>
  <si>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</si>
  <si>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</si>
  <si>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</si>
  <si>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</si>
  <si>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</si>
  <si>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</si>
  <si>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</si>
  <si>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</si>
  <si>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</si>
  <si>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</si>
  <si>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</si>
  <si>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</si>
  <si>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</si>
  <si>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</si>
  <si>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</si>
  <si>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</si>
  <si>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</si>
  <si>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</si>
  <si>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</si>
  <si>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</si>
  <si>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</si>
  <si>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</si>
  <si>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</si>
  <si>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</si>
  <si>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</si>
  <si>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</si>
  <si>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</si>
  <si>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</si>
  <si>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</si>
  <si>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</si>
  <si>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</si>
  <si>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</si>
  <si>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</si>
  <si>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</si>
  <si>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</si>
  <si>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</si>
  <si>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</si>
  <si>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</si>
  <si>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</si>
  <si>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</si>
  <si>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</si>
  <si>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</si>
  <si>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</si>
  <si>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</si>
  <si>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</si>
  <si>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</si>
  <si>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</si>
  <si>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</si>
  <si>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</si>
  <si>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</si>
  <si>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</si>
  <si>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</si>
  <si>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</si>
  <si>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</si>
  <si>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</si>
  <si>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</si>
  <si>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</si>
  <si>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</si>
  <si>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</si>
  <si>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</si>
  <si>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</si>
  <si>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</si>
  <si>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</si>
  <si>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</si>
  <si>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</si>
  <si>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</si>
  <si>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</si>
  <si>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</si>
  <si>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</si>
  <si>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</si>
  <si>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</si>
  <si>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</si>
  <si>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</si>
  <si>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</si>
  <si>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</si>
  <si>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</si>
  <si>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</si>
  <si>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</si>
  <si>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</si>
  <si>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</si>
  <si>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</si>
  <si>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</si>
  <si>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</si>
  <si>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</si>
  <si>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</si>
  <si>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</si>
  <si>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</si>
  <si>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</si>
  <si>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</si>
  <si>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</si>
  <si>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</si>
  <si>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</si>
  <si>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</si>
  <si>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</si>
  <si>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</si>
  <si>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</si>
  <si>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</si>
  <si>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</si>
  <si>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</si>
  <si>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</si>
  <si>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</si>
  <si>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</si>
  <si>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</si>
  <si>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</si>
  <si>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</si>
  <si>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</si>
  <si>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</si>
  <si>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</si>
  <si>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</si>
  <si>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</si>
  <si>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</si>
  <si>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</si>
  <si>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</si>
  <si>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</si>
  <si>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</si>
  <si>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</si>
  <si>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</si>
  <si>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</si>
  <si>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</si>
  <si>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</si>
  <si>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</si>
  <si>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</si>
  <si>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</si>
  <si>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</si>
  <si>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</si>
  <si>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</si>
  <si>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</si>
  <si>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</si>
  <si>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</si>
  <si>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</si>
  <si>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</si>
  <si>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</si>
  <si>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</si>
  <si>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</si>
  <si>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</si>
  <si>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</si>
  <si>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</si>
  <si>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</si>
  <si>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</si>
  <si>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</si>
  <si>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</si>
  <si>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</si>
  <si>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</si>
  <si>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</si>
  <si>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</si>
  <si>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</si>
  <si>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</si>
  <si>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</si>
  <si>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</si>
  <si>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</si>
  <si>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</si>
  <si>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</si>
  <si>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</si>
  <si>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</si>
  <si>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</si>
  <si>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</si>
  <si>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</si>
  <si>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</si>
  <si>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</si>
  <si>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</si>
  <si>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</si>
  <si>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</si>
  <si>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</si>
  <si>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</si>
  <si>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</si>
  <si>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</si>
  <si>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</si>
  <si>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</si>
  <si>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</si>
  <si>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</si>
  <si>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</si>
  <si>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</si>
  <si>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</si>
  <si>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</si>
  <si>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</si>
  <si>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</si>
  <si>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</si>
  <si>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</si>
  <si>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</si>
  <si>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</si>
  <si>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</si>
  <si>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</si>
  <si>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</si>
  <si>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</si>
  <si>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</si>
  <si>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</si>
  <si>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</si>
  <si>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</si>
  <si>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</si>
  <si>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</si>
  <si>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</si>
  <si>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</si>
  <si>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</si>
  <si>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</si>
  <si>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</si>
  <si>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</si>
  <si>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</si>
  <si>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</si>
  <si>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</si>
  <si>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</si>
  <si>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</si>
  <si>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</si>
  <si>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</si>
  <si>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</si>
  <si>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</si>
  <si>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</si>
  <si>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</si>
  <si>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</si>
  <si>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</si>
  <si>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</si>
  <si>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</si>
  <si>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</si>
  <si>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</si>
  <si>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</si>
  <si>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</si>
  <si>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</si>
  <si>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</si>
  <si>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</si>
  <si>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</si>
  <si>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</si>
  <si>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</si>
  <si>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</si>
  <si>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</si>
  <si>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</si>
  <si>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</si>
  <si>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</si>
  <si>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</si>
  <si>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</si>
  <si>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</si>
  <si>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</si>
  <si>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</si>
  <si>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</si>
  <si>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</si>
  <si>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</si>
  <si>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</si>
  <si>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</si>
  <si>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</si>
  <si>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</si>
  <si>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</si>
  <si>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</si>
  <si>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</si>
  <si>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</si>
  <si>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</si>
  <si>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</si>
  <si>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</si>
  <si>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</si>
  <si>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</si>
  <si>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</si>
  <si>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</si>
  <si>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</si>
  <si>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</si>
  <si>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</si>
  <si>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</si>
  <si>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</si>
  <si>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</si>
  <si>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</si>
  <si>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</si>
  <si>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</si>
  <si>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</si>
  <si>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</si>
  <si>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</si>
  <si>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</si>
  <si>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</si>
  <si>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</si>
  <si>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</si>
  <si>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</si>
  <si>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</si>
  <si>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</si>
  <si>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</si>
  <si>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</si>
  <si>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</si>
  <si>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</si>
  <si>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</si>
  <si>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</si>
  <si>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</si>
  <si>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</si>
  <si>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</si>
  <si>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</si>
  <si>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</si>
  <si>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</si>
  <si>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</si>
  <si>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</si>
  <si>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</si>
  <si>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</si>
  <si>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</si>
  <si>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</si>
  <si>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</si>
  <si>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</si>
  <si>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</si>
  <si>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</si>
  <si>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</si>
  <si>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</si>
  <si>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</si>
  <si>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</si>
  <si>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</si>
  <si>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</si>
  <si>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</si>
  <si>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</si>
  <si>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</si>
  <si>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</si>
  <si>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</si>
  <si>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</si>
  <si>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</si>
  <si>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</si>
  <si>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</si>
  <si>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</si>
  <si>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</si>
  <si>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</si>
  <si>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</si>
  <si>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</si>
  <si>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</si>
  <si>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</si>
  <si>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</si>
  <si>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</si>
  <si>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</si>
  <si>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</si>
  <si>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</si>
  <si>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</si>
  <si>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</si>
  <si>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</si>
  <si>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</si>
  <si>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</si>
  <si>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</si>
  <si>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</si>
  <si>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</si>
  <si>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</si>
  <si>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</si>
  <si>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</si>
  <si>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</si>
  <si>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</si>
  <si>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</si>
  <si>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</si>
  <si>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</si>
  <si>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</si>
  <si>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</si>
  <si>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</si>
  <si>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</si>
  <si>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</si>
  <si>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</si>
  <si>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</si>
  <si>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</si>
  <si>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</si>
  <si>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</si>
  <si>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</si>
  <si>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</si>
  <si>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</si>
  <si>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</si>
  <si>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</si>
  <si>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</si>
  <si>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</si>
  <si>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</si>
  <si>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</si>
  <si>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</si>
  <si>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</si>
  <si>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</si>
  <si>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</si>
  <si>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</si>
  <si>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</si>
  <si>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</si>
  <si>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</si>
  <si>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</si>
  <si>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</si>
  <si>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</si>
  <si>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</si>
  <si>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</si>
  <si>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</si>
  <si>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</si>
  <si>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</si>
  <si>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</si>
  <si>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</si>
  <si>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</si>
  <si>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</si>
  <si>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</si>
  <si>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</si>
  <si>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</si>
  <si>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</si>
  <si>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</si>
  <si>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</si>
  <si>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</si>
  <si>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</si>
  <si>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</si>
  <si>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</si>
  <si>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</si>
  <si>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</si>
  <si>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</si>
  <si>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</si>
  <si>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</si>
  <si>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</si>
  <si>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</si>
  <si>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</si>
  <si>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</si>
  <si>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</si>
  <si>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</si>
  <si>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</si>
  <si>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</si>
  <si>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</si>
  <si>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</si>
  <si>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</si>
  <si>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</si>
  <si>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</si>
  <si>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</si>
  <si>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</si>
  <si>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</si>
  <si>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</si>
  <si>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</si>
  <si>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</si>
  <si>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</si>
  <si>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74780000O0R8ZVGJJO27</t>
  </si>
  <si>
    <t>1339</t>
  </si>
  <si>
    <t>MEDIKA d.d.</t>
  </si>
  <si>
    <t>ZAGREB</t>
  </si>
  <si>
    <t>CAPRAŠKA 1</t>
  </si>
  <si>
    <t>medika.uprava@medika.hr</t>
  </si>
  <si>
    <t>www.medika.hr</t>
  </si>
  <si>
    <t>INES BOSNAR ŠMITUC</t>
  </si>
  <si>
    <t>01/2412 551</t>
  </si>
  <si>
    <t>Obveznik: Medika d.d.</t>
  </si>
  <si>
    <t>stanje na dan 31.12.2025.</t>
  </si>
  <si>
    <t>u razdoblju 01.01.2025 do 31.12.2025.</t>
  </si>
  <si>
    <t>u razdoblju 01.01.2025 do 31.12.2025</t>
  </si>
  <si>
    <t xml:space="preserve">"BILJEŠKE UZ FINANCIJSKE IZVJEŠTAJE - TFI
(sastavljaju se za tromjesečna izvještajna razdoblja)
Naziv izdavatelja:  MEDIKA d.d.
OIB:   94818858923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31.12.2025. godine u odnosu na početak godine Medika d.d. je povećala kreditnu zaduženost za 7,0 milijuna eura.
Ovi financijski izvještaji su privremeni te kao takvi nisu odobreni od strane Nadzornog odbora. Nadalje, financijski izvještaji su nerevidirani i investitorima ne bi trebali služiti kao temelj za investicijske odluke, već mogu eventualno poslužiti samo kao okvirna informacija do objave konačnih rezultata s obzirom da su moguća odstupanja između privremenih i konačnih rezultata.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2024. godinu dostupni su na internetskim stranicama Medika d.d. www.medika.hr, na internetskim stranicama Zagrebačke burze d.d. i dostavljeni su Službenom registru propisanih informacija pri Hrvatskoj agenciji za nadzor financijskih usluga.
Revidirani godišnji financijski izvještaji za 2025. godinu biti će dostupni na internetskim stranicama Medika d.d. www.medika.hr, na internetskim stranicama Zagrebačke burze d.d. i dostavljeni Službenom registru propisanih informacija pri Hrvatskoj agenciji za nadzor financijskih usluga do 31. ožujka 2026. godine.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14,5 milijuna eura te je veća za 62,09% u odnosu na početak godine na što je utjecao novi prostor u najmu. Dugotrajna materijalna imovina iznosi 32,7 milijuna eura te je veća za 2,9 milijuna eura, odnosno 9,61% u odnosu na početak godine, uslijed ostvarenih investicija.
Ukupna kratkotrajna i dugotrajna potraživanja prema kupcima, društava povezanih sudjelujućim interesom i poduzetnika unutar grupe  iznose 345,1 milijuna eura te su se povećale u odnosu na početak godine za 54,8 milijuna eura, odnosno 18,89%.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je u izvještajnom razdoblju 01.01.-31.12.2025. godine ostvarila neto prihode od prodaje u iznosu od 922 milijuna eura te su veći u odnosu na isto razdoblje prethodne godine za 15,21% (u razdoblju 01.01.-31.12.2024. iznosi 800,3 milijuna eura).
5. iznose koje poduzetnik duguje i koji dospijevaju nakon više od pet godina, kao i ukupna dugovanja poduzetnika pokrivena vrijednim osiguranjem koje je dao poduzetnik, uz naznaku vrste i oblika osiguranja.
Medika d.d. na dan 31.12.2025. ima obveze koje dospijevaju nakon više od 5 godina i u cijelosti se odnose na obveze po operativnom najmu u iznosu od 2,97 milijuna eura.
Kao sredstvo osiguranja kredita založena je dugotrajna materijalna imovina čija neto knjigovodstvena vrijednost na dan 31.12.2025. godine iznosi 13,6 milijuna eura.
6. prosječan broj zaposlenih tijekom tekućeg razdoblja.
Prosječan broj zaposlenih tijekom tekućeg razdoblja 01.01.-31.12.2025. iznosi 598 zaposlenika (tijekom razdoblja 01.01.-31.12.2024. prosječan broj zaposlenih iznosio je 585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31.12.2025. godine iznosi 161,6 tisuća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10. broj i nominalnu vrijednost, ili ako ne postoji nominalna vrijednost, knjigovodstvenu vrijednost dionica ili udjela upisanih tijekom poslovne godine u okviru odobrenog kapitala.
Tijekom poslovne godine nema upisanih novih dionica.
Temeljni kapital na dan 31.12.2025.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31.12.2025.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</si>
</sst>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3" fillId="0" borderId="0"/>
    <xf numFmtId="0" fontId="2" fillId="0" borderId="0"/>
    <xf numFmtId="0" fontId="1" fillId="0" borderId="0"/>
  </cellStyleXfs>
  <cellXfs count="296">
    <xf numFmtId="0" fontId="0" fillId="0" borderId="0" xfId="0"/>
    <xf numFmtId="0" fontId="14" fillId="0" borderId="0" xfId="3"/>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49" fontId="12" fillId="3" borderId="11" xfId="0" applyNumberFormat="1" applyFont="1" applyFill="1" applyBorder="1" applyAlignment="1">
      <alignment horizontal="center" vertical="center"/>
    </xf>
    <xf numFmtId="165" fontId="21" fillId="0" borderId="30" xfId="0" applyNumberFormat="1" applyFont="1" applyBorder="1" applyAlignment="1">
      <alignment horizontal="center" vertical="center"/>
    </xf>
    <xf numFmtId="165" fontId="21" fillId="9" borderId="30" xfId="0" applyNumberFormat="1" applyFont="1" applyFill="1" applyBorder="1" applyAlignment="1">
      <alignment horizontal="center" vertical="center"/>
    </xf>
    <xf numFmtId="165" fontId="21" fillId="9" borderId="31" xfId="0" applyNumberFormat="1" applyFont="1" applyFill="1" applyBorder="1" applyAlignment="1">
      <alignment horizontal="center" vertical="center"/>
    </xf>
    <xf numFmtId="14" fontId="9" fillId="2" borderId="0" xfId="1" applyNumberFormat="1" applyFont="1" applyFill="1" applyAlignment="1" applyProtection="1">
      <alignment horizontal="center" vertical="center"/>
      <protection locked="0"/>
    </xf>
    <xf numFmtId="3" fontId="21" fillId="3" borderId="33" xfId="0" applyNumberFormat="1" applyFont="1" applyFill="1" applyBorder="1" applyAlignment="1">
      <alignment horizontal="center" vertical="center" wrapText="1"/>
    </xf>
    <xf numFmtId="164" fontId="7" fillId="0" borderId="33" xfId="0" applyNumberFormat="1" applyFont="1" applyBorder="1" applyAlignment="1">
      <alignment horizontal="center" vertical="center"/>
    </xf>
    <xf numFmtId="164" fontId="7" fillId="9" borderId="33" xfId="0" applyNumberFormat="1" applyFont="1" applyFill="1" applyBorder="1" applyAlignment="1">
      <alignment horizontal="center" vertical="center"/>
    </xf>
    <xf numFmtId="0" fontId="14" fillId="0" borderId="0" xfId="3" applyAlignment="1">
      <alignment wrapText="1"/>
    </xf>
    <xf numFmtId="0" fontId="7" fillId="3" borderId="16" xfId="3" applyFont="1" applyFill="1" applyBorder="1" applyAlignment="1">
      <alignment horizontal="center" vertical="center" wrapText="1"/>
    </xf>
    <xf numFmtId="0" fontId="21" fillId="3" borderId="15" xfId="3" applyFont="1" applyFill="1" applyBorder="1" applyAlignment="1">
      <alignment horizontal="center" vertical="center"/>
    </xf>
    <xf numFmtId="164" fontId="7" fillId="0" borderId="22" xfId="0" applyNumberFormat="1" applyFont="1" applyBorder="1" applyAlignment="1">
      <alignment horizontal="center" vertical="center"/>
    </xf>
    <xf numFmtId="164" fontId="7" fillId="0" borderId="13" xfId="0" applyNumberFormat="1" applyFont="1" applyBorder="1" applyAlignment="1">
      <alignment horizontal="center" vertical="center"/>
    </xf>
    <xf numFmtId="3" fontId="8" fillId="0" borderId="33" xfId="0" applyNumberFormat="1" applyFont="1" applyBorder="1" applyAlignment="1" applyProtection="1">
      <alignment horizontal="right" vertical="center" shrinkToFit="1"/>
      <protection locked="0"/>
    </xf>
    <xf numFmtId="3" fontId="14" fillId="0" borderId="0" xfId="3" applyNumberFormat="1"/>
    <xf numFmtId="3" fontId="21" fillId="3" borderId="16" xfId="3" applyNumberFormat="1" applyFont="1" applyFill="1" applyBorder="1" applyAlignment="1">
      <alignment horizontal="center" vertical="center" wrapText="1"/>
    </xf>
    <xf numFmtId="3" fontId="21" fillId="3" borderId="15" xfId="3" applyNumberFormat="1" applyFont="1" applyFill="1" applyBorder="1" applyAlignment="1">
      <alignment horizontal="center" vertical="center" wrapText="1"/>
    </xf>
    <xf numFmtId="3" fontId="14" fillId="0" borderId="0" xfId="3" applyNumberFormat="1" applyAlignment="1">
      <alignment wrapText="1"/>
    </xf>
    <xf numFmtId="3" fontId="8" fillId="0" borderId="22" xfId="0" applyNumberFormat="1" applyFont="1" applyBorder="1" applyAlignment="1" applyProtection="1">
      <alignment vertical="center"/>
      <protection locked="0"/>
    </xf>
    <xf numFmtId="3" fontId="8" fillId="0" borderId="13" xfId="0" applyNumberFormat="1" applyFont="1" applyBorder="1" applyAlignment="1" applyProtection="1">
      <alignment vertical="center"/>
      <protection locked="0"/>
    </xf>
    <xf numFmtId="3" fontId="20" fillId="10" borderId="14" xfId="0" applyNumberFormat="1" applyFont="1" applyFill="1" applyBorder="1" applyAlignment="1">
      <alignment vertical="center"/>
    </xf>
    <xf numFmtId="3" fontId="14" fillId="0" borderId="0" xfId="1" applyNumberFormat="1" applyFont="1" applyAlignment="1">
      <alignment wrapText="1"/>
    </xf>
    <xf numFmtId="3" fontId="14" fillId="0" borderId="0" xfId="3" applyNumberFormat="1" applyAlignment="1">
      <alignment horizontal="center" vertical="center" wrapText="1"/>
    </xf>
    <xf numFmtId="3" fontId="5" fillId="0" borderId="0" xfId="3" applyNumberFormat="1" applyFont="1"/>
    <xf numFmtId="3" fontId="12" fillId="3" borderId="27"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xf>
    <xf numFmtId="3" fontId="12" fillId="3" borderId="12" xfId="0" applyNumberFormat="1" applyFont="1" applyFill="1" applyBorder="1" applyAlignment="1">
      <alignment horizontal="center" vertical="center"/>
    </xf>
    <xf numFmtId="3" fontId="6" fillId="0" borderId="30" xfId="0" applyNumberFormat="1" applyFont="1" applyBorder="1" applyAlignment="1" applyProtection="1">
      <alignment vertical="center" shrinkToFit="1"/>
      <protection locked="0"/>
    </xf>
    <xf numFmtId="3" fontId="26" fillId="9" borderId="30" xfId="0" applyNumberFormat="1" applyFont="1" applyFill="1" applyBorder="1" applyAlignment="1">
      <alignment vertical="center" shrinkToFit="1"/>
    </xf>
    <xf numFmtId="3" fontId="6" fillId="8" borderId="30" xfId="0" applyNumberFormat="1" applyFont="1" applyFill="1" applyBorder="1" applyAlignment="1">
      <alignment vertical="center" shrinkToFit="1"/>
    </xf>
    <xf numFmtId="3" fontId="26" fillId="9" borderId="31" xfId="0" applyNumberFormat="1" applyFont="1" applyFill="1" applyBorder="1" applyAlignment="1">
      <alignment vertical="center" shrinkToFit="1"/>
    </xf>
    <xf numFmtId="3" fontId="26" fillId="0" borderId="30" xfId="0" applyNumberFormat="1" applyFont="1" applyBorder="1" applyAlignment="1">
      <alignment vertical="center" shrinkToFit="1"/>
    </xf>
    <xf numFmtId="3" fontId="26" fillId="0" borderId="31" xfId="0" applyNumberFormat="1" applyFont="1" applyBorder="1" applyAlignment="1">
      <alignment vertical="center" shrinkToFit="1"/>
    </xf>
    <xf numFmtId="14" fontId="7" fillId="13" borderId="0" xfId="4" applyNumberFormat="1" applyFont="1" applyFill="1" applyAlignment="1" applyProtection="1">
      <alignment horizontal="center" vertical="center"/>
      <protection locked="0"/>
    </xf>
    <xf numFmtId="1" fontId="7" fillId="13" borderId="0" xfId="4" applyNumberFormat="1" applyFont="1" applyFill="1" applyAlignment="1" applyProtection="1">
      <alignment horizontal="center" vertical="center"/>
      <protection locked="0"/>
    </xf>
    <xf numFmtId="14" fontId="7" fillId="14" borderId="0" xfId="4" applyNumberFormat="1" applyFont="1" applyFill="1" applyAlignment="1" applyProtection="1">
      <alignment horizontal="center" vertical="center"/>
      <protection locked="0"/>
    </xf>
    <xf numFmtId="1" fontId="7" fillId="12" borderId="38" xfId="4" applyNumberFormat="1" applyFont="1" applyFill="1" applyBorder="1" applyAlignment="1" applyProtection="1">
      <alignment horizontal="center" vertical="center"/>
      <protection locked="0"/>
    </xf>
    <xf numFmtId="1" fontId="7" fillId="14" borderId="0" xfId="4" applyNumberFormat="1" applyFont="1" applyFill="1" applyAlignment="1" applyProtection="1">
      <alignment horizontal="center" vertical="center"/>
      <protection locked="0"/>
    </xf>
    <xf numFmtId="0" fontId="7" fillId="12" borderId="38" xfId="4" applyFont="1" applyFill="1" applyBorder="1" applyAlignment="1" applyProtection="1">
      <alignment horizontal="center" vertical="center"/>
      <protection locked="0"/>
    </xf>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lignment horizontal="center" vertical="center"/>
    </xf>
    <xf numFmtId="3" fontId="8" fillId="11" borderId="33" xfId="0" applyNumberFormat="1" applyFont="1" applyFill="1" applyBorder="1" applyAlignment="1" applyProtection="1">
      <alignment horizontal="right" vertical="center" shrinkToFit="1"/>
      <protection locked="0"/>
    </xf>
    <xf numFmtId="3" fontId="5" fillId="0" borderId="0" xfId="5" applyNumberFormat="1"/>
    <xf numFmtId="0" fontId="5" fillId="0" borderId="0" xfId="5"/>
    <xf numFmtId="3" fontId="21" fillId="3" borderId="33" xfId="5" applyNumberFormat="1" applyFont="1" applyFill="1" applyBorder="1" applyAlignment="1">
      <alignment horizontal="center" vertical="center" wrapText="1"/>
    </xf>
    <xf numFmtId="0" fontId="21" fillId="3" borderId="33" xfId="5" applyFont="1" applyFill="1" applyBorder="1" applyAlignment="1">
      <alignment horizontal="center" vertical="center"/>
    </xf>
    <xf numFmtId="3" fontId="20" fillId="10" borderId="33" xfId="5" applyNumberFormat="1" applyFont="1" applyFill="1" applyBorder="1" applyAlignment="1">
      <alignment horizontal="right" vertical="center" shrinkToFit="1"/>
    </xf>
    <xf numFmtId="3" fontId="8" fillId="0" borderId="33" xfId="5" applyNumberFormat="1" applyFont="1" applyBorder="1" applyAlignment="1" applyProtection="1">
      <alignment horizontal="right" vertical="center" shrinkToFit="1"/>
      <protection locked="0"/>
    </xf>
    <xf numFmtId="3" fontId="20" fillId="0" borderId="33" xfId="5" applyNumberFormat="1" applyFont="1" applyBorder="1" applyAlignment="1" applyProtection="1">
      <alignment horizontal="right" vertical="center" shrinkToFit="1"/>
      <protection locked="0"/>
    </xf>
    <xf numFmtId="3" fontId="20" fillId="10" borderId="33" xfId="5" applyNumberFormat="1" applyFont="1" applyFill="1" applyBorder="1" applyAlignment="1">
      <alignment vertical="center"/>
    </xf>
    <xf numFmtId="3" fontId="8" fillId="0" borderId="33" xfId="5" applyNumberFormat="1" applyFont="1" applyBorder="1" applyAlignment="1" applyProtection="1">
      <alignment vertical="center"/>
      <protection locked="0"/>
    </xf>
    <xf numFmtId="164" fontId="7" fillId="9" borderId="13" xfId="0" applyNumberFormat="1" applyFont="1" applyFill="1" applyBorder="1" applyAlignment="1">
      <alignment horizontal="center" vertical="center"/>
    </xf>
    <xf numFmtId="164" fontId="7" fillId="9" borderId="14" xfId="0" applyNumberFormat="1" applyFont="1" applyFill="1" applyBorder="1" applyAlignment="1">
      <alignment horizontal="center" vertical="center"/>
    </xf>
    <xf numFmtId="164" fontId="7" fillId="0" borderId="14" xfId="0" applyNumberFormat="1" applyFont="1" applyBorder="1" applyAlignment="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lignment vertical="center"/>
    </xf>
    <xf numFmtId="3" fontId="20" fillId="9" borderId="14" xfId="0" applyNumberFormat="1" applyFont="1" applyFill="1" applyBorder="1" applyAlignment="1">
      <alignment vertical="center"/>
    </xf>
    <xf numFmtId="3" fontId="20" fillId="0" borderId="14" xfId="0" applyNumberFormat="1" applyFont="1" applyBorder="1" applyAlignment="1">
      <alignment vertical="center"/>
    </xf>
    <xf numFmtId="0" fontId="7" fillId="3" borderId="33" xfId="3" applyFont="1" applyFill="1" applyBorder="1" applyAlignment="1">
      <alignment horizontal="center" vertical="center" wrapText="1"/>
    </xf>
    <xf numFmtId="3" fontId="21" fillId="3" borderId="33" xfId="3" applyNumberFormat="1" applyFont="1" applyFill="1" applyBorder="1" applyAlignment="1">
      <alignment horizontal="center" vertical="center" wrapText="1"/>
    </xf>
    <xf numFmtId="0" fontId="21" fillId="3" borderId="33" xfId="3" applyFont="1" applyFill="1" applyBorder="1" applyAlignment="1">
      <alignment horizontal="center" vertical="center" wrapText="1"/>
    </xf>
    <xf numFmtId="164" fontId="7" fillId="0" borderId="33" xfId="0" applyNumberFormat="1" applyFont="1" applyBorder="1" applyAlignment="1">
      <alignment horizontal="center" vertical="center" wrapText="1"/>
    </xf>
    <xf numFmtId="3" fontId="8" fillId="0" borderId="33" xfId="0" applyNumberFormat="1" applyFont="1" applyBorder="1" applyAlignment="1" applyProtection="1">
      <alignment horizontal="right" vertical="center" wrapText="1"/>
      <protection locked="0"/>
    </xf>
    <xf numFmtId="164" fontId="7" fillId="10" borderId="33" xfId="0" applyNumberFormat="1" applyFont="1" applyFill="1" applyBorder="1" applyAlignment="1">
      <alignment horizontal="center" vertical="center" wrapText="1"/>
    </xf>
    <xf numFmtId="3" fontId="20" fillId="10" borderId="33" xfId="0" applyNumberFormat="1" applyFont="1" applyFill="1" applyBorder="1" applyAlignment="1">
      <alignment horizontal="right" vertical="center" wrapText="1"/>
    </xf>
    <xf numFmtId="3" fontId="8" fillId="0" borderId="33" xfId="0" applyNumberFormat="1" applyFont="1" applyBorder="1" applyAlignment="1" applyProtection="1">
      <alignment vertical="center" wrapText="1"/>
      <protection locked="0"/>
    </xf>
    <xf numFmtId="3" fontId="20" fillId="10" borderId="33" xfId="0" applyNumberFormat="1" applyFont="1" applyFill="1" applyBorder="1" applyAlignment="1">
      <alignment vertical="center" wrapText="1"/>
    </xf>
    <xf numFmtId="3" fontId="8" fillId="9" borderId="33" xfId="0" applyNumberFormat="1" applyFont="1" applyFill="1" applyBorder="1" applyAlignment="1">
      <alignment vertical="center"/>
    </xf>
    <xf numFmtId="3" fontId="37" fillId="3" borderId="27" xfId="0" applyNumberFormat="1" applyFont="1" applyFill="1" applyBorder="1" applyAlignment="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7" fillId="12" borderId="36" xfId="4" applyFont="1" applyFill="1" applyBorder="1" applyAlignment="1" applyProtection="1">
      <alignment horizontal="center" vertical="center"/>
      <protection locked="0"/>
    </xf>
    <xf numFmtId="0" fontId="32" fillId="11" borderId="0" xfId="4" applyFont="1" applyFill="1" applyProtection="1">
      <protection locked="0"/>
    </xf>
    <xf numFmtId="0" fontId="29" fillId="11" borderId="1" xfId="4" applyFont="1" applyFill="1" applyBorder="1" applyProtection="1">
      <protection locked="0"/>
    </xf>
    <xf numFmtId="0" fontId="4" fillId="11" borderId="21" xfId="4" applyFill="1" applyBorder="1" applyProtection="1">
      <protection locked="0"/>
    </xf>
    <xf numFmtId="0" fontId="34" fillId="0" borderId="0" xfId="4" applyFont="1" applyProtection="1">
      <protection locked="0"/>
    </xf>
    <xf numFmtId="0" fontId="36" fillId="0" borderId="0" xfId="4" applyFont="1" applyProtection="1">
      <protection locked="0"/>
    </xf>
    <xf numFmtId="0" fontId="4" fillId="0" borderId="0" xfId="4" applyProtection="1">
      <protection locked="0"/>
    </xf>
    <xf numFmtId="0" fontId="31" fillId="11" borderId="34" xfId="4" applyFont="1" applyFill="1" applyBorder="1" applyAlignment="1" applyProtection="1">
      <alignment horizontal="center" vertical="center"/>
      <protection locked="0"/>
    </xf>
    <xf numFmtId="0" fontId="31" fillId="11" borderId="0" xfId="4" applyFont="1" applyFill="1" applyAlignment="1" applyProtection="1">
      <alignment horizontal="center" vertical="center"/>
      <protection locked="0"/>
    </xf>
    <xf numFmtId="0" fontId="31" fillId="11" borderId="35" xfId="4" applyFont="1" applyFill="1" applyBorder="1" applyAlignment="1" applyProtection="1">
      <alignment horizontal="center" vertical="center"/>
      <protection locked="0"/>
    </xf>
    <xf numFmtId="0" fontId="8" fillId="11" borderId="0" xfId="4" applyFont="1" applyFill="1" applyAlignment="1" applyProtection="1">
      <alignment horizontal="center" vertical="center"/>
      <protection locked="0"/>
    </xf>
    <xf numFmtId="0" fontId="8" fillId="11" borderId="37" xfId="4" applyFont="1" applyFill="1" applyBorder="1" applyAlignment="1" applyProtection="1">
      <alignment vertical="center"/>
      <protection locked="0"/>
    </xf>
    <xf numFmtId="0" fontId="7" fillId="11" borderId="34" xfId="4" applyFont="1" applyFill="1" applyBorder="1" applyAlignment="1" applyProtection="1">
      <alignment vertical="center" wrapText="1"/>
      <protection locked="0"/>
    </xf>
    <xf numFmtId="0" fontId="7" fillId="11" borderId="0" xfId="4" applyFont="1" applyFill="1" applyAlignment="1" applyProtection="1">
      <alignment horizontal="right" vertical="center" wrapText="1"/>
      <protection locked="0"/>
    </xf>
    <xf numFmtId="0" fontId="7" fillId="11" borderId="0" xfId="4" applyFont="1" applyFill="1" applyAlignment="1" applyProtection="1">
      <alignment vertical="center" wrapText="1"/>
      <protection locked="0"/>
    </xf>
    <xf numFmtId="0" fontId="8" fillId="11" borderId="35" xfId="4" applyFont="1" applyFill="1" applyBorder="1" applyAlignment="1" applyProtection="1">
      <alignment vertical="center"/>
      <protection locked="0"/>
    </xf>
    <xf numFmtId="0" fontId="34" fillId="15" borderId="0" xfId="4" applyFont="1" applyFill="1" applyProtection="1">
      <protection locked="0"/>
    </xf>
    <xf numFmtId="0" fontId="36" fillId="15" borderId="0" xfId="4" applyFont="1" applyFill="1" applyProtection="1">
      <protection locked="0"/>
    </xf>
    <xf numFmtId="0" fontId="4" fillId="15" borderId="0" xfId="4" applyFill="1" applyProtection="1">
      <protection locked="0"/>
    </xf>
    <xf numFmtId="0" fontId="4" fillId="11" borderId="35" xfId="4" applyFill="1" applyBorder="1" applyProtection="1">
      <protection locked="0"/>
    </xf>
    <xf numFmtId="0" fontId="32" fillId="11" borderId="34" xfId="4" applyFont="1" applyFill="1" applyBorder="1" applyAlignment="1" applyProtection="1">
      <alignment wrapText="1"/>
      <protection locked="0"/>
    </xf>
    <xf numFmtId="0" fontId="32" fillId="11" borderId="35" xfId="4" applyFont="1" applyFill="1" applyBorder="1" applyAlignment="1" applyProtection="1">
      <alignment wrapText="1"/>
      <protection locked="0"/>
    </xf>
    <xf numFmtId="0" fontId="32" fillId="11" borderId="34" xfId="4" applyFont="1" applyFill="1" applyBorder="1" applyProtection="1">
      <protection locked="0"/>
    </xf>
    <xf numFmtId="0" fontId="32" fillId="11" borderId="0" xfId="4" applyFont="1" applyFill="1" applyAlignment="1" applyProtection="1">
      <alignment wrapText="1"/>
      <protection locked="0"/>
    </xf>
    <xf numFmtId="0" fontId="32" fillId="11" borderId="35" xfId="4" applyFont="1" applyFill="1" applyBorder="1" applyProtection="1">
      <protection locked="0"/>
    </xf>
    <xf numFmtId="0" fontId="8" fillId="11" borderId="0" xfId="4" applyFont="1" applyFill="1" applyAlignment="1" applyProtection="1">
      <alignment horizontal="right" vertical="center" wrapText="1"/>
      <protection locked="0"/>
    </xf>
    <xf numFmtId="0" fontId="33" fillId="11" borderId="35" xfId="4" applyFont="1" applyFill="1" applyBorder="1" applyAlignment="1" applyProtection="1">
      <alignment vertical="center"/>
      <protection locked="0"/>
    </xf>
    <xf numFmtId="0" fontId="8" fillId="11" borderId="34" xfId="4" applyFont="1" applyFill="1" applyBorder="1" applyAlignment="1" applyProtection="1">
      <alignment horizontal="right" vertical="center" wrapText="1"/>
      <protection locked="0"/>
    </xf>
    <xf numFmtId="0" fontId="33" fillId="11" borderId="0" xfId="4" applyFont="1" applyFill="1" applyAlignment="1" applyProtection="1">
      <alignment vertical="center"/>
      <protection locked="0"/>
    </xf>
    <xf numFmtId="0" fontId="32" fillId="11" borderId="0" xfId="4" applyFont="1" applyFill="1" applyAlignment="1" applyProtection="1">
      <alignment vertical="top"/>
      <protection locked="0"/>
    </xf>
    <xf numFmtId="0" fontId="7" fillId="11" borderId="0" xfId="4" applyFont="1" applyFill="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35" fillId="11" borderId="0" xfId="4" applyFont="1" applyFill="1" applyAlignment="1" applyProtection="1">
      <alignment vertical="center"/>
      <protection locked="0"/>
    </xf>
    <xf numFmtId="0" fontId="35" fillId="11" borderId="35" xfId="4"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8" fillId="11" borderId="35" xfId="4" applyFont="1" applyFill="1" applyBorder="1" applyAlignment="1" applyProtection="1">
      <alignment horizontal="center" vertical="center"/>
      <protection locked="0"/>
    </xf>
    <xf numFmtId="0" fontId="32" fillId="11" borderId="0" xfId="4" applyFont="1" applyFill="1" applyAlignment="1" applyProtection="1">
      <alignment vertical="top" wrapText="1"/>
      <protection locked="0"/>
    </xf>
    <xf numFmtId="0" fontId="32" fillId="11" borderId="34" xfId="4" applyFont="1" applyFill="1" applyBorder="1" applyAlignment="1" applyProtection="1">
      <alignment vertical="top"/>
      <protection locked="0"/>
    </xf>
    <xf numFmtId="0" fontId="35" fillId="11" borderId="35" xfId="4" applyFont="1" applyFill="1" applyBorder="1" applyProtection="1">
      <protection locked="0"/>
    </xf>
    <xf numFmtId="0" fontId="4" fillId="11" borderId="3" xfId="4" applyFill="1" applyBorder="1" applyProtection="1">
      <protection locked="0"/>
    </xf>
    <xf numFmtId="0" fontId="4" fillId="11" borderId="2" xfId="4" applyFill="1" applyBorder="1" applyProtection="1">
      <protection locked="0"/>
    </xf>
    <xf numFmtId="0" fontId="4" fillId="11" borderId="36" xfId="4" applyFill="1" applyBorder="1" applyProtection="1">
      <protection locked="0"/>
    </xf>
    <xf numFmtId="0" fontId="0" fillId="0" borderId="0" xfId="0" applyProtection="1">
      <protection locked="0"/>
    </xf>
    <xf numFmtId="3" fontId="27" fillId="9" borderId="33" xfId="0" applyNumberFormat="1" applyFont="1" applyFill="1" applyBorder="1" applyAlignment="1" applyProtection="1">
      <alignment horizontal="right" vertical="center" shrinkToFit="1"/>
      <protection locked="0"/>
    </xf>
    <xf numFmtId="3" fontId="8"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1" fillId="3" borderId="33" xfId="0" applyFont="1" applyFill="1" applyBorder="1" applyAlignment="1">
      <alignment horizontal="center" vertical="center"/>
    </xf>
    <xf numFmtId="0" fontId="7" fillId="3" borderId="33" xfId="0" applyFont="1" applyFill="1" applyBorder="1" applyAlignment="1">
      <alignment horizontal="center" vertical="center" wrapText="1"/>
    </xf>
    <xf numFmtId="0" fontId="8" fillId="11" borderId="34" xfId="4" applyFont="1" applyFill="1" applyBorder="1" applyAlignment="1" applyProtection="1">
      <alignment horizontal="right" vertical="center" wrapText="1"/>
      <protection locked="0"/>
    </xf>
    <xf numFmtId="0" fontId="8" fillId="11" borderId="0" xfId="4" applyFont="1" applyFill="1" applyAlignment="1" applyProtection="1">
      <alignment horizontal="right" vertical="center" wrapText="1"/>
      <protection locked="0"/>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pplyProtection="1">
      <alignment horizontal="left" vertical="center" wrapText="1"/>
      <protection locked="0"/>
    </xf>
    <xf numFmtId="0" fontId="8" fillId="11" borderId="5" xfId="4" applyFont="1" applyFill="1" applyBorder="1" applyAlignment="1" applyProtection="1">
      <alignment horizontal="left" vertical="center" wrapText="1"/>
      <protection locked="0"/>
    </xf>
    <xf numFmtId="0" fontId="32" fillId="11" borderId="0" xfId="4" applyFont="1" applyFill="1" applyProtection="1">
      <protection locked="0"/>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8" fillId="11" borderId="0" xfId="4" applyFont="1" applyFill="1" applyAlignment="1" applyProtection="1">
      <alignment vertical="center"/>
      <protection locked="0"/>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36" xfId="4" applyNumberFormat="1" applyFont="1" applyFill="1" applyBorder="1" applyAlignment="1" applyProtection="1">
      <alignment vertical="center"/>
      <protection locked="0"/>
    </xf>
    <xf numFmtId="0" fontId="8" fillId="11" borderId="0" xfId="4" applyFont="1" applyFill="1" applyAlignment="1" applyProtection="1">
      <alignment horizontal="center" vertical="center"/>
      <protection locked="0"/>
    </xf>
    <xf numFmtId="0" fontId="8" fillId="11" borderId="35" xfId="4" applyFont="1" applyFill="1" applyBorder="1" applyAlignment="1" applyProtection="1">
      <alignment horizontal="center" vertical="center"/>
      <protection locked="0"/>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8" fillId="11" borderId="34" xfId="4" applyFont="1" applyFill="1" applyBorder="1" applyAlignment="1" applyProtection="1">
      <alignment horizontal="left" vertical="center"/>
      <protection locked="0"/>
    </xf>
    <xf numFmtId="0" fontId="8" fillId="11" borderId="0" xfId="4" applyFont="1" applyFill="1" applyAlignment="1" applyProtection="1">
      <alignment horizontal="left" vertical="center"/>
      <protection locked="0"/>
    </xf>
    <xf numFmtId="0" fontId="32" fillId="11" borderId="0" xfId="4" applyFont="1" applyFill="1" applyAlignment="1" applyProtection="1">
      <alignment vertical="top"/>
      <protection locked="0"/>
    </xf>
    <xf numFmtId="0" fontId="8" fillId="11" borderId="0" xfId="4" applyFont="1" applyFill="1" applyAlignment="1" applyProtection="1">
      <alignment vertical="top"/>
      <protection locked="0"/>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36" xfId="4" applyFont="1" applyFill="1" applyBorder="1" applyAlignment="1" applyProtection="1">
      <alignment horizontal="right" vertical="center"/>
      <protection locked="0"/>
    </xf>
    <xf numFmtId="0" fontId="32" fillId="11" borderId="0" xfId="4" applyFont="1" applyFill="1" applyAlignment="1" applyProtection="1">
      <alignment vertical="top" wrapText="1"/>
      <protection locked="0"/>
    </xf>
    <xf numFmtId="0" fontId="8" fillId="11" borderId="34" xfId="4" applyFont="1" applyFill="1" applyBorder="1" applyAlignment="1" applyProtection="1">
      <alignment horizontal="center" vertical="center"/>
      <protection locked="0"/>
    </xf>
    <xf numFmtId="0" fontId="8" fillId="11" borderId="34" xfId="4" applyFont="1" applyFill="1" applyBorder="1" applyAlignment="1" applyProtection="1">
      <alignment horizontal="right" vertical="center"/>
      <protection locked="0"/>
    </xf>
    <xf numFmtId="0" fontId="8" fillId="11" borderId="0" xfId="4" applyFont="1" applyFill="1" applyAlignment="1" applyProtection="1">
      <alignment horizontal="right" vertical="center"/>
      <protection locked="0"/>
    </xf>
    <xf numFmtId="0" fontId="33" fillId="11" borderId="0" xfId="4" applyFont="1" applyFill="1" applyAlignment="1" applyProtection="1">
      <alignment vertical="center"/>
      <protection locked="0"/>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7" fillId="12" borderId="3" xfId="4" applyNumberFormat="1" applyFont="1" applyFill="1" applyBorder="1" applyAlignment="1" applyProtection="1">
      <alignment horizontal="center" vertical="center"/>
      <protection locked="0"/>
    </xf>
    <xf numFmtId="49" fontId="7"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vertical="center" wrapText="1"/>
      <protection locked="0"/>
    </xf>
    <xf numFmtId="0" fontId="32" fillId="11" borderId="0" xfId="4" applyFont="1" applyFill="1" applyAlignment="1" applyProtection="1">
      <alignment vertical="center" wrapText="1"/>
      <protection locked="0"/>
    </xf>
    <xf numFmtId="0" fontId="8" fillId="11" borderId="35" xfId="4" applyFont="1" applyFill="1" applyBorder="1" applyAlignment="1" applyProtection="1">
      <alignment horizontal="right" vertical="center" wrapText="1"/>
      <protection locked="0"/>
    </xf>
    <xf numFmtId="0" fontId="33" fillId="11" borderId="34"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wrapText="1"/>
      <protection locked="0"/>
    </xf>
    <xf numFmtId="0" fontId="30" fillId="11" borderId="0" xfId="4" applyFont="1" applyFill="1" applyAlignment="1" applyProtection="1">
      <alignment horizontal="center" vertical="center" wrapText="1"/>
      <protection locked="0"/>
    </xf>
    <xf numFmtId="0" fontId="8" fillId="11" borderId="35" xfId="4" applyFont="1" applyFill="1" applyBorder="1" applyAlignment="1" applyProtection="1">
      <alignment horizontal="right" vertical="center"/>
      <protection locked="0"/>
    </xf>
    <xf numFmtId="0" fontId="32" fillId="11" borderId="0" xfId="4" applyFont="1" applyFill="1" applyAlignment="1" applyProtection="1">
      <alignment wrapText="1"/>
      <protection locked="0"/>
    </xf>
    <xf numFmtId="0" fontId="28" fillId="11" borderId="20" xfId="4" applyFont="1" applyFill="1" applyBorder="1" applyAlignment="1" applyProtection="1">
      <alignment vertical="center"/>
      <protection locked="0"/>
    </xf>
    <xf numFmtId="0" fontId="28" fillId="11" borderId="1" xfId="4" applyFont="1" applyFill="1" applyBorder="1" applyAlignment="1" applyProtection="1">
      <alignment vertical="center"/>
      <protection locked="0"/>
    </xf>
    <xf numFmtId="0" fontId="31" fillId="11" borderId="34" xfId="4" applyFont="1" applyFill="1" applyBorder="1" applyAlignment="1" applyProtection="1">
      <alignment horizontal="center" vertical="center"/>
      <protection locked="0"/>
    </xf>
    <xf numFmtId="0" fontId="31" fillId="11" borderId="0" xfId="4" applyFont="1" applyFill="1" applyAlignment="1" applyProtection="1">
      <alignment horizontal="center" vertical="center"/>
      <protection locked="0"/>
    </xf>
    <xf numFmtId="0" fontId="31"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vertical="center" wrapText="1"/>
      <protection locked="0"/>
    </xf>
    <xf numFmtId="0" fontId="7" fillId="11" borderId="0" xfId="4" applyFont="1" applyFill="1" applyAlignment="1" applyProtection="1">
      <alignment vertical="center" wrapText="1"/>
      <protection locked="0"/>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Border="1" applyAlignment="1" applyProtection="1">
      <alignment horizontal="center" vertical="center" wrapText="1"/>
      <protection locked="0"/>
    </xf>
    <xf numFmtId="0" fontId="7" fillId="0" borderId="0" xfId="4" applyFont="1" applyAlignment="1" applyProtection="1">
      <alignment horizontal="center" vertical="center" wrapText="1"/>
      <protection locked="0"/>
    </xf>
    <xf numFmtId="0" fontId="7" fillId="0" borderId="35" xfId="4" applyFont="1" applyBorder="1" applyAlignment="1" applyProtection="1">
      <alignment horizontal="center" vertical="center" wrapText="1"/>
      <protection locked="0"/>
    </xf>
    <xf numFmtId="0" fontId="32" fillId="11" borderId="34" xfId="4" applyFont="1" applyFill="1" applyBorder="1" applyAlignment="1" applyProtection="1">
      <alignment wrapText="1"/>
      <protection locked="0"/>
    </xf>
    <xf numFmtId="0" fontId="8" fillId="0" borderId="33" xfId="0" applyFont="1" applyBorder="1" applyAlignment="1">
      <alignment horizontal="left" vertical="center" wrapText="1"/>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8" fillId="11" borderId="33"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7" fillId="4" borderId="33" xfId="0" applyFont="1" applyFill="1" applyBorder="1" applyAlignment="1" applyProtection="1">
      <alignment horizontal="left" vertical="center" wrapText="1"/>
      <protection locked="0"/>
    </xf>
    <xf numFmtId="0" fontId="8" fillId="4" borderId="33" xfId="0" applyFont="1" applyFill="1" applyBorder="1" applyAlignment="1" applyProtection="1">
      <alignment vertical="center"/>
      <protection locked="0"/>
    </xf>
    <xf numFmtId="0" fontId="1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Border="1" applyAlignment="1" applyProtection="1">
      <alignment horizontal="right" vertical="top" wrapText="1"/>
      <protection locked="0"/>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lignment horizontal="center" vertical="center"/>
    </xf>
    <xf numFmtId="0" fontId="0" fillId="0" borderId="33" xfId="0" applyBorder="1" applyAlignment="1">
      <alignment horizontal="center" vertical="center"/>
    </xf>
    <xf numFmtId="0" fontId="7"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4" fillId="4" borderId="33" xfId="0" applyFont="1" applyFill="1" applyBorder="1" applyAlignment="1" applyProtection="1">
      <alignment horizontal="left" vertical="center" wrapText="1"/>
      <protection locked="0"/>
    </xf>
    <xf numFmtId="0" fontId="15" fillId="9" borderId="33" xfId="0" applyFont="1" applyFill="1" applyBorder="1" applyAlignment="1">
      <alignment horizontal="left" vertical="center" wrapText="1"/>
    </xf>
    <xf numFmtId="0" fontId="15"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8" fillId="0" borderId="33" xfId="5" applyFont="1" applyBorder="1" applyAlignment="1">
      <alignment horizontal="left" vertical="center" wrapText="1" indent="1"/>
    </xf>
    <xf numFmtId="0" fontId="8" fillId="0" borderId="33" xfId="0" applyFont="1" applyBorder="1" applyAlignment="1">
      <alignment horizontal="left" vertical="center" wrapText="1" indent="1"/>
    </xf>
    <xf numFmtId="0" fontId="15" fillId="4" borderId="33" xfId="5" applyFont="1" applyFill="1" applyBorder="1" applyAlignment="1">
      <alignment horizontal="left" vertical="center" wrapText="1"/>
    </xf>
    <xf numFmtId="0" fontId="15" fillId="4" borderId="33" xfId="5" applyFont="1" applyFill="1" applyBorder="1" applyAlignment="1">
      <alignment vertical="center" wrapText="1"/>
    </xf>
    <xf numFmtId="0" fontId="5" fillId="0" borderId="33" xfId="5" applyBorder="1"/>
    <xf numFmtId="0" fontId="7" fillId="4" borderId="33" xfId="5" applyFont="1" applyFill="1" applyBorder="1" applyAlignment="1">
      <alignment horizontal="left" vertical="center" wrapText="1"/>
    </xf>
    <xf numFmtId="0" fontId="7" fillId="4" borderId="33" xfId="5" applyFont="1" applyFill="1" applyBorder="1" applyAlignment="1">
      <alignment vertical="center" wrapText="1"/>
    </xf>
    <xf numFmtId="0" fontId="8" fillId="11" borderId="33" xfId="0" applyFont="1" applyFill="1" applyBorder="1" applyAlignment="1">
      <alignment horizontal="left" vertical="center" wrapText="1" indent="1"/>
    </xf>
    <xf numFmtId="0" fontId="18" fillId="9" borderId="33" xfId="0" applyFont="1" applyFill="1" applyBorder="1" applyAlignment="1">
      <alignment horizontal="left" vertical="center" wrapText="1"/>
    </xf>
    <xf numFmtId="0" fontId="8" fillId="9" borderId="33" xfId="0" applyFont="1" applyFill="1" applyBorder="1" applyAlignment="1">
      <alignment horizontal="left" vertical="center" wrapText="1" indent="1"/>
    </xf>
    <xf numFmtId="0" fontId="18" fillId="0" borderId="33" xfId="0" applyFont="1" applyBorder="1" applyAlignment="1">
      <alignment horizontal="left" vertical="center" wrapText="1"/>
    </xf>
    <xf numFmtId="0" fontId="24" fillId="0" borderId="33" xfId="0" applyFont="1" applyBorder="1" applyAlignment="1">
      <alignment horizontal="left" vertical="center" wrapText="1"/>
    </xf>
    <xf numFmtId="0" fontId="21" fillId="3" borderId="33" xfId="5" applyFont="1" applyFill="1" applyBorder="1" applyAlignment="1">
      <alignment horizontal="center" vertical="center"/>
    </xf>
    <xf numFmtId="0" fontId="5" fillId="0" borderId="33" xfId="5" applyBorder="1" applyAlignment="1">
      <alignment horizontal="center" vertical="center"/>
    </xf>
    <xf numFmtId="0" fontId="11" fillId="0" borderId="0" xfId="5" applyFont="1" applyAlignment="1">
      <alignment horizontal="center" vertical="center" wrapText="1"/>
    </xf>
    <xf numFmtId="0" fontId="5" fillId="0" borderId="0" xfId="5" applyAlignment="1">
      <alignment horizontal="center" vertical="center" wrapText="1"/>
    </xf>
    <xf numFmtId="0" fontId="9" fillId="0" borderId="0" xfId="5" applyFont="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Alignment="1">
      <alignment horizontal="right" vertical="top" wrapText="1"/>
    </xf>
    <xf numFmtId="0" fontId="5" fillId="0" borderId="0" xfId="5" applyAlignment="1">
      <alignment horizontal="right" wrapText="1"/>
    </xf>
    <xf numFmtId="0" fontId="5" fillId="0" borderId="0" xfId="5"/>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Protection="1">
      <protection locked="0"/>
    </xf>
    <xf numFmtId="0" fontId="7" fillId="3" borderId="33" xfId="5" applyFont="1" applyFill="1" applyBorder="1" applyAlignment="1">
      <alignment horizontal="center" vertical="center" wrapText="1"/>
    </xf>
    <xf numFmtId="0" fontId="5" fillId="0" borderId="33" xfId="5" applyBorder="1" applyAlignment="1">
      <alignment horizontal="center" vertical="center" wrapText="1"/>
    </xf>
    <xf numFmtId="3" fontId="21" fillId="3" borderId="33" xfId="5" applyNumberFormat="1" applyFont="1" applyFill="1" applyBorder="1" applyAlignment="1">
      <alignment horizontal="center" vertical="center" wrapText="1"/>
    </xf>
    <xf numFmtId="3" fontId="5" fillId="0" borderId="33" xfId="5" applyNumberFormat="1" applyBorder="1" applyAlignment="1">
      <alignment horizontal="center" vertical="center" wrapText="1"/>
    </xf>
    <xf numFmtId="0" fontId="7" fillId="10" borderId="33" xfId="0" applyFont="1" applyFill="1" applyBorder="1" applyAlignment="1">
      <alignment horizontal="left" vertical="center" wrapText="1"/>
    </xf>
    <xf numFmtId="0" fontId="15" fillId="10" borderId="33" xfId="0" applyFont="1" applyFill="1" applyBorder="1" applyAlignment="1">
      <alignment horizontal="left" vertical="center" wrapText="1"/>
    </xf>
    <xf numFmtId="0" fontId="15" fillId="7" borderId="33" xfId="0" applyFont="1" applyFill="1" applyBorder="1" applyAlignment="1">
      <alignment horizontal="left" vertical="center" wrapText="1" shrinkToFit="1"/>
    </xf>
    <xf numFmtId="0" fontId="15" fillId="0" borderId="33" xfId="0" applyFont="1" applyBorder="1" applyAlignment="1">
      <alignment horizontal="left" vertical="center" wrapText="1"/>
    </xf>
    <xf numFmtId="0" fontId="8" fillId="10" borderId="33" xfId="0" applyFont="1" applyFill="1" applyBorder="1" applyAlignment="1">
      <alignment horizontal="left" vertical="center" wrapText="1"/>
    </xf>
    <xf numFmtId="0" fontId="11" fillId="0" borderId="0" xfId="3" applyFont="1" applyAlignment="1">
      <alignment horizontal="center" vertical="center" wrapText="1"/>
    </xf>
    <xf numFmtId="0" fontId="0" fillId="0" borderId="0" xfId="0" applyAlignment="1">
      <alignment horizontal="center" wrapText="1"/>
    </xf>
    <xf numFmtId="0" fontId="9" fillId="0" borderId="0" xfId="3" applyFont="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lignment horizontal="right" vertical="top" wrapText="1"/>
    </xf>
    <xf numFmtId="0" fontId="0" fillId="0" borderId="2" xfId="0" applyBorder="1" applyAlignment="1">
      <alignment horizontal="right" wrapText="1"/>
    </xf>
    <xf numFmtId="0" fontId="7" fillId="3" borderId="33" xfId="3" applyFont="1" applyFill="1" applyBorder="1" applyAlignment="1">
      <alignment horizontal="center" vertical="center" wrapText="1"/>
    </xf>
    <xf numFmtId="0" fontId="21" fillId="3" borderId="33" xfId="3" applyFont="1" applyFill="1" applyBorder="1" applyAlignment="1">
      <alignment horizontal="center" vertical="center" wrapText="1"/>
    </xf>
    <xf numFmtId="0" fontId="8" fillId="0" borderId="13" xfId="0" applyFont="1" applyBorder="1" applyAlignment="1">
      <alignment horizontal="left" vertical="center" wrapText="1" indent="1"/>
    </xf>
    <xf numFmtId="0" fontId="7" fillId="9" borderId="13" xfId="0" applyFont="1" applyFill="1" applyBorder="1" applyAlignment="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Border="1" applyAlignment="1">
      <alignment horizontal="left" vertical="center" wrapText="1"/>
    </xf>
    <xf numFmtId="0" fontId="8" fillId="0" borderId="13" xfId="0" applyFont="1" applyBorder="1" applyAlignment="1">
      <alignment horizontal="left" vertical="center" wrapText="1"/>
    </xf>
    <xf numFmtId="0" fontId="7" fillId="9" borderId="13" xfId="0" applyFont="1" applyFill="1" applyBorder="1" applyAlignment="1">
      <alignment horizontal="left" vertical="center" wrapText="1"/>
    </xf>
    <xf numFmtId="0" fontId="15" fillId="9" borderId="13" xfId="0" applyFont="1" applyFill="1" applyBorder="1" applyAlignment="1">
      <alignment horizontal="left" vertical="center" wrapText="1"/>
    </xf>
    <xf numFmtId="0" fontId="21"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5" fillId="0" borderId="13" xfId="0" applyFont="1" applyBorder="1" applyAlignment="1">
      <alignment horizontal="left" vertical="center" wrapText="1"/>
    </xf>
    <xf numFmtId="0" fontId="15" fillId="9" borderId="14" xfId="0" applyFont="1" applyFill="1" applyBorder="1" applyAlignment="1">
      <alignment horizontal="left" vertical="center" wrapText="1"/>
    </xf>
    <xf numFmtId="0" fontId="15" fillId="7" borderId="20" xfId="0" applyFont="1" applyFill="1" applyBorder="1" applyAlignment="1">
      <alignment horizontal="left" vertical="center" shrinkToFit="1"/>
    </xf>
    <xf numFmtId="0" fontId="8" fillId="7" borderId="1" xfId="0" applyFont="1" applyFill="1" applyBorder="1" applyAlignment="1">
      <alignment horizontal="left" vertical="center" shrinkToFit="1"/>
    </xf>
    <xf numFmtId="0" fontId="8" fillId="7" borderId="21" xfId="0" applyFont="1" applyFill="1" applyBorder="1" applyAlignment="1">
      <alignment horizontal="left" vertical="center" shrinkToFit="1"/>
    </xf>
    <xf numFmtId="0" fontId="8" fillId="0" borderId="22" xfId="0" applyFont="1" applyBorder="1" applyAlignment="1">
      <alignment horizontal="left" vertical="center" wrapText="1" indent="1"/>
    </xf>
    <xf numFmtId="0" fontId="7"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8" fillId="0" borderId="22" xfId="0" applyFont="1" applyBorder="1" applyAlignment="1">
      <alignment horizontal="left" vertical="center" wrapText="1"/>
    </xf>
    <xf numFmtId="0" fontId="23" fillId="9" borderId="30" xfId="0" applyFont="1" applyFill="1" applyBorder="1" applyAlignment="1">
      <alignment horizontal="left" vertical="center" wrapText="1"/>
    </xf>
    <xf numFmtId="0" fontId="23" fillId="9" borderId="31" xfId="0" applyFont="1" applyFill="1" applyBorder="1" applyAlignment="1">
      <alignment horizontal="left" vertical="center" wrapText="1"/>
    </xf>
    <xf numFmtId="0" fontId="6" fillId="0" borderId="30" xfId="0" applyFont="1" applyBorder="1" applyAlignment="1">
      <alignment horizontal="left" vertical="center" wrapText="1"/>
    </xf>
    <xf numFmtId="0" fontId="21" fillId="9" borderId="31" xfId="0" applyFont="1" applyFill="1" applyBorder="1" applyAlignment="1">
      <alignment horizontal="left" vertical="center" wrapText="1"/>
    </xf>
    <xf numFmtId="0" fontId="23" fillId="6" borderId="32" xfId="0" applyFont="1" applyFill="1" applyBorder="1" applyAlignment="1">
      <alignment horizontal="left" vertical="center"/>
    </xf>
    <xf numFmtId="0" fontId="6" fillId="0" borderId="32" xfId="0" applyFont="1" applyBorder="1" applyAlignment="1">
      <alignment vertical="center"/>
    </xf>
    <xf numFmtId="0" fontId="6" fillId="0" borderId="32" xfId="0" applyFont="1" applyBorder="1"/>
    <xf numFmtId="0" fontId="21" fillId="0" borderId="30" xfId="0" applyFont="1" applyBorder="1" applyAlignment="1">
      <alignment horizontal="left" vertical="center" wrapText="1"/>
    </xf>
    <xf numFmtId="0" fontId="21" fillId="9" borderId="30" xfId="0" applyFont="1" applyFill="1" applyBorder="1" applyAlignment="1">
      <alignment horizontal="left" vertical="center" wrapText="1"/>
    </xf>
    <xf numFmtId="3" fontId="12" fillId="3" borderId="8" xfId="0" applyNumberFormat="1" applyFont="1" applyFill="1" applyBorder="1" applyAlignment="1">
      <alignment horizontal="center" vertical="center" wrapText="1"/>
    </xf>
    <xf numFmtId="3" fontId="6" fillId="0" borderId="27" xfId="0" applyNumberFormat="1" applyFont="1" applyBorder="1"/>
    <xf numFmtId="3" fontId="12" fillId="3" borderId="9" xfId="0" applyNumberFormat="1" applyFont="1" applyFill="1" applyBorder="1" applyAlignment="1">
      <alignment horizontal="center" vertical="center" wrapText="1"/>
    </xf>
    <xf numFmtId="3" fontId="6" fillId="0" borderId="28" xfId="0" applyNumberFormat="1" applyFont="1" applyBorder="1"/>
    <xf numFmtId="49" fontId="12" fillId="3" borderId="10"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0" fontId="23" fillId="6" borderId="29" xfId="0" applyFont="1" applyFill="1" applyBorder="1" applyAlignment="1">
      <alignment horizontal="left" vertical="center"/>
    </xf>
    <xf numFmtId="0" fontId="25" fillId="6" borderId="29" xfId="0" applyFont="1" applyFill="1" applyBorder="1" applyAlignment="1">
      <alignment vertical="center"/>
    </xf>
    <xf numFmtId="0" fontId="6" fillId="0" borderId="29" xfId="0" applyFont="1" applyBorder="1" applyAlignment="1">
      <alignment vertical="center"/>
    </xf>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0" fontId="12"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2" fillId="3" borderId="8" xfId="0" applyFont="1" applyFill="1" applyBorder="1" applyAlignment="1">
      <alignment horizontal="center" vertical="center" wrapText="1"/>
    </xf>
    <xf numFmtId="0" fontId="6" fillId="0" borderId="27"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DF40C79-F676-45BA-AD4A-C06F1B78C541}"/>
    <cellStyle name="Normal 3 3" xfId="7" xr:uid="{5DD37054-0C84-4AA7-8392-16F45D46A525}"/>
    <cellStyle name="Normal 3 4" xfId="8" xr:uid="{135D9FBD-05F5-418B-8A58-23DCFE308CEC}"/>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46022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622</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view="pageBreakPreview" topLeftCell="D1" zoomScale="120" zoomScaleNormal="100" zoomScaleSheetLayoutView="120" workbookViewId="0">
      <selection activeCell="J70" sqref="J70"/>
    </sheetView>
  </sheetViews>
  <sheetFormatPr defaultColWidth="8.85546875" defaultRowHeight="12.75" x14ac:dyDescent="0.2"/>
  <cols>
    <col min="1" max="7" width="8.85546875" style="119"/>
    <col min="8" max="9" width="16.42578125" style="122" customWidth="1"/>
    <col min="10" max="10" width="11.140625" style="119" bestFit="1" customWidth="1"/>
    <col min="11" max="11" width="9.140625" style="119" bestFit="1" customWidth="1"/>
    <col min="12" max="12" width="10.140625" style="119" bestFit="1" customWidth="1"/>
    <col min="13" max="16384" width="8.85546875" style="119"/>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55858516</v>
      </c>
      <c r="I9" s="120">
        <f>I10+I17+I27+I38+I43</f>
        <v>64204202</v>
      </c>
    </row>
    <row r="10" spans="1:9" ht="12.75" customHeight="1" x14ac:dyDescent="0.2">
      <c r="A10" s="186" t="s">
        <v>5</v>
      </c>
      <c r="B10" s="186"/>
      <c r="C10" s="186"/>
      <c r="D10" s="186"/>
      <c r="E10" s="186"/>
      <c r="F10" s="186"/>
      <c r="G10" s="12">
        <v>3</v>
      </c>
      <c r="H10" s="120">
        <f>H11+H12+H13+H14+H15+H16</f>
        <v>8969210</v>
      </c>
      <c r="I10" s="120">
        <f>I11+I12+I13+I14+I15+I16</f>
        <v>14538545</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3255245</v>
      </c>
      <c r="I12" s="18">
        <v>12445819</v>
      </c>
    </row>
    <row r="13" spans="1:9" ht="12.75" customHeight="1" x14ac:dyDescent="0.2">
      <c r="A13" s="182" t="s">
        <v>8</v>
      </c>
      <c r="B13" s="182"/>
      <c r="C13" s="182"/>
      <c r="D13" s="182"/>
      <c r="E13" s="182"/>
      <c r="F13" s="182"/>
      <c r="G13" s="11">
        <v>6</v>
      </c>
      <c r="H13" s="18">
        <v>1583328</v>
      </c>
      <c r="I13" s="18">
        <v>1583328</v>
      </c>
    </row>
    <row r="14" spans="1:9" ht="12.75" customHeight="1" x14ac:dyDescent="0.2">
      <c r="A14" s="182" t="s">
        <v>9</v>
      </c>
      <c r="B14" s="182"/>
      <c r="C14" s="182"/>
      <c r="D14" s="182"/>
      <c r="E14" s="182"/>
      <c r="F14" s="182"/>
      <c r="G14" s="11">
        <v>7</v>
      </c>
      <c r="H14" s="18">
        <v>4086519</v>
      </c>
      <c r="I14" s="18">
        <v>466198</v>
      </c>
    </row>
    <row r="15" spans="1:9" ht="12.75" customHeight="1" x14ac:dyDescent="0.2">
      <c r="A15" s="182" t="s">
        <v>10</v>
      </c>
      <c r="B15" s="182"/>
      <c r="C15" s="182"/>
      <c r="D15" s="182"/>
      <c r="E15" s="182"/>
      <c r="F15" s="182"/>
      <c r="G15" s="11">
        <v>8</v>
      </c>
      <c r="H15" s="18">
        <v>44118</v>
      </c>
      <c r="I15" s="18">
        <v>43200</v>
      </c>
    </row>
    <row r="16" spans="1:9" ht="12.75" customHeight="1" x14ac:dyDescent="0.2">
      <c r="A16" s="182" t="s">
        <v>11</v>
      </c>
      <c r="B16" s="182"/>
      <c r="C16" s="182"/>
      <c r="D16" s="182"/>
      <c r="E16" s="182"/>
      <c r="F16" s="182"/>
      <c r="G16" s="11">
        <v>9</v>
      </c>
      <c r="H16" s="18">
        <v>0</v>
      </c>
      <c r="I16" s="18">
        <v>0</v>
      </c>
    </row>
    <row r="17" spans="1:11" ht="12.75" customHeight="1" x14ac:dyDescent="0.2">
      <c r="A17" s="186" t="s">
        <v>12</v>
      </c>
      <c r="B17" s="186"/>
      <c r="C17" s="186"/>
      <c r="D17" s="186"/>
      <c r="E17" s="186"/>
      <c r="F17" s="186"/>
      <c r="G17" s="12">
        <v>10</v>
      </c>
      <c r="H17" s="120">
        <f>H18+H19+H20+H21+H22+H23+H24+H25+H26</f>
        <v>29824515</v>
      </c>
      <c r="I17" s="120">
        <f>I18+I19+I20+I21+I22+I23+I24+I25+I26</f>
        <v>32690732</v>
      </c>
      <c r="K17" s="122"/>
    </row>
    <row r="18" spans="1:11" ht="12.75" customHeight="1" x14ac:dyDescent="0.2">
      <c r="A18" s="182" t="s">
        <v>13</v>
      </c>
      <c r="B18" s="182"/>
      <c r="C18" s="182"/>
      <c r="D18" s="182"/>
      <c r="E18" s="182"/>
      <c r="F18" s="182"/>
      <c r="G18" s="11">
        <v>11</v>
      </c>
      <c r="H18" s="18">
        <v>3106546</v>
      </c>
      <c r="I18" s="18">
        <v>3106546</v>
      </c>
    </row>
    <row r="19" spans="1:11" ht="12.75" customHeight="1" x14ac:dyDescent="0.2">
      <c r="A19" s="182" t="s">
        <v>14</v>
      </c>
      <c r="B19" s="182"/>
      <c r="C19" s="182"/>
      <c r="D19" s="182"/>
      <c r="E19" s="182"/>
      <c r="F19" s="182"/>
      <c r="G19" s="11">
        <v>12</v>
      </c>
      <c r="H19" s="18">
        <v>12658376</v>
      </c>
      <c r="I19" s="18">
        <v>12449079</v>
      </c>
    </row>
    <row r="20" spans="1:11" ht="12.75" customHeight="1" x14ac:dyDescent="0.2">
      <c r="A20" s="182" t="s">
        <v>15</v>
      </c>
      <c r="B20" s="182"/>
      <c r="C20" s="182"/>
      <c r="D20" s="182"/>
      <c r="E20" s="182"/>
      <c r="F20" s="182"/>
      <c r="G20" s="11">
        <v>13</v>
      </c>
      <c r="H20" s="18">
        <v>3774307</v>
      </c>
      <c r="I20" s="18">
        <v>4730274</v>
      </c>
    </row>
    <row r="21" spans="1:11" ht="12.75" customHeight="1" x14ac:dyDescent="0.2">
      <c r="A21" s="182" t="s">
        <v>16</v>
      </c>
      <c r="B21" s="182"/>
      <c r="C21" s="182"/>
      <c r="D21" s="182"/>
      <c r="E21" s="182"/>
      <c r="F21" s="182"/>
      <c r="G21" s="11">
        <v>14</v>
      </c>
      <c r="H21" s="18">
        <v>1790114</v>
      </c>
      <c r="I21" s="18">
        <v>3383747</v>
      </c>
    </row>
    <row r="22" spans="1:11" ht="12.75" customHeight="1" x14ac:dyDescent="0.2">
      <c r="A22" s="182" t="s">
        <v>17</v>
      </c>
      <c r="B22" s="182"/>
      <c r="C22" s="182"/>
      <c r="D22" s="182"/>
      <c r="E22" s="182"/>
      <c r="F22" s="182"/>
      <c r="G22" s="11">
        <v>15</v>
      </c>
      <c r="H22" s="18">
        <v>0</v>
      </c>
      <c r="I22" s="18">
        <v>0</v>
      </c>
    </row>
    <row r="23" spans="1:11" ht="12.75" customHeight="1" x14ac:dyDescent="0.2">
      <c r="A23" s="182" t="s">
        <v>18</v>
      </c>
      <c r="B23" s="182"/>
      <c r="C23" s="182"/>
      <c r="D23" s="182"/>
      <c r="E23" s="182"/>
      <c r="F23" s="182"/>
      <c r="G23" s="11">
        <v>16</v>
      </c>
      <c r="H23" s="18">
        <v>605123</v>
      </c>
      <c r="I23" s="18">
        <v>693374</v>
      </c>
    </row>
    <row r="24" spans="1:11" ht="12.75" customHeight="1" x14ac:dyDescent="0.2">
      <c r="A24" s="182" t="s">
        <v>19</v>
      </c>
      <c r="B24" s="182"/>
      <c r="C24" s="182"/>
      <c r="D24" s="182"/>
      <c r="E24" s="182"/>
      <c r="F24" s="182"/>
      <c r="G24" s="11">
        <v>17</v>
      </c>
      <c r="H24" s="18">
        <v>6714576</v>
      </c>
      <c r="I24" s="18">
        <v>7214351</v>
      </c>
    </row>
    <row r="25" spans="1:11" ht="12.75" customHeight="1" x14ac:dyDescent="0.2">
      <c r="A25" s="182" t="s">
        <v>20</v>
      </c>
      <c r="B25" s="182"/>
      <c r="C25" s="182"/>
      <c r="D25" s="182"/>
      <c r="E25" s="182"/>
      <c r="F25" s="182"/>
      <c r="G25" s="11">
        <v>18</v>
      </c>
      <c r="H25" s="18">
        <v>107747</v>
      </c>
      <c r="I25" s="18">
        <v>110347</v>
      </c>
    </row>
    <row r="26" spans="1:11" ht="12.75" customHeight="1" x14ac:dyDescent="0.2">
      <c r="A26" s="182" t="s">
        <v>21</v>
      </c>
      <c r="B26" s="182"/>
      <c r="C26" s="182"/>
      <c r="D26" s="182"/>
      <c r="E26" s="182"/>
      <c r="F26" s="182"/>
      <c r="G26" s="11">
        <v>19</v>
      </c>
      <c r="H26" s="18">
        <v>1067726</v>
      </c>
      <c r="I26" s="18">
        <v>1003014</v>
      </c>
    </row>
    <row r="27" spans="1:11" ht="12.75" customHeight="1" x14ac:dyDescent="0.2">
      <c r="A27" s="186" t="s">
        <v>22</v>
      </c>
      <c r="B27" s="186"/>
      <c r="C27" s="186"/>
      <c r="D27" s="186"/>
      <c r="E27" s="186"/>
      <c r="F27" s="186"/>
      <c r="G27" s="12">
        <v>20</v>
      </c>
      <c r="H27" s="120">
        <f>SUM(H28:H37)</f>
        <v>11787820</v>
      </c>
      <c r="I27" s="120">
        <f>SUM(I28:I37)</f>
        <v>11825148</v>
      </c>
    </row>
    <row r="28" spans="1:11" ht="12.75" customHeight="1" x14ac:dyDescent="0.2">
      <c r="A28" s="182" t="s">
        <v>23</v>
      </c>
      <c r="B28" s="182"/>
      <c r="C28" s="182"/>
      <c r="D28" s="182"/>
      <c r="E28" s="182"/>
      <c r="F28" s="182"/>
      <c r="G28" s="11">
        <v>21</v>
      </c>
      <c r="H28" s="18">
        <v>10617825</v>
      </c>
      <c r="I28" s="18">
        <v>10617825</v>
      </c>
    </row>
    <row r="29" spans="1:11" ht="12.75" customHeight="1" x14ac:dyDescent="0.2">
      <c r="A29" s="182" t="s">
        <v>24</v>
      </c>
      <c r="B29" s="182"/>
      <c r="C29" s="182"/>
      <c r="D29" s="182"/>
      <c r="E29" s="182"/>
      <c r="F29" s="182"/>
      <c r="G29" s="11">
        <v>22</v>
      </c>
      <c r="H29" s="18">
        <v>0</v>
      </c>
      <c r="I29" s="18">
        <v>0</v>
      </c>
    </row>
    <row r="30" spans="1:11" ht="12.75" customHeight="1" x14ac:dyDescent="0.2">
      <c r="A30" s="182" t="s">
        <v>25</v>
      </c>
      <c r="B30" s="182"/>
      <c r="C30" s="182"/>
      <c r="D30" s="182"/>
      <c r="E30" s="182"/>
      <c r="F30" s="182"/>
      <c r="G30" s="11">
        <v>23</v>
      </c>
      <c r="H30" s="18">
        <v>0</v>
      </c>
      <c r="I30" s="18">
        <v>0</v>
      </c>
    </row>
    <row r="31" spans="1:11" ht="24" customHeight="1" x14ac:dyDescent="0.2">
      <c r="A31" s="182" t="s">
        <v>26</v>
      </c>
      <c r="B31" s="182"/>
      <c r="C31" s="182"/>
      <c r="D31" s="182"/>
      <c r="E31" s="182"/>
      <c r="F31" s="182"/>
      <c r="G31" s="11">
        <v>24</v>
      </c>
      <c r="H31" s="18">
        <v>0</v>
      </c>
      <c r="I31" s="18">
        <v>0</v>
      </c>
    </row>
    <row r="32" spans="1:11" ht="23.45" customHeight="1" x14ac:dyDescent="0.2">
      <c r="A32" s="182" t="s">
        <v>27</v>
      </c>
      <c r="B32" s="182"/>
      <c r="C32" s="182"/>
      <c r="D32" s="182"/>
      <c r="E32" s="182"/>
      <c r="F32" s="182"/>
      <c r="G32" s="11">
        <v>25</v>
      </c>
      <c r="H32" s="18">
        <v>0</v>
      </c>
      <c r="I32" s="18">
        <v>0</v>
      </c>
    </row>
    <row r="33" spans="1:12" ht="21.6" customHeight="1" x14ac:dyDescent="0.2">
      <c r="A33" s="182" t="s">
        <v>28</v>
      </c>
      <c r="B33" s="182"/>
      <c r="C33" s="182"/>
      <c r="D33" s="182"/>
      <c r="E33" s="182"/>
      <c r="F33" s="182"/>
      <c r="G33" s="11">
        <v>26</v>
      </c>
      <c r="H33" s="18">
        <v>0</v>
      </c>
      <c r="I33" s="18">
        <v>0</v>
      </c>
    </row>
    <row r="34" spans="1:12" ht="12.75" customHeight="1" x14ac:dyDescent="0.2">
      <c r="A34" s="182" t="s">
        <v>29</v>
      </c>
      <c r="B34" s="182"/>
      <c r="C34" s="182"/>
      <c r="D34" s="182"/>
      <c r="E34" s="182"/>
      <c r="F34" s="182"/>
      <c r="G34" s="11">
        <v>27</v>
      </c>
      <c r="H34" s="18">
        <v>0</v>
      </c>
      <c r="I34" s="18">
        <v>0</v>
      </c>
    </row>
    <row r="35" spans="1:12" ht="12.75" customHeight="1" x14ac:dyDescent="0.2">
      <c r="A35" s="182" t="s">
        <v>30</v>
      </c>
      <c r="B35" s="182"/>
      <c r="C35" s="182"/>
      <c r="D35" s="182"/>
      <c r="E35" s="182"/>
      <c r="F35" s="182"/>
      <c r="G35" s="11">
        <v>28</v>
      </c>
      <c r="H35" s="18">
        <v>1169995</v>
      </c>
      <c r="I35" s="18">
        <v>1207323</v>
      </c>
    </row>
    <row r="36" spans="1:12" ht="12.75" customHeight="1" x14ac:dyDescent="0.2">
      <c r="A36" s="182" t="s">
        <v>31</v>
      </c>
      <c r="B36" s="182"/>
      <c r="C36" s="182"/>
      <c r="D36" s="182"/>
      <c r="E36" s="182"/>
      <c r="F36" s="182"/>
      <c r="G36" s="11">
        <v>29</v>
      </c>
      <c r="H36" s="18">
        <v>0</v>
      </c>
      <c r="I36" s="18">
        <v>0</v>
      </c>
    </row>
    <row r="37" spans="1:12" ht="12.75" customHeight="1" x14ac:dyDescent="0.2">
      <c r="A37" s="182" t="s">
        <v>32</v>
      </c>
      <c r="B37" s="182"/>
      <c r="C37" s="182"/>
      <c r="D37" s="182"/>
      <c r="E37" s="182"/>
      <c r="F37" s="182"/>
      <c r="G37" s="11">
        <v>30</v>
      </c>
      <c r="H37" s="18">
        <v>0</v>
      </c>
      <c r="I37" s="18">
        <v>0</v>
      </c>
    </row>
    <row r="38" spans="1:12" ht="12.75" customHeight="1" x14ac:dyDescent="0.2">
      <c r="A38" s="186" t="s">
        <v>33</v>
      </c>
      <c r="B38" s="186"/>
      <c r="C38" s="186"/>
      <c r="D38" s="186"/>
      <c r="E38" s="186"/>
      <c r="F38" s="186"/>
      <c r="G38" s="12">
        <v>31</v>
      </c>
      <c r="H38" s="120">
        <f>H39+H40+H41+H42</f>
        <v>5173834</v>
      </c>
      <c r="I38" s="120">
        <f>I39+I40+I41+I42</f>
        <v>4988182</v>
      </c>
    </row>
    <row r="39" spans="1:12" ht="12.75" customHeight="1" x14ac:dyDescent="0.2">
      <c r="A39" s="182" t="s">
        <v>34</v>
      </c>
      <c r="B39" s="182"/>
      <c r="C39" s="182"/>
      <c r="D39" s="182"/>
      <c r="E39" s="182"/>
      <c r="F39" s="182"/>
      <c r="G39" s="11">
        <v>32</v>
      </c>
      <c r="H39" s="18">
        <v>0</v>
      </c>
      <c r="I39" s="18">
        <v>0</v>
      </c>
    </row>
    <row r="40" spans="1:12" ht="12.75" customHeight="1" x14ac:dyDescent="0.2">
      <c r="A40" s="182" t="s">
        <v>35</v>
      </c>
      <c r="B40" s="182"/>
      <c r="C40" s="182"/>
      <c r="D40" s="182"/>
      <c r="E40" s="182"/>
      <c r="F40" s="182"/>
      <c r="G40" s="11">
        <v>33</v>
      </c>
      <c r="H40" s="18">
        <v>0</v>
      </c>
      <c r="I40" s="18">
        <v>0</v>
      </c>
    </row>
    <row r="41" spans="1:12" ht="12.75" customHeight="1" x14ac:dyDescent="0.2">
      <c r="A41" s="182" t="s">
        <v>36</v>
      </c>
      <c r="B41" s="182"/>
      <c r="C41" s="182"/>
      <c r="D41" s="182"/>
      <c r="E41" s="182"/>
      <c r="F41" s="182"/>
      <c r="G41" s="11">
        <v>34</v>
      </c>
      <c r="H41" s="18">
        <v>5173834</v>
      </c>
      <c r="I41" s="18">
        <v>4988182</v>
      </c>
      <c r="K41" s="122"/>
      <c r="L41" s="122"/>
    </row>
    <row r="42" spans="1:12" ht="12.75" customHeight="1" x14ac:dyDescent="0.2">
      <c r="A42" s="182" t="s">
        <v>37</v>
      </c>
      <c r="B42" s="182"/>
      <c r="C42" s="182"/>
      <c r="D42" s="182"/>
      <c r="E42" s="182"/>
      <c r="F42" s="182"/>
      <c r="G42" s="11">
        <v>35</v>
      </c>
      <c r="H42" s="18">
        <v>0</v>
      </c>
      <c r="I42" s="18">
        <v>0</v>
      </c>
    </row>
    <row r="43" spans="1:12" ht="12.75" customHeight="1" x14ac:dyDescent="0.2">
      <c r="A43" s="182" t="s">
        <v>38</v>
      </c>
      <c r="B43" s="182"/>
      <c r="C43" s="182"/>
      <c r="D43" s="182"/>
      <c r="E43" s="182"/>
      <c r="F43" s="182"/>
      <c r="G43" s="11">
        <v>36</v>
      </c>
      <c r="H43" s="18">
        <v>103137</v>
      </c>
      <c r="I43" s="18">
        <v>161595</v>
      </c>
    </row>
    <row r="44" spans="1:12" ht="12.75" customHeight="1" x14ac:dyDescent="0.2">
      <c r="A44" s="184" t="s">
        <v>303</v>
      </c>
      <c r="B44" s="184"/>
      <c r="C44" s="184"/>
      <c r="D44" s="184"/>
      <c r="E44" s="184"/>
      <c r="F44" s="184"/>
      <c r="G44" s="12">
        <v>37</v>
      </c>
      <c r="H44" s="120">
        <f>H45+H53+H60+H70</f>
        <v>381143769</v>
      </c>
      <c r="I44" s="120">
        <f>I45+I53+I60+I70</f>
        <v>473121958</v>
      </c>
    </row>
    <row r="45" spans="1:12" ht="12.75" customHeight="1" x14ac:dyDescent="0.2">
      <c r="A45" s="186" t="s">
        <v>39</v>
      </c>
      <c r="B45" s="186"/>
      <c r="C45" s="186"/>
      <c r="D45" s="186"/>
      <c r="E45" s="186"/>
      <c r="F45" s="186"/>
      <c r="G45" s="12">
        <v>38</v>
      </c>
      <c r="H45" s="120">
        <f>SUM(H46:H52)</f>
        <v>85494562</v>
      </c>
      <c r="I45" s="120">
        <f>SUM(I46:I52)</f>
        <v>107103132</v>
      </c>
    </row>
    <row r="46" spans="1:12" ht="12.75" customHeight="1" x14ac:dyDescent="0.2">
      <c r="A46" s="182" t="s">
        <v>40</v>
      </c>
      <c r="B46" s="182"/>
      <c r="C46" s="182"/>
      <c r="D46" s="182"/>
      <c r="E46" s="182"/>
      <c r="F46" s="182"/>
      <c r="G46" s="11">
        <v>39</v>
      </c>
      <c r="H46" s="18">
        <v>22212</v>
      </c>
      <c r="I46" s="18">
        <v>34488</v>
      </c>
    </row>
    <row r="47" spans="1:12" ht="12.75" customHeight="1" x14ac:dyDescent="0.2">
      <c r="A47" s="182" t="s">
        <v>41</v>
      </c>
      <c r="B47" s="182"/>
      <c r="C47" s="182"/>
      <c r="D47" s="182"/>
      <c r="E47" s="182"/>
      <c r="F47" s="182"/>
      <c r="G47" s="11">
        <v>40</v>
      </c>
      <c r="H47" s="18">
        <v>0</v>
      </c>
      <c r="I47" s="18">
        <v>0</v>
      </c>
    </row>
    <row r="48" spans="1:12"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84294979</v>
      </c>
      <c r="I49" s="18">
        <v>105794646</v>
      </c>
    </row>
    <row r="50" spans="1:9" ht="12.75" customHeight="1" x14ac:dyDescent="0.2">
      <c r="A50" s="182" t="s">
        <v>44</v>
      </c>
      <c r="B50" s="182"/>
      <c r="C50" s="182"/>
      <c r="D50" s="182"/>
      <c r="E50" s="182"/>
      <c r="F50" s="182"/>
      <c r="G50" s="11">
        <v>43</v>
      </c>
      <c r="H50" s="18">
        <v>1177371</v>
      </c>
      <c r="I50" s="18">
        <v>1273998</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285659735</v>
      </c>
      <c r="I53" s="120">
        <f>SUM(I54:I59)</f>
        <v>340749033</v>
      </c>
    </row>
    <row r="54" spans="1:9" ht="12.75" customHeight="1" x14ac:dyDescent="0.2">
      <c r="A54" s="182" t="s">
        <v>48</v>
      </c>
      <c r="B54" s="182"/>
      <c r="C54" s="182"/>
      <c r="D54" s="182"/>
      <c r="E54" s="182"/>
      <c r="F54" s="182"/>
      <c r="G54" s="11">
        <v>47</v>
      </c>
      <c r="H54" s="18">
        <v>17748254</v>
      </c>
      <c r="I54" s="18">
        <v>16089689</v>
      </c>
    </row>
    <row r="55" spans="1:9" ht="12.75" customHeight="1" x14ac:dyDescent="0.2">
      <c r="A55" s="182" t="s">
        <v>49</v>
      </c>
      <c r="B55" s="182"/>
      <c r="C55" s="182"/>
      <c r="D55" s="182"/>
      <c r="E55" s="182"/>
      <c r="F55" s="182"/>
      <c r="G55" s="11">
        <v>48</v>
      </c>
      <c r="H55" s="18">
        <v>4708676</v>
      </c>
      <c r="I55" s="18">
        <v>5895164</v>
      </c>
    </row>
    <row r="56" spans="1:9" ht="12.75" customHeight="1" x14ac:dyDescent="0.2">
      <c r="A56" s="182" t="s">
        <v>50</v>
      </c>
      <c r="B56" s="182"/>
      <c r="C56" s="182"/>
      <c r="D56" s="182"/>
      <c r="E56" s="182"/>
      <c r="F56" s="182"/>
      <c r="G56" s="11">
        <v>49</v>
      </c>
      <c r="H56" s="18">
        <v>262663831</v>
      </c>
      <c r="I56" s="18">
        <v>318160224</v>
      </c>
    </row>
    <row r="57" spans="1:9" ht="12.75" customHeight="1" x14ac:dyDescent="0.2">
      <c r="A57" s="182" t="s">
        <v>51</v>
      </c>
      <c r="B57" s="182"/>
      <c r="C57" s="182"/>
      <c r="D57" s="182"/>
      <c r="E57" s="182"/>
      <c r="F57" s="182"/>
      <c r="G57" s="11">
        <v>50</v>
      </c>
      <c r="H57" s="18">
        <v>892</v>
      </c>
      <c r="I57" s="18">
        <v>2807</v>
      </c>
    </row>
    <row r="58" spans="1:9" ht="12.75" customHeight="1" x14ac:dyDescent="0.2">
      <c r="A58" s="182" t="s">
        <v>52</v>
      </c>
      <c r="B58" s="182"/>
      <c r="C58" s="182"/>
      <c r="D58" s="182"/>
      <c r="E58" s="182"/>
      <c r="F58" s="182"/>
      <c r="G58" s="11">
        <v>51</v>
      </c>
      <c r="H58" s="18">
        <v>121627</v>
      </c>
      <c r="I58" s="18">
        <v>52728</v>
      </c>
    </row>
    <row r="59" spans="1:9" ht="12.75" customHeight="1" x14ac:dyDescent="0.2">
      <c r="A59" s="182" t="s">
        <v>53</v>
      </c>
      <c r="B59" s="182"/>
      <c r="C59" s="182"/>
      <c r="D59" s="182"/>
      <c r="E59" s="182"/>
      <c r="F59" s="182"/>
      <c r="G59" s="11">
        <v>52</v>
      </c>
      <c r="H59" s="18">
        <v>416455</v>
      </c>
      <c r="I59" s="18">
        <v>548421</v>
      </c>
    </row>
    <row r="60" spans="1:9" ht="12.75" customHeight="1" x14ac:dyDescent="0.2">
      <c r="A60" s="186" t="s">
        <v>54</v>
      </c>
      <c r="B60" s="186"/>
      <c r="C60" s="186"/>
      <c r="D60" s="186"/>
      <c r="E60" s="186"/>
      <c r="F60" s="186"/>
      <c r="G60" s="12">
        <v>53</v>
      </c>
      <c r="H60" s="120">
        <f>SUM(H61:H69)</f>
        <v>375199</v>
      </c>
      <c r="I60" s="120">
        <f>SUM(I61:I69)</f>
        <v>410682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410682</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9614273</v>
      </c>
      <c r="I70" s="18">
        <v>24859111</v>
      </c>
    </row>
    <row r="71" spans="1:9" ht="12.75" customHeight="1" x14ac:dyDescent="0.2">
      <c r="A71" s="183" t="s">
        <v>58</v>
      </c>
      <c r="B71" s="183"/>
      <c r="C71" s="183"/>
      <c r="D71" s="183"/>
      <c r="E71" s="183"/>
      <c r="F71" s="183"/>
      <c r="G71" s="11">
        <v>64</v>
      </c>
      <c r="H71" s="18">
        <v>126674</v>
      </c>
      <c r="I71" s="18">
        <v>169619</v>
      </c>
    </row>
    <row r="72" spans="1:9" ht="12.75" customHeight="1" x14ac:dyDescent="0.2">
      <c r="A72" s="184" t="s">
        <v>304</v>
      </c>
      <c r="B72" s="184"/>
      <c r="C72" s="184"/>
      <c r="D72" s="184"/>
      <c r="E72" s="184"/>
      <c r="F72" s="184"/>
      <c r="G72" s="12">
        <v>65</v>
      </c>
      <c r="H72" s="120">
        <f>H8+H9+H44+H71</f>
        <v>437128959</v>
      </c>
      <c r="I72" s="120">
        <f>I8+I9+I44+I71</f>
        <v>537495779</v>
      </c>
    </row>
    <row r="73" spans="1:9" ht="12.75" customHeight="1" x14ac:dyDescent="0.2">
      <c r="A73" s="183" t="s">
        <v>59</v>
      </c>
      <c r="B73" s="183"/>
      <c r="C73" s="183"/>
      <c r="D73" s="183"/>
      <c r="E73" s="183"/>
      <c r="F73" s="183"/>
      <c r="G73" s="11">
        <v>66</v>
      </c>
      <c r="H73" s="18">
        <v>17986717</v>
      </c>
      <c r="I73" s="18">
        <v>15690948</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95257771</v>
      </c>
      <c r="I75" s="121">
        <f>I76+I77+I78+I84+I85+I91+I94+I97</f>
        <v>117946270</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41439674</v>
      </c>
      <c r="I91" s="120">
        <f>I92-I93</f>
        <v>56866895</v>
      </c>
    </row>
    <row r="92" spans="1:9" ht="12.75" customHeight="1" x14ac:dyDescent="0.2">
      <c r="A92" s="182" t="s">
        <v>72</v>
      </c>
      <c r="B92" s="182"/>
      <c r="C92" s="182"/>
      <c r="D92" s="182"/>
      <c r="E92" s="182"/>
      <c r="F92" s="182"/>
      <c r="G92" s="11">
        <v>84</v>
      </c>
      <c r="H92" s="18">
        <v>41439674</v>
      </c>
      <c r="I92" s="18">
        <v>56866895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15254767</v>
      </c>
      <c r="I94" s="120">
        <f>I95-I96</f>
        <v>22516045</v>
      </c>
    </row>
    <row r="95" spans="1:9" ht="12.75" customHeight="1" x14ac:dyDescent="0.2">
      <c r="A95" s="182" t="s">
        <v>74</v>
      </c>
      <c r="B95" s="182"/>
      <c r="C95" s="182"/>
      <c r="D95" s="182"/>
      <c r="E95" s="182"/>
      <c r="F95" s="182"/>
      <c r="G95" s="11">
        <v>87</v>
      </c>
      <c r="H95" s="18">
        <v>15254767</v>
      </c>
      <c r="I95" s="18">
        <v>22516045</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105774</v>
      </c>
      <c r="I98" s="120">
        <f>SUM(I99:I104)</f>
        <v>104387</v>
      </c>
    </row>
    <row r="99" spans="1:9" ht="12.75" customHeight="1" x14ac:dyDescent="0.2">
      <c r="A99" s="182" t="s">
        <v>77</v>
      </c>
      <c r="B99" s="182"/>
      <c r="C99" s="182"/>
      <c r="D99" s="182"/>
      <c r="E99" s="182"/>
      <c r="F99" s="182"/>
      <c r="G99" s="11">
        <v>91</v>
      </c>
      <c r="H99" s="18">
        <v>105774</v>
      </c>
      <c r="I99" s="18">
        <v>104387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5346536</v>
      </c>
      <c r="I105" s="120">
        <f>SUM(I106:I116)</f>
        <v>10997091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1802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4337852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922204</v>
      </c>
      <c r="I115" s="18">
        <v>6657437</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335468508</v>
      </c>
      <c r="I117" s="120">
        <f>SUM(I118:I131)</f>
        <v>406257282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781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42183510</v>
      </c>
    </row>
    <row r="124" spans="1:9" ht="12.75" customHeight="1" x14ac:dyDescent="0.2">
      <c r="A124" s="182" t="s">
        <v>89</v>
      </c>
      <c r="B124" s="182"/>
      <c r="C124" s="182"/>
      <c r="D124" s="182"/>
      <c r="E124" s="182"/>
      <c r="F124" s="182"/>
      <c r="G124" s="11">
        <v>116</v>
      </c>
      <c r="H124" s="18">
        <v>392230</v>
      </c>
      <c r="I124" s="18">
        <v>304712</v>
      </c>
    </row>
    <row r="125" spans="1:9" ht="12.75" customHeight="1" x14ac:dyDescent="0.2">
      <c r="A125" s="182" t="s">
        <v>90</v>
      </c>
      <c r="B125" s="182"/>
      <c r="C125" s="182"/>
      <c r="D125" s="182"/>
      <c r="E125" s="182"/>
      <c r="F125" s="182"/>
      <c r="G125" s="11">
        <v>117</v>
      </c>
      <c r="H125" s="18">
        <v>269763392</v>
      </c>
      <c r="I125" s="18">
        <v>354973524</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1302642</v>
      </c>
      <c r="I127" s="18">
        <v>1654184</v>
      </c>
    </row>
    <row r="128" spans="1:9" x14ac:dyDescent="0.2">
      <c r="A128" s="182" t="s">
        <v>95</v>
      </c>
      <c r="B128" s="182"/>
      <c r="C128" s="182"/>
      <c r="D128" s="182"/>
      <c r="E128" s="182"/>
      <c r="F128" s="182"/>
      <c r="G128" s="11">
        <v>120</v>
      </c>
      <c r="H128" s="18">
        <v>3910233</v>
      </c>
      <c r="I128" s="18">
        <v>5941160</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819603</v>
      </c>
      <c r="I131" s="18">
        <v>1194335</v>
      </c>
    </row>
    <row r="132" spans="1:9" ht="22.15" customHeight="1" x14ac:dyDescent="0.2">
      <c r="A132" s="183" t="s">
        <v>99</v>
      </c>
      <c r="B132" s="183"/>
      <c r="C132" s="183"/>
      <c r="D132" s="183"/>
      <c r="E132" s="183"/>
      <c r="F132" s="183"/>
      <c r="G132" s="11">
        <v>124</v>
      </c>
      <c r="H132" s="18">
        <v>950370</v>
      </c>
      <c r="I132" s="18">
        <v>2190749</v>
      </c>
    </row>
    <row r="133" spans="1:9" ht="12.75" customHeight="1" x14ac:dyDescent="0.2">
      <c r="A133" s="184" t="s">
        <v>358</v>
      </c>
      <c r="B133" s="184"/>
      <c r="C133" s="184"/>
      <c r="D133" s="184"/>
      <c r="E133" s="184"/>
      <c r="F133" s="184"/>
      <c r="G133" s="12">
        <v>125</v>
      </c>
      <c r="H133" s="120">
        <f>H75+H98+H105+H117+H132</f>
        <v>437128959</v>
      </c>
      <c r="I133" s="120">
        <f>I75+I98+I105+I117+I132</f>
        <v>537495779</v>
      </c>
    </row>
    <row r="134" spans="1:9" x14ac:dyDescent="0.2">
      <c r="A134" s="183" t="s">
        <v>100</v>
      </c>
      <c r="B134" s="183"/>
      <c r="C134" s="183"/>
      <c r="D134" s="183"/>
      <c r="E134" s="183"/>
      <c r="F134" s="183"/>
      <c r="G134" s="11">
        <v>126</v>
      </c>
      <c r="H134" s="18">
        <v>17986717</v>
      </c>
      <c r="I134" s="18">
        <v>15690948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H6" sqref="H1:K104857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462</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805850817</v>
      </c>
      <c r="I8" s="52">
        <f>SUM(I9:I13)</f>
        <v>206842447</v>
      </c>
      <c r="J8" s="52">
        <f>SUM(J9:J13)</f>
        <v>928632564</v>
      </c>
      <c r="K8" s="52">
        <f>SUM(K9:K13)</f>
        <v>241130776</v>
      </c>
    </row>
    <row r="9" spans="1:11" ht="12.75" customHeight="1" x14ac:dyDescent="0.2">
      <c r="A9" s="182" t="s">
        <v>115</v>
      </c>
      <c r="B9" s="182"/>
      <c r="C9" s="182"/>
      <c r="D9" s="182"/>
      <c r="E9" s="182"/>
      <c r="F9" s="182"/>
      <c r="G9" s="11">
        <v>2</v>
      </c>
      <c r="H9" s="53">
        <v>62093553</v>
      </c>
      <c r="I9" s="53">
        <v>14876775</v>
      </c>
      <c r="J9" s="53">
        <v>64498545</v>
      </c>
      <c r="K9" s="53">
        <v>14724153</v>
      </c>
    </row>
    <row r="10" spans="1:11" ht="12.75" customHeight="1" x14ac:dyDescent="0.2">
      <c r="A10" s="182" t="s">
        <v>116</v>
      </c>
      <c r="B10" s="182"/>
      <c r="C10" s="182"/>
      <c r="D10" s="182"/>
      <c r="E10" s="182"/>
      <c r="F10" s="182"/>
      <c r="G10" s="11">
        <v>3</v>
      </c>
      <c r="H10" s="53">
        <v>738206980</v>
      </c>
      <c r="I10" s="53">
        <v>189950799</v>
      </c>
      <c r="J10" s="53">
        <v>857500144</v>
      </c>
      <c r="K10" s="53">
        <v>224230523</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73100</v>
      </c>
      <c r="I12" s="53">
        <v>17173</v>
      </c>
      <c r="J12" s="53">
        <v>43859</v>
      </c>
      <c r="K12" s="53">
        <v>9887</v>
      </c>
    </row>
    <row r="13" spans="1:11" ht="12.75" customHeight="1" x14ac:dyDescent="0.2">
      <c r="A13" s="182" t="s">
        <v>119</v>
      </c>
      <c r="B13" s="182"/>
      <c r="C13" s="182"/>
      <c r="D13" s="182"/>
      <c r="E13" s="182"/>
      <c r="F13" s="182"/>
      <c r="G13" s="11">
        <v>6</v>
      </c>
      <c r="H13" s="53">
        <v>5477184</v>
      </c>
      <c r="I13" s="53">
        <v>1997700</v>
      </c>
      <c r="J13" s="53">
        <v>6590016</v>
      </c>
      <c r="K13" s="53">
        <v>2166213</v>
      </c>
    </row>
    <row r="14" spans="1:11" ht="12.75" customHeight="1" x14ac:dyDescent="0.2">
      <c r="A14" s="213" t="s">
        <v>360</v>
      </c>
      <c r="B14" s="213"/>
      <c r="C14" s="213"/>
      <c r="D14" s="213"/>
      <c r="E14" s="213"/>
      <c r="F14" s="213"/>
      <c r="G14" s="12">
        <v>7</v>
      </c>
      <c r="H14" s="52">
        <f>H15+H16+H20+H24+H25+H26+H29+H36</f>
        <v>788380970</v>
      </c>
      <c r="I14" s="52">
        <f>I15+I16+I20+I24+I25+I26+I29+I36</f>
        <v>202101344</v>
      </c>
      <c r="J14" s="52">
        <f>J15+J16+J20+J24+J25+J26+J29+J36</f>
        <v>912930004</v>
      </c>
      <c r="K14" s="52">
        <f>K15+K16+K20+K24+K25+K26+K29+K36</f>
        <v>237393979</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767319137</v>
      </c>
      <c r="I16" s="52">
        <f>SUM(I17:I19)</f>
        <v>197845628</v>
      </c>
      <c r="J16" s="52">
        <f>SUM(J17:J19)</f>
        <v>887337326</v>
      </c>
      <c r="K16" s="52">
        <f>SUM(K17:K19)</f>
        <v>229626018</v>
      </c>
    </row>
    <row r="17" spans="1:11" ht="12.75" customHeight="1" x14ac:dyDescent="0.2">
      <c r="A17" s="216" t="s">
        <v>120</v>
      </c>
      <c r="B17" s="216"/>
      <c r="C17" s="216"/>
      <c r="D17" s="216"/>
      <c r="E17" s="216"/>
      <c r="F17" s="216"/>
      <c r="G17" s="11">
        <v>10</v>
      </c>
      <c r="H17" s="53">
        <v>1866153</v>
      </c>
      <c r="I17" s="53">
        <v>474499</v>
      </c>
      <c r="J17" s="53">
        <v>1952734</v>
      </c>
      <c r="K17" s="53">
        <v>562314</v>
      </c>
    </row>
    <row r="18" spans="1:11" ht="12.75" customHeight="1" x14ac:dyDescent="0.2">
      <c r="A18" s="216" t="s">
        <v>121</v>
      </c>
      <c r="B18" s="216"/>
      <c r="C18" s="216"/>
      <c r="D18" s="216"/>
      <c r="E18" s="216"/>
      <c r="F18" s="216"/>
      <c r="G18" s="11">
        <v>11</v>
      </c>
      <c r="H18" s="53">
        <v>760930867</v>
      </c>
      <c r="I18" s="53">
        <v>196063622</v>
      </c>
      <c r="J18" s="53">
        <v>879783244</v>
      </c>
      <c r="K18" s="53">
        <v>227581901</v>
      </c>
    </row>
    <row r="19" spans="1:11" ht="12.75" customHeight="1" x14ac:dyDescent="0.2">
      <c r="A19" s="216" t="s">
        <v>122</v>
      </c>
      <c r="B19" s="216"/>
      <c r="C19" s="216"/>
      <c r="D19" s="216"/>
      <c r="E19" s="216"/>
      <c r="F19" s="216"/>
      <c r="G19" s="11">
        <v>12</v>
      </c>
      <c r="H19" s="53">
        <v>4522117</v>
      </c>
      <c r="I19" s="53">
        <v>1307507</v>
      </c>
      <c r="J19" s="53">
        <v>5601348</v>
      </c>
      <c r="K19" s="53">
        <v>1481803</v>
      </c>
    </row>
    <row r="20" spans="1:11" ht="12.75" customHeight="1" x14ac:dyDescent="0.2">
      <c r="A20" s="186" t="s">
        <v>441</v>
      </c>
      <c r="B20" s="186"/>
      <c r="C20" s="186"/>
      <c r="D20" s="186"/>
      <c r="E20" s="186"/>
      <c r="F20" s="186"/>
      <c r="G20" s="12">
        <v>13</v>
      </c>
      <c r="H20" s="52">
        <f>SUM(H21:H23)</f>
        <v>11973906</v>
      </c>
      <c r="I20" s="52">
        <f>SUM(I21:I23)</f>
        <v>3137838</v>
      </c>
      <c r="J20" s="52">
        <f>SUM(J21:J23)</f>
        <v>13763828</v>
      </c>
      <c r="K20" s="52">
        <f>SUM(K21:K23)</f>
        <v>3670832</v>
      </c>
    </row>
    <row r="21" spans="1:11" ht="12.75" customHeight="1" x14ac:dyDescent="0.2">
      <c r="A21" s="216" t="s">
        <v>105</v>
      </c>
      <c r="B21" s="216"/>
      <c r="C21" s="216"/>
      <c r="D21" s="216"/>
      <c r="E21" s="216"/>
      <c r="F21" s="216"/>
      <c r="G21" s="11">
        <v>14</v>
      </c>
      <c r="H21" s="53">
        <v>7510657</v>
      </c>
      <c r="I21" s="53">
        <v>1981404</v>
      </c>
      <c r="J21" s="53">
        <v>8562226</v>
      </c>
      <c r="K21" s="53">
        <v>2278999</v>
      </c>
    </row>
    <row r="22" spans="1:11" ht="12.75" customHeight="1" x14ac:dyDescent="0.2">
      <c r="A22" s="216" t="s">
        <v>106</v>
      </c>
      <c r="B22" s="216"/>
      <c r="C22" s="216"/>
      <c r="D22" s="216"/>
      <c r="E22" s="216"/>
      <c r="F22" s="216"/>
      <c r="G22" s="11">
        <v>15</v>
      </c>
      <c r="H22" s="53">
        <v>2908390</v>
      </c>
      <c r="I22" s="53">
        <v>750496</v>
      </c>
      <c r="J22" s="53">
        <v>3431553</v>
      </c>
      <c r="K22" s="53">
        <v>919242</v>
      </c>
    </row>
    <row r="23" spans="1:11" ht="12.75" customHeight="1" x14ac:dyDescent="0.2">
      <c r="A23" s="216" t="s">
        <v>107</v>
      </c>
      <c r="B23" s="216"/>
      <c r="C23" s="216"/>
      <c r="D23" s="216"/>
      <c r="E23" s="216"/>
      <c r="F23" s="216"/>
      <c r="G23" s="11">
        <v>16</v>
      </c>
      <c r="H23" s="53">
        <v>1554859</v>
      </c>
      <c r="I23" s="53">
        <v>405938</v>
      </c>
      <c r="J23" s="53">
        <v>1770049</v>
      </c>
      <c r="K23" s="53">
        <v>472591</v>
      </c>
    </row>
    <row r="24" spans="1:11" ht="12.75" customHeight="1" x14ac:dyDescent="0.2">
      <c r="A24" s="182" t="s">
        <v>108</v>
      </c>
      <c r="B24" s="182"/>
      <c r="C24" s="182"/>
      <c r="D24" s="182"/>
      <c r="E24" s="182"/>
      <c r="F24" s="182"/>
      <c r="G24" s="11">
        <v>17</v>
      </c>
      <c r="H24" s="53">
        <v>3126489</v>
      </c>
      <c r="I24" s="53">
        <v>822653</v>
      </c>
      <c r="J24" s="53">
        <v>4287071</v>
      </c>
      <c r="K24" s="53">
        <v>1171467</v>
      </c>
    </row>
    <row r="25" spans="1:11" ht="12.75" customHeight="1" x14ac:dyDescent="0.2">
      <c r="A25" s="182" t="s">
        <v>109</v>
      </c>
      <c r="B25" s="182"/>
      <c r="C25" s="182"/>
      <c r="D25" s="182"/>
      <c r="E25" s="182"/>
      <c r="F25" s="182"/>
      <c r="G25" s="11">
        <v>18</v>
      </c>
      <c r="H25" s="53">
        <v>5988052</v>
      </c>
      <c r="I25" s="53">
        <v>509850</v>
      </c>
      <c r="J25" s="53">
        <v>7159239</v>
      </c>
      <c r="K25" s="53">
        <v>3214981</v>
      </c>
    </row>
    <row r="26" spans="1:11" ht="12.75" customHeight="1" x14ac:dyDescent="0.2">
      <c r="A26" s="186" t="s">
        <v>442</v>
      </c>
      <c r="B26" s="186"/>
      <c r="C26" s="186"/>
      <c r="D26" s="186"/>
      <c r="E26" s="186"/>
      <c r="F26" s="186"/>
      <c r="G26" s="12">
        <v>19</v>
      </c>
      <c r="H26" s="52">
        <f>H27+H28</f>
        <v>155402</v>
      </c>
      <c r="I26" s="52">
        <f>I27+I28</f>
        <v>-32609</v>
      </c>
      <c r="J26" s="52">
        <f>J27+J28</f>
        <v>367911</v>
      </c>
      <c r="K26" s="52">
        <f>K27+K28</f>
        <v>-303948</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155402</v>
      </c>
      <c r="I28" s="53">
        <v>-32609</v>
      </c>
      <c r="J28" s="53">
        <v>367911</v>
      </c>
      <c r="K28" s="53">
        <v>-303948</v>
      </c>
    </row>
    <row r="29" spans="1:11" ht="12.75" customHeight="1" x14ac:dyDescent="0.2">
      <c r="A29" s="186" t="s">
        <v>443</v>
      </c>
      <c r="B29" s="186"/>
      <c r="C29" s="186"/>
      <c r="D29" s="186"/>
      <c r="E29" s="186"/>
      <c r="F29" s="186"/>
      <c r="G29" s="12">
        <v>22</v>
      </c>
      <c r="H29" s="52">
        <f>SUM(H30:H35)</f>
        <v>-182016</v>
      </c>
      <c r="I29" s="52">
        <f>SUM(I30:I35)</f>
        <v>-182016</v>
      </c>
      <c r="J29" s="52">
        <f>SUM(J30:J35)</f>
        <v>14629</v>
      </c>
      <c r="K29" s="52">
        <f>SUM(K30:K35)</f>
        <v>14629</v>
      </c>
    </row>
    <row r="30" spans="1:11" ht="12.75" customHeight="1" x14ac:dyDescent="0.2">
      <c r="A30" s="216" t="s">
        <v>125</v>
      </c>
      <c r="B30" s="216"/>
      <c r="C30" s="216"/>
      <c r="D30" s="216"/>
      <c r="E30" s="216"/>
      <c r="F30" s="216"/>
      <c r="G30" s="11">
        <v>23</v>
      </c>
      <c r="H30" s="53">
        <v>-182186</v>
      </c>
      <c r="I30" s="53">
        <v>-182186</v>
      </c>
      <c r="J30" s="53">
        <v>14129</v>
      </c>
      <c r="K30" s="53">
        <v>14129</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170</v>
      </c>
      <c r="I32" s="53">
        <v>170</v>
      </c>
      <c r="J32" s="53">
        <v>500</v>
      </c>
      <c r="K32" s="53">
        <v>500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3137799</v>
      </c>
      <c r="I37" s="52">
        <f>SUM(I38:I47)</f>
        <v>824025</v>
      </c>
      <c r="J37" s="52">
        <f>SUM(J38:J47)</f>
        <v>13659141</v>
      </c>
      <c r="K37" s="52">
        <f>SUM(K38:K47)</f>
        <v>4314090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2999160</v>
      </c>
      <c r="I44" s="53">
        <v>685386</v>
      </c>
      <c r="J44" s="53">
        <v>13659141</v>
      </c>
      <c r="K44" s="53">
        <v>4314090</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138639</v>
      </c>
      <c r="I47" s="53">
        <v>138639</v>
      </c>
      <c r="J47" s="53">
        <v>0</v>
      </c>
      <c r="K47" s="53">
        <v>0</v>
      </c>
    </row>
    <row r="48" spans="1:11" ht="12.75" customHeight="1" x14ac:dyDescent="0.2">
      <c r="A48" s="213" t="s">
        <v>362</v>
      </c>
      <c r="B48" s="213"/>
      <c r="C48" s="213"/>
      <c r="D48" s="213"/>
      <c r="E48" s="213"/>
      <c r="F48" s="213"/>
      <c r="G48" s="12">
        <v>41</v>
      </c>
      <c r="H48" s="52">
        <f>SUM(H49:H55)</f>
        <v>1875363</v>
      </c>
      <c r="I48" s="52">
        <f>SUM(I49:I55)</f>
        <v>551004</v>
      </c>
      <c r="J48" s="52">
        <f>SUM(J49:J55)</f>
        <v>1880375</v>
      </c>
      <c r="K48" s="52">
        <f>SUM(K49:K55)</f>
        <v>522169</v>
      </c>
    </row>
    <row r="49" spans="1:11" ht="25.15" customHeight="1" x14ac:dyDescent="0.2">
      <c r="A49" s="182" t="s">
        <v>141</v>
      </c>
      <c r="B49" s="182"/>
      <c r="C49" s="182"/>
      <c r="D49" s="182"/>
      <c r="E49" s="182"/>
      <c r="F49" s="182"/>
      <c r="G49" s="11">
        <v>42</v>
      </c>
      <c r="H49" s="53">
        <v>82939</v>
      </c>
      <c r="I49" s="53">
        <v>15344</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1792424</v>
      </c>
      <c r="I51" s="53">
        <v>535660</v>
      </c>
      <c r="J51" s="53">
        <v>1880375</v>
      </c>
      <c r="K51" s="53">
        <v>522169</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808988616</v>
      </c>
      <c r="I60" s="52">
        <f t="shared" ref="I60:K60" si="0">I8+I37+I56+I57</f>
        <v>207666472</v>
      </c>
      <c r="J60" s="52">
        <f t="shared" si="0"/>
        <v>942291705</v>
      </c>
      <c r="K60" s="52">
        <f t="shared" si="0"/>
        <v>245444866</v>
      </c>
    </row>
    <row r="61" spans="1:11" ht="12.75" customHeight="1" x14ac:dyDescent="0.2">
      <c r="A61" s="213" t="s">
        <v>364</v>
      </c>
      <c r="B61" s="213"/>
      <c r="C61" s="213"/>
      <c r="D61" s="213"/>
      <c r="E61" s="213"/>
      <c r="F61" s="213"/>
      <c r="G61" s="12">
        <v>54</v>
      </c>
      <c r="H61" s="52">
        <f>H14+H48+H58+H59</f>
        <v>790256333</v>
      </c>
      <c r="I61" s="52">
        <f t="shared" ref="I61:K61" si="1">I14+I48+I58+I59</f>
        <v>202652348</v>
      </c>
      <c r="J61" s="52">
        <f t="shared" si="1"/>
        <v>914810379</v>
      </c>
      <c r="K61" s="52">
        <f t="shared" si="1"/>
        <v>237916148</v>
      </c>
    </row>
    <row r="62" spans="1:11" ht="12.75" customHeight="1" x14ac:dyDescent="0.2">
      <c r="A62" s="213" t="s">
        <v>365</v>
      </c>
      <c r="B62" s="213"/>
      <c r="C62" s="213"/>
      <c r="D62" s="213"/>
      <c r="E62" s="213"/>
      <c r="F62" s="213"/>
      <c r="G62" s="12">
        <v>55</v>
      </c>
      <c r="H62" s="52">
        <f>H60-H61</f>
        <v>18732283</v>
      </c>
      <c r="I62" s="52">
        <f t="shared" ref="I62:K62" si="2">I60-I61</f>
        <v>5014124</v>
      </c>
      <c r="J62" s="52">
        <f t="shared" si="2"/>
        <v>27481326</v>
      </c>
      <c r="K62" s="52">
        <f t="shared" si="2"/>
        <v>7528718</v>
      </c>
    </row>
    <row r="63" spans="1:11" ht="12.75" customHeight="1" x14ac:dyDescent="0.2">
      <c r="A63" s="214" t="s">
        <v>366</v>
      </c>
      <c r="B63" s="214"/>
      <c r="C63" s="214"/>
      <c r="D63" s="214"/>
      <c r="E63" s="214"/>
      <c r="F63" s="214"/>
      <c r="G63" s="12">
        <v>56</v>
      </c>
      <c r="H63" s="52">
        <f>+IF((H60-H61)&gt;0,(H60-H61),0)</f>
        <v>18732283</v>
      </c>
      <c r="I63" s="52">
        <f t="shared" ref="I63:K63" si="3">+IF((I60-I61)&gt;0,(I60-I61),0)</f>
        <v>5014124</v>
      </c>
      <c r="J63" s="52">
        <f t="shared" si="3"/>
        <v>27481326</v>
      </c>
      <c r="K63" s="52">
        <f t="shared" si="3"/>
        <v>7528718</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3477516</v>
      </c>
      <c r="I65" s="53">
        <v>909476</v>
      </c>
      <c r="J65" s="53">
        <v>4965281</v>
      </c>
      <c r="K65" s="53">
        <v>1230153</v>
      </c>
    </row>
    <row r="66" spans="1:11" ht="12.75" customHeight="1" x14ac:dyDescent="0.2">
      <c r="A66" s="213" t="s">
        <v>368</v>
      </c>
      <c r="B66" s="213"/>
      <c r="C66" s="213"/>
      <c r="D66" s="213"/>
      <c r="E66" s="213"/>
      <c r="F66" s="213"/>
      <c r="G66" s="12">
        <v>59</v>
      </c>
      <c r="H66" s="52">
        <f>H62-H65</f>
        <v>15254767</v>
      </c>
      <c r="I66" s="52">
        <f t="shared" ref="I66:K66" si="5">I62-I65</f>
        <v>4104648</v>
      </c>
      <c r="J66" s="52">
        <f t="shared" si="5"/>
        <v>22516045</v>
      </c>
      <c r="K66" s="52">
        <f t="shared" si="5"/>
        <v>6298565</v>
      </c>
    </row>
    <row r="67" spans="1:11" ht="12.75" customHeight="1" x14ac:dyDescent="0.2">
      <c r="A67" s="214" t="s">
        <v>369</v>
      </c>
      <c r="B67" s="214"/>
      <c r="C67" s="214"/>
      <c r="D67" s="214"/>
      <c r="E67" s="214"/>
      <c r="F67" s="214"/>
      <c r="G67" s="12">
        <v>60</v>
      </c>
      <c r="H67" s="52">
        <f>+IF((H62-H65)&gt;0,(H62-H65),0)</f>
        <v>15254767</v>
      </c>
      <c r="I67" s="52">
        <f t="shared" ref="I67:K67" si="6">+IF((I62-I65)&gt;0,(I62-I65),0)</f>
        <v>4104648</v>
      </c>
      <c r="J67" s="52">
        <f t="shared" si="6"/>
        <v>22516045</v>
      </c>
      <c r="K67" s="52">
        <f t="shared" si="6"/>
        <v>6298565</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15254767</v>
      </c>
      <c r="I89" s="56">
        <v>4104648</v>
      </c>
      <c r="J89" s="56">
        <v>22516045</v>
      </c>
      <c r="K89" s="56">
        <v>6298565</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15254767</v>
      </c>
      <c r="I109" s="55">
        <f>I89+I108</f>
        <v>4104648</v>
      </c>
      <c r="J109" s="55">
        <f t="shared" ref="J109:K109" si="12">J89+J108</f>
        <v>22516045</v>
      </c>
      <c r="K109" s="55">
        <f t="shared" si="12"/>
        <v>6298565</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D42" zoomScaleNormal="100" zoomScaleSheetLayoutView="100"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465</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462</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18732283</v>
      </c>
      <c r="I8" s="68">
        <v>27481326</v>
      </c>
    </row>
    <row r="9" spans="1:9" ht="12.75" customHeight="1" x14ac:dyDescent="0.2">
      <c r="A9" s="237" t="s">
        <v>171</v>
      </c>
      <c r="B9" s="237"/>
      <c r="C9" s="237"/>
      <c r="D9" s="237"/>
      <c r="E9" s="237"/>
      <c r="F9" s="237"/>
      <c r="G9" s="69">
        <v>2</v>
      </c>
      <c r="H9" s="70">
        <f>H10+H11+H12+H13+H14+H15+H16+H17</f>
        <v>3222273</v>
      </c>
      <c r="I9" s="70">
        <f>I10+I11+I12+I13+I14+I15+I16+I17</f>
        <v>-5782371</v>
      </c>
    </row>
    <row r="10" spans="1:9" ht="12.75" customHeight="1" x14ac:dyDescent="0.2">
      <c r="A10" s="216" t="s">
        <v>172</v>
      </c>
      <c r="B10" s="216"/>
      <c r="C10" s="216"/>
      <c r="D10" s="216"/>
      <c r="E10" s="216"/>
      <c r="F10" s="216"/>
      <c r="G10" s="67">
        <v>3</v>
      </c>
      <c r="H10" s="68">
        <v>3126488</v>
      </c>
      <c r="I10" s="68">
        <v>4287072</v>
      </c>
    </row>
    <row r="11" spans="1:9" ht="22.15" customHeight="1" x14ac:dyDescent="0.2">
      <c r="A11" s="216" t="s">
        <v>173</v>
      </c>
      <c r="B11" s="216"/>
      <c r="C11" s="216"/>
      <c r="D11" s="216"/>
      <c r="E11" s="216"/>
      <c r="F11" s="216"/>
      <c r="G11" s="67">
        <v>4</v>
      </c>
      <c r="H11" s="68">
        <v>-103856</v>
      </c>
      <c r="I11" s="68">
        <v>-96812</v>
      </c>
    </row>
    <row r="12" spans="1:9" ht="23.45" customHeight="1" x14ac:dyDescent="0.2">
      <c r="A12" s="216" t="s">
        <v>174</v>
      </c>
      <c r="B12" s="216"/>
      <c r="C12" s="216"/>
      <c r="D12" s="216"/>
      <c r="E12" s="216"/>
      <c r="F12" s="216"/>
      <c r="G12" s="67">
        <v>5</v>
      </c>
      <c r="H12" s="68">
        <v>155402</v>
      </c>
      <c r="I12" s="68">
        <v>367911</v>
      </c>
    </row>
    <row r="13" spans="1:9" ht="12.75" customHeight="1" x14ac:dyDescent="0.2">
      <c r="A13" s="216" t="s">
        <v>175</v>
      </c>
      <c r="B13" s="216"/>
      <c r="C13" s="216"/>
      <c r="D13" s="216"/>
      <c r="E13" s="216"/>
      <c r="F13" s="216"/>
      <c r="G13" s="67">
        <v>6</v>
      </c>
      <c r="H13" s="68">
        <v>-2999158</v>
      </c>
      <c r="I13" s="68">
        <v>-13659141</v>
      </c>
    </row>
    <row r="14" spans="1:9" ht="12.75" customHeight="1" x14ac:dyDescent="0.2">
      <c r="A14" s="216" t="s">
        <v>176</v>
      </c>
      <c r="B14" s="216"/>
      <c r="C14" s="216"/>
      <c r="D14" s="216"/>
      <c r="E14" s="216"/>
      <c r="F14" s="216"/>
      <c r="G14" s="67">
        <v>7</v>
      </c>
      <c r="H14" s="68">
        <v>1875363</v>
      </c>
      <c r="I14" s="68">
        <v>1880375</v>
      </c>
    </row>
    <row r="15" spans="1:9" ht="12.75" customHeight="1" x14ac:dyDescent="0.2">
      <c r="A15" s="216" t="s">
        <v>177</v>
      </c>
      <c r="B15" s="216"/>
      <c r="C15" s="216"/>
      <c r="D15" s="216"/>
      <c r="E15" s="216"/>
      <c r="F15" s="216"/>
      <c r="G15" s="67">
        <v>8</v>
      </c>
      <c r="H15" s="68">
        <v>-182015</v>
      </c>
      <c r="I15" s="68">
        <v>5835</v>
      </c>
    </row>
    <row r="16" spans="1:9" ht="12.75" customHeight="1" x14ac:dyDescent="0.2">
      <c r="A16" s="216" t="s">
        <v>178</v>
      </c>
      <c r="B16" s="216"/>
      <c r="C16" s="216"/>
      <c r="D16" s="216"/>
      <c r="E16" s="216"/>
      <c r="F16" s="216"/>
      <c r="G16" s="67">
        <v>9</v>
      </c>
      <c r="H16" s="68">
        <v>-1567</v>
      </c>
      <c r="I16" s="68">
        <v>2599</v>
      </c>
    </row>
    <row r="17" spans="1:9" ht="25.15" customHeight="1" x14ac:dyDescent="0.2">
      <c r="A17" s="216" t="s">
        <v>179</v>
      </c>
      <c r="B17" s="216"/>
      <c r="C17" s="216"/>
      <c r="D17" s="216"/>
      <c r="E17" s="216"/>
      <c r="F17" s="216"/>
      <c r="G17" s="67">
        <v>10</v>
      </c>
      <c r="H17" s="68">
        <v>1351616</v>
      </c>
      <c r="I17" s="68">
        <v>1429790</v>
      </c>
    </row>
    <row r="18" spans="1:9" ht="28.15" customHeight="1" x14ac:dyDescent="0.2">
      <c r="A18" s="233" t="s">
        <v>306</v>
      </c>
      <c r="B18" s="233"/>
      <c r="C18" s="233"/>
      <c r="D18" s="233"/>
      <c r="E18" s="233"/>
      <c r="F18" s="233"/>
      <c r="G18" s="69">
        <v>11</v>
      </c>
      <c r="H18" s="70">
        <f>H8+H9</f>
        <v>21954556</v>
      </c>
      <c r="I18" s="70">
        <f>I8+I9</f>
        <v>21698955</v>
      </c>
    </row>
    <row r="19" spans="1:9" ht="12.75" customHeight="1" x14ac:dyDescent="0.2">
      <c r="A19" s="237" t="s">
        <v>180</v>
      </c>
      <c r="B19" s="237"/>
      <c r="C19" s="237"/>
      <c r="D19" s="237"/>
      <c r="E19" s="237"/>
      <c r="F19" s="237"/>
      <c r="G19" s="69">
        <v>12</v>
      </c>
      <c r="H19" s="70">
        <f>H20+H21+H22+H23</f>
        <v>-49121303</v>
      </c>
      <c r="I19" s="70">
        <f>I20+I21+I22+I23</f>
        <v>-1339943</v>
      </c>
    </row>
    <row r="20" spans="1:9" ht="12.75" customHeight="1" x14ac:dyDescent="0.2">
      <c r="A20" s="216" t="s">
        <v>181</v>
      </c>
      <c r="B20" s="216"/>
      <c r="C20" s="216"/>
      <c r="D20" s="216"/>
      <c r="E20" s="216"/>
      <c r="F20" s="216"/>
      <c r="G20" s="67">
        <v>13</v>
      </c>
      <c r="H20" s="68">
        <v>7616637</v>
      </c>
      <c r="I20" s="68">
        <v>63544000</v>
      </c>
    </row>
    <row r="21" spans="1:9" ht="12.75" customHeight="1" x14ac:dyDescent="0.2">
      <c r="A21" s="216" t="s">
        <v>182</v>
      </c>
      <c r="B21" s="216"/>
      <c r="C21" s="216"/>
      <c r="D21" s="216"/>
      <c r="E21" s="216"/>
      <c r="F21" s="216"/>
      <c r="G21" s="67">
        <v>14</v>
      </c>
      <c r="H21" s="68">
        <v>-42662590</v>
      </c>
      <c r="I21" s="68">
        <v>-55586032</v>
      </c>
    </row>
    <row r="22" spans="1:9" ht="12.75" customHeight="1" x14ac:dyDescent="0.2">
      <c r="A22" s="216" t="s">
        <v>183</v>
      </c>
      <c r="B22" s="216"/>
      <c r="C22" s="216"/>
      <c r="D22" s="216"/>
      <c r="E22" s="216"/>
      <c r="F22" s="216"/>
      <c r="G22" s="67">
        <v>15</v>
      </c>
      <c r="H22" s="68">
        <v>-14075350</v>
      </c>
      <c r="I22" s="68">
        <v>-22815144</v>
      </c>
    </row>
    <row r="23" spans="1:9" ht="12.75" customHeight="1" x14ac:dyDescent="0.2">
      <c r="A23" s="216" t="s">
        <v>184</v>
      </c>
      <c r="B23" s="216"/>
      <c r="C23" s="216"/>
      <c r="D23" s="216"/>
      <c r="E23" s="216"/>
      <c r="F23" s="216"/>
      <c r="G23" s="67">
        <v>16</v>
      </c>
      <c r="H23" s="68">
        <v>0</v>
      </c>
      <c r="I23" s="68">
        <v>13517233</v>
      </c>
    </row>
    <row r="24" spans="1:9" ht="12.75" customHeight="1" x14ac:dyDescent="0.2">
      <c r="A24" s="233" t="s">
        <v>185</v>
      </c>
      <c r="B24" s="233"/>
      <c r="C24" s="233"/>
      <c r="D24" s="233"/>
      <c r="E24" s="233"/>
      <c r="F24" s="233"/>
      <c r="G24" s="69">
        <v>17</v>
      </c>
      <c r="H24" s="70">
        <f>H18+H19</f>
        <v>-27166747</v>
      </c>
      <c r="I24" s="70">
        <f>I18+I19</f>
        <v>20359012</v>
      </c>
    </row>
    <row r="25" spans="1:9" ht="12.75" customHeight="1" x14ac:dyDescent="0.2">
      <c r="A25" s="182" t="s">
        <v>186</v>
      </c>
      <c r="B25" s="182"/>
      <c r="C25" s="182"/>
      <c r="D25" s="182"/>
      <c r="E25" s="182"/>
      <c r="F25" s="182"/>
      <c r="G25" s="67">
        <v>18</v>
      </c>
      <c r="H25" s="68">
        <v>-107538</v>
      </c>
      <c r="I25" s="68">
        <v>-258973</v>
      </c>
    </row>
    <row r="26" spans="1:9" ht="12.75" customHeight="1" x14ac:dyDescent="0.2">
      <c r="A26" s="182" t="s">
        <v>187</v>
      </c>
      <c r="B26" s="182"/>
      <c r="C26" s="182"/>
      <c r="D26" s="182"/>
      <c r="E26" s="182"/>
      <c r="F26" s="182"/>
      <c r="G26" s="67">
        <v>19</v>
      </c>
      <c r="H26" s="68">
        <v>-3973672</v>
      </c>
      <c r="I26" s="68">
        <v>-3658596</v>
      </c>
    </row>
    <row r="27" spans="1:9" ht="25.9" customHeight="1" x14ac:dyDescent="0.2">
      <c r="A27" s="234" t="s">
        <v>188</v>
      </c>
      <c r="B27" s="234"/>
      <c r="C27" s="234"/>
      <c r="D27" s="234"/>
      <c r="E27" s="234"/>
      <c r="F27" s="234"/>
      <c r="G27" s="69">
        <v>20</v>
      </c>
      <c r="H27" s="70">
        <f>H24+H25+H26</f>
        <v>-31247957</v>
      </c>
      <c r="I27" s="70">
        <f>I24+I25+I26</f>
        <v>16441443</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129480</v>
      </c>
      <c r="I29" s="71">
        <v>150355</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3001516</v>
      </c>
      <c r="I31" s="71">
        <v>586243</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33053131</v>
      </c>
      <c r="I33" s="71">
        <v>1026085</v>
      </c>
    </row>
    <row r="34" spans="1:9" ht="12.75" customHeight="1" x14ac:dyDescent="0.2">
      <c r="A34" s="182" t="s">
        <v>195</v>
      </c>
      <c r="B34" s="182"/>
      <c r="C34" s="182"/>
      <c r="D34" s="182"/>
      <c r="E34" s="182"/>
      <c r="F34" s="182"/>
      <c r="G34" s="67">
        <v>26</v>
      </c>
      <c r="H34" s="71">
        <v>0</v>
      </c>
      <c r="I34" s="71">
        <v>61060</v>
      </c>
    </row>
    <row r="35" spans="1:9" ht="26.45" customHeight="1" x14ac:dyDescent="0.2">
      <c r="A35" s="233" t="s">
        <v>196</v>
      </c>
      <c r="B35" s="233"/>
      <c r="C35" s="233"/>
      <c r="D35" s="233"/>
      <c r="E35" s="233"/>
      <c r="F35" s="233"/>
      <c r="G35" s="69">
        <v>27</v>
      </c>
      <c r="H35" s="72">
        <f>H29+H30+H31+H32+H33+H34</f>
        <v>36184127</v>
      </c>
      <c r="I35" s="72">
        <f>I29+I30+I31+I32+I33+I34</f>
        <v>1823743</v>
      </c>
    </row>
    <row r="36" spans="1:9" ht="22.9" customHeight="1" x14ac:dyDescent="0.2">
      <c r="A36" s="182" t="s">
        <v>197</v>
      </c>
      <c r="B36" s="182"/>
      <c r="C36" s="182"/>
      <c r="D36" s="182"/>
      <c r="E36" s="182"/>
      <c r="F36" s="182"/>
      <c r="G36" s="67">
        <v>28</v>
      </c>
      <c r="H36" s="71">
        <v>-7473894</v>
      </c>
      <c r="I36" s="71">
        <v>-6597655</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-900000</v>
      </c>
      <c r="I38" s="71">
        <v>-500000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-8373894</v>
      </c>
      <c r="I41" s="72">
        <f>I36+I37+I38+I39+I40</f>
        <v>-7097655</v>
      </c>
    </row>
    <row r="42" spans="1:9" ht="29.45" customHeight="1" x14ac:dyDescent="0.2">
      <c r="A42" s="234" t="s">
        <v>203</v>
      </c>
      <c r="B42" s="234"/>
      <c r="C42" s="234"/>
      <c r="D42" s="234"/>
      <c r="E42" s="234"/>
      <c r="F42" s="234"/>
      <c r="G42" s="69">
        <v>34</v>
      </c>
      <c r="H42" s="72">
        <f>H35+H41</f>
        <v>27810233</v>
      </c>
      <c r="I42" s="72">
        <f>I35+I41</f>
        <v>-5273912</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189000000</v>
      </c>
      <c r="I46" s="71">
        <v>197000000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189000000</v>
      </c>
      <c r="I48" s="72">
        <f>I44+I45+I46+I47</f>
        <v>197000000</v>
      </c>
    </row>
    <row r="49" spans="1:9" ht="24.6" customHeight="1" x14ac:dyDescent="0.2">
      <c r="A49" s="182" t="s">
        <v>305</v>
      </c>
      <c r="B49" s="182"/>
      <c r="C49" s="182"/>
      <c r="D49" s="182"/>
      <c r="E49" s="182"/>
      <c r="F49" s="182"/>
      <c r="G49" s="67">
        <v>40</v>
      </c>
      <c r="H49" s="71">
        <v>-176461398</v>
      </c>
      <c r="I49" s="71">
        <v>-190000000</v>
      </c>
    </row>
    <row r="50" spans="1:9" ht="12.75" customHeight="1" x14ac:dyDescent="0.2">
      <c r="A50" s="182" t="s">
        <v>210</v>
      </c>
      <c r="B50" s="182"/>
      <c r="C50" s="182"/>
      <c r="D50" s="182"/>
      <c r="E50" s="182"/>
      <c r="F50" s="182"/>
      <c r="G50" s="67">
        <v>41</v>
      </c>
      <c r="H50" s="71">
        <v>-5790800</v>
      </c>
      <c r="I50" s="71">
        <v>0</v>
      </c>
    </row>
    <row r="51" spans="1:9" ht="12.75" customHeight="1" x14ac:dyDescent="0.2">
      <c r="A51" s="182" t="s">
        <v>211</v>
      </c>
      <c r="B51" s="182"/>
      <c r="C51" s="182"/>
      <c r="D51" s="182"/>
      <c r="E51" s="182"/>
      <c r="F51" s="182"/>
      <c r="G51" s="67">
        <v>42</v>
      </c>
      <c r="H51" s="71">
        <v>-501790</v>
      </c>
      <c r="I51" s="71">
        <v>-345418</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-2217685</v>
      </c>
      <c r="I53" s="71">
        <v>-2577275</v>
      </c>
    </row>
    <row r="54" spans="1:9" ht="30.6" customHeight="1" x14ac:dyDescent="0.2">
      <c r="A54" s="233" t="s">
        <v>214</v>
      </c>
      <c r="B54" s="233"/>
      <c r="C54" s="233"/>
      <c r="D54" s="233"/>
      <c r="E54" s="233"/>
      <c r="F54" s="233"/>
      <c r="G54" s="69">
        <v>45</v>
      </c>
      <c r="H54" s="72">
        <f>H49+H50+H51+H52+H53</f>
        <v>-184971673</v>
      </c>
      <c r="I54" s="72">
        <f>I49+I50+I51+I52+I53</f>
        <v>-192922693</v>
      </c>
    </row>
    <row r="55" spans="1:9" ht="29.45" customHeight="1" x14ac:dyDescent="0.2">
      <c r="A55" s="234" t="s">
        <v>215</v>
      </c>
      <c r="B55" s="234"/>
      <c r="C55" s="234"/>
      <c r="D55" s="234"/>
      <c r="E55" s="234"/>
      <c r="F55" s="234"/>
      <c r="G55" s="69">
        <v>46</v>
      </c>
      <c r="H55" s="72">
        <f>H48+H54</f>
        <v>4028327</v>
      </c>
      <c r="I55" s="72">
        <f>I48+I54</f>
        <v>4077307</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590603</v>
      </c>
      <c r="I57" s="72">
        <f>I27+I42+I55+I56</f>
        <v>15244838</v>
      </c>
    </row>
    <row r="58" spans="1:9" x14ac:dyDescent="0.2">
      <c r="A58" s="236" t="s">
        <v>218</v>
      </c>
      <c r="B58" s="236"/>
      <c r="C58" s="236"/>
      <c r="D58" s="236"/>
      <c r="E58" s="236"/>
      <c r="F58" s="236"/>
      <c r="G58" s="67">
        <v>49</v>
      </c>
      <c r="H58" s="71">
        <v>9023670</v>
      </c>
      <c r="I58" s="71">
        <v>9614273</v>
      </c>
    </row>
    <row r="59" spans="1:9" ht="31.15" customHeight="1" x14ac:dyDescent="0.2">
      <c r="A59" s="234" t="s">
        <v>219</v>
      </c>
      <c r="B59" s="234"/>
      <c r="C59" s="234"/>
      <c r="D59" s="234"/>
      <c r="E59" s="234"/>
      <c r="F59" s="234"/>
      <c r="G59" s="69">
        <v>50</v>
      </c>
      <c r="H59" s="72">
        <f>H57+H58</f>
        <v>9614273</v>
      </c>
      <c r="I59" s="72">
        <f>I57+I58</f>
        <v>24859111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18" sqref="O1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pane ySplit="5" topLeftCell="A41" activePane="bottomLeft" state="frozen"/>
      <selection pane="bottomLeft" activeCell="T62" sqref="T6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46022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27778480</v>
      </c>
      <c r="I7" s="33">
        <v>-282844</v>
      </c>
      <c r="J7" s="33">
        <v>2461810</v>
      </c>
      <c r="K7" s="33">
        <v>6478463</v>
      </c>
      <c r="L7" s="33">
        <v>2081712</v>
      </c>
      <c r="M7" s="33">
        <v>0</v>
      </c>
      <c r="N7" s="33">
        <v>4209133</v>
      </c>
      <c r="O7" s="33">
        <v>0</v>
      </c>
      <c r="P7" s="33">
        <v>0</v>
      </c>
      <c r="Q7" s="33">
        <v>0</v>
      </c>
      <c r="R7" s="33">
        <v>0</v>
      </c>
      <c r="S7" s="33">
        <v>0</v>
      </c>
      <c r="T7" s="33">
        <v>0</v>
      </c>
      <c r="U7" s="33">
        <v>31837764</v>
      </c>
      <c r="V7" s="33">
        <v>14969032</v>
      </c>
      <c r="W7" s="34">
        <f>H7+I7+J7+K7-L7+M7+N7+O7+P7+Q7+R7+U7+V7+S7+T7</f>
        <v>85370126</v>
      </c>
      <c r="X7" s="33">
        <v>0</v>
      </c>
      <c r="Y7" s="34">
        <f>W7+X7</f>
        <v>85370126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31837764</v>
      </c>
      <c r="V10" s="34">
        <f t="shared" si="2"/>
        <v>14969032</v>
      </c>
      <c r="W10" s="34">
        <f t="shared" si="2"/>
        <v>85370126</v>
      </c>
      <c r="X10" s="34">
        <f t="shared" si="2"/>
        <v>0</v>
      </c>
      <c r="Y10" s="34">
        <f t="shared" si="2"/>
        <v>85370126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15254767</v>
      </c>
      <c r="W11" s="34">
        <f t="shared" ref="W11:W29" si="3">H11+I11+J11+K11-L11+M11+N11+O11+P11+Q11+R11+U11+V11+S11+T11</f>
        <v>15254767</v>
      </c>
      <c r="X11" s="33">
        <v>0</v>
      </c>
      <c r="Y11" s="34">
        <f t="shared" ref="Y11:Y29" si="4">W11+X11</f>
        <v>15254767</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423678</v>
      </c>
      <c r="V27" s="33">
        <v>0</v>
      </c>
      <c r="W27" s="34">
        <f t="shared" si="3"/>
        <v>423678</v>
      </c>
      <c r="X27" s="33">
        <v>0</v>
      </c>
      <c r="Y27" s="34">
        <f t="shared" si="4"/>
        <v>423678</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14969032</v>
      </c>
      <c r="V28" s="33">
        <v>-14969032</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41439674</v>
      </c>
      <c r="V30" s="36">
        <f t="shared" si="5"/>
        <v>15254767</v>
      </c>
      <c r="W30" s="36">
        <f t="shared" si="5"/>
        <v>95257771</v>
      </c>
      <c r="X30" s="36">
        <f t="shared" si="5"/>
        <v>0</v>
      </c>
      <c r="Y30" s="36">
        <f t="shared" si="5"/>
        <v>95257771</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15254767</v>
      </c>
      <c r="W33" s="34">
        <f t="shared" si="8"/>
        <v>15254767</v>
      </c>
      <c r="X33" s="34">
        <f t="shared" si="8"/>
        <v>0</v>
      </c>
      <c r="Y33" s="34">
        <f t="shared" si="8"/>
        <v>15254767</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9601910</v>
      </c>
      <c r="V34" s="36">
        <f t="shared" si="10"/>
        <v>-14969032</v>
      </c>
      <c r="W34" s="36">
        <f t="shared" si="10"/>
        <v>-5367122</v>
      </c>
      <c r="X34" s="36">
        <f t="shared" si="10"/>
        <v>0</v>
      </c>
      <c r="Y34" s="36">
        <f t="shared" si="10"/>
        <v>-5367122</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41439674</v>
      </c>
      <c r="V36" s="33">
        <v>15254767</v>
      </c>
      <c r="W36" s="37">
        <f>H36+I36+J36+K36-L36+M36+N36+O36+P36+Q36+R36+U36+V36+S36+T36</f>
        <v>95257771</v>
      </c>
      <c r="X36" s="33">
        <v>0</v>
      </c>
      <c r="Y36" s="37">
        <f t="shared" ref="Y36:Y38" si="12">W36+X36</f>
        <v>95257771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41439674</v>
      </c>
      <c r="V39" s="34">
        <f t="shared" si="14"/>
        <v>15254767</v>
      </c>
      <c r="W39" s="34">
        <f t="shared" si="14"/>
        <v>95257771</v>
      </c>
      <c r="X39" s="34">
        <f t="shared" si="14"/>
        <v>0</v>
      </c>
      <c r="Y39" s="34">
        <f t="shared" si="14"/>
        <v>95257771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22516045</v>
      </c>
      <c r="W40" s="37">
        <f t="shared" ref="W40:W58" si="15">H40+I40+J40+K40-L40+M40+N40+O40+P40+Q40+R40+U40+V40+S40+T40</f>
        <v>22516045</v>
      </c>
      <c r="X40" s="33">
        <v>0</v>
      </c>
      <c r="Y40" s="37">
        <f t="shared" ref="Y40:Y58" si="16">W40+X40</f>
        <v>22516045</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172454</v>
      </c>
      <c r="V56" s="33">
        <v>0</v>
      </c>
      <c r="W56" s="37">
        <f t="shared" si="15"/>
        <v>172454</v>
      </c>
      <c r="X56" s="33">
        <v>0</v>
      </c>
      <c r="Y56" s="37">
        <f t="shared" si="16"/>
        <v>172454</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15254767</v>
      </c>
      <c r="V57" s="33">
        <v>-15254767</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56866895</v>
      </c>
      <c r="V59" s="36">
        <f t="shared" si="17"/>
        <v>22516045</v>
      </c>
      <c r="W59" s="36">
        <f t="shared" si="17"/>
        <v>117946270</v>
      </c>
      <c r="X59" s="36">
        <f t="shared" si="17"/>
        <v>0</v>
      </c>
      <c r="Y59" s="36">
        <f t="shared" si="17"/>
        <v>117946270</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22516045</v>
      </c>
      <c r="W62" s="37">
        <f t="shared" si="20"/>
        <v>22516045</v>
      </c>
      <c r="X62" s="37">
        <f t="shared" si="20"/>
        <v>0</v>
      </c>
      <c r="Y62" s="37">
        <f t="shared" si="20"/>
        <v>22516045</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15427221</v>
      </c>
      <c r="V63" s="38">
        <f t="shared" si="22"/>
        <v>-15254767</v>
      </c>
      <c r="W63" s="38">
        <f t="shared" si="22"/>
        <v>172454</v>
      </c>
      <c r="X63" s="38">
        <f t="shared" si="22"/>
        <v>0</v>
      </c>
      <c r="Y63" s="38">
        <f t="shared" si="22"/>
        <v>172454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85" zoomScaleNormal="85" workbookViewId="0">
      <selection activeCell="O10" sqref="O10"/>
    </sheetView>
  </sheetViews>
  <sheetFormatPr defaultRowHeight="12.75" x14ac:dyDescent="0.2"/>
  <cols>
    <col min="5" max="5" width="37.28515625" customWidth="1"/>
    <col min="6" max="6" width="18.140625" customWidth="1"/>
    <col min="7" max="7" width="16.28515625" customWidth="1"/>
    <col min="8" max="8" width="25.5703125" customWidth="1"/>
    <col min="9" max="9" width="2.85546875" customWidth="1"/>
  </cols>
  <sheetData>
    <row r="1" spans="1:9" x14ac:dyDescent="0.2">
      <c r="A1" s="294" t="s">
        <v>466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ht="147.6" customHeight="1" x14ac:dyDescent="0.2">
      <c r="A32" s="295"/>
      <c r="B32" s="295"/>
      <c r="C32" s="295"/>
      <c r="D32" s="295"/>
      <c r="E32" s="295"/>
      <c r="F32" s="295"/>
      <c r="G32" s="295"/>
      <c r="H32" s="295"/>
      <c r="I32" s="295"/>
    </row>
    <row r="33" spans="1:9" ht="165" customHeight="1" x14ac:dyDescent="0.2">
      <c r="A33" s="295"/>
      <c r="B33" s="295"/>
      <c r="C33" s="295"/>
      <c r="D33" s="295"/>
      <c r="E33" s="295"/>
      <c r="F33" s="295"/>
      <c r="G33" s="295"/>
      <c r="H33" s="295"/>
      <c r="I33" s="295"/>
    </row>
    <row r="34" spans="1:9" ht="141.6" customHeight="1" x14ac:dyDescent="0.2">
      <c r="A34" s="295"/>
      <c r="B34" s="295"/>
      <c r="C34" s="295"/>
      <c r="D34" s="295"/>
      <c r="E34" s="295"/>
      <c r="F34" s="295"/>
      <c r="G34" s="295"/>
      <c r="H34" s="295"/>
      <c r="I34" s="295"/>
    </row>
    <row r="35" spans="1:9" ht="183.6" customHeight="1" x14ac:dyDescent="0.2">
      <c r="A35" s="295"/>
      <c r="B35" s="295"/>
      <c r="C35" s="295"/>
      <c r="D35" s="295"/>
      <c r="E35" s="295"/>
      <c r="F35" s="295"/>
      <c r="G35" s="295"/>
      <c r="H35" s="295"/>
      <c r="I35" s="295"/>
    </row>
    <row r="36" spans="1:9" ht="207.6" customHeight="1" x14ac:dyDescent="0.2">
      <c r="A36" s="295"/>
      <c r="B36" s="295"/>
      <c r="C36" s="295"/>
      <c r="D36" s="295"/>
      <c r="E36" s="295"/>
      <c r="F36" s="295"/>
      <c r="G36" s="295"/>
      <c r="H36" s="295"/>
      <c r="I36" s="295"/>
    </row>
    <row r="37" spans="1:9" ht="183.6" customHeight="1" x14ac:dyDescent="0.2">
      <c r="A37" s="295"/>
      <c r="B37" s="295"/>
      <c r="C37" s="295"/>
      <c r="D37" s="295"/>
      <c r="E37" s="295"/>
      <c r="F37" s="295"/>
      <c r="G37" s="295"/>
      <c r="H37" s="295"/>
      <c r="I37" s="295"/>
    </row>
    <row r="38" spans="1:9" ht="162"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87.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391C179D729E49BCE5CC6A14DCADFC" ma:contentTypeVersion="12" ma:contentTypeDescription="Create a new document." ma:contentTypeScope="" ma:versionID="40dfdb38dc6b4b70389f65671e4102d2">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ff418b0c4f77372d90612ee72c99469c"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f222027-779b-4ef0-8787-2b81b04cdc28"/>
    <ds:schemaRef ds:uri="a895ba61-2aa3-4a30-81a0-47dc08daf252"/>
  </ds:schemaRefs>
</ds:datastoreItem>
</file>

<file path=customXml/itemProps3.xml><?xml version="1.0" encoding="utf-8"?>
<ds:datastoreItem xmlns:ds="http://schemas.openxmlformats.org/officeDocument/2006/customXml" ds:itemID="{7D0CA3EE-9DEC-478F-B173-E6BCA1767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22027-779b-4ef0-8787-2b81b04cdc28"/>
    <ds:schemaRef ds:uri="a895ba61-2aa3-4a30-81a0-47dc08daf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2025-10-28T08:33:37Z</cp:lastPrinted>
  <dcterms:created xsi:type="dcterms:W3CDTF">2008-10-17T11:51:54Z</dcterms:created>
  <dcterms:modified xsi:type="dcterms:W3CDTF">2026-02-25T15:51:09Z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Order">
    <vt:r8>7906200</vt:r8>
  </property>
  <property fmtid="{D5CDD505-2E9C-101B-9397-08002B2CF9AE}" pid="4" name="MediaServiceImageTags">
    <vt:lpwstr/>
  </property>
</Properties>
</file>