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Y:\GLAVNA KNJIGA\HANFA\GFI\2024\"/>
    </mc:Choice>
  </mc:AlternateContent>
  <xr:revisionPtr revIDLastSave="0" documentId="13_ncr:1_{DCEBF026-1E73-45A4-9A54-D9296ECE2956}" xr6:coauthVersionLast="47" xr6:coauthVersionMax="47" xr10:uidLastSave="{00000000-0000-0000-0000-000000000000}"/>
  <bookViews>
    <workbookView xWindow="11076" yWindow="444" windowWidth="11448" windowHeight="1182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3" i="22" l="1"/>
  <c r="W39" i="22"/>
  <c r="W59" i="22" s="1"/>
  <c r="Y34" i="22"/>
  <c r="W10" i="22"/>
  <c r="W30" i="22" s="1"/>
  <c r="H107" i="19"/>
  <c r="H108" i="19" s="1"/>
  <c r="I107" i="19"/>
  <c r="I108" i="19" s="1"/>
  <c r="W34" i="22"/>
  <c r="W63" i="22"/>
  <c r="W32" i="22"/>
  <c r="W33" i="22" s="1"/>
  <c r="Y61" i="22"/>
  <c r="Y62"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H13" i="19" s="1"/>
  <c r="H60" i="19" s="1"/>
  <c r="I7" i="19"/>
  <c r="H7" i="19"/>
  <c r="I78" i="18"/>
  <c r="H75" i="18"/>
  <c r="H133" i="18" s="1"/>
  <c r="I60" i="18"/>
  <c r="H60" i="18"/>
  <c r="I53" i="18"/>
  <c r="H53" i="18"/>
  <c r="I45" i="18"/>
  <c r="H45" i="18"/>
  <c r="I38" i="18"/>
  <c r="H38" i="18"/>
  <c r="I27" i="18"/>
  <c r="H27" i="18"/>
  <c r="I17" i="18"/>
  <c r="H17" i="18"/>
  <c r="I10" i="18"/>
  <c r="H10" i="18"/>
  <c r="I44" i="18" l="1"/>
  <c r="H59" i="19"/>
  <c r="H62" i="19" s="1"/>
  <c r="I59" i="19"/>
  <c r="H9" i="18"/>
  <c r="I75" i="18"/>
  <c r="I133" i="18" s="1"/>
  <c r="I13" i="19"/>
  <c r="I60" i="19" s="1"/>
  <c r="H55" i="20"/>
  <c r="H36" i="21"/>
  <c r="H49" i="21"/>
  <c r="I9" i="18"/>
  <c r="H44" i="18"/>
  <c r="I24" i="20"/>
  <c r="I27" i="20" s="1"/>
  <c r="I42" i="20"/>
  <c r="I55" i="20"/>
  <c r="I36" i="21"/>
  <c r="I49" i="21"/>
  <c r="H24" i="20"/>
  <c r="H27" i="20" s="1"/>
  <c r="H42" i="20"/>
  <c r="I57" i="20" l="1"/>
  <c r="I59" i="20" s="1"/>
  <c r="I62" i="19"/>
  <c r="H63" i="19"/>
  <c r="H61" i="19"/>
  <c r="H65" i="19" s="1"/>
  <c r="I63" i="19"/>
  <c r="I61" i="19"/>
  <c r="I66" i="19" s="1"/>
  <c r="I72" i="18"/>
  <c r="I51" i="21"/>
  <c r="I53" i="21" s="1"/>
  <c r="H51" i="21"/>
  <c r="H53" i="21" s="1"/>
  <c r="H57" i="20"/>
  <c r="H59" i="20" s="1"/>
  <c r="H72" i="18"/>
  <c r="H89" i="19"/>
  <c r="I89" i="19"/>
  <c r="I67" i="19" l="1"/>
  <c r="I65" i="19"/>
  <c r="H66" i="19"/>
  <c r="H67" i="19"/>
</calcChain>
</file>

<file path=xl/sharedStrings.xml><?xml version="1.0" encoding="utf-8"?>
<sst xmlns="http://schemas.openxmlformats.org/spreadsheetml/2006/main" count="531" uniqueCount="517">
  <si>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</si>
  <si>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</si>
  <si>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</si>
  <si>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</si>
  <si>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</si>
  <si>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</si>
  <si>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</si>
  <si>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</si>
  <si>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</si>
  <si>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</si>
  <si>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</si>
  <si>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</si>
  <si>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</si>
  <si>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</si>
  <si>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</si>
  <si>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</si>
  <si>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</si>
  <si>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</si>
  <si>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</si>
  <si>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</si>
  <si>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</si>
  <si>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</si>
  <si>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</si>
  <si>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</si>
  <si>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</si>
  <si>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</si>
  <si>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</si>
  <si>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</si>
  <si>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</si>
  <si>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</si>
  <si>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</si>
  <si>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</si>
  <si>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</si>
  <si>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</si>
  <si>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</si>
  <si>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</si>
  <si>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</si>
  <si>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</si>
  <si>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</si>
  <si>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</si>
  <si>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</si>
  <si>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</si>
  <si>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</si>
  <si>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</si>
  <si>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</si>
  <si>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</si>
  <si>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</si>
  <si>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</si>
  <si>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</si>
  <si>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</si>
  <si>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</si>
  <si>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</si>
  <si>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</si>
  <si>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</si>
  <si>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</si>
  <si>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</si>
  <si>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</si>
  <si>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</si>
  <si>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</si>
  <si>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</si>
  <si>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</si>
  <si>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</si>
  <si>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</si>
  <si>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</si>
  <si>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</si>
  <si>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</si>
  <si>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</si>
  <si>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</si>
  <si>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</si>
  <si>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</si>
  <si>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</si>
  <si>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</si>
  <si>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</si>
  <si>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</si>
  <si>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</si>
  <si>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</si>
  <si>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</si>
  <si>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</si>
  <si>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</si>
  <si>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</si>
  <si>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</si>
  <si>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</si>
  <si>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</si>
  <si>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</si>
  <si>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</si>
  <si>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</si>
  <si>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</si>
  <si>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</si>
  <si>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</si>
  <si>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</si>
  <si>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</si>
  <si>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</si>
  <si>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</si>
  <si>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</si>
  <si>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</si>
  <si>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</si>
  <si>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</si>
  <si>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</si>
  <si>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</si>
  <si>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</si>
  <si>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</si>
  <si>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</si>
  <si>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</si>
  <si>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</si>
  <si>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</si>
  <si>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</si>
  <si>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</si>
  <si>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</si>
  <si>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</si>
  <si>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</si>
  <si>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</si>
  <si>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</si>
  <si>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</si>
  <si>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</si>
  <si>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</si>
  <si>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</si>
  <si>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</si>
  <si>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</si>
  <si>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</si>
  <si>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</si>
  <si>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</si>
  <si>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</si>
  <si>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</si>
  <si>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</si>
  <si>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</si>
  <si>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</si>
  <si>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</si>
  <si>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</si>
  <si>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</si>
  <si>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</si>
  <si>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</si>
  <si>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</si>
  <si>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</si>
  <si>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</si>
  <si>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</si>
  <si>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</si>
  <si>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</si>
  <si>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</si>
  <si>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</si>
  <si>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</si>
  <si>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</si>
  <si>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</si>
  <si>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</si>
  <si>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</si>
  <si>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</si>
  <si>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</si>
  <si>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</si>
  <si>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</si>
  <si>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</si>
  <si>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</si>
  <si>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</si>
  <si>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</si>
  <si>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</si>
  <si>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</si>
  <si>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</si>
  <si>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</si>
  <si>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</si>
  <si>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</si>
  <si>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</si>
  <si>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</si>
  <si>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</si>
  <si>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</si>
  <si>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</si>
  <si>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</si>
  <si>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</si>
  <si>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</si>
  <si>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</si>
  <si>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</si>
  <si>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</si>
  <si>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</si>
  <si>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</si>
  <si>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</si>
  <si>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</si>
  <si>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</si>
  <si>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</si>
  <si>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</si>
  <si>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</si>
  <si>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</si>
  <si>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</si>
  <si>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</si>
  <si>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</si>
  <si>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</si>
  <si>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</si>
  <si>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</si>
  <si>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</si>
  <si>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</si>
  <si>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</si>
  <si>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</si>
  <si>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</si>
  <si>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</si>
  <si>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</si>
  <si>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</si>
  <si>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</si>
  <si>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</si>
  <si>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</si>
  <si>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</si>
  <si>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</si>
  <si>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</si>
  <si>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</si>
  <si>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</si>
  <si>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</si>
  <si>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</si>
  <si>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</si>
  <si>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</si>
  <si>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</si>
  <si>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</si>
  <si>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</si>
  <si>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</si>
  <si>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</si>
  <si>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</si>
  <si>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</si>
  <si>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</si>
  <si>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</si>
  <si>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</si>
  <si>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</si>
  <si>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</si>
  <si>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</si>
  <si>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</si>
  <si>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</si>
  <si>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</si>
  <si>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</si>
  <si>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</si>
  <si>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</si>
  <si>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</si>
  <si>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</si>
  <si>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</si>
  <si>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</si>
  <si>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</si>
  <si>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</si>
  <si>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</si>
  <si>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</si>
  <si>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</si>
  <si>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</si>
  <si>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</si>
  <si>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</si>
  <si>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</si>
  <si>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</si>
  <si>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</si>
  <si>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</si>
  <si>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</si>
  <si>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</si>
  <si>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</si>
  <si>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</si>
  <si>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</si>
  <si>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</si>
  <si>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</si>
  <si>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</si>
  <si>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</si>
  <si>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</si>
  <si>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</si>
  <si>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</si>
  <si>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</si>
  <si>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</si>
  <si>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</si>
  <si>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</si>
  <si>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</si>
  <si>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</si>
  <si>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</si>
  <si>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</si>
  <si>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</si>
  <si>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</si>
  <si>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</si>
  <si>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</si>
  <si>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</si>
  <si>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</si>
  <si>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</si>
  <si>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</si>
  <si>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</si>
  <si>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</si>
  <si>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</si>
  <si>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</si>
  <si>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</si>
  <si>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</si>
  <si>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</si>
  <si>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</si>
  <si>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</si>
  <si>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</si>
  <si>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</si>
  <si>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</si>
  <si>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</si>
  <si>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</si>
  <si>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</si>
  <si>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</si>
  <si>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</si>
  <si>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</si>
  <si>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</si>
  <si>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</si>
  <si>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</si>
  <si>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</si>
  <si>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</si>
  <si>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</si>
  <si>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</si>
  <si>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</si>
  <si>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</si>
  <si>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</si>
  <si>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</si>
  <si>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</si>
  <si>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</si>
  <si>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</si>
  <si>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</si>
  <si>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</si>
  <si>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</si>
  <si>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</si>
  <si>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</si>
  <si>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</si>
  <si>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</si>
  <si>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</si>
  <si>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</si>
  <si>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</si>
  <si>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</si>
  <si>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</si>
  <si>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</si>
  <si>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</si>
  <si>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</si>
  <si>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</si>
  <si>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</si>
  <si>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</si>
  <si>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</si>
  <si>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</si>
  <si>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</si>
  <si>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</si>
  <si>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</si>
  <si>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</si>
  <si>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</si>
  <si>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</si>
  <si>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</si>
  <si>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</si>
  <si>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</si>
  <si>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</si>
  <si>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</si>
  <si>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</si>
  <si>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</si>
  <si>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</si>
  <si>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</si>
  <si>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</si>
  <si>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</si>
  <si>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</si>
  <si>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</si>
  <si>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</si>
  <si>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</si>
  <si>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</si>
  <si>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</si>
  <si>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</si>
  <si>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</si>
  <si>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</si>
  <si>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</si>
  <si>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</si>
  <si>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</si>
  <si>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</si>
  <si>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</si>
  <si>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</si>
  <si>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</si>
  <si>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</si>
  <si>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</si>
  <si>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</si>
  <si>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</si>
  <si>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</si>
  <si>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</si>
  <si>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</si>
  <si>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</si>
  <si>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</si>
  <si>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</si>
  <si>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</si>
  <si>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</si>
  <si>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</si>
  <si>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</si>
  <si>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</si>
  <si>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</si>
  <si>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</si>
  <si>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</si>
  <si>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</si>
  <si>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</si>
  <si>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</si>
  <si>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</si>
  <si>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</si>
  <si>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</si>
  <si>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</si>
  <si>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</si>
  <si>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</si>
  <si>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</si>
  <si>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</si>
  <si>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</si>
  <si>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</si>
  <si>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</si>
  <si>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</si>
  <si>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</si>
  <si>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</si>
  <si>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</si>
  <si>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</si>
  <si>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</si>
  <si>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</si>
  <si>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</si>
  <si>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</si>
  <si>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</si>
  <si>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</si>
  <si>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</si>
  <si>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</si>
  <si>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</si>
  <si>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</si>
  <si>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</si>
  <si>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</si>
  <si>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</si>
  <si>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</si>
  <si>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</si>
  <si>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</si>
  <si>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</si>
  <si>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</si>
  <si>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</si>
  <si>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</si>
  <si>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</si>
  <si>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</si>
  <si>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</si>
  <si>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</si>
  <si>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</si>
  <si>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</si>
  <si>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</si>
  <si>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</si>
  <si>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</si>
  <si>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</si>
  <si>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</si>
  <si>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</si>
  <si>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</si>
  <si>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</si>
  <si>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</si>
  <si>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</si>
  <si>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</si>
  <si>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</si>
  <si>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</si>
  <si>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</si>
  <si>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</si>
  <si>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</si>
  <si>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</si>
  <si>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</si>
  <si>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</si>
  <si>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</si>
  <si>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</si>
  <si>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</si>
  <si>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</si>
  <si>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</si>
  <si>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</si>
  <si>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</si>
  <si>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</si>
  <si>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</si>
  <si>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</si>
  <si>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</si>
  <si>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</si>
  <si>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</si>
  <si>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</si>
  <si>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</si>
  <si>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</si>
  <si>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</si>
  <si>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</si>
  <si>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</si>
  <si>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</si>
  <si>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</si>
  <si>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</si>
  <si>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</si>
  <si>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</si>
  <si>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</si>
  <si>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</si>
  <si>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</si>
  <si>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</si>
  <si>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</si>
  <si>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</si>
  <si>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</si>
  <si>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</si>
  <si>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</si>
  <si>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</si>
  <si>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</si>
  <si>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</si>
  <si>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</si>
  <si>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</si>
  <si>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</si>
  <si>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</si>
  <si>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</si>
  <si>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</si>
  <si>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</si>
  <si>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</si>
  <si>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</si>
  <si>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</si>
  <si>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</si>
  <si>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</si>
  <si>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</si>
  <si>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</si>
  <si>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</si>
  <si>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</si>
  <si>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</si>
  <si>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</si>
  <si>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</si>
  <si>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</si>
  <si>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</si>
  <si>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</si>
  <si>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</si>
  <si>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</si>
  <si>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03209741</t>
  </si>
  <si>
    <t>080027531</t>
  </si>
  <si>
    <t>HR</t>
  </si>
  <si>
    <t>74780000O0R8ZVGJJO27</t>
  </si>
  <si>
    <t>1339</t>
  </si>
  <si>
    <t>94818858923</t>
  </si>
  <si>
    <t>MEDIKA d.d.</t>
  </si>
  <si>
    <t>ZAGREB</t>
  </si>
  <si>
    <t>CAPRAŠKA 1</t>
  </si>
  <si>
    <t>medika.uprava@medika.hr</t>
  </si>
  <si>
    <t>www.medika.hr</t>
  </si>
  <si>
    <t>KD</t>
  </si>
  <si>
    <t>RD</t>
  </si>
  <si>
    <t>Ljekarne Prima Pharme</t>
  </si>
  <si>
    <t>Zagreb</t>
  </si>
  <si>
    <t>0694975</t>
  </si>
  <si>
    <t>INES BOSNAR ŠMITUC</t>
  </si>
  <si>
    <t>01/2412 551</t>
  </si>
  <si>
    <t>Ernst &amp; Young d.o.o.</t>
  </si>
  <si>
    <t>Submitter: Group Medika</t>
  </si>
  <si>
    <t>“NOTES TO THE ANNUAL FINANCIAL STATEMENTS - GFI
Name of issuer:  MEDIKA d.d.
Personal identification number (OIB):   94818858923
Reporting period: 01.01.2024 - 31.12.2024
THIS XLS DOCUMENT IS NOT THE OFFICIAL FORMAT FOR PUBLISHING THE ANNUAL REPORT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The consolidated financial statements of the Group have been prepared in accordance with International Financial Reporting Standards as adopted by the European Union (IFRS). The consolidated financial statements of the Group have been prepared under the historical cost convention, unless otherwise stated.
The preparation of consolidated financial statements in conformity with International Financial Reporting Standards as adopted by the European Union (IFRS) requires the use of certain critical accounting estimates.
b) disclose any information required by IFRSs that is not presented elsewhere in the statement of financial position, statement of comprehensive income, statement of cash flows and statement of changes in equity,
All information is presented in accordance with International Financial Reporting Standards adopted by the European Union (IFRS).
c) provide additional information that is not presented elsewhere in the statement of financial position, statement of comprehensive income, statement of cash flows and statement of changes in equity, but is relevant for understanding any of them.
All information is presented in accordance with International Financial Reporting Standards adopted by the European Union (IFRS).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Name of the issuer: Medika d.d.,
Headquarters: Capraška 1, 10000 Zagreb
Legal form: joint stock company
Country of establishment: Republic of Croatia
MBS: 080027531
OIB: 94818858923
2. adopted accounting policies
Significant accounting policies are disclosed in Note 2 to the audited consolidated financial statements.
During the reporting period, the Medika Group did not change its accounting policies compared to the previous year.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For a certain part of liabilities to suppliers and loans (which are shown in the balance sheet), the Medika Group issued bank guarantees or debentures as collateral.
Liabilities from provisions for pensions are presented in the balance sheet in accordance with IAS-19.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Not applicable.
5. the amount and nature of individual items of income or expenditure which are of exceptional size or incidence
Medika Group in the reporting period 01.01.-31.12.2024 has generated consolidated net sales revenues in the amount of EUR 826.3 million (in the period 01.01.-31.12.2023, EUR 745.8 million).
6. amounts owed by the issuer and falling due after more than five years, as well as the total debts of the issuer covered by valuable security furnished by the issuer, specifying the type and form of security
Medika Group on 31.12.2024 has liabilities with maturity over 5 years which are entirely related to operating lease liabilities in the amount of EUR 1,6 million.
Long-term tangible assets with a net book value as of 31.12.2024 are pledged as collateral for the loan amounts to EUR 15,6 million.
7. average number of employees during the financial year
Average number of employees of the Medika Group during the current period 01.01.-31.12.2024. amounts to 1,015 employees (during the period 01.01.-31.12.2023 the average number of employees was 961 employees).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The Medika Group did not capitalize the cost of salaries during the reporting period.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The amount of the emoluments granted in 2024 to the members of the administrative, managerial and supervisory bodies as a result of their accountability and all arising liabilities will be published in the Report on Remuneration of Members of the Management Board and the Supervisory Board after the approval of the General Assembly.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Staff costs broken down between net salaries and wages, costs of taxes and contributions from salaries, contributions on salaries and other salary costs are disclosed in Note 7 to the audited consolidated financial statements.
11. where a provision for deferred tax is recognised in the balance sheet, the deferred tax balances at the end of the financial year, and the movement in those balances during the financial year
Deferred tax assets on 31.12.2024 amounts to EUR 184 thousand and records an increase of 21% compared to the beginning of the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Medika d.d. has 100% stake in  Ljekarne Prima Pharme which holds associated company ZU Ljekarna Jagatić in which it has a 49% stake.
At the meeting of the Supervisory Board, which was held on 7 November 2023, the Management Board received approval to conduct an abbreviated termination of Primus nekretnine d.o.o. without liquidation. During 2024, Primus nekretnine d.o.o. ceased operations.
13. the number and the nominal value or, in the absence of a nominal value, the accounting par value of the shares subscribed during the financial year within the limits of the authorised capital
No new shares are subscribed during the business year.
Share capital as at 31.12.2024 is EUR 27,778 thousand and is divided into 30,194 shares. The nominal value of one share is EUR 920,00.
14. where there is more than one class of shares, the number and the nominal value or, in the absence of a nominal value, the accounting value for each class
Not applicable.
15. the existence of any participation certificates, convertible debentures, warrants, options or similar securities or rights, with an indication of their number and the rights they confer
The Medika Group has no certificates of participation, convertible debentures, guarantees, options or similar securities or rights.
16. the name, registered office and legal form of each of the companies of which the issuer is a member having unlimited liability
Not applicable.
17. the name and registered office of the company which draws up the consolidated financial statements of the largest group of companies of which the issuer forms part as a controlled group member
Not applicable.
18. the name and registered office of the company which draws up the consolidated financial statements of the smallest group of companies of which the issuer forms part as a controlled group member and which is also included in the group of companies referred to in point 17.
Not applicable.
19. the place where copies of the consolidated financial statements referred to in points 17 and 18 may be obtained, provided that they are available
Not applicable.
20. the proposed appropriation of profit or treatment of loss, or where applicable, the appropriation of the profit or treatment of the loss
Appropriation of profit or treatment of loss will be proposed at the General Assembly of the Company.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The Medika Group has no material arrangements with companies that are not included in the financial statements as of 31.12.2024. 
22. the nature and the financial effect of material events arising after the balance sheet date which are not reflected in the profit and loss account or balance sheet
The Medika Group has no material arrangements with companies that are not included in the financial statements. See Note 31 to the audited consolidated financial statements.
Regarding EU restriction measures, which refers to the consequences of exposure and the impact of the Russian invasion of Ukraine, Group declares that it does not have a direct business relationship with entities from Russia or Ukraine, nor is it otherwise directly exposed to those entities in its business.
Nevertheless, the Group's management estimates that an indirect impact on the Group's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Group monitors developments and assesses the impact on business, financial situation and cash flows.
23. the net income broken down by categories of activity and into geographical markets, in so far as those categories and markets differ substantially from one another, taking account of the manner in which the sale of products and the provision of services are organised.
Net income of the Medika Group broken down by operating segments is disclosed in Note 6 to the audited consolidated financial statements.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
Total amount of fees for the prescribed audit of annual financial statements, audit of sustainability statements, tax consulting services and other consulting services related to financial statements during the period 01.01.2024-31.12.2024 amounts to EUR 69 thousand (during the period 01.01.2023-31.12.2023 they amount to EUR 48 thousand).									
25. Reconciliation of items in the audited consolidated annual financial statements and consolidated financial statements in the GFI-POD forms for 2024:			
Balance sheet:
-	In the GFI-POD form, the category of long-term intangible assets is equal to the sum of the categories in the audited consolidated financial statements: intangible long-term assets and assets with the right to use.
-	In the audited consolidated financial statements, the fixed assets category of investments in subsidiaries is equal to the amount in the GFI-POD form under AOP 024 (Investments in holdings (shares) of undertakings within the group).
-	In the audited consolidated financial statements, the category of long-term receivables from customers and other receivables is equal to the sum of the categories in the GFI-POD form under AOP 028 (Given loans, deposits, etc. given) and AOP 031 (Long-term receivables).
-	In the audited consolidated financial statements, the amount of current assets is EUR 389,978 thousand, and in the GFI-POD form it amounts to EUR 389,832 thousand. The difference in the amount of EUR 146 thousand relates to paid expenses of the future period which are presented in the audited consolidated financial statements within current assets in the category Trade receivables and other receivables, while in the GFI-POD form they are presented under AOP 064 (Prepaid expenses and accrued income). 
-	In the audited consolidated financial statements, the amount of short-term receivables from customers and other receivables together with the amount of given short-term deposits is equal to the amounts of the categories in the GFI-POD form under AOP 046 (Short-term receivables), AOP 053 (Short-term financial assets) and AOP 064 (Prepaid expenses and accrued income).
-	Long-term liabilities (loans, lease liabilities and other liabilities) in the audited consolidated financial statements amount to a total of EUR 13,484 thousand, which is equal to the category in GFI-POD forms AOP 097 (Long-term liabilities) and AOP 090 (Provisions).
-	In the audited consolidated financial statements, the share capital category is equal to the sum of the categories in the GFI-POD form: AOP 068 (Initial (subscribed) capital)), AOP 069 (Capital reserves) and AOP 073 (Treasury shares and holdings (deductible item).
-	In the audited consolidated financial statements, the reserve category is equal to the sum of the categories in the GFI-POD form: AOP 071 (Legal reserves) and AOP 072 (Reserves for treasury shares).
-	In the audited consolidated financial statements, the retained profit category is equal to the sum of the categories in the GFI-POD form: AOP 075 (Other reserves), AOP 083 (Retained profit) and AOP 086 (Profit or loss for the business year).	
-	Short-term liabilities in the audited consolidated financial statements amount to EUR 340,413 thousand, and in the GFI-POD in the amount of EUR 339,329 thousand. The difference of EUR 1,084 thousand relates to deferred payment of expenses and deferred income which are presented in the audited consolidated financial statements under short-term liabilities within the category Trade and other payables, while in the GFI-POD form they are presented under AOP 124 (Accruals and deferred income).
-	Short-term provisions are presented separately in the audited consolidated financial statements (within short-term liabilities), and in the GFI-POD forms they are found in the item AOP 119 (Liabilities towards employees).	
Profit and loss account:
-	Sales income and other income in the audited consolidated financial statements amount to EUR 832,447 thousand, and in the GFI-POD form EUR 832,572 thousand. The difference is EUR 125 thousand, which refers to net exchange rate differences and the net gains/losses of expended or alienated assets, which are shown in note 10, Other gains/(losses)-net, in the audited consolidated financial statements, while in the GFI-POD form they are shown in the item AOP 006 (Other operating income (outside the group)).
-	The costs of employees in the audited consolidated financial statements amount to EUR 26,316 thousand, and in the GFI-POD form in position AOP 013 Staff costs EUR 21,368 thousand. The difference is EUR 4,948 thousand and refers to the costs of other employee benefits (unused annual vacations, business travel allowances, grants, awards, etc.), transactions based on equity instruments, management awards, employee transportation, and severance pay, which can be found in the GFI-POD form is in the item AOP 018 (Other expenses) and cancellation of reservations for jubilee awards and annual vacations which can be found in the GFI-POD form in AOP 023 Provisions for pensions, termination benefits and similar.
-	Other expenses in the audited consolidated financial statements amount to EUR 10,061 thousand, and in the GFI-POD form EUR 8,157 thousand. The difference is EUR 1,904 thousand, which represents the net effect of the following items:
o	EUR -4,948 thousand in compensation, which in the audited consolidated financial statements is shown under note 7 The costs of employees and in the GFI-POD form is under the item AOP 018 (Other expenses) and cancellation of reservations for jubilee awards and annual vacations which can be found in the GFI-POD form in AOP 023 Provisions for pensions, termination benefits and similar. 
o	EUR -690 thousand of representation and donations expenses, which in the audited consolidated financial statements are shown as a separate category in note 8, and in the GFI-POD form are found under AOP 018 (Other expenses).
EUR 7,542 thousand of Control and analysis services, Materials and energy, Telephone, postal and utility services, Professional training and consultancy services, Maintenance of assets, security services and property insurance, Road tolls and transportation costs, Rental costs, Other costs, Impairment of trade and other receivables which in the audited consolidated financial statements are shown under note 9 Other costs, and in the GFI-POD form are under AOP 010 (Costs of raw material), AOP 012 (Other external costs) and AOP 022 (Provisions).
-	The sum of the categories of business expenses in the audited consolidated financial statements Marketing expenses and sales promotion and Other business expenses is equal to the sum of the categories in the GFI-POD form: AOP 010 (Costs of raw materials), AOP 012 (Other external costs), AOP 018 (Other expenses) - (minus the amount of EUR 4,948 thousand  found in The costs of employees in the audited consolidated financial statements as explained in the difference above), AOP 019 (Value Adjustments) and AOP 022 (Provisions).
-	Other gains/(losses)-net amount to EUR 1,064 thousand and refer to net exchange rate differences and the net gains/losses of expended or alienated assets, which are shown in note 10, Other gains/(losses)-net, in the audited consolidated financial statements, while in the GFI-POD form they are shown in the item AOP 006 (Other operating income (outside the group)).
Cash flow statement:
CASH FLOW FROM BUSINESS ACTIVITIES
-	The category in the GFI-POD form AOP 001 (Pre-tax profit) is equal to the sum of the categories in the audited consolidated financial statements Profit for the year and Income tax.
-	The category in the GFI-POD form AOP 005 (Gains and losses from the sale and value adjustments of fixed tangible and intangible assets) is equal to the sum of the categories from the audited consolidated financial statements Gain from the sale of long-term tangible and intangible assets and Modification of contract - net effect.
-	Within the scope of business activities in the audited consolidated financial statements, the change in provisions amounts to EUR -7 thousand and represents the net effect of the change in provisions, and in the GFI-POD forms the provisions amount to EUR -54 thousand, where the stated cost was realized in 2023. The difference of EUR -47 thousand in the GFI-POD form is shown as part of AOP 010 (Other adjustments for non-monetary transactions and unrealized gains and losses) together with other adjustments of business activities.
-	The category in GFI-POD form AOP 010 (Other adjustments for non-cash transactions and unrealized gains and losses) is equal to the sum of the categories from the audited consolidated financial statements Share based payments and Value adjustment. The difference of EUR 60 thousand refers to the above-explained difference in Provisions - realized cost of Provisions).
-	The category in GFI-POD form AOP 013 (Increase or decrease in short-term liabilities) is equal to the sum of the categories from the audited consolidated financial statements Increase/(decrease) in payables to suppliers and other liabilities and Termination of lease agreement.
CASH FLOW FROM INVESTMENT ACTIVITIES
-	The category in the GFI-POD form AOP 028 (Cash payments for the purchase of fixed tangible and intangible assets) is equal to the sum of the categories from the audited consolidated financial statements Purchase of real estate and equipment and intangible assets and Paid advances for the acquisition of assets under the right of use.
-	The category in the GFI-POD form AOP 030 (Cash payments for loans and deposits for the period) is equal to the sum of the categories from the audited consolidated financial statements Expenses for loans given and Short-term loans given.
CASH FLOW FROM FINANCIAL ACTIVITIES
-	Within the financial activities, in the audited consolidated financial statements, lease payments amount to EUR 2,226 thousand, and in the GFI-POD forms, lease repayments are on AOP 042 (Cash payments for finance lease) and AOP 044 (Other cash payments from financing activities)."</t>
  </si>
  <si>
    <t>balance as at 31.12.2024</t>
  </si>
  <si>
    <t>for the period 01.01.2024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</si>
</sst>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0">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6" xfId="0" applyFont="1" applyFill="1" applyBorder="1" applyAlignment="1">
      <alignment horizontal="left"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Alignment="1">
      <alignment vertical="center"/>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26" fillId="10" borderId="47" xfId="0" applyFont="1" applyFill="1" applyBorder="1" applyAlignment="1">
      <alignment wrapText="1"/>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xf>
    <xf numFmtId="0" fontId="26" fillId="10" borderId="0" xfId="0" applyFont="1" applyFill="1" applyAlignment="1">
      <alignment vertical="top"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2F5F2CB6-5E35-4EA8-96F8-EC9864776AAD}"/>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80" zoomScaleNormal="80" zoomScaleSheetLayoutView="115" workbookViewId="0">
      <selection activeCell="G43" sqref="G43:I43"/>
    </sheetView>
  </sheetViews>
  <sheetFormatPr defaultRowHeight="13.2" x14ac:dyDescent="0.25"/>
  <cols>
    <col min="1" max="1" width="12.44140625" customWidth="1"/>
    <col min="2" max="2" width="9.109375" customWidth="1"/>
    <col min="9" max="9" width="12.6640625" customWidth="1"/>
  </cols>
  <sheetData>
    <row r="1" spans="1:10" ht="15.6" x14ac:dyDescent="0.25">
      <c r="A1" s="126"/>
      <c r="B1" s="127"/>
      <c r="C1" s="127"/>
      <c r="D1" s="27"/>
      <c r="E1" s="27"/>
      <c r="F1" s="27"/>
      <c r="G1" s="27"/>
      <c r="H1" s="27"/>
      <c r="I1" s="27"/>
      <c r="J1" s="28"/>
    </row>
    <row r="2" spans="1:10" ht="14.4" customHeight="1" x14ac:dyDescent="0.25">
      <c r="A2" s="128" t="s">
        <v>0</v>
      </c>
      <c r="B2" s="129"/>
      <c r="C2" s="129"/>
      <c r="D2" s="129"/>
      <c r="E2" s="129"/>
      <c r="F2" s="129"/>
      <c r="G2" s="129"/>
      <c r="H2" s="129"/>
      <c r="I2" s="129"/>
      <c r="J2" s="130"/>
    </row>
    <row r="3" spans="1:10" ht="13.8" x14ac:dyDescent="0.25">
      <c r="A3" s="78"/>
      <c r="B3" s="79"/>
      <c r="C3" s="79"/>
      <c r="D3" s="79"/>
      <c r="E3" s="79"/>
      <c r="F3" s="79"/>
      <c r="G3" s="79"/>
      <c r="H3" s="79"/>
      <c r="I3" s="79"/>
      <c r="J3" s="80"/>
    </row>
    <row r="4" spans="1:10" ht="33.6" customHeight="1" x14ac:dyDescent="0.25">
      <c r="A4" s="131" t="s">
        <v>1</v>
      </c>
      <c r="B4" s="132"/>
      <c r="C4" s="132"/>
      <c r="D4" s="132"/>
      <c r="E4" s="133">
        <v>45292</v>
      </c>
      <c r="F4" s="134"/>
      <c r="G4" s="86" t="s">
        <v>2</v>
      </c>
      <c r="H4" s="133">
        <v>45657</v>
      </c>
      <c r="I4" s="134"/>
      <c r="J4" s="29"/>
    </row>
    <row r="5" spans="1:10" s="91" customFormat="1" ht="10.199999999999999" customHeight="1" x14ac:dyDescent="0.3">
      <c r="A5" s="135"/>
      <c r="B5" s="136"/>
      <c r="C5" s="136"/>
      <c r="D5" s="136"/>
      <c r="E5" s="136"/>
      <c r="F5" s="136"/>
      <c r="G5" s="136"/>
      <c r="H5" s="136"/>
      <c r="I5" s="136"/>
      <c r="J5" s="137"/>
    </row>
    <row r="6" spans="1:10" ht="20.399999999999999" customHeight="1" x14ac:dyDescent="0.25">
      <c r="A6" s="81"/>
      <c r="B6" s="92" t="s">
        <v>3</v>
      </c>
      <c r="C6" s="82"/>
      <c r="D6" s="82"/>
      <c r="E6" s="104">
        <v>2024</v>
      </c>
      <c r="F6" s="93"/>
      <c r="G6" s="86"/>
      <c r="H6" s="93"/>
      <c r="I6" s="93"/>
      <c r="J6" s="38"/>
    </row>
    <row r="7" spans="1:10" s="95" customFormat="1" ht="10.95" customHeight="1" x14ac:dyDescent="0.25">
      <c r="A7" s="81"/>
      <c r="B7" s="82"/>
      <c r="C7" s="82"/>
      <c r="D7" s="82"/>
      <c r="E7" s="94"/>
      <c r="F7" s="94"/>
      <c r="G7" s="86"/>
      <c r="H7" s="94"/>
      <c r="I7" s="94"/>
      <c r="J7" s="38"/>
    </row>
    <row r="8" spans="1:10" ht="37.950000000000003" customHeight="1" x14ac:dyDescent="0.25">
      <c r="A8" s="140" t="s">
        <v>4</v>
      </c>
      <c r="B8" s="141"/>
      <c r="C8" s="141"/>
      <c r="D8" s="141"/>
      <c r="E8" s="141"/>
      <c r="F8" s="141"/>
      <c r="G8" s="141"/>
      <c r="H8" s="141"/>
      <c r="I8" s="141"/>
      <c r="J8" s="30"/>
    </row>
    <row r="9" spans="1:10" ht="13.8" x14ac:dyDescent="0.25">
      <c r="A9" s="31"/>
      <c r="B9" s="74"/>
      <c r="C9" s="74"/>
      <c r="D9" s="74"/>
      <c r="E9" s="139"/>
      <c r="F9" s="139"/>
      <c r="G9" s="112"/>
      <c r="H9" s="112"/>
      <c r="I9" s="84"/>
      <c r="J9" s="85"/>
    </row>
    <row r="10" spans="1:10" ht="25.95" customHeight="1" x14ac:dyDescent="0.25">
      <c r="A10" s="142" t="s">
        <v>5</v>
      </c>
      <c r="B10" s="143"/>
      <c r="C10" s="144" t="s">
        <v>494</v>
      </c>
      <c r="D10" s="145"/>
      <c r="E10" s="76"/>
      <c r="F10" s="114" t="s">
        <v>6</v>
      </c>
      <c r="G10" s="146"/>
      <c r="H10" s="147" t="s">
        <v>496</v>
      </c>
      <c r="I10" s="148"/>
      <c r="J10" s="32"/>
    </row>
    <row r="11" spans="1:10" ht="15.6" customHeight="1" x14ac:dyDescent="0.25">
      <c r="A11" s="31"/>
      <c r="B11" s="74"/>
      <c r="C11" s="74"/>
      <c r="D11" s="74"/>
      <c r="E11" s="138"/>
      <c r="F11" s="138"/>
      <c r="G11" s="138"/>
      <c r="H11" s="138"/>
      <c r="I11" s="77"/>
      <c r="J11" s="32"/>
    </row>
    <row r="12" spans="1:10" ht="21" customHeight="1" x14ac:dyDescent="0.25">
      <c r="A12" s="113" t="s">
        <v>7</v>
      </c>
      <c r="B12" s="143"/>
      <c r="C12" s="151" t="s">
        <v>495</v>
      </c>
      <c r="D12" s="152"/>
      <c r="E12" s="153"/>
      <c r="F12" s="138"/>
      <c r="G12" s="138"/>
      <c r="H12" s="138"/>
      <c r="I12" s="77"/>
      <c r="J12" s="32"/>
    </row>
    <row r="13" spans="1:10" ht="10.95" customHeight="1" x14ac:dyDescent="0.25">
      <c r="A13" s="76"/>
      <c r="B13" s="77"/>
      <c r="C13" s="74"/>
      <c r="D13" s="74"/>
      <c r="E13" s="112"/>
      <c r="F13" s="112"/>
      <c r="G13" s="112"/>
      <c r="H13" s="112"/>
      <c r="I13" s="74"/>
      <c r="J13" s="33"/>
    </row>
    <row r="14" spans="1:10" ht="22.95" customHeight="1" x14ac:dyDescent="0.25">
      <c r="A14" s="113" t="s">
        <v>8</v>
      </c>
      <c r="B14" s="146"/>
      <c r="C14" s="151" t="s">
        <v>499</v>
      </c>
      <c r="D14" s="152"/>
      <c r="E14" s="149"/>
      <c r="F14" s="150"/>
      <c r="G14" s="90" t="s">
        <v>9</v>
      </c>
      <c r="H14" s="147" t="s">
        <v>497</v>
      </c>
      <c r="I14" s="148"/>
      <c r="J14" s="87"/>
    </row>
    <row r="15" spans="1:10" ht="14.4" customHeight="1" x14ac:dyDescent="0.25">
      <c r="A15" s="76"/>
      <c r="B15" s="77"/>
      <c r="C15" s="74"/>
      <c r="D15" s="74"/>
      <c r="E15" s="112"/>
      <c r="F15" s="112"/>
      <c r="G15" s="112"/>
      <c r="H15" s="112"/>
      <c r="I15" s="74"/>
      <c r="J15" s="33"/>
    </row>
    <row r="16" spans="1:10" ht="13.2" customHeight="1" x14ac:dyDescent="0.25">
      <c r="A16" s="113" t="s">
        <v>10</v>
      </c>
      <c r="B16" s="146"/>
      <c r="C16" s="151" t="s">
        <v>498</v>
      </c>
      <c r="D16" s="152"/>
      <c r="E16" s="83"/>
      <c r="F16" s="83"/>
      <c r="G16" s="83"/>
      <c r="H16" s="83"/>
      <c r="I16" s="83"/>
      <c r="J16" s="87"/>
    </row>
    <row r="17" spans="1:10" ht="14.4" customHeight="1" x14ac:dyDescent="0.25">
      <c r="A17" s="154"/>
      <c r="B17" s="155"/>
      <c r="C17" s="155"/>
      <c r="D17" s="155"/>
      <c r="E17" s="155"/>
      <c r="F17" s="155"/>
      <c r="G17" s="155"/>
      <c r="H17" s="155"/>
      <c r="I17" s="155"/>
      <c r="J17" s="156"/>
    </row>
    <row r="18" spans="1:10" x14ac:dyDescent="0.25">
      <c r="A18" s="142" t="s">
        <v>11</v>
      </c>
      <c r="B18" s="143"/>
      <c r="C18" s="157" t="s">
        <v>500</v>
      </c>
      <c r="D18" s="158"/>
      <c r="E18" s="158"/>
      <c r="F18" s="158"/>
      <c r="G18" s="158"/>
      <c r="H18" s="158"/>
      <c r="I18" s="158"/>
      <c r="J18" s="159"/>
    </row>
    <row r="19" spans="1:10" ht="13.8" x14ac:dyDescent="0.25">
      <c r="A19" s="31"/>
      <c r="B19" s="74"/>
      <c r="C19" s="89"/>
      <c r="D19" s="74"/>
      <c r="E19" s="112"/>
      <c r="F19" s="112"/>
      <c r="G19" s="112"/>
      <c r="H19" s="112"/>
      <c r="I19" s="74"/>
      <c r="J19" s="33"/>
    </row>
    <row r="20" spans="1:10" ht="13.8" x14ac:dyDescent="0.25">
      <c r="A20" s="142" t="s">
        <v>12</v>
      </c>
      <c r="B20" s="143"/>
      <c r="C20" s="147">
        <v>10000</v>
      </c>
      <c r="D20" s="148"/>
      <c r="E20" s="112"/>
      <c r="F20" s="112"/>
      <c r="G20" s="157" t="s">
        <v>501</v>
      </c>
      <c r="H20" s="158"/>
      <c r="I20" s="158"/>
      <c r="J20" s="159"/>
    </row>
    <row r="21" spans="1:10" ht="13.8" x14ac:dyDescent="0.25">
      <c r="A21" s="31"/>
      <c r="B21" s="74"/>
      <c r="C21" s="74"/>
      <c r="D21" s="74"/>
      <c r="E21" s="112"/>
      <c r="F21" s="112"/>
      <c r="G21" s="112"/>
      <c r="H21" s="112"/>
      <c r="I21" s="74"/>
      <c r="J21" s="33"/>
    </row>
    <row r="22" spans="1:10" x14ac:dyDescent="0.25">
      <c r="A22" s="142" t="s">
        <v>13</v>
      </c>
      <c r="B22" s="143"/>
      <c r="C22" s="157" t="s">
        <v>502</v>
      </c>
      <c r="D22" s="158"/>
      <c r="E22" s="158"/>
      <c r="F22" s="158"/>
      <c r="G22" s="158"/>
      <c r="H22" s="158"/>
      <c r="I22" s="158"/>
      <c r="J22" s="159"/>
    </row>
    <row r="23" spans="1:10" ht="13.8" x14ac:dyDescent="0.25">
      <c r="A23" s="31"/>
      <c r="B23" s="74"/>
      <c r="C23" s="74"/>
      <c r="D23" s="74"/>
      <c r="E23" s="112"/>
      <c r="F23" s="112"/>
      <c r="G23" s="112"/>
      <c r="H23" s="112"/>
      <c r="I23" s="74"/>
      <c r="J23" s="33"/>
    </row>
    <row r="24" spans="1:10" x14ac:dyDescent="0.25">
      <c r="A24" s="142" t="s">
        <v>14</v>
      </c>
      <c r="B24" s="143"/>
      <c r="C24" s="157" t="s">
        <v>503</v>
      </c>
      <c r="D24" s="158"/>
      <c r="E24" s="158"/>
      <c r="F24" s="158"/>
      <c r="G24" s="158"/>
      <c r="H24" s="158"/>
      <c r="I24" s="158"/>
      <c r="J24" s="159"/>
    </row>
    <row r="25" spans="1:10" ht="13.8" x14ac:dyDescent="0.25">
      <c r="A25" s="31"/>
      <c r="B25" s="74"/>
      <c r="C25" s="89"/>
      <c r="D25" s="74"/>
      <c r="E25" s="112"/>
      <c r="F25" s="112"/>
      <c r="G25" s="112"/>
      <c r="H25" s="112"/>
      <c r="I25" s="74"/>
      <c r="J25" s="33"/>
    </row>
    <row r="26" spans="1:10" x14ac:dyDescent="0.25">
      <c r="A26" s="142" t="s">
        <v>15</v>
      </c>
      <c r="B26" s="143"/>
      <c r="C26" s="157" t="s">
        <v>504</v>
      </c>
      <c r="D26" s="158"/>
      <c r="E26" s="158"/>
      <c r="F26" s="158"/>
      <c r="G26" s="158"/>
      <c r="H26" s="158"/>
      <c r="I26" s="158"/>
      <c r="J26" s="159"/>
    </row>
    <row r="27" spans="1:10" ht="13.95" customHeight="1" x14ac:dyDescent="0.25">
      <c r="A27" s="31"/>
      <c r="B27" s="74"/>
      <c r="C27" s="89"/>
      <c r="D27" s="74"/>
      <c r="E27" s="112"/>
      <c r="F27" s="112"/>
      <c r="G27" s="112"/>
      <c r="H27" s="112"/>
      <c r="I27" s="74"/>
      <c r="J27" s="33"/>
    </row>
    <row r="28" spans="1:10" ht="22.95" customHeight="1" x14ac:dyDescent="0.25">
      <c r="A28" s="113" t="s">
        <v>16</v>
      </c>
      <c r="B28" s="143"/>
      <c r="C28" s="60">
        <v>1032</v>
      </c>
      <c r="D28" s="34"/>
      <c r="E28" s="123"/>
      <c r="F28" s="123"/>
      <c r="G28" s="123"/>
      <c r="H28" s="123"/>
      <c r="I28" s="160"/>
      <c r="J28" s="161"/>
    </row>
    <row r="29" spans="1:10" ht="13.8" x14ac:dyDescent="0.25">
      <c r="A29" s="31"/>
      <c r="B29" s="74"/>
      <c r="C29" s="74"/>
      <c r="D29" s="74"/>
      <c r="E29" s="112"/>
      <c r="F29" s="112"/>
      <c r="G29" s="112"/>
      <c r="H29" s="112"/>
      <c r="I29" s="74"/>
      <c r="J29" s="33"/>
    </row>
    <row r="30" spans="1:10" ht="14.4" x14ac:dyDescent="0.25">
      <c r="A30" s="142" t="s">
        <v>17</v>
      </c>
      <c r="B30" s="143"/>
      <c r="C30" s="103" t="s">
        <v>505</v>
      </c>
      <c r="D30" s="162" t="s">
        <v>18</v>
      </c>
      <c r="E30" s="124"/>
      <c r="F30" s="124"/>
      <c r="G30" s="124"/>
      <c r="H30" s="96" t="s">
        <v>19</v>
      </c>
      <c r="I30" s="97" t="s">
        <v>20</v>
      </c>
      <c r="J30" s="98"/>
    </row>
    <row r="31" spans="1:10" ht="13.8" x14ac:dyDescent="0.25">
      <c r="A31" s="142"/>
      <c r="B31" s="143"/>
      <c r="C31" s="35"/>
      <c r="D31" s="86"/>
      <c r="E31" s="150"/>
      <c r="F31" s="150"/>
      <c r="G31" s="150"/>
      <c r="H31" s="150"/>
      <c r="I31" s="163"/>
      <c r="J31" s="164"/>
    </row>
    <row r="32" spans="1:10" ht="13.8" x14ac:dyDescent="0.25">
      <c r="A32" s="142" t="s">
        <v>21</v>
      </c>
      <c r="B32" s="143"/>
      <c r="C32" s="60" t="s">
        <v>506</v>
      </c>
      <c r="D32" s="162" t="s">
        <v>22</v>
      </c>
      <c r="E32" s="124"/>
      <c r="F32" s="124"/>
      <c r="G32" s="124"/>
      <c r="H32" s="99" t="s">
        <v>23</v>
      </c>
      <c r="I32" s="100" t="s">
        <v>24</v>
      </c>
      <c r="J32" s="101"/>
    </row>
    <row r="33" spans="1:10" ht="13.8" x14ac:dyDescent="0.25">
      <c r="A33" s="31"/>
      <c r="B33" s="74"/>
      <c r="C33" s="74"/>
      <c r="D33" s="74"/>
      <c r="E33" s="112"/>
      <c r="F33" s="112"/>
      <c r="G33" s="112"/>
      <c r="H33" s="112"/>
      <c r="I33" s="74"/>
      <c r="J33" s="33"/>
    </row>
    <row r="34" spans="1:10" x14ac:dyDescent="0.25">
      <c r="A34" s="162" t="s">
        <v>25</v>
      </c>
      <c r="B34" s="124"/>
      <c r="C34" s="124"/>
      <c r="D34" s="124"/>
      <c r="E34" s="124" t="s">
        <v>26</v>
      </c>
      <c r="F34" s="124"/>
      <c r="G34" s="124"/>
      <c r="H34" s="124"/>
      <c r="I34" s="124"/>
      <c r="J34" s="36" t="s">
        <v>27</v>
      </c>
    </row>
    <row r="35" spans="1:10" ht="13.8" x14ac:dyDescent="0.25">
      <c r="A35" s="31"/>
      <c r="B35" s="74"/>
      <c r="C35" s="74"/>
      <c r="D35" s="74"/>
      <c r="E35" s="112"/>
      <c r="F35" s="112"/>
      <c r="G35" s="112"/>
      <c r="H35" s="112"/>
      <c r="I35" s="74"/>
      <c r="J35" s="85"/>
    </row>
    <row r="36" spans="1:10" x14ac:dyDescent="0.25">
      <c r="A36" s="165" t="s">
        <v>507</v>
      </c>
      <c r="B36" s="166"/>
      <c r="C36" s="166"/>
      <c r="D36" s="166"/>
      <c r="E36" s="165" t="s">
        <v>508</v>
      </c>
      <c r="F36" s="166"/>
      <c r="G36" s="166"/>
      <c r="H36" s="166"/>
      <c r="I36" s="168"/>
      <c r="J36" s="75" t="s">
        <v>509</v>
      </c>
    </row>
    <row r="37" spans="1:10" ht="13.8" x14ac:dyDescent="0.25">
      <c r="A37" s="31"/>
      <c r="B37" s="74"/>
      <c r="C37" s="89"/>
      <c r="D37" s="170"/>
      <c r="E37" s="170"/>
      <c r="F37" s="170"/>
      <c r="G37" s="170"/>
      <c r="H37" s="170"/>
      <c r="I37" s="170"/>
      <c r="J37" s="33"/>
    </row>
    <row r="38" spans="1:10" x14ac:dyDescent="0.25">
      <c r="A38" s="165"/>
      <c r="B38" s="166"/>
      <c r="C38" s="166"/>
      <c r="D38" s="168"/>
      <c r="E38" s="165"/>
      <c r="F38" s="166"/>
      <c r="G38" s="166"/>
      <c r="H38" s="166"/>
      <c r="I38" s="168"/>
      <c r="J38" s="60"/>
    </row>
    <row r="39" spans="1:10" ht="13.8" x14ac:dyDescent="0.25">
      <c r="A39" s="31"/>
      <c r="B39" s="74"/>
      <c r="C39" s="89"/>
      <c r="D39" s="88"/>
      <c r="E39" s="170"/>
      <c r="F39" s="170"/>
      <c r="G39" s="170"/>
      <c r="H39" s="170"/>
      <c r="I39" s="77"/>
      <c r="J39" s="33"/>
    </row>
    <row r="40" spans="1:10" x14ac:dyDescent="0.25">
      <c r="A40" s="165"/>
      <c r="B40" s="166"/>
      <c r="C40" s="166"/>
      <c r="D40" s="168"/>
      <c r="E40" s="165"/>
      <c r="F40" s="166"/>
      <c r="G40" s="166"/>
      <c r="H40" s="166"/>
      <c r="I40" s="168"/>
      <c r="J40" s="60"/>
    </row>
    <row r="41" spans="1:10" ht="13.8" x14ac:dyDescent="0.25">
      <c r="A41" s="31"/>
      <c r="B41" s="74"/>
      <c r="C41" s="89"/>
      <c r="D41" s="88"/>
      <c r="E41" s="170"/>
      <c r="F41" s="170"/>
      <c r="G41" s="170"/>
      <c r="H41" s="170"/>
      <c r="I41" s="77"/>
      <c r="J41" s="33"/>
    </row>
    <row r="42" spans="1:10" x14ac:dyDescent="0.25">
      <c r="A42" s="165"/>
      <c r="B42" s="166"/>
      <c r="C42" s="166"/>
      <c r="D42" s="168"/>
      <c r="E42" s="165"/>
      <c r="F42" s="166"/>
      <c r="G42" s="166"/>
      <c r="H42" s="166"/>
      <c r="I42" s="168"/>
      <c r="J42" s="60"/>
    </row>
    <row r="43" spans="1:10" ht="13.8" x14ac:dyDescent="0.25">
      <c r="A43" s="37"/>
      <c r="B43" s="89"/>
      <c r="C43" s="169"/>
      <c r="D43" s="169"/>
      <c r="E43" s="112"/>
      <c r="F43" s="112"/>
      <c r="G43" s="169"/>
      <c r="H43" s="169"/>
      <c r="I43" s="169"/>
      <c r="J43" s="33"/>
    </row>
    <row r="44" spans="1:10" x14ac:dyDescent="0.25">
      <c r="A44" s="165"/>
      <c r="B44" s="166"/>
      <c r="C44" s="166"/>
      <c r="D44" s="168"/>
      <c r="E44" s="165"/>
      <c r="F44" s="166"/>
      <c r="G44" s="166"/>
      <c r="H44" s="166"/>
      <c r="I44" s="168"/>
      <c r="J44" s="60"/>
    </row>
    <row r="45" spans="1:10" ht="13.8" x14ac:dyDescent="0.25">
      <c r="A45" s="37"/>
      <c r="B45" s="89"/>
      <c r="C45" s="89"/>
      <c r="D45" s="74"/>
      <c r="E45" s="167"/>
      <c r="F45" s="167"/>
      <c r="G45" s="169"/>
      <c r="H45" s="169"/>
      <c r="I45" s="74"/>
      <c r="J45" s="33"/>
    </row>
    <row r="46" spans="1:10" x14ac:dyDescent="0.25">
      <c r="A46" s="165"/>
      <c r="B46" s="166"/>
      <c r="C46" s="166"/>
      <c r="D46" s="168"/>
      <c r="E46" s="165"/>
      <c r="F46" s="166"/>
      <c r="G46" s="166"/>
      <c r="H46" s="166"/>
      <c r="I46" s="168"/>
      <c r="J46" s="60"/>
    </row>
    <row r="47" spans="1:10" ht="13.8" x14ac:dyDescent="0.25">
      <c r="A47" s="37"/>
      <c r="B47" s="89"/>
      <c r="C47" s="89"/>
      <c r="D47" s="74"/>
      <c r="E47" s="112"/>
      <c r="F47" s="112"/>
      <c r="G47" s="169"/>
      <c r="H47" s="169"/>
      <c r="I47" s="74"/>
      <c r="J47" s="102" t="s">
        <v>28</v>
      </c>
    </row>
    <row r="48" spans="1:10" ht="13.8" x14ac:dyDescent="0.25">
      <c r="A48" s="37"/>
      <c r="B48" s="89"/>
      <c r="C48" s="89"/>
      <c r="D48" s="74"/>
      <c r="E48" s="112"/>
      <c r="F48" s="112"/>
      <c r="G48" s="169"/>
      <c r="H48" s="169"/>
      <c r="I48" s="74"/>
      <c r="J48" s="102" t="s">
        <v>29</v>
      </c>
    </row>
    <row r="49" spans="1:10" ht="14.4" customHeight="1" x14ac:dyDescent="0.25">
      <c r="A49" s="113" t="s">
        <v>30</v>
      </c>
      <c r="B49" s="114"/>
      <c r="C49" s="176"/>
      <c r="D49" s="177"/>
      <c r="E49" s="174" t="s">
        <v>31</v>
      </c>
      <c r="F49" s="175"/>
      <c r="G49" s="171"/>
      <c r="H49" s="172"/>
      <c r="I49" s="172"/>
      <c r="J49" s="173"/>
    </row>
    <row r="50" spans="1:10" ht="13.8" x14ac:dyDescent="0.25">
      <c r="A50" s="37"/>
      <c r="B50" s="89"/>
      <c r="C50" s="169"/>
      <c r="D50" s="169"/>
      <c r="E50" s="112"/>
      <c r="F50" s="112"/>
      <c r="G50" s="118" t="s">
        <v>32</v>
      </c>
      <c r="H50" s="118"/>
      <c r="I50" s="118"/>
      <c r="J50" s="38"/>
    </row>
    <row r="51" spans="1:10" ht="13.95" customHeight="1" x14ac:dyDescent="0.25">
      <c r="A51" s="113" t="s">
        <v>33</v>
      </c>
      <c r="B51" s="114"/>
      <c r="C51" s="171" t="s">
        <v>510</v>
      </c>
      <c r="D51" s="172"/>
      <c r="E51" s="172"/>
      <c r="F51" s="172"/>
      <c r="G51" s="172"/>
      <c r="H51" s="172"/>
      <c r="I51" s="172"/>
      <c r="J51" s="173"/>
    </row>
    <row r="52" spans="1:10" ht="13.8" x14ac:dyDescent="0.25">
      <c r="A52" s="31"/>
      <c r="B52" s="74"/>
      <c r="C52" s="123" t="s">
        <v>34</v>
      </c>
      <c r="D52" s="123"/>
      <c r="E52" s="123"/>
      <c r="F52" s="123"/>
      <c r="G52" s="123"/>
      <c r="H52" s="123"/>
      <c r="I52" s="123"/>
      <c r="J52" s="33"/>
    </row>
    <row r="53" spans="1:10" ht="13.8" x14ac:dyDescent="0.25">
      <c r="A53" s="113" t="s">
        <v>35</v>
      </c>
      <c r="B53" s="114"/>
      <c r="C53" s="115" t="s">
        <v>511</v>
      </c>
      <c r="D53" s="116"/>
      <c r="E53" s="117"/>
      <c r="F53" s="112"/>
      <c r="G53" s="112"/>
      <c r="H53" s="124"/>
      <c r="I53" s="124"/>
      <c r="J53" s="125"/>
    </row>
    <row r="54" spans="1:10" ht="13.8" x14ac:dyDescent="0.25">
      <c r="A54" s="31"/>
      <c r="B54" s="74"/>
      <c r="C54" s="89"/>
      <c r="D54" s="74"/>
      <c r="E54" s="112"/>
      <c r="F54" s="112"/>
      <c r="G54" s="112"/>
      <c r="H54" s="112"/>
      <c r="I54" s="74"/>
      <c r="J54" s="33"/>
    </row>
    <row r="55" spans="1:10" ht="14.4" customHeight="1" x14ac:dyDescent="0.25">
      <c r="A55" s="113" t="s">
        <v>36</v>
      </c>
      <c r="B55" s="114"/>
      <c r="C55" s="115" t="s">
        <v>503</v>
      </c>
      <c r="D55" s="116"/>
      <c r="E55" s="117"/>
      <c r="F55" s="115"/>
      <c r="G55" s="116"/>
      <c r="H55" s="117"/>
      <c r="I55" s="115"/>
      <c r="J55" s="116"/>
    </row>
    <row r="56" spans="1:10" ht="13.8" x14ac:dyDescent="0.25">
      <c r="A56" s="31"/>
      <c r="B56" s="74"/>
      <c r="C56" s="74"/>
      <c r="D56" s="74"/>
      <c r="E56" s="112"/>
      <c r="F56" s="112"/>
      <c r="G56" s="112"/>
      <c r="H56" s="112"/>
      <c r="I56" s="74"/>
      <c r="J56" s="33"/>
    </row>
    <row r="57" spans="1:10" x14ac:dyDescent="0.25">
      <c r="A57" s="113" t="s">
        <v>37</v>
      </c>
      <c r="B57" s="114"/>
      <c r="C57" s="115" t="s">
        <v>512</v>
      </c>
      <c r="D57" s="116"/>
      <c r="E57" s="117"/>
      <c r="F57" s="115"/>
      <c r="G57" s="116"/>
      <c r="H57" s="117"/>
      <c r="I57" s="115"/>
      <c r="J57" s="116"/>
    </row>
    <row r="58" spans="1:10" ht="14.4" customHeight="1" x14ac:dyDescent="0.25">
      <c r="A58" s="31"/>
      <c r="B58" s="74"/>
      <c r="C58" s="118" t="s">
        <v>38</v>
      </c>
      <c r="D58" s="118"/>
      <c r="E58" s="118"/>
      <c r="F58" s="118"/>
      <c r="G58" s="74"/>
      <c r="H58" s="74"/>
      <c r="I58" s="74"/>
      <c r="J58" s="33"/>
    </row>
    <row r="59" spans="1:10" ht="13.8" x14ac:dyDescent="0.25">
      <c r="A59" s="113" t="s">
        <v>39</v>
      </c>
      <c r="B59" s="114"/>
      <c r="C59" s="119"/>
      <c r="D59" s="120"/>
      <c r="E59" s="120"/>
      <c r="F59" s="120"/>
      <c r="G59" s="120"/>
      <c r="H59" s="120"/>
      <c r="I59" s="120"/>
      <c r="J59" s="121"/>
    </row>
    <row r="60" spans="1:10" ht="14.4" customHeight="1" x14ac:dyDescent="0.25">
      <c r="A60" s="39"/>
      <c r="B60" s="40"/>
      <c r="C60" s="122" t="s">
        <v>40</v>
      </c>
      <c r="D60" s="122"/>
      <c r="E60" s="122"/>
      <c r="F60" s="122"/>
      <c r="G60" s="122"/>
      <c r="H60" s="40"/>
      <c r="I60" s="40"/>
      <c r="J60" s="41"/>
    </row>
    <row r="67" ht="27" customHeight="1" x14ac:dyDescent="0.25"/>
    <row r="71" ht="38.4" customHeight="1" x14ac:dyDescent="0.25"/>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80" zoomScaleNormal="80" zoomScaleSheetLayoutView="110" workbookViewId="0">
      <selection activeCell="H131" sqref="H131"/>
    </sheetView>
  </sheetViews>
  <sheetFormatPr defaultColWidth="8.88671875" defaultRowHeight="13.2" x14ac:dyDescent="0.25"/>
  <cols>
    <col min="8" max="9" width="16.6640625" style="59" customWidth="1"/>
    <col min="10" max="10" width="10.33203125" bestFit="1" customWidth="1"/>
  </cols>
  <sheetData>
    <row r="1" spans="1:9" x14ac:dyDescent="0.25">
      <c r="A1" s="203" t="s">
        <v>41</v>
      </c>
      <c r="B1" s="204"/>
      <c r="C1" s="204"/>
      <c r="D1" s="204"/>
      <c r="E1" s="204"/>
      <c r="F1" s="204"/>
      <c r="G1" s="204"/>
      <c r="H1" s="204"/>
      <c r="I1" s="204"/>
    </row>
    <row r="2" spans="1:9" x14ac:dyDescent="0.25">
      <c r="A2" s="205" t="s">
        <v>515</v>
      </c>
      <c r="B2" s="206"/>
      <c r="C2" s="206"/>
      <c r="D2" s="206"/>
      <c r="E2" s="206"/>
      <c r="F2" s="206"/>
      <c r="G2" s="206"/>
      <c r="H2" s="206"/>
      <c r="I2" s="206"/>
    </row>
    <row r="3" spans="1:9" x14ac:dyDescent="0.25">
      <c r="A3" s="207" t="s">
        <v>493</v>
      </c>
      <c r="B3" s="207"/>
      <c r="C3" s="207"/>
      <c r="D3" s="207"/>
      <c r="E3" s="207"/>
      <c r="F3" s="207"/>
      <c r="G3" s="207"/>
      <c r="H3" s="207"/>
      <c r="I3" s="207"/>
    </row>
    <row r="4" spans="1:9" x14ac:dyDescent="0.25">
      <c r="A4" s="211" t="s">
        <v>513</v>
      </c>
      <c r="B4" s="212"/>
      <c r="C4" s="212"/>
      <c r="D4" s="212"/>
      <c r="E4" s="212"/>
      <c r="F4" s="212"/>
      <c r="G4" s="212"/>
      <c r="H4" s="212"/>
      <c r="I4" s="213"/>
    </row>
    <row r="5" spans="1:9" ht="31.2" thickBot="1" x14ac:dyDescent="0.3">
      <c r="A5" s="217" t="s">
        <v>42</v>
      </c>
      <c r="B5" s="218"/>
      <c r="C5" s="218"/>
      <c r="D5" s="218"/>
      <c r="E5" s="218"/>
      <c r="F5" s="219"/>
      <c r="G5" s="24" t="s">
        <v>43</v>
      </c>
      <c r="H5" s="54" t="s">
        <v>44</v>
      </c>
      <c r="I5" s="55" t="s">
        <v>45</v>
      </c>
    </row>
    <row r="6" spans="1:9" x14ac:dyDescent="0.25">
      <c r="A6" s="214">
        <v>1</v>
      </c>
      <c r="B6" s="215"/>
      <c r="C6" s="215"/>
      <c r="D6" s="215"/>
      <c r="E6" s="215"/>
      <c r="F6" s="216"/>
      <c r="G6" s="25">
        <v>2</v>
      </c>
      <c r="H6" s="26">
        <v>3</v>
      </c>
      <c r="I6" s="26">
        <v>4</v>
      </c>
    </row>
    <row r="7" spans="1:9" x14ac:dyDescent="0.25">
      <c r="A7" s="220"/>
      <c r="B7" s="220"/>
      <c r="C7" s="220"/>
      <c r="D7" s="220"/>
      <c r="E7" s="220"/>
      <c r="F7" s="220"/>
      <c r="G7" s="220"/>
      <c r="H7" s="220"/>
      <c r="I7" s="221"/>
    </row>
    <row r="8" spans="1:9" ht="12.75" customHeight="1" x14ac:dyDescent="0.25">
      <c r="A8" s="222" t="s">
        <v>46</v>
      </c>
      <c r="B8" s="223"/>
      <c r="C8" s="223"/>
      <c r="D8" s="223"/>
      <c r="E8" s="223"/>
      <c r="F8" s="224"/>
      <c r="G8" s="15">
        <v>1</v>
      </c>
      <c r="H8" s="56">
        <v>0</v>
      </c>
      <c r="I8" s="56">
        <v>0</v>
      </c>
    </row>
    <row r="9" spans="1:9" ht="12.75" customHeight="1" x14ac:dyDescent="0.25">
      <c r="A9" s="192" t="s">
        <v>47</v>
      </c>
      <c r="B9" s="193"/>
      <c r="C9" s="193"/>
      <c r="D9" s="193"/>
      <c r="E9" s="193"/>
      <c r="F9" s="194"/>
      <c r="G9" s="16">
        <v>2</v>
      </c>
      <c r="H9" s="57">
        <f>H10+H17+H27+H38+H43</f>
        <v>82532426</v>
      </c>
      <c r="I9" s="57">
        <f>I10+I17+I27+I38+I43</f>
        <v>88609033</v>
      </c>
    </row>
    <row r="10" spans="1:9" ht="12.75" customHeight="1" x14ac:dyDescent="0.25">
      <c r="A10" s="208" t="s">
        <v>48</v>
      </c>
      <c r="B10" s="209"/>
      <c r="C10" s="209"/>
      <c r="D10" s="209"/>
      <c r="E10" s="209"/>
      <c r="F10" s="210"/>
      <c r="G10" s="16">
        <v>3</v>
      </c>
      <c r="H10" s="57">
        <f>H11+H12+H13+H14+H15+H16</f>
        <v>43726272</v>
      </c>
      <c r="I10" s="57">
        <f>I11+I12+I13+I14+I15+I16</f>
        <v>47587789</v>
      </c>
    </row>
    <row r="11" spans="1:9" ht="12.75" customHeight="1" x14ac:dyDescent="0.25">
      <c r="A11" s="200" t="s">
        <v>49</v>
      </c>
      <c r="B11" s="201"/>
      <c r="C11" s="201"/>
      <c r="D11" s="201"/>
      <c r="E11" s="201"/>
      <c r="F11" s="202"/>
      <c r="G11" s="15">
        <v>4</v>
      </c>
      <c r="H11" s="56">
        <v>0</v>
      </c>
      <c r="I11" s="56">
        <v>0</v>
      </c>
    </row>
    <row r="12" spans="1:9" ht="23.4" customHeight="1" x14ac:dyDescent="0.25">
      <c r="A12" s="200" t="s">
        <v>50</v>
      </c>
      <c r="B12" s="201"/>
      <c r="C12" s="201"/>
      <c r="D12" s="201"/>
      <c r="E12" s="201"/>
      <c r="F12" s="202"/>
      <c r="G12" s="15">
        <v>5</v>
      </c>
      <c r="H12" s="56">
        <v>32180350</v>
      </c>
      <c r="I12" s="56">
        <v>31956539</v>
      </c>
    </row>
    <row r="13" spans="1:9" ht="12.75" customHeight="1" x14ac:dyDescent="0.25">
      <c r="A13" s="200" t="s">
        <v>51</v>
      </c>
      <c r="B13" s="201"/>
      <c r="C13" s="201"/>
      <c r="D13" s="201"/>
      <c r="E13" s="201"/>
      <c r="F13" s="202"/>
      <c r="G13" s="15">
        <v>6</v>
      </c>
      <c r="H13" s="56">
        <v>11386917</v>
      </c>
      <c r="I13" s="56">
        <v>11386917</v>
      </c>
    </row>
    <row r="14" spans="1:9" ht="12.75" customHeight="1" x14ac:dyDescent="0.25">
      <c r="A14" s="200" t="s">
        <v>52</v>
      </c>
      <c r="B14" s="201"/>
      <c r="C14" s="201"/>
      <c r="D14" s="201"/>
      <c r="E14" s="201"/>
      <c r="F14" s="202"/>
      <c r="G14" s="15">
        <v>7</v>
      </c>
      <c r="H14" s="56">
        <v>146351</v>
      </c>
      <c r="I14" s="56">
        <v>4161519</v>
      </c>
    </row>
    <row r="15" spans="1:9" ht="12.75" customHeight="1" x14ac:dyDescent="0.25">
      <c r="A15" s="200" t="s">
        <v>53</v>
      </c>
      <c r="B15" s="201"/>
      <c r="C15" s="201"/>
      <c r="D15" s="201"/>
      <c r="E15" s="201"/>
      <c r="F15" s="202"/>
      <c r="G15" s="15">
        <v>8</v>
      </c>
      <c r="H15" s="56">
        <v>12654</v>
      </c>
      <c r="I15" s="56">
        <v>82814</v>
      </c>
    </row>
    <row r="16" spans="1:9" ht="12.75" customHeight="1" x14ac:dyDescent="0.25">
      <c r="A16" s="200" t="s">
        <v>54</v>
      </c>
      <c r="B16" s="201"/>
      <c r="C16" s="201"/>
      <c r="D16" s="201"/>
      <c r="E16" s="201"/>
      <c r="F16" s="202"/>
      <c r="G16" s="15">
        <v>9</v>
      </c>
      <c r="H16" s="56">
        <v>0</v>
      </c>
      <c r="I16" s="56">
        <v>0</v>
      </c>
    </row>
    <row r="17" spans="1:9" ht="12.75" customHeight="1" x14ac:dyDescent="0.25">
      <c r="A17" s="208" t="s">
        <v>55</v>
      </c>
      <c r="B17" s="209"/>
      <c r="C17" s="209"/>
      <c r="D17" s="209"/>
      <c r="E17" s="209"/>
      <c r="F17" s="210"/>
      <c r="G17" s="16">
        <v>10</v>
      </c>
      <c r="H17" s="57">
        <f>H18+H19+H20+H21+H22+H23+H24+H25+H26</f>
        <v>29695054</v>
      </c>
      <c r="I17" s="57">
        <f>I18+I19+I20+I21+I22+I23+I24+I25+I26</f>
        <v>31108672</v>
      </c>
    </row>
    <row r="18" spans="1:9" ht="12.75" customHeight="1" x14ac:dyDescent="0.25">
      <c r="A18" s="200" t="s">
        <v>56</v>
      </c>
      <c r="B18" s="201"/>
      <c r="C18" s="201"/>
      <c r="D18" s="201"/>
      <c r="E18" s="201"/>
      <c r="F18" s="202"/>
      <c r="G18" s="15">
        <v>11</v>
      </c>
      <c r="H18" s="56">
        <v>3106546</v>
      </c>
      <c r="I18" s="56">
        <v>3106546</v>
      </c>
    </row>
    <row r="19" spans="1:9" ht="12.75" customHeight="1" x14ac:dyDescent="0.25">
      <c r="A19" s="200" t="s">
        <v>57</v>
      </c>
      <c r="B19" s="201"/>
      <c r="C19" s="201"/>
      <c r="D19" s="201"/>
      <c r="E19" s="201"/>
      <c r="F19" s="202"/>
      <c r="G19" s="15">
        <v>12</v>
      </c>
      <c r="H19" s="56">
        <v>13763430</v>
      </c>
      <c r="I19" s="56">
        <v>13227537</v>
      </c>
    </row>
    <row r="20" spans="1:9" ht="12.75" customHeight="1" x14ac:dyDescent="0.25">
      <c r="A20" s="200" t="s">
        <v>58</v>
      </c>
      <c r="B20" s="201"/>
      <c r="C20" s="201"/>
      <c r="D20" s="201"/>
      <c r="E20" s="201"/>
      <c r="F20" s="202"/>
      <c r="G20" s="15">
        <v>13</v>
      </c>
      <c r="H20" s="56">
        <v>3366065</v>
      </c>
      <c r="I20" s="56">
        <v>3863227</v>
      </c>
    </row>
    <row r="21" spans="1:9" ht="12.75" customHeight="1" x14ac:dyDescent="0.25">
      <c r="A21" s="200" t="s">
        <v>59</v>
      </c>
      <c r="B21" s="201"/>
      <c r="C21" s="201"/>
      <c r="D21" s="201"/>
      <c r="E21" s="201"/>
      <c r="F21" s="202"/>
      <c r="G21" s="15">
        <v>14</v>
      </c>
      <c r="H21" s="56">
        <v>1775467</v>
      </c>
      <c r="I21" s="56">
        <v>2367014</v>
      </c>
    </row>
    <row r="22" spans="1:9" ht="12.75" customHeight="1" x14ac:dyDescent="0.25">
      <c r="A22" s="200" t="s">
        <v>60</v>
      </c>
      <c r="B22" s="201"/>
      <c r="C22" s="201"/>
      <c r="D22" s="201"/>
      <c r="E22" s="201"/>
      <c r="F22" s="202"/>
      <c r="G22" s="15">
        <v>15</v>
      </c>
      <c r="H22" s="56">
        <v>0</v>
      </c>
      <c r="I22" s="56">
        <v>0</v>
      </c>
    </row>
    <row r="23" spans="1:9" ht="12.75" customHeight="1" x14ac:dyDescent="0.25">
      <c r="A23" s="200" t="s">
        <v>61</v>
      </c>
      <c r="B23" s="201"/>
      <c r="C23" s="201"/>
      <c r="D23" s="201"/>
      <c r="E23" s="201"/>
      <c r="F23" s="202"/>
      <c r="G23" s="15">
        <v>16</v>
      </c>
      <c r="H23" s="56">
        <v>108916</v>
      </c>
      <c r="I23" s="56">
        <v>605123</v>
      </c>
    </row>
    <row r="24" spans="1:9" ht="12.75" customHeight="1" x14ac:dyDescent="0.25">
      <c r="A24" s="200" t="s">
        <v>62</v>
      </c>
      <c r="B24" s="201"/>
      <c r="C24" s="201"/>
      <c r="D24" s="201"/>
      <c r="E24" s="201"/>
      <c r="F24" s="202"/>
      <c r="G24" s="15">
        <v>17</v>
      </c>
      <c r="H24" s="56">
        <v>6330796</v>
      </c>
      <c r="I24" s="56">
        <v>6761230</v>
      </c>
    </row>
    <row r="25" spans="1:9" ht="12.75" customHeight="1" x14ac:dyDescent="0.25">
      <c r="A25" s="200" t="s">
        <v>63</v>
      </c>
      <c r="B25" s="201"/>
      <c r="C25" s="201"/>
      <c r="D25" s="201"/>
      <c r="E25" s="201"/>
      <c r="F25" s="202"/>
      <c r="G25" s="15">
        <v>18</v>
      </c>
      <c r="H25" s="56">
        <v>111397</v>
      </c>
      <c r="I25" s="56">
        <v>110269</v>
      </c>
    </row>
    <row r="26" spans="1:9" ht="12.75" customHeight="1" x14ac:dyDescent="0.25">
      <c r="A26" s="200" t="s">
        <v>64</v>
      </c>
      <c r="B26" s="201"/>
      <c r="C26" s="201"/>
      <c r="D26" s="201"/>
      <c r="E26" s="201"/>
      <c r="F26" s="202"/>
      <c r="G26" s="15">
        <v>19</v>
      </c>
      <c r="H26" s="56">
        <v>1132437</v>
      </c>
      <c r="I26" s="56">
        <v>1067726</v>
      </c>
    </row>
    <row r="27" spans="1:9" ht="12.75" customHeight="1" x14ac:dyDescent="0.25">
      <c r="A27" s="208" t="s">
        <v>65</v>
      </c>
      <c r="B27" s="209"/>
      <c r="C27" s="209"/>
      <c r="D27" s="209"/>
      <c r="E27" s="209"/>
      <c r="F27" s="210"/>
      <c r="G27" s="16">
        <v>20</v>
      </c>
      <c r="H27" s="57">
        <f>SUM(H28:H37)</f>
        <v>4250555</v>
      </c>
      <c r="I27" s="57">
        <f>SUM(I28:I37)</f>
        <v>4554403</v>
      </c>
    </row>
    <row r="28" spans="1:9" ht="12.75" customHeight="1" x14ac:dyDescent="0.25">
      <c r="A28" s="200" t="s">
        <v>66</v>
      </c>
      <c r="B28" s="201"/>
      <c r="C28" s="201"/>
      <c r="D28" s="201"/>
      <c r="E28" s="201"/>
      <c r="F28" s="202"/>
      <c r="G28" s="15">
        <v>21</v>
      </c>
      <c r="H28" s="56">
        <v>0</v>
      </c>
      <c r="I28" s="56">
        <v>0</v>
      </c>
    </row>
    <row r="29" spans="1:9" ht="12.75" customHeight="1" x14ac:dyDescent="0.25">
      <c r="A29" s="200" t="s">
        <v>67</v>
      </c>
      <c r="B29" s="201"/>
      <c r="C29" s="201"/>
      <c r="D29" s="201"/>
      <c r="E29" s="201"/>
      <c r="F29" s="202"/>
      <c r="G29" s="15">
        <v>22</v>
      </c>
      <c r="H29" s="56">
        <v>0</v>
      </c>
      <c r="I29" s="56">
        <v>0</v>
      </c>
    </row>
    <row r="30" spans="1:9" ht="12.75" customHeight="1" x14ac:dyDescent="0.25">
      <c r="A30" s="200" t="s">
        <v>68</v>
      </c>
      <c r="B30" s="201"/>
      <c r="C30" s="201"/>
      <c r="D30" s="201"/>
      <c r="E30" s="201"/>
      <c r="F30" s="202"/>
      <c r="G30" s="15">
        <v>23</v>
      </c>
      <c r="H30" s="56">
        <v>0</v>
      </c>
      <c r="I30" s="56">
        <v>0</v>
      </c>
    </row>
    <row r="31" spans="1:9" ht="24.6" customHeight="1" x14ac:dyDescent="0.25">
      <c r="A31" s="200" t="s">
        <v>69</v>
      </c>
      <c r="B31" s="201"/>
      <c r="C31" s="201"/>
      <c r="D31" s="201"/>
      <c r="E31" s="201"/>
      <c r="F31" s="202"/>
      <c r="G31" s="15">
        <v>24</v>
      </c>
      <c r="H31" s="56">
        <v>3482037</v>
      </c>
      <c r="I31" s="56">
        <v>3348976</v>
      </c>
    </row>
    <row r="32" spans="1:9" ht="24" customHeight="1" x14ac:dyDescent="0.25">
      <c r="A32" s="200" t="s">
        <v>70</v>
      </c>
      <c r="B32" s="201"/>
      <c r="C32" s="201"/>
      <c r="D32" s="201"/>
      <c r="E32" s="201"/>
      <c r="F32" s="202"/>
      <c r="G32" s="15">
        <v>25</v>
      </c>
      <c r="H32" s="56">
        <v>0</v>
      </c>
      <c r="I32" s="56">
        <v>0</v>
      </c>
    </row>
    <row r="33" spans="1:9" ht="26.4" customHeight="1" x14ac:dyDescent="0.25">
      <c r="A33" s="200" t="s">
        <v>71</v>
      </c>
      <c r="B33" s="201"/>
      <c r="C33" s="201"/>
      <c r="D33" s="201"/>
      <c r="E33" s="201"/>
      <c r="F33" s="202"/>
      <c r="G33" s="15">
        <v>26</v>
      </c>
      <c r="H33" s="56">
        <v>0</v>
      </c>
      <c r="I33" s="56">
        <v>0</v>
      </c>
    </row>
    <row r="34" spans="1:9" ht="12.75" customHeight="1" x14ac:dyDescent="0.25">
      <c r="A34" s="200" t="s">
        <v>72</v>
      </c>
      <c r="B34" s="201"/>
      <c r="C34" s="201"/>
      <c r="D34" s="201"/>
      <c r="E34" s="201"/>
      <c r="F34" s="202"/>
      <c r="G34" s="15">
        <v>27</v>
      </c>
      <c r="H34" s="56">
        <v>0</v>
      </c>
      <c r="I34" s="56">
        <v>0</v>
      </c>
    </row>
    <row r="35" spans="1:9" ht="12.75" customHeight="1" x14ac:dyDescent="0.25">
      <c r="A35" s="200" t="s">
        <v>73</v>
      </c>
      <c r="B35" s="201"/>
      <c r="C35" s="201"/>
      <c r="D35" s="201"/>
      <c r="E35" s="201"/>
      <c r="F35" s="202"/>
      <c r="G35" s="15">
        <v>28</v>
      </c>
      <c r="H35" s="56">
        <v>768518</v>
      </c>
      <c r="I35" s="56">
        <v>1205427</v>
      </c>
    </row>
    <row r="36" spans="1:9" ht="12.75" customHeight="1" x14ac:dyDescent="0.25">
      <c r="A36" s="200" t="s">
        <v>74</v>
      </c>
      <c r="B36" s="201"/>
      <c r="C36" s="201"/>
      <c r="D36" s="201"/>
      <c r="E36" s="201"/>
      <c r="F36" s="202"/>
      <c r="G36" s="15">
        <v>29</v>
      </c>
      <c r="H36" s="56">
        <v>0</v>
      </c>
      <c r="I36" s="56">
        <v>0</v>
      </c>
    </row>
    <row r="37" spans="1:9" ht="12.75" customHeight="1" x14ac:dyDescent="0.25">
      <c r="A37" s="200" t="s">
        <v>75</v>
      </c>
      <c r="B37" s="201"/>
      <c r="C37" s="201"/>
      <c r="D37" s="201"/>
      <c r="E37" s="201"/>
      <c r="F37" s="202"/>
      <c r="G37" s="15">
        <v>30</v>
      </c>
      <c r="H37" s="56">
        <v>0</v>
      </c>
      <c r="I37" s="56">
        <v>0</v>
      </c>
    </row>
    <row r="38" spans="1:9" ht="12.75" customHeight="1" x14ac:dyDescent="0.25">
      <c r="A38" s="208" t="s">
        <v>76</v>
      </c>
      <c r="B38" s="209"/>
      <c r="C38" s="209"/>
      <c r="D38" s="209"/>
      <c r="E38" s="209"/>
      <c r="F38" s="210"/>
      <c r="G38" s="16">
        <v>31</v>
      </c>
      <c r="H38" s="57">
        <f>H39+H40+H41+H42</f>
        <v>4708179</v>
      </c>
      <c r="I38" s="57">
        <f>I39+I40+I41+I42</f>
        <v>5173834</v>
      </c>
    </row>
    <row r="39" spans="1:9" ht="12.75" customHeight="1" x14ac:dyDescent="0.25">
      <c r="A39" s="200" t="s">
        <v>77</v>
      </c>
      <c r="B39" s="201"/>
      <c r="C39" s="201"/>
      <c r="D39" s="201"/>
      <c r="E39" s="201"/>
      <c r="F39" s="202"/>
      <c r="G39" s="15">
        <v>32</v>
      </c>
      <c r="H39" s="56">
        <v>0</v>
      </c>
      <c r="I39" s="56">
        <v>0</v>
      </c>
    </row>
    <row r="40" spans="1:9" ht="21.6" customHeight="1" x14ac:dyDescent="0.25">
      <c r="A40" s="200" t="s">
        <v>78</v>
      </c>
      <c r="B40" s="201"/>
      <c r="C40" s="201"/>
      <c r="D40" s="201"/>
      <c r="E40" s="201"/>
      <c r="F40" s="202"/>
      <c r="G40" s="15">
        <v>33</v>
      </c>
      <c r="H40" s="56">
        <v>0</v>
      </c>
      <c r="I40" s="56">
        <v>0</v>
      </c>
    </row>
    <row r="41" spans="1:9" ht="12.75" customHeight="1" x14ac:dyDescent="0.25">
      <c r="A41" s="200" t="s">
        <v>79</v>
      </c>
      <c r="B41" s="201"/>
      <c r="C41" s="201"/>
      <c r="D41" s="201"/>
      <c r="E41" s="201"/>
      <c r="F41" s="202"/>
      <c r="G41" s="15">
        <v>34</v>
      </c>
      <c r="H41" s="56">
        <v>4708179</v>
      </c>
      <c r="I41" s="56">
        <v>5173834</v>
      </c>
    </row>
    <row r="42" spans="1:9" ht="12.75" customHeight="1" x14ac:dyDescent="0.25">
      <c r="A42" s="200" t="s">
        <v>80</v>
      </c>
      <c r="B42" s="201"/>
      <c r="C42" s="201"/>
      <c r="D42" s="201"/>
      <c r="E42" s="201"/>
      <c r="F42" s="202"/>
      <c r="G42" s="15">
        <v>35</v>
      </c>
      <c r="H42" s="56">
        <v>0</v>
      </c>
      <c r="I42" s="56">
        <v>0</v>
      </c>
    </row>
    <row r="43" spans="1:9" ht="12.75" customHeight="1" x14ac:dyDescent="0.25">
      <c r="A43" s="183" t="s">
        <v>81</v>
      </c>
      <c r="B43" s="184"/>
      <c r="C43" s="184"/>
      <c r="D43" s="184"/>
      <c r="E43" s="184"/>
      <c r="F43" s="185"/>
      <c r="G43" s="15">
        <v>36</v>
      </c>
      <c r="H43" s="56">
        <v>152366</v>
      </c>
      <c r="I43" s="56">
        <v>184335</v>
      </c>
    </row>
    <row r="44" spans="1:9" ht="12.75" customHeight="1" x14ac:dyDescent="0.25">
      <c r="A44" s="192" t="s">
        <v>82</v>
      </c>
      <c r="B44" s="193"/>
      <c r="C44" s="193"/>
      <c r="D44" s="193"/>
      <c r="E44" s="193"/>
      <c r="F44" s="194"/>
      <c r="G44" s="16">
        <v>37</v>
      </c>
      <c r="H44" s="57">
        <f>H45+H53+H60+H70</f>
        <v>362800681</v>
      </c>
      <c r="I44" s="57">
        <f>I45+I53+I60+I70</f>
        <v>389832154</v>
      </c>
    </row>
    <row r="45" spans="1:9" ht="12.75" customHeight="1" x14ac:dyDescent="0.25">
      <c r="A45" s="208" t="s">
        <v>83</v>
      </c>
      <c r="B45" s="209"/>
      <c r="C45" s="209"/>
      <c r="D45" s="209"/>
      <c r="E45" s="209"/>
      <c r="F45" s="210"/>
      <c r="G45" s="16">
        <v>38</v>
      </c>
      <c r="H45" s="57">
        <f>SUM(H46:H52)</f>
        <v>78723861</v>
      </c>
      <c r="I45" s="57">
        <f>SUM(I46:I52)</f>
        <v>92698817</v>
      </c>
    </row>
    <row r="46" spans="1:9" ht="12.75" customHeight="1" x14ac:dyDescent="0.25">
      <c r="A46" s="200" t="s">
        <v>84</v>
      </c>
      <c r="B46" s="201"/>
      <c r="C46" s="201"/>
      <c r="D46" s="201"/>
      <c r="E46" s="201"/>
      <c r="F46" s="202"/>
      <c r="G46" s="15">
        <v>39</v>
      </c>
      <c r="H46" s="56">
        <v>67515</v>
      </c>
      <c r="I46" s="56">
        <v>57985</v>
      </c>
    </row>
    <row r="47" spans="1:9" ht="12.75" customHeight="1" x14ac:dyDescent="0.25">
      <c r="A47" s="200" t="s">
        <v>85</v>
      </c>
      <c r="B47" s="201"/>
      <c r="C47" s="201"/>
      <c r="D47" s="201"/>
      <c r="E47" s="201"/>
      <c r="F47" s="202"/>
      <c r="G47" s="15">
        <v>40</v>
      </c>
      <c r="H47" s="56">
        <v>0</v>
      </c>
      <c r="I47" s="56">
        <v>0</v>
      </c>
    </row>
    <row r="48" spans="1:9" ht="12.75" customHeight="1" x14ac:dyDescent="0.25">
      <c r="A48" s="200" t="s">
        <v>86</v>
      </c>
      <c r="B48" s="201"/>
      <c r="C48" s="201"/>
      <c r="D48" s="201"/>
      <c r="E48" s="201"/>
      <c r="F48" s="202"/>
      <c r="G48" s="15">
        <v>41</v>
      </c>
      <c r="H48" s="56">
        <v>0</v>
      </c>
      <c r="I48" s="56">
        <v>0</v>
      </c>
    </row>
    <row r="49" spans="1:9" ht="12.75" customHeight="1" x14ac:dyDescent="0.25">
      <c r="A49" s="200" t="s">
        <v>87</v>
      </c>
      <c r="B49" s="201"/>
      <c r="C49" s="201"/>
      <c r="D49" s="201"/>
      <c r="E49" s="201"/>
      <c r="F49" s="202"/>
      <c r="G49" s="15">
        <v>42</v>
      </c>
      <c r="H49" s="56">
        <v>76095664</v>
      </c>
      <c r="I49" s="56">
        <v>91462761</v>
      </c>
    </row>
    <row r="50" spans="1:9" ht="12.75" customHeight="1" x14ac:dyDescent="0.25">
      <c r="A50" s="200" t="s">
        <v>88</v>
      </c>
      <c r="B50" s="201"/>
      <c r="C50" s="201"/>
      <c r="D50" s="201"/>
      <c r="E50" s="201"/>
      <c r="F50" s="202"/>
      <c r="G50" s="15">
        <v>43</v>
      </c>
      <c r="H50" s="56">
        <v>2560682</v>
      </c>
      <c r="I50" s="56">
        <v>1178071</v>
      </c>
    </row>
    <row r="51" spans="1:9" ht="12.75" customHeight="1" x14ac:dyDescent="0.25">
      <c r="A51" s="200" t="s">
        <v>89</v>
      </c>
      <c r="B51" s="201"/>
      <c r="C51" s="201"/>
      <c r="D51" s="201"/>
      <c r="E51" s="201"/>
      <c r="F51" s="202"/>
      <c r="G51" s="15">
        <v>44</v>
      </c>
      <c r="H51" s="56">
        <v>0</v>
      </c>
      <c r="I51" s="56">
        <v>0</v>
      </c>
    </row>
    <row r="52" spans="1:9" ht="12.75" customHeight="1" x14ac:dyDescent="0.25">
      <c r="A52" s="200" t="s">
        <v>90</v>
      </c>
      <c r="B52" s="201"/>
      <c r="C52" s="201"/>
      <c r="D52" s="201"/>
      <c r="E52" s="201"/>
      <c r="F52" s="202"/>
      <c r="G52" s="15">
        <v>45</v>
      </c>
      <c r="H52" s="56">
        <v>0</v>
      </c>
      <c r="I52" s="56">
        <v>0</v>
      </c>
    </row>
    <row r="53" spans="1:9" ht="12.75" customHeight="1" x14ac:dyDescent="0.25">
      <c r="A53" s="208" t="s">
        <v>91</v>
      </c>
      <c r="B53" s="209"/>
      <c r="C53" s="209"/>
      <c r="D53" s="209"/>
      <c r="E53" s="209"/>
      <c r="F53" s="210"/>
      <c r="G53" s="16">
        <v>46</v>
      </c>
      <c r="H53" s="57">
        <f>SUM(H54:H59)</f>
        <v>241218378</v>
      </c>
      <c r="I53" s="57">
        <f>SUM(I54:I59)</f>
        <v>286339070</v>
      </c>
    </row>
    <row r="54" spans="1:9" ht="12.75" customHeight="1" x14ac:dyDescent="0.25">
      <c r="A54" s="200" t="s">
        <v>92</v>
      </c>
      <c r="B54" s="201"/>
      <c r="C54" s="201"/>
      <c r="D54" s="201"/>
      <c r="E54" s="201"/>
      <c r="F54" s="202"/>
      <c r="G54" s="15">
        <v>47</v>
      </c>
      <c r="H54" s="56">
        <v>100</v>
      </c>
      <c r="I54" s="56">
        <v>0</v>
      </c>
    </row>
    <row r="55" spans="1:9" ht="24.6" customHeight="1" x14ac:dyDescent="0.25">
      <c r="A55" s="200" t="s">
        <v>93</v>
      </c>
      <c r="B55" s="201"/>
      <c r="C55" s="201"/>
      <c r="D55" s="201"/>
      <c r="E55" s="201"/>
      <c r="F55" s="202"/>
      <c r="G55" s="15">
        <v>48</v>
      </c>
      <c r="H55" s="56">
        <v>3987461</v>
      </c>
      <c r="I55" s="56">
        <v>4708676</v>
      </c>
    </row>
    <row r="56" spans="1:9" ht="12.75" customHeight="1" x14ac:dyDescent="0.25">
      <c r="A56" s="200" t="s">
        <v>94</v>
      </c>
      <c r="B56" s="201"/>
      <c r="C56" s="201"/>
      <c r="D56" s="201"/>
      <c r="E56" s="201"/>
      <c r="F56" s="202"/>
      <c r="G56" s="15">
        <v>49</v>
      </c>
      <c r="H56" s="56">
        <v>235062267</v>
      </c>
      <c r="I56" s="56">
        <v>280356375</v>
      </c>
    </row>
    <row r="57" spans="1:9" ht="12.75" customHeight="1" x14ac:dyDescent="0.25">
      <c r="A57" s="200" t="s">
        <v>95</v>
      </c>
      <c r="B57" s="201"/>
      <c r="C57" s="201"/>
      <c r="D57" s="201"/>
      <c r="E57" s="201"/>
      <c r="F57" s="202"/>
      <c r="G57" s="15">
        <v>50</v>
      </c>
      <c r="H57" s="56">
        <v>464</v>
      </c>
      <c r="I57" s="56">
        <v>1894</v>
      </c>
    </row>
    <row r="58" spans="1:9" ht="12.75" customHeight="1" x14ac:dyDescent="0.25">
      <c r="A58" s="200" t="s">
        <v>96</v>
      </c>
      <c r="B58" s="201"/>
      <c r="C58" s="201"/>
      <c r="D58" s="201"/>
      <c r="E58" s="201"/>
      <c r="F58" s="202"/>
      <c r="G58" s="15">
        <v>51</v>
      </c>
      <c r="H58" s="56">
        <v>914051</v>
      </c>
      <c r="I58" s="56">
        <v>183651</v>
      </c>
    </row>
    <row r="59" spans="1:9" ht="12.75" customHeight="1" x14ac:dyDescent="0.25">
      <c r="A59" s="200" t="s">
        <v>97</v>
      </c>
      <c r="B59" s="201"/>
      <c r="C59" s="201"/>
      <c r="D59" s="201"/>
      <c r="E59" s="201"/>
      <c r="F59" s="202"/>
      <c r="G59" s="15">
        <v>52</v>
      </c>
      <c r="H59" s="56">
        <v>1254035</v>
      </c>
      <c r="I59" s="56">
        <v>1088474</v>
      </c>
    </row>
    <row r="60" spans="1:9" ht="12.75" customHeight="1" x14ac:dyDescent="0.25">
      <c r="A60" s="208" t="s">
        <v>98</v>
      </c>
      <c r="B60" s="209"/>
      <c r="C60" s="209"/>
      <c r="D60" s="209"/>
      <c r="E60" s="209"/>
      <c r="F60" s="210"/>
      <c r="G60" s="16">
        <v>53</v>
      </c>
      <c r="H60" s="57">
        <f>SUM(H61:H69)</f>
        <v>32475734</v>
      </c>
      <c r="I60" s="57">
        <f>SUM(I61:I69)</f>
        <v>375199</v>
      </c>
    </row>
    <row r="61" spans="1:9" ht="12.75" customHeight="1" x14ac:dyDescent="0.25">
      <c r="A61" s="200" t="s">
        <v>99</v>
      </c>
      <c r="B61" s="201"/>
      <c r="C61" s="201"/>
      <c r="D61" s="201"/>
      <c r="E61" s="201"/>
      <c r="F61" s="202"/>
      <c r="G61" s="15">
        <v>54</v>
      </c>
      <c r="H61" s="56">
        <v>0</v>
      </c>
      <c r="I61" s="56">
        <v>0</v>
      </c>
    </row>
    <row r="62" spans="1:9" ht="12.75" customHeight="1" x14ac:dyDescent="0.25">
      <c r="A62" s="200" t="s">
        <v>100</v>
      </c>
      <c r="B62" s="201"/>
      <c r="C62" s="201"/>
      <c r="D62" s="201"/>
      <c r="E62" s="201"/>
      <c r="F62" s="202"/>
      <c r="G62" s="15">
        <v>55</v>
      </c>
      <c r="H62" s="56">
        <v>0</v>
      </c>
      <c r="I62" s="56">
        <v>0</v>
      </c>
    </row>
    <row r="63" spans="1:9" ht="12.75" customHeight="1" x14ac:dyDescent="0.25">
      <c r="A63" s="200" t="s">
        <v>101</v>
      </c>
      <c r="B63" s="201"/>
      <c r="C63" s="201"/>
      <c r="D63" s="201"/>
      <c r="E63" s="201"/>
      <c r="F63" s="202"/>
      <c r="G63" s="15">
        <v>56</v>
      </c>
      <c r="H63" s="56">
        <v>0</v>
      </c>
      <c r="I63" s="56">
        <v>0</v>
      </c>
    </row>
    <row r="64" spans="1:9" ht="23.4" customHeight="1" x14ac:dyDescent="0.25">
      <c r="A64" s="200" t="s">
        <v>102</v>
      </c>
      <c r="B64" s="201"/>
      <c r="C64" s="201"/>
      <c r="D64" s="201"/>
      <c r="E64" s="201"/>
      <c r="F64" s="202"/>
      <c r="G64" s="15">
        <v>57</v>
      </c>
      <c r="H64" s="56">
        <v>0</v>
      </c>
      <c r="I64" s="56">
        <v>0</v>
      </c>
    </row>
    <row r="65" spans="1:9" ht="21" customHeight="1" x14ac:dyDescent="0.25">
      <c r="A65" s="200" t="s">
        <v>103</v>
      </c>
      <c r="B65" s="201"/>
      <c r="C65" s="201"/>
      <c r="D65" s="201"/>
      <c r="E65" s="201"/>
      <c r="F65" s="202"/>
      <c r="G65" s="15">
        <v>58</v>
      </c>
      <c r="H65" s="56">
        <v>0</v>
      </c>
      <c r="I65" s="56">
        <v>0</v>
      </c>
    </row>
    <row r="66" spans="1:9" ht="22.95" customHeight="1" x14ac:dyDescent="0.25">
      <c r="A66" s="200" t="s">
        <v>104</v>
      </c>
      <c r="B66" s="201"/>
      <c r="C66" s="201"/>
      <c r="D66" s="201"/>
      <c r="E66" s="201"/>
      <c r="F66" s="202"/>
      <c r="G66" s="15">
        <v>59</v>
      </c>
      <c r="H66" s="56">
        <v>0</v>
      </c>
      <c r="I66" s="56">
        <v>0</v>
      </c>
    </row>
    <row r="67" spans="1:9" ht="12.75" customHeight="1" x14ac:dyDescent="0.25">
      <c r="A67" s="200" t="s">
        <v>105</v>
      </c>
      <c r="B67" s="201"/>
      <c r="C67" s="201"/>
      <c r="D67" s="201"/>
      <c r="E67" s="201"/>
      <c r="F67" s="202"/>
      <c r="G67" s="15">
        <v>60</v>
      </c>
      <c r="H67" s="56">
        <v>0</v>
      </c>
      <c r="I67" s="56">
        <v>0</v>
      </c>
    </row>
    <row r="68" spans="1:9" ht="12.75" customHeight="1" x14ac:dyDescent="0.25">
      <c r="A68" s="200" t="s">
        <v>106</v>
      </c>
      <c r="B68" s="201"/>
      <c r="C68" s="201"/>
      <c r="D68" s="201"/>
      <c r="E68" s="201"/>
      <c r="F68" s="202"/>
      <c r="G68" s="15">
        <v>61</v>
      </c>
      <c r="H68" s="56">
        <v>32475734</v>
      </c>
      <c r="I68" s="56">
        <v>375199</v>
      </c>
    </row>
    <row r="69" spans="1:9" ht="12.75" customHeight="1" x14ac:dyDescent="0.25">
      <c r="A69" s="200" t="s">
        <v>107</v>
      </c>
      <c r="B69" s="201"/>
      <c r="C69" s="201"/>
      <c r="D69" s="201"/>
      <c r="E69" s="201"/>
      <c r="F69" s="202"/>
      <c r="G69" s="15">
        <v>62</v>
      </c>
      <c r="H69" s="56">
        <v>0</v>
      </c>
      <c r="I69" s="56">
        <v>0</v>
      </c>
    </row>
    <row r="70" spans="1:9" ht="12.75" customHeight="1" x14ac:dyDescent="0.25">
      <c r="A70" s="183" t="s">
        <v>108</v>
      </c>
      <c r="B70" s="184"/>
      <c r="C70" s="184"/>
      <c r="D70" s="184"/>
      <c r="E70" s="184"/>
      <c r="F70" s="185"/>
      <c r="G70" s="15">
        <v>63</v>
      </c>
      <c r="H70" s="56">
        <v>10382708</v>
      </c>
      <c r="I70" s="56">
        <v>10419068</v>
      </c>
    </row>
    <row r="71" spans="1:9" ht="12.75" customHeight="1" x14ac:dyDescent="0.25">
      <c r="A71" s="186" t="s">
        <v>109</v>
      </c>
      <c r="B71" s="187"/>
      <c r="C71" s="187"/>
      <c r="D71" s="187"/>
      <c r="E71" s="187"/>
      <c r="F71" s="188"/>
      <c r="G71" s="15">
        <v>64</v>
      </c>
      <c r="H71" s="56">
        <v>96830</v>
      </c>
      <c r="I71" s="56">
        <v>145688</v>
      </c>
    </row>
    <row r="72" spans="1:9" ht="12.75" customHeight="1" x14ac:dyDescent="0.25">
      <c r="A72" s="192" t="s">
        <v>110</v>
      </c>
      <c r="B72" s="193"/>
      <c r="C72" s="193"/>
      <c r="D72" s="193"/>
      <c r="E72" s="193"/>
      <c r="F72" s="194"/>
      <c r="G72" s="16">
        <v>65</v>
      </c>
      <c r="H72" s="57">
        <f>H8+H9+H44+H71</f>
        <v>445429937</v>
      </c>
      <c r="I72" s="57">
        <f>I8+I9+I44+I71</f>
        <v>478586875</v>
      </c>
    </row>
    <row r="73" spans="1:9" ht="12.75" customHeight="1" x14ac:dyDescent="0.25">
      <c r="A73" s="195" t="s">
        <v>111</v>
      </c>
      <c r="B73" s="196"/>
      <c r="C73" s="196"/>
      <c r="D73" s="196"/>
      <c r="E73" s="196"/>
      <c r="F73" s="197"/>
      <c r="G73" s="18">
        <v>66</v>
      </c>
      <c r="H73" s="58">
        <v>18290002</v>
      </c>
      <c r="I73" s="58">
        <v>17986717</v>
      </c>
    </row>
    <row r="74" spans="1:9" x14ac:dyDescent="0.25">
      <c r="A74" s="198" t="s">
        <v>112</v>
      </c>
      <c r="B74" s="199"/>
      <c r="C74" s="199"/>
      <c r="D74" s="199"/>
      <c r="E74" s="199"/>
      <c r="F74" s="199"/>
      <c r="G74" s="199"/>
      <c r="H74" s="199"/>
      <c r="I74" s="199"/>
    </row>
    <row r="75" spans="1:9" ht="24.75" customHeight="1" x14ac:dyDescent="0.25">
      <c r="A75" s="180" t="s">
        <v>391</v>
      </c>
      <c r="B75" s="181"/>
      <c r="C75" s="181"/>
      <c r="D75" s="181"/>
      <c r="E75" s="181"/>
      <c r="F75" s="181"/>
      <c r="G75" s="16">
        <v>67</v>
      </c>
      <c r="H75" s="57">
        <f>H76+H77+H78+H84+H85+H91+H94+H97</f>
        <v>109691688</v>
      </c>
      <c r="I75" s="57">
        <f>I76+I77+I78+I84+I85+I91+I94+I97</f>
        <v>124690077</v>
      </c>
    </row>
    <row r="76" spans="1:9" ht="12.75" customHeight="1" x14ac:dyDescent="0.25">
      <c r="A76" s="189" t="s">
        <v>113</v>
      </c>
      <c r="B76" s="189"/>
      <c r="C76" s="189"/>
      <c r="D76" s="189"/>
      <c r="E76" s="189"/>
      <c r="F76" s="189"/>
      <c r="G76" s="15">
        <v>68</v>
      </c>
      <c r="H76" s="42">
        <v>27778480</v>
      </c>
      <c r="I76" s="42">
        <v>27778480</v>
      </c>
    </row>
    <row r="77" spans="1:9" ht="12.75" customHeight="1" x14ac:dyDescent="0.25">
      <c r="A77" s="189" t="s">
        <v>114</v>
      </c>
      <c r="B77" s="189"/>
      <c r="C77" s="189"/>
      <c r="D77" s="189"/>
      <c r="E77" s="189"/>
      <c r="F77" s="189"/>
      <c r="G77" s="15">
        <v>69</v>
      </c>
      <c r="H77" s="42">
        <v>-282844</v>
      </c>
      <c r="I77" s="42">
        <v>-282844</v>
      </c>
    </row>
    <row r="78" spans="1:9" ht="12.75" customHeight="1" x14ac:dyDescent="0.25">
      <c r="A78" s="191" t="s">
        <v>115</v>
      </c>
      <c r="B78" s="191"/>
      <c r="C78" s="191"/>
      <c r="D78" s="191"/>
      <c r="E78" s="191"/>
      <c r="F78" s="191"/>
      <c r="G78" s="16">
        <v>70</v>
      </c>
      <c r="H78" s="57">
        <f>SUM(H79:H83)</f>
        <v>11067694</v>
      </c>
      <c r="I78" s="57">
        <f>SUM(I79:I83)</f>
        <v>11067694</v>
      </c>
    </row>
    <row r="79" spans="1:9" ht="12.75" customHeight="1" x14ac:dyDescent="0.25">
      <c r="A79" s="178" t="s">
        <v>116</v>
      </c>
      <c r="B79" s="178"/>
      <c r="C79" s="178"/>
      <c r="D79" s="178"/>
      <c r="E79" s="178"/>
      <c r="F79" s="178"/>
      <c r="G79" s="15">
        <v>71</v>
      </c>
      <c r="H79" s="42">
        <v>2461810</v>
      </c>
      <c r="I79" s="42">
        <v>2461810</v>
      </c>
    </row>
    <row r="80" spans="1:9" ht="12.75" customHeight="1" x14ac:dyDescent="0.25">
      <c r="A80" s="178" t="s">
        <v>117</v>
      </c>
      <c r="B80" s="178"/>
      <c r="C80" s="178"/>
      <c r="D80" s="178"/>
      <c r="E80" s="178"/>
      <c r="F80" s="178"/>
      <c r="G80" s="15">
        <v>72</v>
      </c>
      <c r="H80" s="42">
        <v>6478463</v>
      </c>
      <c r="I80" s="42">
        <v>6478463</v>
      </c>
    </row>
    <row r="81" spans="1:9" ht="12.75" customHeight="1" x14ac:dyDescent="0.25">
      <c r="A81" s="178" t="s">
        <v>118</v>
      </c>
      <c r="B81" s="178"/>
      <c r="C81" s="178"/>
      <c r="D81" s="178"/>
      <c r="E81" s="178"/>
      <c r="F81" s="178"/>
      <c r="G81" s="15">
        <v>73</v>
      </c>
      <c r="H81" s="42">
        <v>-2081712</v>
      </c>
      <c r="I81" s="42">
        <v>-2081712</v>
      </c>
    </row>
    <row r="82" spans="1:9" ht="12.75" customHeight="1" x14ac:dyDescent="0.25">
      <c r="A82" s="178" t="s">
        <v>119</v>
      </c>
      <c r="B82" s="178"/>
      <c r="C82" s="178"/>
      <c r="D82" s="178"/>
      <c r="E82" s="178"/>
      <c r="F82" s="178"/>
      <c r="G82" s="15">
        <v>74</v>
      </c>
      <c r="H82" s="42">
        <v>0</v>
      </c>
      <c r="I82" s="42">
        <v>0</v>
      </c>
    </row>
    <row r="83" spans="1:9" ht="12.75" customHeight="1" x14ac:dyDescent="0.25">
      <c r="A83" s="178" t="s">
        <v>120</v>
      </c>
      <c r="B83" s="178"/>
      <c r="C83" s="178"/>
      <c r="D83" s="178"/>
      <c r="E83" s="178"/>
      <c r="F83" s="178"/>
      <c r="G83" s="15">
        <v>75</v>
      </c>
      <c r="H83" s="42">
        <v>4209133</v>
      </c>
      <c r="I83" s="42">
        <v>4209133</v>
      </c>
    </row>
    <row r="84" spans="1:9" ht="12.75" customHeight="1" x14ac:dyDescent="0.25">
      <c r="A84" s="189" t="s">
        <v>121</v>
      </c>
      <c r="B84" s="189"/>
      <c r="C84" s="189"/>
      <c r="D84" s="189"/>
      <c r="E84" s="189"/>
      <c r="F84" s="189"/>
      <c r="G84" s="15">
        <v>76</v>
      </c>
      <c r="H84" s="42">
        <v>0</v>
      </c>
      <c r="I84" s="42">
        <v>0</v>
      </c>
    </row>
    <row r="85" spans="1:9" ht="12.75" customHeight="1" x14ac:dyDescent="0.25">
      <c r="A85" s="190" t="s">
        <v>381</v>
      </c>
      <c r="B85" s="191"/>
      <c r="C85" s="191"/>
      <c r="D85" s="191"/>
      <c r="E85" s="191"/>
      <c r="F85" s="191"/>
      <c r="G85" s="16">
        <v>77</v>
      </c>
      <c r="H85" s="57">
        <f>H86+H87+H88+H89+H90</f>
        <v>0</v>
      </c>
      <c r="I85" s="57">
        <f>I86+I87+I88+I89+I90</f>
        <v>0</v>
      </c>
    </row>
    <row r="86" spans="1:9" ht="24.75" customHeight="1" x14ac:dyDescent="0.25">
      <c r="A86" s="178" t="s">
        <v>382</v>
      </c>
      <c r="B86" s="178"/>
      <c r="C86" s="178"/>
      <c r="D86" s="178"/>
      <c r="E86" s="178"/>
      <c r="F86" s="178"/>
      <c r="G86" s="15">
        <v>78</v>
      </c>
      <c r="H86" s="56">
        <v>0</v>
      </c>
      <c r="I86" s="56">
        <v>0</v>
      </c>
    </row>
    <row r="87" spans="1:9" ht="12.75" customHeight="1" x14ac:dyDescent="0.25">
      <c r="A87" s="178" t="s">
        <v>122</v>
      </c>
      <c r="B87" s="178"/>
      <c r="C87" s="178"/>
      <c r="D87" s="178"/>
      <c r="E87" s="178"/>
      <c r="F87" s="178"/>
      <c r="G87" s="15">
        <v>79</v>
      </c>
      <c r="H87" s="56">
        <v>0</v>
      </c>
      <c r="I87" s="56">
        <v>0</v>
      </c>
    </row>
    <row r="88" spans="1:9" ht="12.75" customHeight="1" x14ac:dyDescent="0.25">
      <c r="A88" s="178" t="s">
        <v>123</v>
      </c>
      <c r="B88" s="178"/>
      <c r="C88" s="178"/>
      <c r="D88" s="178"/>
      <c r="E88" s="178"/>
      <c r="F88" s="178"/>
      <c r="G88" s="15">
        <v>80</v>
      </c>
      <c r="H88" s="56">
        <v>0</v>
      </c>
      <c r="I88" s="56">
        <v>0</v>
      </c>
    </row>
    <row r="89" spans="1:9" ht="12.75" customHeight="1" x14ac:dyDescent="0.25">
      <c r="A89" s="178" t="s">
        <v>383</v>
      </c>
      <c r="B89" s="178"/>
      <c r="C89" s="178"/>
      <c r="D89" s="178"/>
      <c r="E89" s="178"/>
      <c r="F89" s="178"/>
      <c r="G89" s="15">
        <v>81</v>
      </c>
      <c r="H89" s="56">
        <v>0</v>
      </c>
      <c r="I89" s="56">
        <v>0</v>
      </c>
    </row>
    <row r="90" spans="1:9" ht="25.5" customHeight="1" x14ac:dyDescent="0.25">
      <c r="A90" s="178" t="s">
        <v>384</v>
      </c>
      <c r="B90" s="178"/>
      <c r="C90" s="178"/>
      <c r="D90" s="178"/>
      <c r="E90" s="178"/>
      <c r="F90" s="178"/>
      <c r="G90" s="15">
        <v>82</v>
      </c>
      <c r="H90" s="56">
        <v>0</v>
      </c>
      <c r="I90" s="56">
        <v>0</v>
      </c>
    </row>
    <row r="91" spans="1:9" ht="22.95" customHeight="1" x14ac:dyDescent="0.25">
      <c r="A91" s="190" t="s">
        <v>385</v>
      </c>
      <c r="B91" s="191"/>
      <c r="C91" s="191"/>
      <c r="D91" s="191"/>
      <c r="E91" s="191"/>
      <c r="F91" s="191"/>
      <c r="G91" s="16">
        <v>83</v>
      </c>
      <c r="H91" s="57">
        <f>H92-H93</f>
        <v>51048227</v>
      </c>
      <c r="I91" s="57">
        <f>I92-I93</f>
        <v>65816036</v>
      </c>
    </row>
    <row r="92" spans="1:9" ht="12.75" customHeight="1" x14ac:dyDescent="0.25">
      <c r="A92" s="178" t="s">
        <v>124</v>
      </c>
      <c r="B92" s="178"/>
      <c r="C92" s="178"/>
      <c r="D92" s="178"/>
      <c r="E92" s="178"/>
      <c r="F92" s="178"/>
      <c r="G92" s="15">
        <v>84</v>
      </c>
      <c r="H92" s="42">
        <v>52096499</v>
      </c>
      <c r="I92" s="42">
        <v>65816036</v>
      </c>
    </row>
    <row r="93" spans="1:9" ht="12.75" customHeight="1" x14ac:dyDescent="0.25">
      <c r="A93" s="178" t="s">
        <v>125</v>
      </c>
      <c r="B93" s="178"/>
      <c r="C93" s="178"/>
      <c r="D93" s="178"/>
      <c r="E93" s="178"/>
      <c r="F93" s="178"/>
      <c r="G93" s="15">
        <v>85</v>
      </c>
      <c r="H93" s="42">
        <v>1048272</v>
      </c>
      <c r="I93" s="42">
        <v>0</v>
      </c>
    </row>
    <row r="94" spans="1:9" ht="12.75" customHeight="1" x14ac:dyDescent="0.25">
      <c r="A94" s="190" t="s">
        <v>386</v>
      </c>
      <c r="B94" s="191"/>
      <c r="C94" s="191"/>
      <c r="D94" s="191"/>
      <c r="E94" s="191"/>
      <c r="F94" s="191"/>
      <c r="G94" s="16">
        <v>86</v>
      </c>
      <c r="H94" s="57">
        <f>H95-H96</f>
        <v>20080131</v>
      </c>
      <c r="I94" s="57">
        <f>I95-I96</f>
        <v>20310711</v>
      </c>
    </row>
    <row r="95" spans="1:9" ht="12.75" customHeight="1" x14ac:dyDescent="0.25">
      <c r="A95" s="178" t="s">
        <v>126</v>
      </c>
      <c r="B95" s="178"/>
      <c r="C95" s="178"/>
      <c r="D95" s="178"/>
      <c r="E95" s="178"/>
      <c r="F95" s="178"/>
      <c r="G95" s="15">
        <v>87</v>
      </c>
      <c r="H95" s="42">
        <v>20080131</v>
      </c>
      <c r="I95" s="42">
        <v>20310711</v>
      </c>
    </row>
    <row r="96" spans="1:9" ht="12.75" customHeight="1" x14ac:dyDescent="0.25">
      <c r="A96" s="178" t="s">
        <v>127</v>
      </c>
      <c r="B96" s="178"/>
      <c r="C96" s="178"/>
      <c r="D96" s="178"/>
      <c r="E96" s="178"/>
      <c r="F96" s="178"/>
      <c r="G96" s="15">
        <v>88</v>
      </c>
      <c r="H96" s="42">
        <v>0</v>
      </c>
      <c r="I96" s="42">
        <v>0</v>
      </c>
    </row>
    <row r="97" spans="1:9" ht="12.75" customHeight="1" x14ac:dyDescent="0.25">
      <c r="A97" s="189" t="s">
        <v>128</v>
      </c>
      <c r="B97" s="189"/>
      <c r="C97" s="189"/>
      <c r="D97" s="189"/>
      <c r="E97" s="189"/>
      <c r="F97" s="189"/>
      <c r="G97" s="15">
        <v>89</v>
      </c>
      <c r="H97" s="42">
        <v>0</v>
      </c>
      <c r="I97" s="42">
        <v>0</v>
      </c>
    </row>
    <row r="98" spans="1:9" ht="12.75" customHeight="1" x14ac:dyDescent="0.25">
      <c r="A98" s="180" t="s">
        <v>387</v>
      </c>
      <c r="B98" s="181"/>
      <c r="C98" s="181"/>
      <c r="D98" s="181"/>
      <c r="E98" s="181"/>
      <c r="F98" s="181"/>
      <c r="G98" s="16">
        <v>90</v>
      </c>
      <c r="H98" s="57">
        <f>SUM(H99:H104)</f>
        <v>170803</v>
      </c>
      <c r="I98" s="57">
        <f>SUM(I99:I104)</f>
        <v>211970</v>
      </c>
    </row>
    <row r="99" spans="1:9" ht="25.95" customHeight="1" x14ac:dyDescent="0.25">
      <c r="A99" s="178" t="s">
        <v>129</v>
      </c>
      <c r="B99" s="178"/>
      <c r="C99" s="178"/>
      <c r="D99" s="178"/>
      <c r="E99" s="178"/>
      <c r="F99" s="178"/>
      <c r="G99" s="15">
        <v>91</v>
      </c>
      <c r="H99" s="42">
        <v>170803</v>
      </c>
      <c r="I99" s="42">
        <v>211970</v>
      </c>
    </row>
    <row r="100" spans="1:9" ht="12.75" customHeight="1" x14ac:dyDescent="0.25">
      <c r="A100" s="178" t="s">
        <v>130</v>
      </c>
      <c r="B100" s="178"/>
      <c r="C100" s="178"/>
      <c r="D100" s="178"/>
      <c r="E100" s="178"/>
      <c r="F100" s="178"/>
      <c r="G100" s="15">
        <v>92</v>
      </c>
      <c r="H100" s="42">
        <v>0</v>
      </c>
      <c r="I100" s="42">
        <v>0</v>
      </c>
    </row>
    <row r="101" spans="1:9" ht="12.75" customHeight="1" x14ac:dyDescent="0.25">
      <c r="A101" s="178" t="s">
        <v>131</v>
      </c>
      <c r="B101" s="178"/>
      <c r="C101" s="178"/>
      <c r="D101" s="178"/>
      <c r="E101" s="178"/>
      <c r="F101" s="178"/>
      <c r="G101" s="15">
        <v>93</v>
      </c>
      <c r="H101" s="42">
        <v>0</v>
      </c>
      <c r="I101" s="42">
        <v>0</v>
      </c>
    </row>
    <row r="102" spans="1:9" ht="12.75" customHeight="1" x14ac:dyDescent="0.25">
      <c r="A102" s="178" t="s">
        <v>132</v>
      </c>
      <c r="B102" s="178"/>
      <c r="C102" s="178"/>
      <c r="D102" s="178"/>
      <c r="E102" s="178"/>
      <c r="F102" s="178"/>
      <c r="G102" s="15">
        <v>94</v>
      </c>
      <c r="H102" s="56">
        <v>0</v>
      </c>
      <c r="I102" s="56">
        <v>0</v>
      </c>
    </row>
    <row r="103" spans="1:9" ht="12.75" customHeight="1" x14ac:dyDescent="0.25">
      <c r="A103" s="178" t="s">
        <v>133</v>
      </c>
      <c r="B103" s="178"/>
      <c r="C103" s="178"/>
      <c r="D103" s="178"/>
      <c r="E103" s="178"/>
      <c r="F103" s="178"/>
      <c r="G103" s="15">
        <v>95</v>
      </c>
      <c r="H103" s="56">
        <v>0</v>
      </c>
      <c r="I103" s="56">
        <v>0</v>
      </c>
    </row>
    <row r="104" spans="1:9" ht="12.75" customHeight="1" x14ac:dyDescent="0.25">
      <c r="A104" s="178" t="s">
        <v>134</v>
      </c>
      <c r="B104" s="178"/>
      <c r="C104" s="178"/>
      <c r="D104" s="178"/>
      <c r="E104" s="178"/>
      <c r="F104" s="178"/>
      <c r="G104" s="15">
        <v>96</v>
      </c>
      <c r="H104" s="56">
        <v>0</v>
      </c>
      <c r="I104" s="56">
        <v>0</v>
      </c>
    </row>
    <row r="105" spans="1:9" ht="12.75" customHeight="1" x14ac:dyDescent="0.25">
      <c r="A105" s="180" t="s">
        <v>388</v>
      </c>
      <c r="B105" s="181"/>
      <c r="C105" s="181"/>
      <c r="D105" s="181"/>
      <c r="E105" s="181"/>
      <c r="F105" s="181"/>
      <c r="G105" s="16">
        <v>97</v>
      </c>
      <c r="H105" s="57">
        <f>SUM(H106:H116)</f>
        <v>13651885</v>
      </c>
      <c r="I105" s="57">
        <f>SUM(I106:I116)</f>
        <v>13271979</v>
      </c>
    </row>
    <row r="106" spans="1:9" ht="12.75" customHeight="1" x14ac:dyDescent="0.25">
      <c r="A106" s="178" t="s">
        <v>135</v>
      </c>
      <c r="B106" s="178"/>
      <c r="C106" s="178"/>
      <c r="D106" s="178"/>
      <c r="E106" s="178"/>
      <c r="F106" s="178"/>
      <c r="G106" s="15">
        <v>98</v>
      </c>
      <c r="H106" s="43">
        <v>0</v>
      </c>
      <c r="I106" s="43">
        <v>0</v>
      </c>
    </row>
    <row r="107" spans="1:9" ht="12.75" customHeight="1" x14ac:dyDescent="0.25">
      <c r="A107" s="178" t="s">
        <v>136</v>
      </c>
      <c r="B107" s="178"/>
      <c r="C107" s="178"/>
      <c r="D107" s="178"/>
      <c r="E107" s="178"/>
      <c r="F107" s="178"/>
      <c r="G107" s="15">
        <v>99</v>
      </c>
      <c r="H107" s="42">
        <v>0</v>
      </c>
      <c r="I107" s="42">
        <v>0</v>
      </c>
    </row>
    <row r="108" spans="1:9" ht="24.6" customHeight="1" x14ac:dyDescent="0.25">
      <c r="A108" s="178" t="s">
        <v>137</v>
      </c>
      <c r="B108" s="178"/>
      <c r="C108" s="178"/>
      <c r="D108" s="178"/>
      <c r="E108" s="178"/>
      <c r="F108" s="178"/>
      <c r="G108" s="15">
        <v>100</v>
      </c>
      <c r="H108" s="42">
        <v>0</v>
      </c>
      <c r="I108" s="42">
        <v>0</v>
      </c>
    </row>
    <row r="109" spans="1:9" ht="22.2" customHeight="1" x14ac:dyDescent="0.25">
      <c r="A109" s="178" t="s">
        <v>138</v>
      </c>
      <c r="B109" s="178"/>
      <c r="C109" s="178"/>
      <c r="D109" s="178"/>
      <c r="E109" s="178"/>
      <c r="F109" s="178"/>
      <c r="G109" s="15">
        <v>101</v>
      </c>
      <c r="H109" s="42">
        <v>0</v>
      </c>
      <c r="I109" s="42">
        <v>0</v>
      </c>
    </row>
    <row r="110" spans="1:9" ht="12.75" customHeight="1" x14ac:dyDescent="0.25">
      <c r="A110" s="178" t="s">
        <v>139</v>
      </c>
      <c r="B110" s="178"/>
      <c r="C110" s="178"/>
      <c r="D110" s="178"/>
      <c r="E110" s="178"/>
      <c r="F110" s="178"/>
      <c r="G110" s="15">
        <v>102</v>
      </c>
      <c r="H110" s="42">
        <v>0</v>
      </c>
      <c r="I110" s="42">
        <v>0</v>
      </c>
    </row>
    <row r="111" spans="1:9" ht="12.75" customHeight="1" x14ac:dyDescent="0.25">
      <c r="A111" s="178" t="s">
        <v>140</v>
      </c>
      <c r="B111" s="178"/>
      <c r="C111" s="178"/>
      <c r="D111" s="178"/>
      <c r="E111" s="178"/>
      <c r="F111" s="178"/>
      <c r="G111" s="15">
        <v>103</v>
      </c>
      <c r="H111" s="42">
        <v>531002</v>
      </c>
      <c r="I111" s="42">
        <v>186133</v>
      </c>
    </row>
    <row r="112" spans="1:9" ht="12.75" customHeight="1" x14ac:dyDescent="0.25">
      <c r="A112" s="178" t="s">
        <v>141</v>
      </c>
      <c r="B112" s="178"/>
      <c r="C112" s="178"/>
      <c r="D112" s="178"/>
      <c r="E112" s="178"/>
      <c r="F112" s="178"/>
      <c r="G112" s="15">
        <v>104</v>
      </c>
      <c r="H112" s="42">
        <v>0</v>
      </c>
      <c r="I112" s="42">
        <v>0</v>
      </c>
    </row>
    <row r="113" spans="1:9" ht="12.75" customHeight="1" x14ac:dyDescent="0.25">
      <c r="A113" s="178" t="s">
        <v>142</v>
      </c>
      <c r="B113" s="178"/>
      <c r="C113" s="178"/>
      <c r="D113" s="178"/>
      <c r="E113" s="178"/>
      <c r="F113" s="178"/>
      <c r="G113" s="15">
        <v>105</v>
      </c>
      <c r="H113" s="43">
        <v>4244112</v>
      </c>
      <c r="I113" s="43">
        <v>4238199</v>
      </c>
    </row>
    <row r="114" spans="1:9" ht="12.75" customHeight="1" x14ac:dyDescent="0.25">
      <c r="A114" s="178" t="s">
        <v>143</v>
      </c>
      <c r="B114" s="178"/>
      <c r="C114" s="178"/>
      <c r="D114" s="178"/>
      <c r="E114" s="178"/>
      <c r="F114" s="178"/>
      <c r="G114" s="15">
        <v>106</v>
      </c>
      <c r="H114" s="42">
        <v>0</v>
      </c>
      <c r="I114" s="42">
        <v>0</v>
      </c>
    </row>
    <row r="115" spans="1:9" ht="12.75" customHeight="1" x14ac:dyDescent="0.25">
      <c r="A115" s="178" t="s">
        <v>144</v>
      </c>
      <c r="B115" s="178"/>
      <c r="C115" s="178"/>
      <c r="D115" s="178"/>
      <c r="E115" s="178"/>
      <c r="F115" s="178"/>
      <c r="G115" s="15">
        <v>107</v>
      </c>
      <c r="H115" s="56">
        <v>5539540</v>
      </c>
      <c r="I115" s="56">
        <v>5510416</v>
      </c>
    </row>
    <row r="116" spans="1:9" ht="12.75" customHeight="1" x14ac:dyDescent="0.25">
      <c r="A116" s="178" t="s">
        <v>145</v>
      </c>
      <c r="B116" s="178"/>
      <c r="C116" s="178"/>
      <c r="D116" s="178"/>
      <c r="E116" s="178"/>
      <c r="F116" s="178"/>
      <c r="G116" s="15">
        <v>108</v>
      </c>
      <c r="H116" s="56">
        <v>3337231</v>
      </c>
      <c r="I116" s="56">
        <v>3337231</v>
      </c>
    </row>
    <row r="117" spans="1:9" ht="12.75" customHeight="1" x14ac:dyDescent="0.25">
      <c r="A117" s="180" t="s">
        <v>389</v>
      </c>
      <c r="B117" s="181"/>
      <c r="C117" s="181"/>
      <c r="D117" s="181"/>
      <c r="E117" s="181"/>
      <c r="F117" s="181"/>
      <c r="G117" s="16">
        <v>109</v>
      </c>
      <c r="H117" s="57">
        <f>SUM(H118:H131)</f>
        <v>321631535</v>
      </c>
      <c r="I117" s="57">
        <f>SUM(I118:I131)</f>
        <v>339329272</v>
      </c>
    </row>
    <row r="118" spans="1:9" ht="12.75" customHeight="1" x14ac:dyDescent="0.25">
      <c r="A118" s="178" t="s">
        <v>146</v>
      </c>
      <c r="B118" s="178"/>
      <c r="C118" s="178"/>
      <c r="D118" s="178"/>
      <c r="E118" s="178"/>
      <c r="F118" s="178"/>
      <c r="G118" s="15">
        <v>110</v>
      </c>
      <c r="H118" s="42">
        <v>0</v>
      </c>
      <c r="I118" s="42">
        <v>0</v>
      </c>
    </row>
    <row r="119" spans="1:9" ht="12.75" customHeight="1" x14ac:dyDescent="0.25">
      <c r="A119" s="178" t="s">
        <v>147</v>
      </c>
      <c r="B119" s="178"/>
      <c r="C119" s="178"/>
      <c r="D119" s="178"/>
      <c r="E119" s="178"/>
      <c r="F119" s="178"/>
      <c r="G119" s="15">
        <v>111</v>
      </c>
      <c r="H119" s="42">
        <v>0</v>
      </c>
      <c r="I119" s="42">
        <v>0</v>
      </c>
    </row>
    <row r="120" spans="1:9" ht="21.6" customHeight="1" x14ac:dyDescent="0.25">
      <c r="A120" s="178" t="s">
        <v>148</v>
      </c>
      <c r="B120" s="178"/>
      <c r="C120" s="178"/>
      <c r="D120" s="178"/>
      <c r="E120" s="178"/>
      <c r="F120" s="178"/>
      <c r="G120" s="15">
        <v>112</v>
      </c>
      <c r="H120" s="42">
        <v>19991198</v>
      </c>
      <c r="I120" s="42">
        <v>23930735</v>
      </c>
    </row>
    <row r="121" spans="1:9" ht="25.95" customHeight="1" x14ac:dyDescent="0.25">
      <c r="A121" s="178" t="s">
        <v>149</v>
      </c>
      <c r="B121" s="178"/>
      <c r="C121" s="178"/>
      <c r="D121" s="178"/>
      <c r="E121" s="178"/>
      <c r="F121" s="178"/>
      <c r="G121" s="15">
        <v>113</v>
      </c>
      <c r="H121" s="42">
        <v>0</v>
      </c>
      <c r="I121" s="42">
        <v>0</v>
      </c>
    </row>
    <row r="122" spans="1:9" ht="12.75" customHeight="1" x14ac:dyDescent="0.25">
      <c r="A122" s="178" t="s">
        <v>150</v>
      </c>
      <c r="B122" s="178"/>
      <c r="C122" s="178"/>
      <c r="D122" s="178"/>
      <c r="E122" s="178"/>
      <c r="F122" s="178"/>
      <c r="G122" s="15">
        <v>114</v>
      </c>
      <c r="H122" s="42">
        <v>32328</v>
      </c>
      <c r="I122" s="42">
        <v>0</v>
      </c>
    </row>
    <row r="123" spans="1:9" ht="12.75" customHeight="1" x14ac:dyDescent="0.25">
      <c r="A123" s="178" t="s">
        <v>151</v>
      </c>
      <c r="B123" s="178"/>
      <c r="C123" s="178"/>
      <c r="D123" s="178"/>
      <c r="E123" s="178"/>
      <c r="F123" s="178"/>
      <c r="G123" s="15">
        <v>115</v>
      </c>
      <c r="H123" s="42">
        <v>22782916</v>
      </c>
      <c r="I123" s="42">
        <v>35344597</v>
      </c>
    </row>
    <row r="124" spans="1:9" ht="12.75" customHeight="1" x14ac:dyDescent="0.25">
      <c r="A124" s="178" t="s">
        <v>152</v>
      </c>
      <c r="B124" s="178"/>
      <c r="C124" s="178"/>
      <c r="D124" s="178"/>
      <c r="E124" s="178"/>
      <c r="F124" s="178"/>
      <c r="G124" s="15">
        <v>116</v>
      </c>
      <c r="H124" s="42">
        <v>335611</v>
      </c>
      <c r="I124" s="42">
        <v>392578</v>
      </c>
    </row>
    <row r="125" spans="1:9" ht="12.75" customHeight="1" x14ac:dyDescent="0.25">
      <c r="A125" s="178" t="s">
        <v>153</v>
      </c>
      <c r="B125" s="178"/>
      <c r="C125" s="178"/>
      <c r="D125" s="178"/>
      <c r="E125" s="178"/>
      <c r="F125" s="178"/>
      <c r="G125" s="15">
        <v>117</v>
      </c>
      <c r="H125" s="42">
        <v>268100531</v>
      </c>
      <c r="I125" s="42">
        <v>270578333</v>
      </c>
    </row>
    <row r="126" spans="1:9" x14ac:dyDescent="0.25">
      <c r="A126" s="178" t="s">
        <v>154</v>
      </c>
      <c r="B126" s="178"/>
      <c r="C126" s="178"/>
      <c r="D126" s="178"/>
      <c r="E126" s="178"/>
      <c r="F126" s="178"/>
      <c r="G126" s="15">
        <v>118</v>
      </c>
      <c r="H126" s="42">
        <v>0</v>
      </c>
      <c r="I126" s="42">
        <v>0</v>
      </c>
    </row>
    <row r="127" spans="1:9" x14ac:dyDescent="0.25">
      <c r="A127" s="178" t="s">
        <v>155</v>
      </c>
      <c r="B127" s="178"/>
      <c r="C127" s="178"/>
      <c r="D127" s="178"/>
      <c r="E127" s="178"/>
      <c r="F127" s="178"/>
      <c r="G127" s="15">
        <v>119</v>
      </c>
      <c r="H127" s="42">
        <v>2485611</v>
      </c>
      <c r="I127" s="42">
        <v>2260477</v>
      </c>
    </row>
    <row r="128" spans="1:9" x14ac:dyDescent="0.25">
      <c r="A128" s="178" t="s">
        <v>156</v>
      </c>
      <c r="B128" s="178"/>
      <c r="C128" s="178"/>
      <c r="D128" s="178"/>
      <c r="E128" s="178"/>
      <c r="F128" s="178"/>
      <c r="G128" s="15">
        <v>120</v>
      </c>
      <c r="H128" s="42">
        <v>5079314</v>
      </c>
      <c r="I128" s="42">
        <v>4815050</v>
      </c>
    </row>
    <row r="129" spans="1:9" x14ac:dyDescent="0.25">
      <c r="A129" s="178" t="s">
        <v>157</v>
      </c>
      <c r="B129" s="178"/>
      <c r="C129" s="178"/>
      <c r="D129" s="178"/>
      <c r="E129" s="178"/>
      <c r="F129" s="178"/>
      <c r="G129" s="15">
        <v>121</v>
      </c>
      <c r="H129" s="42">
        <v>5289</v>
      </c>
      <c r="I129" s="42">
        <v>5076</v>
      </c>
    </row>
    <row r="130" spans="1:9" x14ac:dyDescent="0.25">
      <c r="A130" s="178" t="s">
        <v>158</v>
      </c>
      <c r="B130" s="178"/>
      <c r="C130" s="178"/>
      <c r="D130" s="178"/>
      <c r="E130" s="178"/>
      <c r="F130" s="178"/>
      <c r="G130" s="15">
        <v>122</v>
      </c>
      <c r="H130" s="56">
        <v>0</v>
      </c>
      <c r="I130" s="56">
        <v>0</v>
      </c>
    </row>
    <row r="131" spans="1:9" x14ac:dyDescent="0.25">
      <c r="A131" s="178" t="s">
        <v>159</v>
      </c>
      <c r="B131" s="178"/>
      <c r="C131" s="178"/>
      <c r="D131" s="178"/>
      <c r="E131" s="178"/>
      <c r="F131" s="178"/>
      <c r="G131" s="15">
        <v>123</v>
      </c>
      <c r="H131" s="56">
        <v>2818737</v>
      </c>
      <c r="I131" s="56">
        <v>2002426</v>
      </c>
    </row>
    <row r="132" spans="1:9" ht="22.2" customHeight="1" x14ac:dyDescent="0.25">
      <c r="A132" s="179" t="s">
        <v>160</v>
      </c>
      <c r="B132" s="179"/>
      <c r="C132" s="179"/>
      <c r="D132" s="179"/>
      <c r="E132" s="179"/>
      <c r="F132" s="179"/>
      <c r="G132" s="15">
        <v>124</v>
      </c>
      <c r="H132" s="56">
        <v>284026</v>
      </c>
      <c r="I132" s="56">
        <v>1083577</v>
      </c>
    </row>
    <row r="133" spans="1:9" x14ac:dyDescent="0.25">
      <c r="A133" s="180" t="s">
        <v>390</v>
      </c>
      <c r="B133" s="181"/>
      <c r="C133" s="181"/>
      <c r="D133" s="181"/>
      <c r="E133" s="181"/>
      <c r="F133" s="181"/>
      <c r="G133" s="16">
        <v>125</v>
      </c>
      <c r="H133" s="57">
        <f>H75+H98+H105+H117+H132</f>
        <v>445429937</v>
      </c>
      <c r="I133" s="57">
        <f>I75+I98+I105+I117+I132</f>
        <v>478586875</v>
      </c>
    </row>
    <row r="134" spans="1:9" x14ac:dyDescent="0.25">
      <c r="A134" s="182" t="s">
        <v>161</v>
      </c>
      <c r="B134" s="182"/>
      <c r="C134" s="182"/>
      <c r="D134" s="182"/>
      <c r="E134" s="182"/>
      <c r="F134" s="182"/>
      <c r="G134" s="18">
        <v>126</v>
      </c>
      <c r="H134" s="58">
        <v>18290002</v>
      </c>
      <c r="I134" s="58">
        <v>17986717</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80" zoomScaleNormal="80" zoomScaleSheetLayoutView="110" workbookViewId="0">
      <selection activeCell="H88" sqref="H88:I88"/>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51" t="s">
        <v>162</v>
      </c>
      <c r="B1" s="204"/>
      <c r="C1" s="204"/>
      <c r="D1" s="204"/>
      <c r="E1" s="204"/>
      <c r="F1" s="204"/>
      <c r="G1" s="204"/>
      <c r="H1" s="204"/>
      <c r="I1" s="204"/>
    </row>
    <row r="2" spans="1:9" x14ac:dyDescent="0.25">
      <c r="A2" s="250" t="s">
        <v>516</v>
      </c>
      <c r="B2" s="206"/>
      <c r="C2" s="206"/>
      <c r="D2" s="206"/>
      <c r="E2" s="206"/>
      <c r="F2" s="206"/>
      <c r="G2" s="206"/>
      <c r="H2" s="206"/>
      <c r="I2" s="206"/>
    </row>
    <row r="3" spans="1:9" x14ac:dyDescent="0.25">
      <c r="A3" s="239" t="s">
        <v>493</v>
      </c>
      <c r="B3" s="240"/>
      <c r="C3" s="240"/>
      <c r="D3" s="240"/>
      <c r="E3" s="240"/>
      <c r="F3" s="240"/>
      <c r="G3" s="240"/>
      <c r="H3" s="240"/>
      <c r="I3" s="240"/>
    </row>
    <row r="4" spans="1:9" x14ac:dyDescent="0.25">
      <c r="A4" s="249" t="s">
        <v>513</v>
      </c>
      <c r="B4" s="212"/>
      <c r="C4" s="212"/>
      <c r="D4" s="212"/>
      <c r="E4" s="212"/>
      <c r="F4" s="212"/>
      <c r="G4" s="212"/>
      <c r="H4" s="212"/>
      <c r="I4" s="213"/>
    </row>
    <row r="5" spans="1:9" ht="22.8" thickBot="1" x14ac:dyDescent="0.3">
      <c r="A5" s="247" t="s">
        <v>163</v>
      </c>
      <c r="B5" s="218"/>
      <c r="C5" s="218"/>
      <c r="D5" s="218"/>
      <c r="E5" s="218"/>
      <c r="F5" s="219"/>
      <c r="G5" s="11" t="s">
        <v>164</v>
      </c>
      <c r="H5" s="44" t="s">
        <v>165</v>
      </c>
      <c r="I5" s="44" t="s">
        <v>166</v>
      </c>
    </row>
    <row r="6" spans="1:9" x14ac:dyDescent="0.25">
      <c r="A6" s="248">
        <v>1</v>
      </c>
      <c r="B6" s="215"/>
      <c r="C6" s="215"/>
      <c r="D6" s="215"/>
      <c r="E6" s="215"/>
      <c r="F6" s="216"/>
      <c r="G6" s="13">
        <v>2</v>
      </c>
      <c r="H6" s="19">
        <v>3</v>
      </c>
      <c r="I6" s="19">
        <v>4</v>
      </c>
    </row>
    <row r="7" spans="1:9" x14ac:dyDescent="0.25">
      <c r="A7" s="245" t="s">
        <v>460</v>
      </c>
      <c r="B7" s="246"/>
      <c r="C7" s="246"/>
      <c r="D7" s="246"/>
      <c r="E7" s="246"/>
      <c r="F7" s="246"/>
      <c r="G7" s="23">
        <v>1</v>
      </c>
      <c r="H7" s="61">
        <f>SUM(H8:H12)</f>
        <v>751552415</v>
      </c>
      <c r="I7" s="61">
        <f>SUM(I8:I12)</f>
        <v>832572078</v>
      </c>
    </row>
    <row r="8" spans="1:9" x14ac:dyDescent="0.25">
      <c r="A8" s="178" t="s">
        <v>167</v>
      </c>
      <c r="B8" s="178"/>
      <c r="C8" s="178"/>
      <c r="D8" s="178"/>
      <c r="E8" s="178"/>
      <c r="F8" s="178"/>
      <c r="G8" s="15">
        <v>2</v>
      </c>
      <c r="H8" s="56">
        <v>0</v>
      </c>
      <c r="I8" s="56">
        <v>0</v>
      </c>
    </row>
    <row r="9" spans="1:9" x14ac:dyDescent="0.25">
      <c r="A9" s="178" t="s">
        <v>168</v>
      </c>
      <c r="B9" s="178"/>
      <c r="C9" s="178"/>
      <c r="D9" s="178"/>
      <c r="E9" s="178"/>
      <c r="F9" s="178"/>
      <c r="G9" s="15">
        <v>3</v>
      </c>
      <c r="H9" s="56">
        <v>745794352</v>
      </c>
      <c r="I9" s="56">
        <v>826324080</v>
      </c>
    </row>
    <row r="10" spans="1:9" x14ac:dyDescent="0.25">
      <c r="A10" s="178" t="s">
        <v>169</v>
      </c>
      <c r="B10" s="178"/>
      <c r="C10" s="178"/>
      <c r="D10" s="178"/>
      <c r="E10" s="178"/>
      <c r="F10" s="178"/>
      <c r="G10" s="15">
        <v>4</v>
      </c>
      <c r="H10" s="56">
        <v>0</v>
      </c>
      <c r="I10" s="56">
        <v>0</v>
      </c>
    </row>
    <row r="11" spans="1:9" x14ac:dyDescent="0.25">
      <c r="A11" s="178" t="s">
        <v>170</v>
      </c>
      <c r="B11" s="178"/>
      <c r="C11" s="178"/>
      <c r="D11" s="178"/>
      <c r="E11" s="178"/>
      <c r="F11" s="178"/>
      <c r="G11" s="15">
        <v>5</v>
      </c>
      <c r="H11" s="56">
        <v>1194</v>
      </c>
      <c r="I11" s="56">
        <v>0</v>
      </c>
    </row>
    <row r="12" spans="1:9" x14ac:dyDescent="0.25">
      <c r="A12" s="178" t="s">
        <v>171</v>
      </c>
      <c r="B12" s="178"/>
      <c r="C12" s="178"/>
      <c r="D12" s="178"/>
      <c r="E12" s="178"/>
      <c r="F12" s="178"/>
      <c r="G12" s="15">
        <v>6</v>
      </c>
      <c r="H12" s="56">
        <v>5756869</v>
      </c>
      <c r="I12" s="56">
        <v>6247998</v>
      </c>
    </row>
    <row r="13" spans="1:9" ht="22.2" customHeight="1" x14ac:dyDescent="0.25">
      <c r="A13" s="180" t="s">
        <v>461</v>
      </c>
      <c r="B13" s="181"/>
      <c r="C13" s="181"/>
      <c r="D13" s="181"/>
      <c r="E13" s="181"/>
      <c r="F13" s="181"/>
      <c r="G13" s="16">
        <v>7</v>
      </c>
      <c r="H13" s="57">
        <f>H14+H15+H19+H23+H24+H25+H28+H35</f>
        <v>728154366</v>
      </c>
      <c r="I13" s="57">
        <f>I14+I15+I19+I23+I24+I25+I28+I35</f>
        <v>809254980</v>
      </c>
    </row>
    <row r="14" spans="1:9" x14ac:dyDescent="0.25">
      <c r="A14" s="178" t="s">
        <v>172</v>
      </c>
      <c r="B14" s="178"/>
      <c r="C14" s="178"/>
      <c r="D14" s="178"/>
      <c r="E14" s="178"/>
      <c r="F14" s="178"/>
      <c r="G14" s="15">
        <v>8</v>
      </c>
      <c r="H14" s="56">
        <v>0</v>
      </c>
      <c r="I14" s="56">
        <v>0</v>
      </c>
    </row>
    <row r="15" spans="1:9" x14ac:dyDescent="0.25">
      <c r="A15" s="238" t="s">
        <v>462</v>
      </c>
      <c r="B15" s="238"/>
      <c r="C15" s="238"/>
      <c r="D15" s="238"/>
      <c r="E15" s="238"/>
      <c r="F15" s="238"/>
      <c r="G15" s="16">
        <v>9</v>
      </c>
      <c r="H15" s="57">
        <f>SUM(H16:H18)</f>
        <v>697815792</v>
      </c>
      <c r="I15" s="57">
        <f>SUM(I16:I18)</f>
        <v>774902295</v>
      </c>
    </row>
    <row r="16" spans="1:9" x14ac:dyDescent="0.25">
      <c r="A16" s="237" t="s">
        <v>173</v>
      </c>
      <c r="B16" s="237"/>
      <c r="C16" s="237"/>
      <c r="D16" s="237"/>
      <c r="E16" s="237"/>
      <c r="F16" s="237"/>
      <c r="G16" s="15">
        <v>10</v>
      </c>
      <c r="H16" s="56">
        <v>2076644</v>
      </c>
      <c r="I16" s="56">
        <v>2246750</v>
      </c>
    </row>
    <row r="17" spans="1:9" x14ac:dyDescent="0.25">
      <c r="A17" s="237" t="s">
        <v>174</v>
      </c>
      <c r="B17" s="237"/>
      <c r="C17" s="237"/>
      <c r="D17" s="237"/>
      <c r="E17" s="237"/>
      <c r="F17" s="237"/>
      <c r="G17" s="15">
        <v>11</v>
      </c>
      <c r="H17" s="56">
        <v>690846606</v>
      </c>
      <c r="I17" s="56">
        <v>766873455</v>
      </c>
    </row>
    <row r="18" spans="1:9" x14ac:dyDescent="0.25">
      <c r="A18" s="237" t="s">
        <v>175</v>
      </c>
      <c r="B18" s="237"/>
      <c r="C18" s="237"/>
      <c r="D18" s="237"/>
      <c r="E18" s="237"/>
      <c r="F18" s="237"/>
      <c r="G18" s="15">
        <v>12</v>
      </c>
      <c r="H18" s="56">
        <v>4892542</v>
      </c>
      <c r="I18" s="56">
        <v>5782090</v>
      </c>
    </row>
    <row r="19" spans="1:9" x14ac:dyDescent="0.25">
      <c r="A19" s="238" t="s">
        <v>463</v>
      </c>
      <c r="B19" s="238"/>
      <c r="C19" s="238"/>
      <c r="D19" s="238"/>
      <c r="E19" s="238"/>
      <c r="F19" s="238"/>
      <c r="G19" s="16">
        <v>13</v>
      </c>
      <c r="H19" s="57">
        <f>SUM(H20:H22)</f>
        <v>18183927</v>
      </c>
      <c r="I19" s="57">
        <f>SUM(I20:I22)</f>
        <v>21368452</v>
      </c>
    </row>
    <row r="20" spans="1:9" x14ac:dyDescent="0.25">
      <c r="A20" s="237" t="s">
        <v>176</v>
      </c>
      <c r="B20" s="237"/>
      <c r="C20" s="237"/>
      <c r="D20" s="237"/>
      <c r="E20" s="237"/>
      <c r="F20" s="237"/>
      <c r="G20" s="15">
        <v>14</v>
      </c>
      <c r="H20" s="56">
        <v>11436991</v>
      </c>
      <c r="I20" s="56">
        <v>13492125</v>
      </c>
    </row>
    <row r="21" spans="1:9" x14ac:dyDescent="0.25">
      <c r="A21" s="237" t="s">
        <v>177</v>
      </c>
      <c r="B21" s="237"/>
      <c r="C21" s="237"/>
      <c r="D21" s="237"/>
      <c r="E21" s="237"/>
      <c r="F21" s="237"/>
      <c r="G21" s="15">
        <v>15</v>
      </c>
      <c r="H21" s="56">
        <v>4538000</v>
      </c>
      <c r="I21" s="56">
        <v>5340965</v>
      </c>
    </row>
    <row r="22" spans="1:9" x14ac:dyDescent="0.25">
      <c r="A22" s="237" t="s">
        <v>178</v>
      </c>
      <c r="B22" s="237"/>
      <c r="C22" s="237"/>
      <c r="D22" s="237"/>
      <c r="E22" s="237"/>
      <c r="F22" s="237"/>
      <c r="G22" s="15">
        <v>16</v>
      </c>
      <c r="H22" s="56">
        <v>2208936</v>
      </c>
      <c r="I22" s="56">
        <v>2535362</v>
      </c>
    </row>
    <row r="23" spans="1:9" x14ac:dyDescent="0.25">
      <c r="A23" s="178" t="s">
        <v>179</v>
      </c>
      <c r="B23" s="178"/>
      <c r="C23" s="178"/>
      <c r="D23" s="178"/>
      <c r="E23" s="178"/>
      <c r="F23" s="178"/>
      <c r="G23" s="15">
        <v>17</v>
      </c>
      <c r="H23" s="56">
        <v>4333525</v>
      </c>
      <c r="I23" s="56">
        <v>4784678</v>
      </c>
    </row>
    <row r="24" spans="1:9" x14ac:dyDescent="0.25">
      <c r="A24" s="178" t="s">
        <v>180</v>
      </c>
      <c r="B24" s="178"/>
      <c r="C24" s="178"/>
      <c r="D24" s="178"/>
      <c r="E24" s="178"/>
      <c r="F24" s="178"/>
      <c r="G24" s="15">
        <v>18</v>
      </c>
      <c r="H24" s="56">
        <v>7780574</v>
      </c>
      <c r="I24" s="56">
        <v>8157393</v>
      </c>
    </row>
    <row r="25" spans="1:9" x14ac:dyDescent="0.25">
      <c r="A25" s="238" t="s">
        <v>464</v>
      </c>
      <c r="B25" s="238"/>
      <c r="C25" s="238"/>
      <c r="D25" s="238"/>
      <c r="E25" s="238"/>
      <c r="F25" s="238"/>
      <c r="G25" s="16">
        <v>19</v>
      </c>
      <c r="H25" s="57">
        <f>H26+H27</f>
        <v>95251</v>
      </c>
      <c r="I25" s="57">
        <f>I26+I27</f>
        <v>156038</v>
      </c>
    </row>
    <row r="26" spans="1:9" x14ac:dyDescent="0.25">
      <c r="A26" s="237" t="s">
        <v>181</v>
      </c>
      <c r="B26" s="237"/>
      <c r="C26" s="237"/>
      <c r="D26" s="237"/>
      <c r="E26" s="237"/>
      <c r="F26" s="237"/>
      <c r="G26" s="15">
        <v>20</v>
      </c>
      <c r="H26" s="56">
        <v>0</v>
      </c>
      <c r="I26" s="56">
        <v>0</v>
      </c>
    </row>
    <row r="27" spans="1:9" x14ac:dyDescent="0.25">
      <c r="A27" s="237" t="s">
        <v>182</v>
      </c>
      <c r="B27" s="237"/>
      <c r="C27" s="237"/>
      <c r="D27" s="237"/>
      <c r="E27" s="237"/>
      <c r="F27" s="237"/>
      <c r="G27" s="15">
        <v>21</v>
      </c>
      <c r="H27" s="56">
        <v>95251</v>
      </c>
      <c r="I27" s="56">
        <v>156038</v>
      </c>
    </row>
    <row r="28" spans="1:9" x14ac:dyDescent="0.25">
      <c r="A28" s="238" t="s">
        <v>465</v>
      </c>
      <c r="B28" s="238"/>
      <c r="C28" s="238"/>
      <c r="D28" s="238"/>
      <c r="E28" s="238"/>
      <c r="F28" s="238"/>
      <c r="G28" s="16">
        <v>22</v>
      </c>
      <c r="H28" s="57">
        <f>SUM(H29:H34)</f>
        <v>-54703</v>
      </c>
      <c r="I28" s="57">
        <f>SUM(I29:I34)</f>
        <v>-113876</v>
      </c>
    </row>
    <row r="29" spans="1:9" x14ac:dyDescent="0.25">
      <c r="A29" s="237" t="s">
        <v>183</v>
      </c>
      <c r="B29" s="237"/>
      <c r="C29" s="237"/>
      <c r="D29" s="237"/>
      <c r="E29" s="237"/>
      <c r="F29" s="237"/>
      <c r="G29" s="15">
        <v>23</v>
      </c>
      <c r="H29" s="56">
        <v>5433</v>
      </c>
      <c r="I29" s="56">
        <v>-113876</v>
      </c>
    </row>
    <row r="30" spans="1:9" x14ac:dyDescent="0.25">
      <c r="A30" s="237" t="s">
        <v>184</v>
      </c>
      <c r="B30" s="237"/>
      <c r="C30" s="237"/>
      <c r="D30" s="237"/>
      <c r="E30" s="237"/>
      <c r="F30" s="237"/>
      <c r="G30" s="15">
        <v>24</v>
      </c>
      <c r="H30" s="56">
        <v>0</v>
      </c>
      <c r="I30" s="56">
        <v>0</v>
      </c>
    </row>
    <row r="31" spans="1:9" x14ac:dyDescent="0.25">
      <c r="A31" s="237" t="s">
        <v>185</v>
      </c>
      <c r="B31" s="237"/>
      <c r="C31" s="237"/>
      <c r="D31" s="237"/>
      <c r="E31" s="237"/>
      <c r="F31" s="237"/>
      <c r="G31" s="15">
        <v>25</v>
      </c>
      <c r="H31" s="56">
        <v>1230</v>
      </c>
      <c r="I31" s="56">
        <v>0</v>
      </c>
    </row>
    <row r="32" spans="1:9" x14ac:dyDescent="0.25">
      <c r="A32" s="237" t="s">
        <v>186</v>
      </c>
      <c r="B32" s="237"/>
      <c r="C32" s="237"/>
      <c r="D32" s="237"/>
      <c r="E32" s="237"/>
      <c r="F32" s="237"/>
      <c r="G32" s="15">
        <v>26</v>
      </c>
      <c r="H32" s="56">
        <v>0</v>
      </c>
      <c r="I32" s="56">
        <v>0</v>
      </c>
    </row>
    <row r="33" spans="1:9" x14ac:dyDescent="0.25">
      <c r="A33" s="237" t="s">
        <v>187</v>
      </c>
      <c r="B33" s="237"/>
      <c r="C33" s="237"/>
      <c r="D33" s="237"/>
      <c r="E33" s="237"/>
      <c r="F33" s="237"/>
      <c r="G33" s="15">
        <v>27</v>
      </c>
      <c r="H33" s="56">
        <v>0</v>
      </c>
      <c r="I33" s="56">
        <v>0</v>
      </c>
    </row>
    <row r="34" spans="1:9" x14ac:dyDescent="0.25">
      <c r="A34" s="237" t="s">
        <v>188</v>
      </c>
      <c r="B34" s="237"/>
      <c r="C34" s="237"/>
      <c r="D34" s="237"/>
      <c r="E34" s="237"/>
      <c r="F34" s="237"/>
      <c r="G34" s="15">
        <v>28</v>
      </c>
      <c r="H34" s="56">
        <v>-61366</v>
      </c>
      <c r="I34" s="56">
        <v>0</v>
      </c>
    </row>
    <row r="35" spans="1:9" x14ac:dyDescent="0.25">
      <c r="A35" s="178" t="s">
        <v>189</v>
      </c>
      <c r="B35" s="178"/>
      <c r="C35" s="178"/>
      <c r="D35" s="178"/>
      <c r="E35" s="178"/>
      <c r="F35" s="178"/>
      <c r="G35" s="15">
        <v>29</v>
      </c>
      <c r="H35" s="56">
        <v>0</v>
      </c>
      <c r="I35" s="56">
        <v>0</v>
      </c>
    </row>
    <row r="36" spans="1:9" x14ac:dyDescent="0.25">
      <c r="A36" s="180" t="s">
        <v>466</v>
      </c>
      <c r="B36" s="181"/>
      <c r="C36" s="181"/>
      <c r="D36" s="181"/>
      <c r="E36" s="181"/>
      <c r="F36" s="181"/>
      <c r="G36" s="16">
        <v>30</v>
      </c>
      <c r="H36" s="57">
        <f>SUM(H37:H46)</f>
        <v>2276745</v>
      </c>
      <c r="I36" s="57">
        <f>SUM(I37:I46)</f>
        <v>2999454</v>
      </c>
    </row>
    <row r="37" spans="1:9" ht="27.6" customHeight="1" x14ac:dyDescent="0.25">
      <c r="A37" s="178" t="s">
        <v>190</v>
      </c>
      <c r="B37" s="178"/>
      <c r="C37" s="178"/>
      <c r="D37" s="178"/>
      <c r="E37" s="178"/>
      <c r="F37" s="178"/>
      <c r="G37" s="15">
        <v>31</v>
      </c>
      <c r="H37" s="56">
        <v>0</v>
      </c>
      <c r="I37" s="56">
        <v>0</v>
      </c>
    </row>
    <row r="38" spans="1:9" ht="25.2" customHeight="1" x14ac:dyDescent="0.25">
      <c r="A38" s="178" t="s">
        <v>191</v>
      </c>
      <c r="B38" s="178"/>
      <c r="C38" s="178"/>
      <c r="D38" s="178"/>
      <c r="E38" s="178"/>
      <c r="F38" s="178"/>
      <c r="G38" s="15">
        <v>32</v>
      </c>
      <c r="H38" s="56">
        <v>0</v>
      </c>
      <c r="I38" s="56">
        <v>0</v>
      </c>
    </row>
    <row r="39" spans="1:9" ht="28.2" customHeight="1" x14ac:dyDescent="0.25">
      <c r="A39" s="178" t="s">
        <v>192</v>
      </c>
      <c r="B39" s="178"/>
      <c r="C39" s="178"/>
      <c r="D39" s="178"/>
      <c r="E39" s="178"/>
      <c r="F39" s="178"/>
      <c r="G39" s="15">
        <v>33</v>
      </c>
      <c r="H39" s="56">
        <v>0</v>
      </c>
      <c r="I39" s="56">
        <v>0</v>
      </c>
    </row>
    <row r="40" spans="1:9" ht="28.2" customHeight="1" x14ac:dyDescent="0.25">
      <c r="A40" s="178" t="s">
        <v>193</v>
      </c>
      <c r="B40" s="178"/>
      <c r="C40" s="178"/>
      <c r="D40" s="178"/>
      <c r="E40" s="178"/>
      <c r="F40" s="178"/>
      <c r="G40" s="15">
        <v>34</v>
      </c>
      <c r="H40" s="56">
        <v>0</v>
      </c>
      <c r="I40" s="56">
        <v>0</v>
      </c>
    </row>
    <row r="41" spans="1:9" ht="22.95" customHeight="1" x14ac:dyDescent="0.25">
      <c r="A41" s="178" t="s">
        <v>194</v>
      </c>
      <c r="B41" s="178"/>
      <c r="C41" s="178"/>
      <c r="D41" s="178"/>
      <c r="E41" s="178"/>
      <c r="F41" s="178"/>
      <c r="G41" s="15">
        <v>35</v>
      </c>
      <c r="H41" s="56">
        <v>0</v>
      </c>
      <c r="I41" s="56">
        <v>0</v>
      </c>
    </row>
    <row r="42" spans="1:9" x14ac:dyDescent="0.25">
      <c r="A42" s="178" t="s">
        <v>195</v>
      </c>
      <c r="B42" s="178"/>
      <c r="C42" s="178"/>
      <c r="D42" s="178"/>
      <c r="E42" s="178"/>
      <c r="F42" s="178"/>
      <c r="G42" s="15">
        <v>36</v>
      </c>
      <c r="H42" s="56">
        <v>0</v>
      </c>
      <c r="I42" s="56">
        <v>0</v>
      </c>
    </row>
    <row r="43" spans="1:9" x14ac:dyDescent="0.25">
      <c r="A43" s="178" t="s">
        <v>196</v>
      </c>
      <c r="B43" s="178"/>
      <c r="C43" s="178"/>
      <c r="D43" s="178"/>
      <c r="E43" s="178"/>
      <c r="F43" s="178"/>
      <c r="G43" s="15">
        <v>37</v>
      </c>
      <c r="H43" s="56">
        <v>2276745</v>
      </c>
      <c r="I43" s="56">
        <v>2999454</v>
      </c>
    </row>
    <row r="44" spans="1:9" x14ac:dyDescent="0.25">
      <c r="A44" s="178" t="s">
        <v>197</v>
      </c>
      <c r="B44" s="178"/>
      <c r="C44" s="178"/>
      <c r="D44" s="178"/>
      <c r="E44" s="178"/>
      <c r="F44" s="178"/>
      <c r="G44" s="15">
        <v>38</v>
      </c>
      <c r="H44" s="56">
        <v>0</v>
      </c>
      <c r="I44" s="56">
        <v>0</v>
      </c>
    </row>
    <row r="45" spans="1:9" x14ac:dyDescent="0.25">
      <c r="A45" s="178" t="s">
        <v>198</v>
      </c>
      <c r="B45" s="178"/>
      <c r="C45" s="178"/>
      <c r="D45" s="178"/>
      <c r="E45" s="178"/>
      <c r="F45" s="178"/>
      <c r="G45" s="15">
        <v>39</v>
      </c>
      <c r="H45" s="56">
        <v>0</v>
      </c>
      <c r="I45" s="56">
        <v>0</v>
      </c>
    </row>
    <row r="46" spans="1:9" x14ac:dyDescent="0.25">
      <c r="A46" s="178" t="s">
        <v>199</v>
      </c>
      <c r="B46" s="178"/>
      <c r="C46" s="178"/>
      <c r="D46" s="178"/>
      <c r="E46" s="178"/>
      <c r="F46" s="178"/>
      <c r="G46" s="15">
        <v>40</v>
      </c>
      <c r="H46" s="56">
        <v>0</v>
      </c>
      <c r="I46" s="56">
        <v>0</v>
      </c>
    </row>
    <row r="47" spans="1:9" x14ac:dyDescent="0.25">
      <c r="A47" s="180" t="s">
        <v>467</v>
      </c>
      <c r="B47" s="181"/>
      <c r="C47" s="181"/>
      <c r="D47" s="181"/>
      <c r="E47" s="181"/>
      <c r="F47" s="181"/>
      <c r="G47" s="16">
        <v>41</v>
      </c>
      <c r="H47" s="57">
        <f>SUM(H48:H54)</f>
        <v>1731795</v>
      </c>
      <c r="I47" s="57">
        <f>SUM(I48:I54)</f>
        <v>1998680</v>
      </c>
    </row>
    <row r="48" spans="1:9" ht="23.4" customHeight="1" x14ac:dyDescent="0.25">
      <c r="A48" s="178" t="s">
        <v>200</v>
      </c>
      <c r="B48" s="178"/>
      <c r="C48" s="178"/>
      <c r="D48" s="178"/>
      <c r="E48" s="178"/>
      <c r="F48" s="178"/>
      <c r="G48" s="15">
        <v>42</v>
      </c>
      <c r="H48" s="56">
        <v>0</v>
      </c>
      <c r="I48" s="56">
        <v>0</v>
      </c>
    </row>
    <row r="49" spans="1:9" ht="22.2" customHeight="1" x14ac:dyDescent="0.25">
      <c r="A49" s="235" t="s">
        <v>201</v>
      </c>
      <c r="B49" s="235"/>
      <c r="C49" s="235"/>
      <c r="D49" s="235"/>
      <c r="E49" s="235"/>
      <c r="F49" s="235"/>
      <c r="G49" s="15">
        <v>43</v>
      </c>
      <c r="H49" s="56">
        <v>0</v>
      </c>
      <c r="I49" s="56">
        <v>0</v>
      </c>
    </row>
    <row r="50" spans="1:9" x14ac:dyDescent="0.25">
      <c r="A50" s="235" t="s">
        <v>202</v>
      </c>
      <c r="B50" s="235"/>
      <c r="C50" s="235"/>
      <c r="D50" s="235"/>
      <c r="E50" s="235"/>
      <c r="F50" s="235"/>
      <c r="G50" s="15">
        <v>44</v>
      </c>
      <c r="H50" s="56">
        <v>1731795</v>
      </c>
      <c r="I50" s="56">
        <v>1990016</v>
      </c>
    </row>
    <row r="51" spans="1:9" x14ac:dyDescent="0.25">
      <c r="A51" s="235" t="s">
        <v>203</v>
      </c>
      <c r="B51" s="235"/>
      <c r="C51" s="235"/>
      <c r="D51" s="235"/>
      <c r="E51" s="235"/>
      <c r="F51" s="235"/>
      <c r="G51" s="15">
        <v>45</v>
      </c>
      <c r="H51" s="56">
        <v>0</v>
      </c>
      <c r="I51" s="56">
        <v>0</v>
      </c>
    </row>
    <row r="52" spans="1:9" x14ac:dyDescent="0.25">
      <c r="A52" s="235" t="s">
        <v>204</v>
      </c>
      <c r="B52" s="235"/>
      <c r="C52" s="235"/>
      <c r="D52" s="235"/>
      <c r="E52" s="235"/>
      <c r="F52" s="235"/>
      <c r="G52" s="15">
        <v>46</v>
      </c>
      <c r="H52" s="56">
        <v>0</v>
      </c>
      <c r="I52" s="56">
        <v>0</v>
      </c>
    </row>
    <row r="53" spans="1:9" x14ac:dyDescent="0.25">
      <c r="A53" s="235" t="s">
        <v>205</v>
      </c>
      <c r="B53" s="235"/>
      <c r="C53" s="235"/>
      <c r="D53" s="235"/>
      <c r="E53" s="235"/>
      <c r="F53" s="235"/>
      <c r="G53" s="15">
        <v>47</v>
      </c>
      <c r="H53" s="56">
        <v>0</v>
      </c>
      <c r="I53" s="56">
        <v>0</v>
      </c>
    </row>
    <row r="54" spans="1:9" x14ac:dyDescent="0.25">
      <c r="A54" s="235" t="s">
        <v>206</v>
      </c>
      <c r="B54" s="235"/>
      <c r="C54" s="235"/>
      <c r="D54" s="235"/>
      <c r="E54" s="235"/>
      <c r="F54" s="235"/>
      <c r="G54" s="15">
        <v>48</v>
      </c>
      <c r="H54" s="56">
        <v>0</v>
      </c>
      <c r="I54" s="56">
        <v>8664</v>
      </c>
    </row>
    <row r="55" spans="1:9" ht="30.6" customHeight="1" x14ac:dyDescent="0.25">
      <c r="A55" s="179" t="s">
        <v>207</v>
      </c>
      <c r="B55" s="179"/>
      <c r="C55" s="179"/>
      <c r="D55" s="179"/>
      <c r="E55" s="179"/>
      <c r="F55" s="179"/>
      <c r="G55" s="15">
        <v>49</v>
      </c>
      <c r="H55" s="56">
        <v>430824</v>
      </c>
      <c r="I55" s="56">
        <v>511460</v>
      </c>
    </row>
    <row r="56" spans="1:9" x14ac:dyDescent="0.25">
      <c r="A56" s="179" t="s">
        <v>208</v>
      </c>
      <c r="B56" s="179"/>
      <c r="C56" s="179"/>
      <c r="D56" s="179"/>
      <c r="E56" s="179"/>
      <c r="F56" s="179"/>
      <c r="G56" s="15">
        <v>50</v>
      </c>
      <c r="H56" s="56">
        <v>0</v>
      </c>
      <c r="I56" s="56">
        <v>0</v>
      </c>
    </row>
    <row r="57" spans="1:9" ht="28.95" customHeight="1" x14ac:dyDescent="0.25">
      <c r="A57" s="179" t="s">
        <v>209</v>
      </c>
      <c r="B57" s="179"/>
      <c r="C57" s="179"/>
      <c r="D57" s="179"/>
      <c r="E57" s="179"/>
      <c r="F57" s="179"/>
      <c r="G57" s="15">
        <v>51</v>
      </c>
      <c r="H57" s="56">
        <v>0</v>
      </c>
      <c r="I57" s="56">
        <v>0</v>
      </c>
    </row>
    <row r="58" spans="1:9" x14ac:dyDescent="0.25">
      <c r="A58" s="179" t="s">
        <v>210</v>
      </c>
      <c r="B58" s="179"/>
      <c r="C58" s="179"/>
      <c r="D58" s="179"/>
      <c r="E58" s="179"/>
      <c r="F58" s="179"/>
      <c r="G58" s="15">
        <v>52</v>
      </c>
      <c r="H58" s="56">
        <v>0</v>
      </c>
      <c r="I58" s="56">
        <v>0</v>
      </c>
    </row>
    <row r="59" spans="1:9" x14ac:dyDescent="0.25">
      <c r="A59" s="180" t="s">
        <v>468</v>
      </c>
      <c r="B59" s="181"/>
      <c r="C59" s="181"/>
      <c r="D59" s="181"/>
      <c r="E59" s="181"/>
      <c r="F59" s="181"/>
      <c r="G59" s="16">
        <v>53</v>
      </c>
      <c r="H59" s="57">
        <f>H7+H36+H55+H56</f>
        <v>754259984</v>
      </c>
      <c r="I59" s="57">
        <f>I7+I36+I55+I56</f>
        <v>836082992</v>
      </c>
    </row>
    <row r="60" spans="1:9" x14ac:dyDescent="0.25">
      <c r="A60" s="180" t="s">
        <v>469</v>
      </c>
      <c r="B60" s="181"/>
      <c r="C60" s="181"/>
      <c r="D60" s="181"/>
      <c r="E60" s="181"/>
      <c r="F60" s="181"/>
      <c r="G60" s="16">
        <v>54</v>
      </c>
      <c r="H60" s="57">
        <f>H13+H47+H57+H58</f>
        <v>729886161</v>
      </c>
      <c r="I60" s="57">
        <f>I13+I47+I57+I58</f>
        <v>811253660</v>
      </c>
    </row>
    <row r="61" spans="1:9" x14ac:dyDescent="0.25">
      <c r="A61" s="180" t="s">
        <v>470</v>
      </c>
      <c r="B61" s="181"/>
      <c r="C61" s="181"/>
      <c r="D61" s="181"/>
      <c r="E61" s="181"/>
      <c r="F61" s="181"/>
      <c r="G61" s="16">
        <v>55</v>
      </c>
      <c r="H61" s="57">
        <f>H59-H60</f>
        <v>24373823</v>
      </c>
      <c r="I61" s="57">
        <f>I59-I60</f>
        <v>24829332</v>
      </c>
    </row>
    <row r="62" spans="1:9" x14ac:dyDescent="0.25">
      <c r="A62" s="243" t="s">
        <v>471</v>
      </c>
      <c r="B62" s="243"/>
      <c r="C62" s="243"/>
      <c r="D62" s="243"/>
      <c r="E62" s="243"/>
      <c r="F62" s="243"/>
      <c r="G62" s="16">
        <v>56</v>
      </c>
      <c r="H62" s="57">
        <f>+IF((H59-H60)&gt;0,(H59-H60),0)</f>
        <v>24373823</v>
      </c>
      <c r="I62" s="57">
        <f>+IF((I59-I60)&gt;0,(I59-I60),0)</f>
        <v>24829332</v>
      </c>
    </row>
    <row r="63" spans="1:9" x14ac:dyDescent="0.25">
      <c r="A63" s="243" t="s">
        <v>472</v>
      </c>
      <c r="B63" s="243"/>
      <c r="C63" s="243"/>
      <c r="D63" s="243"/>
      <c r="E63" s="243"/>
      <c r="F63" s="243"/>
      <c r="G63" s="16">
        <v>57</v>
      </c>
      <c r="H63" s="57">
        <f>+IF((H59-H60)&lt;0,(H59-H60),0)</f>
        <v>0</v>
      </c>
      <c r="I63" s="57">
        <f>+IF((I59-I60)&lt;0,(I59-I60),0)</f>
        <v>0</v>
      </c>
    </row>
    <row r="64" spans="1:9" x14ac:dyDescent="0.25">
      <c r="A64" s="179" t="s">
        <v>211</v>
      </c>
      <c r="B64" s="179"/>
      <c r="C64" s="179"/>
      <c r="D64" s="179"/>
      <c r="E64" s="179"/>
      <c r="F64" s="179"/>
      <c r="G64" s="15">
        <v>58</v>
      </c>
      <c r="H64" s="56">
        <v>4293692</v>
      </c>
      <c r="I64" s="56">
        <v>4518621</v>
      </c>
    </row>
    <row r="65" spans="1:9" x14ac:dyDescent="0.25">
      <c r="A65" s="180" t="s">
        <v>473</v>
      </c>
      <c r="B65" s="181"/>
      <c r="C65" s="181"/>
      <c r="D65" s="181"/>
      <c r="E65" s="181"/>
      <c r="F65" s="181"/>
      <c r="G65" s="16">
        <v>59</v>
      </c>
      <c r="H65" s="57">
        <f>H61-H64</f>
        <v>20080131</v>
      </c>
      <c r="I65" s="57">
        <f>I61-I64</f>
        <v>20310711</v>
      </c>
    </row>
    <row r="66" spans="1:9" x14ac:dyDescent="0.25">
      <c r="A66" s="243" t="s">
        <v>474</v>
      </c>
      <c r="B66" s="243"/>
      <c r="C66" s="243"/>
      <c r="D66" s="243"/>
      <c r="E66" s="243"/>
      <c r="F66" s="243"/>
      <c r="G66" s="16">
        <v>60</v>
      </c>
      <c r="H66" s="57">
        <f>+IF((H61-H64)&gt;0,(H61-H64),0)</f>
        <v>20080131</v>
      </c>
      <c r="I66" s="57">
        <f>+IF((I61-I64)&gt;0,(I61-I64),0)</f>
        <v>20310711</v>
      </c>
    </row>
    <row r="67" spans="1:9" x14ac:dyDescent="0.25">
      <c r="A67" s="244" t="s">
        <v>475</v>
      </c>
      <c r="B67" s="244"/>
      <c r="C67" s="244"/>
      <c r="D67" s="244"/>
      <c r="E67" s="244"/>
      <c r="F67" s="244"/>
      <c r="G67" s="17">
        <v>61</v>
      </c>
      <c r="H67" s="62">
        <f>+IF((H61-H64)&lt;0,(H61-H64),0)</f>
        <v>0</v>
      </c>
      <c r="I67" s="62">
        <f>+IF((I61-I64)&lt;0,(I61-I64),0)</f>
        <v>0</v>
      </c>
    </row>
    <row r="68" spans="1:9" x14ac:dyDescent="0.25">
      <c r="A68" s="198" t="s">
        <v>212</v>
      </c>
      <c r="B68" s="198"/>
      <c r="C68" s="198"/>
      <c r="D68" s="198"/>
      <c r="E68" s="198"/>
      <c r="F68" s="198"/>
      <c r="G68" s="241"/>
      <c r="H68" s="241"/>
      <c r="I68" s="241"/>
    </row>
    <row r="69" spans="1:9" ht="25.95" customHeight="1" x14ac:dyDescent="0.25">
      <c r="A69" s="180" t="s">
        <v>476</v>
      </c>
      <c r="B69" s="181"/>
      <c r="C69" s="181"/>
      <c r="D69" s="181"/>
      <c r="E69" s="181"/>
      <c r="F69" s="181"/>
      <c r="G69" s="16">
        <v>62</v>
      </c>
      <c r="H69" s="57">
        <f>H70-H71</f>
        <v>0</v>
      </c>
      <c r="I69" s="57">
        <f>I70-I71</f>
        <v>0</v>
      </c>
    </row>
    <row r="70" spans="1:9" x14ac:dyDescent="0.25">
      <c r="A70" s="235" t="s">
        <v>213</v>
      </c>
      <c r="B70" s="235"/>
      <c r="C70" s="235"/>
      <c r="D70" s="235"/>
      <c r="E70" s="235"/>
      <c r="F70" s="235"/>
      <c r="G70" s="15">
        <v>63</v>
      </c>
      <c r="H70" s="56">
        <v>0</v>
      </c>
      <c r="I70" s="56">
        <v>0</v>
      </c>
    </row>
    <row r="71" spans="1:9" x14ac:dyDescent="0.25">
      <c r="A71" s="235" t="s">
        <v>214</v>
      </c>
      <c r="B71" s="235"/>
      <c r="C71" s="235"/>
      <c r="D71" s="235"/>
      <c r="E71" s="235"/>
      <c r="F71" s="235"/>
      <c r="G71" s="15">
        <v>64</v>
      </c>
      <c r="H71" s="56">
        <v>0</v>
      </c>
      <c r="I71" s="56">
        <v>0</v>
      </c>
    </row>
    <row r="72" spans="1:9" x14ac:dyDescent="0.25">
      <c r="A72" s="179" t="s">
        <v>215</v>
      </c>
      <c r="B72" s="179"/>
      <c r="C72" s="179"/>
      <c r="D72" s="179"/>
      <c r="E72" s="179"/>
      <c r="F72" s="179"/>
      <c r="G72" s="15">
        <v>65</v>
      </c>
      <c r="H72" s="56">
        <v>0</v>
      </c>
      <c r="I72" s="56">
        <v>0</v>
      </c>
    </row>
    <row r="73" spans="1:9" x14ac:dyDescent="0.25">
      <c r="A73" s="243" t="s">
        <v>477</v>
      </c>
      <c r="B73" s="243"/>
      <c r="C73" s="243"/>
      <c r="D73" s="243"/>
      <c r="E73" s="243"/>
      <c r="F73" s="243"/>
      <c r="G73" s="16">
        <v>66</v>
      </c>
      <c r="H73" s="105">
        <v>0</v>
      </c>
      <c r="I73" s="105">
        <v>0</v>
      </c>
    </row>
    <row r="74" spans="1:9" x14ac:dyDescent="0.25">
      <c r="A74" s="244" t="s">
        <v>478</v>
      </c>
      <c r="B74" s="244"/>
      <c r="C74" s="244"/>
      <c r="D74" s="244"/>
      <c r="E74" s="244"/>
      <c r="F74" s="244"/>
      <c r="G74" s="17">
        <v>67</v>
      </c>
      <c r="H74" s="106">
        <v>0</v>
      </c>
      <c r="I74" s="106">
        <v>0</v>
      </c>
    </row>
    <row r="75" spans="1:9" x14ac:dyDescent="0.25">
      <c r="A75" s="198" t="s">
        <v>216</v>
      </c>
      <c r="B75" s="198"/>
      <c r="C75" s="198"/>
      <c r="D75" s="198"/>
      <c r="E75" s="198"/>
      <c r="F75" s="198"/>
      <c r="G75" s="241"/>
      <c r="H75" s="241"/>
      <c r="I75" s="241"/>
    </row>
    <row r="76" spans="1:9" x14ac:dyDescent="0.25">
      <c r="A76" s="180" t="s">
        <v>479</v>
      </c>
      <c r="B76" s="181"/>
      <c r="C76" s="181"/>
      <c r="D76" s="181"/>
      <c r="E76" s="181"/>
      <c r="F76" s="181"/>
      <c r="G76" s="16">
        <v>68</v>
      </c>
      <c r="H76" s="105">
        <v>0</v>
      </c>
      <c r="I76" s="105">
        <v>0</v>
      </c>
    </row>
    <row r="77" spans="1:9" x14ac:dyDescent="0.25">
      <c r="A77" s="242" t="s">
        <v>480</v>
      </c>
      <c r="B77" s="242"/>
      <c r="C77" s="242"/>
      <c r="D77" s="242"/>
      <c r="E77" s="242"/>
      <c r="F77" s="242"/>
      <c r="G77" s="21">
        <v>69</v>
      </c>
      <c r="H77" s="63">
        <v>0</v>
      </c>
      <c r="I77" s="63">
        <v>0</v>
      </c>
    </row>
    <row r="78" spans="1:9" x14ac:dyDescent="0.25">
      <c r="A78" s="242" t="s">
        <v>481</v>
      </c>
      <c r="B78" s="242"/>
      <c r="C78" s="242"/>
      <c r="D78" s="242"/>
      <c r="E78" s="242"/>
      <c r="F78" s="242"/>
      <c r="G78" s="21">
        <v>70</v>
      </c>
      <c r="H78" s="63">
        <v>0</v>
      </c>
      <c r="I78" s="63">
        <v>0</v>
      </c>
    </row>
    <row r="79" spans="1:9" x14ac:dyDescent="0.25">
      <c r="A79" s="180" t="s">
        <v>482</v>
      </c>
      <c r="B79" s="181"/>
      <c r="C79" s="181"/>
      <c r="D79" s="181"/>
      <c r="E79" s="181"/>
      <c r="F79" s="181"/>
      <c r="G79" s="16">
        <v>71</v>
      </c>
      <c r="H79" s="105">
        <v>0</v>
      </c>
      <c r="I79" s="105">
        <v>0</v>
      </c>
    </row>
    <row r="80" spans="1:9" x14ac:dyDescent="0.25">
      <c r="A80" s="180" t="s">
        <v>483</v>
      </c>
      <c r="B80" s="181"/>
      <c r="C80" s="181"/>
      <c r="D80" s="181"/>
      <c r="E80" s="181"/>
      <c r="F80" s="181"/>
      <c r="G80" s="16">
        <v>72</v>
      </c>
      <c r="H80" s="105">
        <v>0</v>
      </c>
      <c r="I80" s="105">
        <v>0</v>
      </c>
    </row>
    <row r="81" spans="1:9" x14ac:dyDescent="0.25">
      <c r="A81" s="243" t="s">
        <v>484</v>
      </c>
      <c r="B81" s="243"/>
      <c r="C81" s="243"/>
      <c r="D81" s="243"/>
      <c r="E81" s="243"/>
      <c r="F81" s="243"/>
      <c r="G81" s="16">
        <v>73</v>
      </c>
      <c r="H81" s="105">
        <v>0</v>
      </c>
      <c r="I81" s="105">
        <v>0</v>
      </c>
    </row>
    <row r="82" spans="1:9" x14ac:dyDescent="0.25">
      <c r="A82" s="244" t="s">
        <v>485</v>
      </c>
      <c r="B82" s="244"/>
      <c r="C82" s="244"/>
      <c r="D82" s="244"/>
      <c r="E82" s="244"/>
      <c r="F82" s="244"/>
      <c r="G82" s="16">
        <v>74</v>
      </c>
      <c r="H82" s="106">
        <v>0</v>
      </c>
      <c r="I82" s="106">
        <v>0</v>
      </c>
    </row>
    <row r="83" spans="1:9" x14ac:dyDescent="0.25">
      <c r="A83" s="198" t="s">
        <v>217</v>
      </c>
      <c r="B83" s="198"/>
      <c r="C83" s="198"/>
      <c r="D83" s="198"/>
      <c r="E83" s="198"/>
      <c r="F83" s="198"/>
      <c r="G83" s="241"/>
      <c r="H83" s="241"/>
      <c r="I83" s="241"/>
    </row>
    <row r="84" spans="1:9" x14ac:dyDescent="0.25">
      <c r="A84" s="225" t="s">
        <v>486</v>
      </c>
      <c r="B84" s="226"/>
      <c r="C84" s="226"/>
      <c r="D84" s="226"/>
      <c r="E84" s="226"/>
      <c r="F84" s="226"/>
      <c r="G84" s="16">
        <v>75</v>
      </c>
      <c r="H84" s="51">
        <f>H85+H86</f>
        <v>0</v>
      </c>
      <c r="I84" s="51">
        <f>I85+I86</f>
        <v>0</v>
      </c>
    </row>
    <row r="85" spans="1:9" x14ac:dyDescent="0.25">
      <c r="A85" s="228" t="s">
        <v>218</v>
      </c>
      <c r="B85" s="228"/>
      <c r="C85" s="228"/>
      <c r="D85" s="228"/>
      <c r="E85" s="228"/>
      <c r="F85" s="228"/>
      <c r="G85" s="15">
        <v>76</v>
      </c>
      <c r="H85" s="50">
        <v>0</v>
      </c>
      <c r="I85" s="50">
        <v>0</v>
      </c>
    </row>
    <row r="86" spans="1:9" x14ac:dyDescent="0.25">
      <c r="A86" s="230" t="s">
        <v>219</v>
      </c>
      <c r="B86" s="230"/>
      <c r="C86" s="230"/>
      <c r="D86" s="230"/>
      <c r="E86" s="230"/>
      <c r="F86" s="230"/>
      <c r="G86" s="18">
        <v>77</v>
      </c>
      <c r="H86" s="64">
        <v>0</v>
      </c>
      <c r="I86" s="64">
        <v>0</v>
      </c>
    </row>
    <row r="87" spans="1:9" x14ac:dyDescent="0.25">
      <c r="A87" s="231" t="s">
        <v>220</v>
      </c>
      <c r="B87" s="231"/>
      <c r="C87" s="231"/>
      <c r="D87" s="231"/>
      <c r="E87" s="231"/>
      <c r="F87" s="231"/>
      <c r="G87" s="232"/>
      <c r="H87" s="232"/>
      <c r="I87" s="232"/>
    </row>
    <row r="88" spans="1:9" x14ac:dyDescent="0.25">
      <c r="A88" s="233" t="s">
        <v>221</v>
      </c>
      <c r="B88" s="233"/>
      <c r="C88" s="233"/>
      <c r="D88" s="233"/>
      <c r="E88" s="233"/>
      <c r="F88" s="233"/>
      <c r="G88" s="15">
        <v>78</v>
      </c>
      <c r="H88" s="50">
        <v>20080131</v>
      </c>
      <c r="I88" s="50">
        <v>20310711</v>
      </c>
    </row>
    <row r="89" spans="1:9" ht="24.6" customHeight="1" x14ac:dyDescent="0.25">
      <c r="A89" s="234" t="s">
        <v>487</v>
      </c>
      <c r="B89" s="234"/>
      <c r="C89" s="234"/>
      <c r="D89" s="234"/>
      <c r="E89" s="234"/>
      <c r="F89" s="234"/>
      <c r="G89" s="16">
        <v>79</v>
      </c>
      <c r="H89" s="51">
        <f>H90+H97</f>
        <v>0</v>
      </c>
      <c r="I89" s="51">
        <f>I90+I97</f>
        <v>0</v>
      </c>
    </row>
    <row r="90" spans="1:9" ht="27" customHeight="1" x14ac:dyDescent="0.25">
      <c r="A90" s="234" t="s">
        <v>488</v>
      </c>
      <c r="B90" s="234"/>
      <c r="C90" s="234"/>
      <c r="D90" s="234"/>
      <c r="E90" s="234"/>
      <c r="F90" s="234"/>
      <c r="G90" s="16">
        <v>80</v>
      </c>
      <c r="H90" s="51">
        <f>H91+H92+H93+H94+H95</f>
        <v>0</v>
      </c>
      <c r="I90" s="51">
        <f>I91+I92+I93+I94+I95</f>
        <v>0</v>
      </c>
    </row>
    <row r="91" spans="1:9" ht="21.6" customHeight="1" x14ac:dyDescent="0.25">
      <c r="A91" s="235" t="s">
        <v>393</v>
      </c>
      <c r="B91" s="235"/>
      <c r="C91" s="235"/>
      <c r="D91" s="235"/>
      <c r="E91" s="235"/>
      <c r="F91" s="235"/>
      <c r="G91" s="15">
        <v>81</v>
      </c>
      <c r="H91" s="50">
        <v>0</v>
      </c>
      <c r="I91" s="50">
        <v>0</v>
      </c>
    </row>
    <row r="92" spans="1:9" ht="21.6" customHeight="1" x14ac:dyDescent="0.25">
      <c r="A92" s="235" t="s">
        <v>394</v>
      </c>
      <c r="B92" s="235"/>
      <c r="C92" s="235"/>
      <c r="D92" s="235"/>
      <c r="E92" s="235"/>
      <c r="F92" s="235"/>
      <c r="G92" s="15">
        <v>82</v>
      </c>
      <c r="H92" s="50">
        <v>0</v>
      </c>
      <c r="I92" s="50">
        <v>0</v>
      </c>
    </row>
    <row r="93" spans="1:9" ht="26.25" customHeight="1" x14ac:dyDescent="0.25">
      <c r="A93" s="235" t="s">
        <v>395</v>
      </c>
      <c r="B93" s="235"/>
      <c r="C93" s="235"/>
      <c r="D93" s="235"/>
      <c r="E93" s="235"/>
      <c r="F93" s="235"/>
      <c r="G93" s="15">
        <v>83</v>
      </c>
      <c r="H93" s="50">
        <v>0</v>
      </c>
      <c r="I93" s="50">
        <v>0</v>
      </c>
    </row>
    <row r="94" spans="1:9" ht="24.6" customHeight="1" x14ac:dyDescent="0.25">
      <c r="A94" s="235" t="s">
        <v>396</v>
      </c>
      <c r="B94" s="235"/>
      <c r="C94" s="235"/>
      <c r="D94" s="235"/>
      <c r="E94" s="235"/>
      <c r="F94" s="235"/>
      <c r="G94" s="15">
        <v>84</v>
      </c>
      <c r="H94" s="50">
        <v>0</v>
      </c>
      <c r="I94" s="50">
        <v>0</v>
      </c>
    </row>
    <row r="95" spans="1:9" ht="14.25" customHeight="1" x14ac:dyDescent="0.25">
      <c r="A95" s="235" t="s">
        <v>397</v>
      </c>
      <c r="B95" s="235"/>
      <c r="C95" s="235"/>
      <c r="D95" s="235"/>
      <c r="E95" s="235"/>
      <c r="F95" s="235"/>
      <c r="G95" s="15">
        <v>85</v>
      </c>
      <c r="H95" s="50">
        <v>0</v>
      </c>
      <c r="I95" s="50">
        <v>0</v>
      </c>
    </row>
    <row r="96" spans="1:9" x14ac:dyDescent="0.25">
      <c r="A96" s="235" t="s">
        <v>398</v>
      </c>
      <c r="B96" s="235"/>
      <c r="C96" s="235"/>
      <c r="D96" s="235"/>
      <c r="E96" s="235"/>
      <c r="F96" s="235"/>
      <c r="G96" s="15">
        <v>86</v>
      </c>
      <c r="H96" s="50">
        <v>0</v>
      </c>
      <c r="I96" s="50">
        <v>0</v>
      </c>
    </row>
    <row r="97" spans="1:9" ht="27.6" customHeight="1" x14ac:dyDescent="0.25">
      <c r="A97" s="234" t="s">
        <v>489</v>
      </c>
      <c r="B97" s="234"/>
      <c r="C97" s="234"/>
      <c r="D97" s="234"/>
      <c r="E97" s="234"/>
      <c r="F97" s="234"/>
      <c r="G97" s="16">
        <v>87</v>
      </c>
      <c r="H97" s="51">
        <f>H98+H99+H100+H101+H102+H103+H104+H105</f>
        <v>0</v>
      </c>
      <c r="I97" s="51">
        <f>I98+I99+I100+I101+I102+I103+I104+I105</f>
        <v>0</v>
      </c>
    </row>
    <row r="98" spans="1:9" ht="17.25" customHeight="1" x14ac:dyDescent="0.25">
      <c r="A98" s="235" t="s">
        <v>392</v>
      </c>
      <c r="B98" s="235"/>
      <c r="C98" s="235"/>
      <c r="D98" s="235"/>
      <c r="E98" s="235"/>
      <c r="F98" s="235"/>
      <c r="G98" s="15">
        <v>88</v>
      </c>
      <c r="H98" s="50">
        <v>0</v>
      </c>
      <c r="I98" s="50">
        <v>0</v>
      </c>
    </row>
    <row r="99" spans="1:9" ht="27.6" customHeight="1" x14ac:dyDescent="0.25">
      <c r="A99" s="235" t="s">
        <v>399</v>
      </c>
      <c r="B99" s="235"/>
      <c r="C99" s="235"/>
      <c r="D99" s="235"/>
      <c r="E99" s="235"/>
      <c r="F99" s="235"/>
      <c r="G99" s="15">
        <v>89</v>
      </c>
      <c r="H99" s="50">
        <v>0</v>
      </c>
      <c r="I99" s="50">
        <v>0</v>
      </c>
    </row>
    <row r="100" spans="1:9" ht="14.25" customHeight="1" x14ac:dyDescent="0.25">
      <c r="A100" s="235" t="s">
        <v>400</v>
      </c>
      <c r="B100" s="235"/>
      <c r="C100" s="235"/>
      <c r="D100" s="235"/>
      <c r="E100" s="235"/>
      <c r="F100" s="235"/>
      <c r="G100" s="15">
        <v>90</v>
      </c>
      <c r="H100" s="50">
        <v>0</v>
      </c>
      <c r="I100" s="50">
        <v>0</v>
      </c>
    </row>
    <row r="101" spans="1:9" ht="27.6" customHeight="1" x14ac:dyDescent="0.25">
      <c r="A101" s="235" t="s">
        <v>401</v>
      </c>
      <c r="B101" s="235"/>
      <c r="C101" s="235"/>
      <c r="D101" s="235"/>
      <c r="E101" s="235"/>
      <c r="F101" s="235"/>
      <c r="G101" s="15">
        <v>91</v>
      </c>
      <c r="H101" s="50">
        <v>0</v>
      </c>
      <c r="I101" s="50">
        <v>0</v>
      </c>
    </row>
    <row r="102" spans="1:9" ht="27.6" customHeight="1" x14ac:dyDescent="0.25">
      <c r="A102" s="235" t="s">
        <v>402</v>
      </c>
      <c r="B102" s="235"/>
      <c r="C102" s="235"/>
      <c r="D102" s="235"/>
      <c r="E102" s="235"/>
      <c r="F102" s="235"/>
      <c r="G102" s="15">
        <v>92</v>
      </c>
      <c r="H102" s="50">
        <v>0</v>
      </c>
      <c r="I102" s="50">
        <v>0</v>
      </c>
    </row>
    <row r="103" spans="1:9" ht="18" customHeight="1" x14ac:dyDescent="0.25">
      <c r="A103" s="235" t="s">
        <v>403</v>
      </c>
      <c r="B103" s="235"/>
      <c r="C103" s="235"/>
      <c r="D103" s="235"/>
      <c r="E103" s="235"/>
      <c r="F103" s="235"/>
      <c r="G103" s="15">
        <v>93</v>
      </c>
      <c r="H103" s="50">
        <v>0</v>
      </c>
      <c r="I103" s="50">
        <v>0</v>
      </c>
    </row>
    <row r="104" spans="1:9" ht="16.5" customHeight="1" x14ac:dyDescent="0.25">
      <c r="A104" s="235" t="s">
        <v>404</v>
      </c>
      <c r="B104" s="235"/>
      <c r="C104" s="235"/>
      <c r="D104" s="235"/>
      <c r="E104" s="235"/>
      <c r="F104" s="235"/>
      <c r="G104" s="15">
        <v>94</v>
      </c>
      <c r="H104" s="50">
        <v>0</v>
      </c>
      <c r="I104" s="50">
        <v>0</v>
      </c>
    </row>
    <row r="105" spans="1:9" ht="16.5" customHeight="1" x14ac:dyDescent="0.25">
      <c r="A105" s="235" t="s">
        <v>405</v>
      </c>
      <c r="B105" s="235"/>
      <c r="C105" s="235"/>
      <c r="D105" s="235"/>
      <c r="E105" s="235"/>
      <c r="F105" s="235"/>
      <c r="G105" s="15">
        <v>95</v>
      </c>
      <c r="H105" s="50">
        <v>0</v>
      </c>
      <c r="I105" s="50">
        <v>0</v>
      </c>
    </row>
    <row r="106" spans="1:9" ht="31.5" customHeight="1" x14ac:dyDescent="0.25">
      <c r="A106" s="235" t="s">
        <v>406</v>
      </c>
      <c r="B106" s="235"/>
      <c r="C106" s="235"/>
      <c r="D106" s="235"/>
      <c r="E106" s="235"/>
      <c r="F106" s="235"/>
      <c r="G106" s="15">
        <v>96</v>
      </c>
      <c r="H106" s="50">
        <v>0</v>
      </c>
      <c r="I106" s="50">
        <v>0</v>
      </c>
    </row>
    <row r="107" spans="1:9" ht="31.2" customHeight="1" x14ac:dyDescent="0.25">
      <c r="A107" s="236" t="s">
        <v>490</v>
      </c>
      <c r="B107" s="236"/>
      <c r="C107" s="236"/>
      <c r="D107" s="236"/>
      <c r="E107" s="236"/>
      <c r="F107" s="236"/>
      <c r="G107" s="17">
        <v>97</v>
      </c>
      <c r="H107" s="52">
        <f>H90+H97-H96-H106</f>
        <v>0</v>
      </c>
      <c r="I107" s="52">
        <f>I90+I97-I96-I106</f>
        <v>0</v>
      </c>
    </row>
    <row r="108" spans="1:9" ht="31.2" customHeight="1" x14ac:dyDescent="0.25">
      <c r="A108" s="236" t="s">
        <v>491</v>
      </c>
      <c r="B108" s="236"/>
      <c r="C108" s="236"/>
      <c r="D108" s="236"/>
      <c r="E108" s="236"/>
      <c r="F108" s="236"/>
      <c r="G108" s="17">
        <v>98</v>
      </c>
      <c r="H108" s="52">
        <f>H88+H107</f>
        <v>20080131</v>
      </c>
      <c r="I108" s="52">
        <f>I88+I107</f>
        <v>20310711</v>
      </c>
    </row>
    <row r="109" spans="1:9" ht="28.95" customHeight="1" x14ac:dyDescent="0.25">
      <c r="A109" s="198" t="s">
        <v>222</v>
      </c>
      <c r="B109" s="198"/>
      <c r="C109" s="198"/>
      <c r="D109" s="198"/>
      <c r="E109" s="198"/>
      <c r="F109" s="198"/>
      <c r="G109" s="241"/>
      <c r="H109" s="241"/>
      <c r="I109" s="241"/>
    </row>
    <row r="110" spans="1:9" ht="23.4" customHeight="1" x14ac:dyDescent="0.25">
      <c r="A110" s="225" t="s">
        <v>492</v>
      </c>
      <c r="B110" s="226"/>
      <c r="C110" s="226"/>
      <c r="D110" s="226"/>
      <c r="E110" s="226"/>
      <c r="F110" s="226"/>
      <c r="G110" s="16">
        <v>99</v>
      </c>
      <c r="H110" s="51">
        <f>H111+H112</f>
        <v>0</v>
      </c>
      <c r="I110" s="51">
        <f>I111+I112</f>
        <v>0</v>
      </c>
    </row>
    <row r="111" spans="1:9" x14ac:dyDescent="0.25">
      <c r="A111" s="227" t="s">
        <v>407</v>
      </c>
      <c r="B111" s="228"/>
      <c r="C111" s="228"/>
      <c r="D111" s="228"/>
      <c r="E111" s="228"/>
      <c r="F111" s="228"/>
      <c r="G111" s="15">
        <v>100</v>
      </c>
      <c r="H111" s="50">
        <v>0</v>
      </c>
      <c r="I111" s="50">
        <v>0</v>
      </c>
    </row>
    <row r="112" spans="1:9" x14ac:dyDescent="0.25">
      <c r="A112" s="229" t="s">
        <v>408</v>
      </c>
      <c r="B112" s="230"/>
      <c r="C112" s="230"/>
      <c r="D112" s="230"/>
      <c r="E112" s="230"/>
      <c r="F112" s="230"/>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80" zoomScaleNormal="80" zoomScaleSheetLayoutView="110" workbookViewId="0">
      <selection activeCell="H58" sqref="H58"/>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251" t="s">
        <v>223</v>
      </c>
      <c r="B1" s="279"/>
      <c r="C1" s="279"/>
      <c r="D1" s="279"/>
      <c r="E1" s="279"/>
      <c r="F1" s="279"/>
      <c r="G1" s="279"/>
      <c r="H1" s="279"/>
      <c r="I1" s="279"/>
    </row>
    <row r="2" spans="1:9" x14ac:dyDescent="0.25">
      <c r="A2" s="250" t="s">
        <v>516</v>
      </c>
      <c r="B2" s="206"/>
      <c r="C2" s="206"/>
      <c r="D2" s="206"/>
      <c r="E2" s="206"/>
      <c r="F2" s="206"/>
      <c r="G2" s="206"/>
      <c r="H2" s="206"/>
      <c r="I2" s="206"/>
    </row>
    <row r="3" spans="1:9" x14ac:dyDescent="0.25">
      <c r="A3" s="239" t="s">
        <v>493</v>
      </c>
      <c r="B3" s="281"/>
      <c r="C3" s="281"/>
      <c r="D3" s="281"/>
      <c r="E3" s="281"/>
      <c r="F3" s="281"/>
      <c r="G3" s="281"/>
      <c r="H3" s="281"/>
      <c r="I3" s="281"/>
    </row>
    <row r="4" spans="1:9" x14ac:dyDescent="0.25">
      <c r="A4" s="280" t="s">
        <v>513</v>
      </c>
      <c r="B4" s="212"/>
      <c r="C4" s="212"/>
      <c r="D4" s="212"/>
      <c r="E4" s="212"/>
      <c r="F4" s="212"/>
      <c r="G4" s="212"/>
      <c r="H4" s="212"/>
      <c r="I4" s="213"/>
    </row>
    <row r="5" spans="1:9" ht="21" thickBot="1" x14ac:dyDescent="0.3">
      <c r="A5" s="282" t="s">
        <v>224</v>
      </c>
      <c r="B5" s="283"/>
      <c r="C5" s="283"/>
      <c r="D5" s="283"/>
      <c r="E5" s="283"/>
      <c r="F5" s="284"/>
      <c r="G5" s="12" t="s">
        <v>225</v>
      </c>
      <c r="H5" s="44" t="s">
        <v>226</v>
      </c>
      <c r="I5" s="44" t="s">
        <v>227</v>
      </c>
    </row>
    <row r="6" spans="1:9" x14ac:dyDescent="0.25">
      <c r="A6" s="285">
        <v>1</v>
      </c>
      <c r="B6" s="286"/>
      <c r="C6" s="286"/>
      <c r="D6" s="286"/>
      <c r="E6" s="286"/>
      <c r="F6" s="287"/>
      <c r="G6" s="19">
        <v>2</v>
      </c>
      <c r="H6" s="19" t="s">
        <v>228</v>
      </c>
      <c r="I6" s="19" t="s">
        <v>229</v>
      </c>
    </row>
    <row r="7" spans="1:9" x14ac:dyDescent="0.25">
      <c r="A7" s="258" t="s">
        <v>230</v>
      </c>
      <c r="B7" s="259"/>
      <c r="C7" s="259"/>
      <c r="D7" s="259"/>
      <c r="E7" s="259"/>
      <c r="F7" s="259"/>
      <c r="G7" s="259"/>
      <c r="H7" s="259"/>
      <c r="I7" s="260"/>
    </row>
    <row r="8" spans="1:9" ht="12.75" customHeight="1" x14ac:dyDescent="0.25">
      <c r="A8" s="261" t="s">
        <v>231</v>
      </c>
      <c r="B8" s="262"/>
      <c r="C8" s="262"/>
      <c r="D8" s="262"/>
      <c r="E8" s="262"/>
      <c r="F8" s="263"/>
      <c r="G8" s="20">
        <v>1</v>
      </c>
      <c r="H8" s="45">
        <v>24373823</v>
      </c>
      <c r="I8" s="45">
        <v>24829332</v>
      </c>
    </row>
    <row r="9" spans="1:9" ht="12.75" customHeight="1" x14ac:dyDescent="0.25">
      <c r="A9" s="276" t="s">
        <v>232</v>
      </c>
      <c r="B9" s="277"/>
      <c r="C9" s="277"/>
      <c r="D9" s="277"/>
      <c r="E9" s="277"/>
      <c r="F9" s="278"/>
      <c r="G9" s="16">
        <v>2</v>
      </c>
      <c r="H9" s="46">
        <f>H10+H11+H12+H13+H14+H15+H16+H17</f>
        <v>3639768</v>
      </c>
      <c r="I9" s="46">
        <f>I10+I11+I12+I13+I14+I15+I16+I17</f>
        <v>4584941</v>
      </c>
    </row>
    <row r="10" spans="1:9" ht="12.75" customHeight="1" x14ac:dyDescent="0.25">
      <c r="A10" s="273" t="s">
        <v>233</v>
      </c>
      <c r="B10" s="274"/>
      <c r="C10" s="274"/>
      <c r="D10" s="274"/>
      <c r="E10" s="274"/>
      <c r="F10" s="275"/>
      <c r="G10" s="21">
        <v>3</v>
      </c>
      <c r="H10" s="47">
        <v>4333525</v>
      </c>
      <c r="I10" s="47">
        <v>4784678</v>
      </c>
    </row>
    <row r="11" spans="1:9" ht="31.2" customHeight="1" x14ac:dyDescent="0.25">
      <c r="A11" s="273" t="s">
        <v>234</v>
      </c>
      <c r="B11" s="274"/>
      <c r="C11" s="274"/>
      <c r="D11" s="274"/>
      <c r="E11" s="274"/>
      <c r="F11" s="275"/>
      <c r="G11" s="21">
        <v>4</v>
      </c>
      <c r="H11" s="47">
        <v>-1091517</v>
      </c>
      <c r="I11" s="47">
        <v>-451659</v>
      </c>
    </row>
    <row r="12" spans="1:9" ht="28.2" customHeight="1" x14ac:dyDescent="0.25">
      <c r="A12" s="273" t="s">
        <v>235</v>
      </c>
      <c r="B12" s="274"/>
      <c r="C12" s="274"/>
      <c r="D12" s="274"/>
      <c r="E12" s="274"/>
      <c r="F12" s="275"/>
      <c r="G12" s="21">
        <v>5</v>
      </c>
      <c r="H12" s="47">
        <v>95251</v>
      </c>
      <c r="I12" s="47">
        <v>155068</v>
      </c>
    </row>
    <row r="13" spans="1:9" ht="12.75" customHeight="1" x14ac:dyDescent="0.25">
      <c r="A13" s="273" t="s">
        <v>236</v>
      </c>
      <c r="B13" s="274"/>
      <c r="C13" s="274"/>
      <c r="D13" s="274"/>
      <c r="E13" s="274"/>
      <c r="F13" s="275"/>
      <c r="G13" s="21">
        <v>6</v>
      </c>
      <c r="H13" s="47">
        <v>-2276745</v>
      </c>
      <c r="I13" s="47">
        <v>-2999454</v>
      </c>
    </row>
    <row r="14" spans="1:9" ht="12.75" customHeight="1" x14ac:dyDescent="0.25">
      <c r="A14" s="273" t="s">
        <v>237</v>
      </c>
      <c r="B14" s="274"/>
      <c r="C14" s="274"/>
      <c r="D14" s="274"/>
      <c r="E14" s="274"/>
      <c r="F14" s="275"/>
      <c r="G14" s="21">
        <v>7</v>
      </c>
      <c r="H14" s="47">
        <v>1731795</v>
      </c>
      <c r="I14" s="47">
        <v>1998680</v>
      </c>
    </row>
    <row r="15" spans="1:9" ht="12.75" customHeight="1" x14ac:dyDescent="0.25">
      <c r="A15" s="273" t="s">
        <v>238</v>
      </c>
      <c r="B15" s="274"/>
      <c r="C15" s="274"/>
      <c r="D15" s="274"/>
      <c r="E15" s="274"/>
      <c r="F15" s="275"/>
      <c r="G15" s="21">
        <v>8</v>
      </c>
      <c r="H15" s="47">
        <v>-54703</v>
      </c>
      <c r="I15" s="47">
        <v>39740</v>
      </c>
    </row>
    <row r="16" spans="1:9" ht="12.75" customHeight="1" x14ac:dyDescent="0.25">
      <c r="A16" s="273" t="s">
        <v>239</v>
      </c>
      <c r="B16" s="274"/>
      <c r="C16" s="274"/>
      <c r="D16" s="274"/>
      <c r="E16" s="274"/>
      <c r="F16" s="275"/>
      <c r="G16" s="21">
        <v>9</v>
      </c>
      <c r="H16" s="47">
        <v>226</v>
      </c>
      <c r="I16" s="47">
        <v>0</v>
      </c>
    </row>
    <row r="17" spans="1:9" ht="27.6" customHeight="1" x14ac:dyDescent="0.25">
      <c r="A17" s="273" t="s">
        <v>240</v>
      </c>
      <c r="B17" s="274"/>
      <c r="C17" s="274"/>
      <c r="D17" s="274"/>
      <c r="E17" s="274"/>
      <c r="F17" s="275"/>
      <c r="G17" s="21">
        <v>10</v>
      </c>
      <c r="H17" s="47">
        <v>901936</v>
      </c>
      <c r="I17" s="47">
        <v>1057888</v>
      </c>
    </row>
    <row r="18" spans="1:9" ht="29.4" customHeight="1" x14ac:dyDescent="0.25">
      <c r="A18" s="252" t="s">
        <v>241</v>
      </c>
      <c r="B18" s="253"/>
      <c r="C18" s="253"/>
      <c r="D18" s="253"/>
      <c r="E18" s="253"/>
      <c r="F18" s="254"/>
      <c r="G18" s="16">
        <v>11</v>
      </c>
      <c r="H18" s="46">
        <f>H8+H9</f>
        <v>28013591</v>
      </c>
      <c r="I18" s="46">
        <f>I8+I9</f>
        <v>29414273</v>
      </c>
    </row>
    <row r="19" spans="1:9" ht="12.75" customHeight="1" x14ac:dyDescent="0.25">
      <c r="A19" s="276" t="s">
        <v>242</v>
      </c>
      <c r="B19" s="277"/>
      <c r="C19" s="277"/>
      <c r="D19" s="277"/>
      <c r="E19" s="277"/>
      <c r="F19" s="278"/>
      <c r="G19" s="16">
        <v>12</v>
      </c>
      <c r="H19" s="46">
        <f>H20+H21+H22+H23</f>
        <v>54403</v>
      </c>
      <c r="I19" s="46">
        <f>I20+I21+I22+I23</f>
        <v>-55311230</v>
      </c>
    </row>
    <row r="20" spans="1:9" ht="12.75" customHeight="1" x14ac:dyDescent="0.25">
      <c r="A20" s="273" t="s">
        <v>243</v>
      </c>
      <c r="B20" s="274"/>
      <c r="C20" s="274"/>
      <c r="D20" s="274"/>
      <c r="E20" s="274"/>
      <c r="F20" s="275"/>
      <c r="G20" s="21">
        <v>13</v>
      </c>
      <c r="H20" s="47">
        <v>48702715</v>
      </c>
      <c r="I20" s="47">
        <v>6058229</v>
      </c>
    </row>
    <row r="21" spans="1:9" ht="12.75" customHeight="1" x14ac:dyDescent="0.25">
      <c r="A21" s="273" t="s">
        <v>244</v>
      </c>
      <c r="B21" s="274"/>
      <c r="C21" s="274"/>
      <c r="D21" s="274"/>
      <c r="E21" s="274"/>
      <c r="F21" s="275"/>
      <c r="G21" s="21">
        <v>14</v>
      </c>
      <c r="H21" s="47">
        <v>-31308224</v>
      </c>
      <c r="I21" s="47">
        <v>-46303710</v>
      </c>
    </row>
    <row r="22" spans="1:9" ht="12.75" customHeight="1" x14ac:dyDescent="0.25">
      <c r="A22" s="273" t="s">
        <v>245</v>
      </c>
      <c r="B22" s="274"/>
      <c r="C22" s="274"/>
      <c r="D22" s="274"/>
      <c r="E22" s="274"/>
      <c r="F22" s="275"/>
      <c r="G22" s="21">
        <v>15</v>
      </c>
      <c r="H22" s="47">
        <v>-17340088</v>
      </c>
      <c r="I22" s="47">
        <v>-15065749</v>
      </c>
    </row>
    <row r="23" spans="1:9" ht="12.75" customHeight="1" x14ac:dyDescent="0.25">
      <c r="A23" s="273" t="s">
        <v>246</v>
      </c>
      <c r="B23" s="274"/>
      <c r="C23" s="274"/>
      <c r="D23" s="274"/>
      <c r="E23" s="274"/>
      <c r="F23" s="275"/>
      <c r="G23" s="21">
        <v>16</v>
      </c>
      <c r="H23" s="47">
        <v>0</v>
      </c>
      <c r="I23" s="47">
        <v>0</v>
      </c>
    </row>
    <row r="24" spans="1:9" ht="12.75" customHeight="1" x14ac:dyDescent="0.25">
      <c r="A24" s="252" t="s">
        <v>247</v>
      </c>
      <c r="B24" s="253"/>
      <c r="C24" s="253"/>
      <c r="D24" s="253"/>
      <c r="E24" s="253"/>
      <c r="F24" s="254"/>
      <c r="G24" s="16">
        <v>17</v>
      </c>
      <c r="H24" s="46">
        <f>H18+H19</f>
        <v>28067994</v>
      </c>
      <c r="I24" s="46">
        <f>I18+I19</f>
        <v>-25896957</v>
      </c>
    </row>
    <row r="25" spans="1:9" ht="12.75" customHeight="1" x14ac:dyDescent="0.25">
      <c r="A25" s="264" t="s">
        <v>248</v>
      </c>
      <c r="B25" s="265"/>
      <c r="C25" s="265"/>
      <c r="D25" s="265"/>
      <c r="E25" s="265"/>
      <c r="F25" s="266"/>
      <c r="G25" s="21">
        <v>18</v>
      </c>
      <c r="H25" s="47">
        <v>-232852</v>
      </c>
      <c r="I25" s="47">
        <v>-305130</v>
      </c>
    </row>
    <row r="26" spans="1:9" ht="12.75" customHeight="1" x14ac:dyDescent="0.25">
      <c r="A26" s="264" t="s">
        <v>249</v>
      </c>
      <c r="B26" s="265"/>
      <c r="C26" s="265"/>
      <c r="D26" s="265"/>
      <c r="E26" s="265"/>
      <c r="F26" s="266"/>
      <c r="G26" s="21">
        <v>19</v>
      </c>
      <c r="H26" s="47">
        <v>-5882199</v>
      </c>
      <c r="I26" s="47">
        <v>-4881723</v>
      </c>
    </row>
    <row r="27" spans="1:9" ht="28.95" customHeight="1" x14ac:dyDescent="0.25">
      <c r="A27" s="255" t="s">
        <v>250</v>
      </c>
      <c r="B27" s="256"/>
      <c r="C27" s="256"/>
      <c r="D27" s="256"/>
      <c r="E27" s="256"/>
      <c r="F27" s="257"/>
      <c r="G27" s="17">
        <v>20</v>
      </c>
      <c r="H27" s="48">
        <f>H24+H25+H26</f>
        <v>21952943</v>
      </c>
      <c r="I27" s="48">
        <f>I24+I25+I26</f>
        <v>-31083810</v>
      </c>
    </row>
    <row r="28" spans="1:9" x14ac:dyDescent="0.25">
      <c r="A28" s="258" t="s">
        <v>251</v>
      </c>
      <c r="B28" s="259"/>
      <c r="C28" s="259"/>
      <c r="D28" s="259"/>
      <c r="E28" s="259"/>
      <c r="F28" s="259"/>
      <c r="G28" s="259"/>
      <c r="H28" s="259"/>
      <c r="I28" s="260"/>
    </row>
    <row r="29" spans="1:9" ht="23.4" customHeight="1" x14ac:dyDescent="0.25">
      <c r="A29" s="261" t="s">
        <v>252</v>
      </c>
      <c r="B29" s="262"/>
      <c r="C29" s="262"/>
      <c r="D29" s="262"/>
      <c r="E29" s="262"/>
      <c r="F29" s="263"/>
      <c r="G29" s="20">
        <v>21</v>
      </c>
      <c r="H29" s="49">
        <v>2992848</v>
      </c>
      <c r="I29" s="49">
        <v>177791</v>
      </c>
    </row>
    <row r="30" spans="1:9" ht="12.75" customHeight="1" x14ac:dyDescent="0.25">
      <c r="A30" s="264" t="s">
        <v>253</v>
      </c>
      <c r="B30" s="265"/>
      <c r="C30" s="265"/>
      <c r="D30" s="265"/>
      <c r="E30" s="265"/>
      <c r="F30" s="266"/>
      <c r="G30" s="21">
        <v>22</v>
      </c>
      <c r="H30" s="50">
        <v>0</v>
      </c>
      <c r="I30" s="50"/>
    </row>
    <row r="31" spans="1:9" ht="12.75" customHeight="1" x14ac:dyDescent="0.25">
      <c r="A31" s="264" t="s">
        <v>254</v>
      </c>
      <c r="B31" s="265"/>
      <c r="C31" s="265"/>
      <c r="D31" s="265"/>
      <c r="E31" s="265"/>
      <c r="F31" s="266"/>
      <c r="G31" s="21">
        <v>23</v>
      </c>
      <c r="H31" s="50">
        <v>2274046</v>
      </c>
      <c r="I31" s="50">
        <v>3001810</v>
      </c>
    </row>
    <row r="32" spans="1:9" ht="12.75" customHeight="1" x14ac:dyDescent="0.25">
      <c r="A32" s="264" t="s">
        <v>255</v>
      </c>
      <c r="B32" s="265"/>
      <c r="C32" s="265"/>
      <c r="D32" s="265"/>
      <c r="E32" s="265"/>
      <c r="F32" s="266"/>
      <c r="G32" s="21">
        <v>24</v>
      </c>
      <c r="H32" s="50">
        <v>0</v>
      </c>
      <c r="I32" s="50">
        <v>0</v>
      </c>
    </row>
    <row r="33" spans="1:9" ht="12.75" customHeight="1" x14ac:dyDescent="0.25">
      <c r="A33" s="264" t="s">
        <v>256</v>
      </c>
      <c r="B33" s="265"/>
      <c r="C33" s="265"/>
      <c r="D33" s="265"/>
      <c r="E33" s="265"/>
      <c r="F33" s="266"/>
      <c r="G33" s="21">
        <v>25</v>
      </c>
      <c r="H33" s="50">
        <v>1264802</v>
      </c>
      <c r="I33" s="50">
        <v>33042377</v>
      </c>
    </row>
    <row r="34" spans="1:9" ht="12.75" customHeight="1" x14ac:dyDescent="0.25">
      <c r="A34" s="264" t="s">
        <v>257</v>
      </c>
      <c r="B34" s="265"/>
      <c r="C34" s="265"/>
      <c r="D34" s="265"/>
      <c r="E34" s="265"/>
      <c r="F34" s="266"/>
      <c r="G34" s="21">
        <v>26</v>
      </c>
      <c r="H34" s="50">
        <v>397942</v>
      </c>
      <c r="I34" s="50">
        <v>644522</v>
      </c>
    </row>
    <row r="35" spans="1:9" ht="27.6" customHeight="1" x14ac:dyDescent="0.25">
      <c r="A35" s="252" t="s">
        <v>258</v>
      </c>
      <c r="B35" s="253"/>
      <c r="C35" s="253"/>
      <c r="D35" s="253"/>
      <c r="E35" s="253"/>
      <c r="F35" s="254"/>
      <c r="G35" s="16">
        <v>27</v>
      </c>
      <c r="H35" s="51">
        <f>H29+H30+H31+H32+H33+H34</f>
        <v>6929638</v>
      </c>
      <c r="I35" s="51">
        <f>I29+I30+I31+I32+I33+I34</f>
        <v>36866500</v>
      </c>
    </row>
    <row r="36" spans="1:9" ht="26.4" customHeight="1" x14ac:dyDescent="0.25">
      <c r="A36" s="264" t="s">
        <v>259</v>
      </c>
      <c r="B36" s="265"/>
      <c r="C36" s="265"/>
      <c r="D36" s="265"/>
      <c r="E36" s="265"/>
      <c r="F36" s="266"/>
      <c r="G36" s="21">
        <v>28</v>
      </c>
      <c r="H36" s="50">
        <v>-2895429</v>
      </c>
      <c r="I36" s="50">
        <v>-7920500</v>
      </c>
    </row>
    <row r="37" spans="1:9" ht="12.75" customHeight="1" x14ac:dyDescent="0.25">
      <c r="A37" s="264" t="s">
        <v>260</v>
      </c>
      <c r="B37" s="265"/>
      <c r="C37" s="265"/>
      <c r="D37" s="265"/>
      <c r="E37" s="265"/>
      <c r="F37" s="266"/>
      <c r="G37" s="21">
        <v>29</v>
      </c>
      <c r="H37" s="50">
        <v>0</v>
      </c>
      <c r="I37" s="50">
        <v>0</v>
      </c>
    </row>
    <row r="38" spans="1:9" ht="12.75" customHeight="1" x14ac:dyDescent="0.25">
      <c r="A38" s="264" t="s">
        <v>261</v>
      </c>
      <c r="B38" s="265"/>
      <c r="C38" s="265"/>
      <c r="D38" s="265"/>
      <c r="E38" s="265"/>
      <c r="F38" s="266"/>
      <c r="G38" s="21">
        <v>30</v>
      </c>
      <c r="H38" s="50">
        <v>-32896468</v>
      </c>
      <c r="I38" s="50">
        <v>-900000</v>
      </c>
    </row>
    <row r="39" spans="1:9" ht="12.75" customHeight="1" x14ac:dyDescent="0.25">
      <c r="A39" s="264" t="s">
        <v>262</v>
      </c>
      <c r="B39" s="265"/>
      <c r="C39" s="265"/>
      <c r="D39" s="265"/>
      <c r="E39" s="265"/>
      <c r="F39" s="266"/>
      <c r="G39" s="21">
        <v>31</v>
      </c>
      <c r="H39" s="50">
        <v>-2096297</v>
      </c>
      <c r="I39" s="50">
        <v>0</v>
      </c>
    </row>
    <row r="40" spans="1:9" ht="12.75" customHeight="1" x14ac:dyDescent="0.25">
      <c r="A40" s="264" t="s">
        <v>263</v>
      </c>
      <c r="B40" s="265"/>
      <c r="C40" s="265"/>
      <c r="D40" s="265"/>
      <c r="E40" s="265"/>
      <c r="F40" s="266"/>
      <c r="G40" s="21">
        <v>32</v>
      </c>
      <c r="H40" s="50">
        <v>0</v>
      </c>
      <c r="I40" s="50">
        <v>0</v>
      </c>
    </row>
    <row r="41" spans="1:9" ht="22.95" customHeight="1" x14ac:dyDescent="0.25">
      <c r="A41" s="252" t="s">
        <v>264</v>
      </c>
      <c r="B41" s="253"/>
      <c r="C41" s="253"/>
      <c r="D41" s="253"/>
      <c r="E41" s="253"/>
      <c r="F41" s="254"/>
      <c r="G41" s="16">
        <v>33</v>
      </c>
      <c r="H41" s="51">
        <f>H36+H37+H38+H39+H40</f>
        <v>-37888194</v>
      </c>
      <c r="I41" s="51">
        <f>I36+I37+I38+I39+I40</f>
        <v>-8820500</v>
      </c>
    </row>
    <row r="42" spans="1:9" ht="30.6" customHeight="1" x14ac:dyDescent="0.25">
      <c r="A42" s="255" t="s">
        <v>265</v>
      </c>
      <c r="B42" s="256"/>
      <c r="C42" s="256"/>
      <c r="D42" s="256"/>
      <c r="E42" s="256"/>
      <c r="F42" s="257"/>
      <c r="G42" s="17">
        <v>34</v>
      </c>
      <c r="H42" s="52">
        <f>H35+H41</f>
        <v>-30958556</v>
      </c>
      <c r="I42" s="52">
        <f>I35+I41</f>
        <v>28046000</v>
      </c>
    </row>
    <row r="43" spans="1:9" x14ac:dyDescent="0.25">
      <c r="A43" s="258" t="s">
        <v>266</v>
      </c>
      <c r="B43" s="259"/>
      <c r="C43" s="259"/>
      <c r="D43" s="259"/>
      <c r="E43" s="259"/>
      <c r="F43" s="259"/>
      <c r="G43" s="259"/>
      <c r="H43" s="259"/>
      <c r="I43" s="260"/>
    </row>
    <row r="44" spans="1:9" ht="12.75" customHeight="1" x14ac:dyDescent="0.25">
      <c r="A44" s="261" t="s">
        <v>267</v>
      </c>
      <c r="B44" s="262"/>
      <c r="C44" s="262"/>
      <c r="D44" s="262"/>
      <c r="E44" s="262"/>
      <c r="F44" s="263"/>
      <c r="G44" s="20">
        <v>35</v>
      </c>
      <c r="H44" s="49">
        <v>0</v>
      </c>
      <c r="I44" s="49">
        <v>0</v>
      </c>
    </row>
    <row r="45" spans="1:9" ht="27.6" customHeight="1" x14ac:dyDescent="0.25">
      <c r="A45" s="264" t="s">
        <v>268</v>
      </c>
      <c r="B45" s="265"/>
      <c r="C45" s="265"/>
      <c r="D45" s="265"/>
      <c r="E45" s="265"/>
      <c r="F45" s="266"/>
      <c r="G45" s="21">
        <v>36</v>
      </c>
      <c r="H45" s="50">
        <v>0</v>
      </c>
      <c r="I45" s="50">
        <v>0</v>
      </c>
    </row>
    <row r="46" spans="1:9" ht="12.75" customHeight="1" x14ac:dyDescent="0.25">
      <c r="A46" s="264" t="s">
        <v>269</v>
      </c>
      <c r="B46" s="265"/>
      <c r="C46" s="265"/>
      <c r="D46" s="265"/>
      <c r="E46" s="265"/>
      <c r="F46" s="266"/>
      <c r="G46" s="21">
        <v>37</v>
      </c>
      <c r="H46" s="50">
        <v>98000159</v>
      </c>
      <c r="I46" s="50">
        <v>189000000</v>
      </c>
    </row>
    <row r="47" spans="1:9" ht="12.75" customHeight="1" x14ac:dyDescent="0.25">
      <c r="A47" s="264" t="s">
        <v>270</v>
      </c>
      <c r="B47" s="265"/>
      <c r="C47" s="265"/>
      <c r="D47" s="265"/>
      <c r="E47" s="265"/>
      <c r="F47" s="266"/>
      <c r="G47" s="21">
        <v>38</v>
      </c>
      <c r="H47" s="50">
        <v>0</v>
      </c>
      <c r="I47" s="50">
        <v>0</v>
      </c>
    </row>
    <row r="48" spans="1:9" ht="25.95" customHeight="1" x14ac:dyDescent="0.25">
      <c r="A48" s="252" t="s">
        <v>271</v>
      </c>
      <c r="B48" s="253"/>
      <c r="C48" s="253"/>
      <c r="D48" s="253"/>
      <c r="E48" s="253"/>
      <c r="F48" s="254"/>
      <c r="G48" s="16">
        <v>39</v>
      </c>
      <c r="H48" s="51">
        <f>H44+H45+H46+H47</f>
        <v>98000159</v>
      </c>
      <c r="I48" s="51">
        <f>I44+I45+I46+I47</f>
        <v>189000000</v>
      </c>
    </row>
    <row r="49" spans="1:9" ht="24.6" customHeight="1" x14ac:dyDescent="0.25">
      <c r="A49" s="264" t="s">
        <v>272</v>
      </c>
      <c r="B49" s="265"/>
      <c r="C49" s="265"/>
      <c r="D49" s="265"/>
      <c r="E49" s="265"/>
      <c r="F49" s="266"/>
      <c r="G49" s="21">
        <v>40</v>
      </c>
      <c r="H49" s="50">
        <v>-122885419</v>
      </c>
      <c r="I49" s="50">
        <v>-176281397</v>
      </c>
    </row>
    <row r="50" spans="1:9" ht="12.75" customHeight="1" x14ac:dyDescent="0.25">
      <c r="A50" s="264" t="s">
        <v>273</v>
      </c>
      <c r="B50" s="265"/>
      <c r="C50" s="265"/>
      <c r="D50" s="265"/>
      <c r="E50" s="265"/>
      <c r="F50" s="266"/>
      <c r="G50" s="21">
        <v>41</v>
      </c>
      <c r="H50" s="50">
        <v>-6225110</v>
      </c>
      <c r="I50" s="50">
        <v>-5790800</v>
      </c>
    </row>
    <row r="51" spans="1:9" ht="12.75" customHeight="1" x14ac:dyDescent="0.25">
      <c r="A51" s="264" t="s">
        <v>274</v>
      </c>
      <c r="B51" s="265"/>
      <c r="C51" s="265"/>
      <c r="D51" s="265"/>
      <c r="E51" s="265"/>
      <c r="F51" s="266"/>
      <c r="G51" s="21">
        <v>42</v>
      </c>
      <c r="H51" s="50">
        <v>-605180</v>
      </c>
      <c r="I51" s="50">
        <v>-501790</v>
      </c>
    </row>
    <row r="52" spans="1:9" ht="26.4" customHeight="1" x14ac:dyDescent="0.25">
      <c r="A52" s="264" t="s">
        <v>275</v>
      </c>
      <c r="B52" s="265"/>
      <c r="C52" s="265"/>
      <c r="D52" s="265"/>
      <c r="E52" s="265"/>
      <c r="F52" s="266"/>
      <c r="G52" s="21">
        <v>43</v>
      </c>
      <c r="H52" s="50">
        <v>0</v>
      </c>
      <c r="I52" s="50">
        <v>0</v>
      </c>
    </row>
    <row r="53" spans="1:9" ht="12.75" customHeight="1" x14ac:dyDescent="0.25">
      <c r="A53" s="264" t="s">
        <v>276</v>
      </c>
      <c r="B53" s="265"/>
      <c r="C53" s="265"/>
      <c r="D53" s="265"/>
      <c r="E53" s="265"/>
      <c r="F53" s="266"/>
      <c r="G53" s="21">
        <v>44</v>
      </c>
      <c r="H53" s="50">
        <v>-3073789</v>
      </c>
      <c r="I53" s="50">
        <v>-3351843</v>
      </c>
    </row>
    <row r="54" spans="1:9" ht="27.6" customHeight="1" x14ac:dyDescent="0.25">
      <c r="A54" s="252" t="s">
        <v>277</v>
      </c>
      <c r="B54" s="253"/>
      <c r="C54" s="253"/>
      <c r="D54" s="253"/>
      <c r="E54" s="253"/>
      <c r="F54" s="254"/>
      <c r="G54" s="16">
        <v>45</v>
      </c>
      <c r="H54" s="51">
        <f>H49+H50+H51+H52+H53</f>
        <v>-132789498</v>
      </c>
      <c r="I54" s="51">
        <f>I49+I50+I51+I52+I53</f>
        <v>-185925830</v>
      </c>
    </row>
    <row r="55" spans="1:9" ht="27.6" customHeight="1" x14ac:dyDescent="0.25">
      <c r="A55" s="267" t="s">
        <v>278</v>
      </c>
      <c r="B55" s="268"/>
      <c r="C55" s="268"/>
      <c r="D55" s="268"/>
      <c r="E55" s="268"/>
      <c r="F55" s="269"/>
      <c r="G55" s="16">
        <v>46</v>
      </c>
      <c r="H55" s="51">
        <f>H48+H54</f>
        <v>-34789339</v>
      </c>
      <c r="I55" s="51">
        <f>I48+I54</f>
        <v>3074170</v>
      </c>
    </row>
    <row r="56" spans="1:9" x14ac:dyDescent="0.25">
      <c r="A56" s="200" t="s">
        <v>279</v>
      </c>
      <c r="B56" s="201"/>
      <c r="C56" s="201"/>
      <c r="D56" s="201"/>
      <c r="E56" s="201"/>
      <c r="F56" s="202"/>
      <c r="G56" s="21">
        <v>47</v>
      </c>
      <c r="H56" s="50">
        <v>0</v>
      </c>
      <c r="I56" s="50">
        <v>0</v>
      </c>
    </row>
    <row r="57" spans="1:9" ht="27" customHeight="1" x14ac:dyDescent="0.25">
      <c r="A57" s="267" t="s">
        <v>280</v>
      </c>
      <c r="B57" s="268"/>
      <c r="C57" s="268"/>
      <c r="D57" s="268"/>
      <c r="E57" s="268"/>
      <c r="F57" s="269"/>
      <c r="G57" s="16">
        <v>48</v>
      </c>
      <c r="H57" s="51">
        <f>H27+H42+H55+H56</f>
        <v>-43794952</v>
      </c>
      <c r="I57" s="51">
        <f>I27+I42+I55+I56</f>
        <v>36360</v>
      </c>
    </row>
    <row r="58" spans="1:9" ht="27" customHeight="1" x14ac:dyDescent="0.25">
      <c r="A58" s="270" t="s">
        <v>281</v>
      </c>
      <c r="B58" s="271"/>
      <c r="C58" s="271"/>
      <c r="D58" s="271"/>
      <c r="E58" s="271"/>
      <c r="F58" s="272"/>
      <c r="G58" s="21">
        <v>49</v>
      </c>
      <c r="H58" s="50">
        <v>54177660</v>
      </c>
      <c r="I58" s="50">
        <v>10382708</v>
      </c>
    </row>
    <row r="59" spans="1:9" ht="28.95" customHeight="1" x14ac:dyDescent="0.25">
      <c r="A59" s="255" t="s">
        <v>282</v>
      </c>
      <c r="B59" s="256"/>
      <c r="C59" s="256"/>
      <c r="D59" s="256"/>
      <c r="E59" s="256"/>
      <c r="F59" s="257"/>
      <c r="G59" s="17">
        <v>50</v>
      </c>
      <c r="H59" s="52">
        <f>H57+H58</f>
        <v>10382708</v>
      </c>
      <c r="I59" s="52">
        <f>I57+I58</f>
        <v>10419068</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L46" sqref="L46"/>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51" t="s">
        <v>283</v>
      </c>
      <c r="B1" s="279"/>
      <c r="C1" s="279"/>
      <c r="D1" s="279"/>
      <c r="E1" s="279"/>
      <c r="F1" s="279"/>
      <c r="G1" s="279"/>
      <c r="H1" s="279"/>
      <c r="I1" s="279"/>
    </row>
    <row r="2" spans="1:9" ht="12.75" customHeight="1" x14ac:dyDescent="0.25">
      <c r="A2" s="250" t="s">
        <v>284</v>
      </c>
      <c r="B2" s="206"/>
      <c r="C2" s="206"/>
      <c r="D2" s="206"/>
      <c r="E2" s="206"/>
      <c r="F2" s="206"/>
      <c r="G2" s="206"/>
      <c r="H2" s="206"/>
      <c r="I2" s="206"/>
    </row>
    <row r="3" spans="1:9" x14ac:dyDescent="0.25">
      <c r="A3" s="239" t="s">
        <v>493</v>
      </c>
      <c r="B3" s="288"/>
      <c r="C3" s="288"/>
      <c r="D3" s="288"/>
      <c r="E3" s="288"/>
      <c r="F3" s="288"/>
      <c r="G3" s="288"/>
      <c r="H3" s="288"/>
      <c r="I3" s="288"/>
    </row>
    <row r="4" spans="1:9" x14ac:dyDescent="0.25">
      <c r="A4" s="280" t="s">
        <v>285</v>
      </c>
      <c r="B4" s="212"/>
      <c r="C4" s="212"/>
      <c r="D4" s="212"/>
      <c r="E4" s="212"/>
      <c r="F4" s="212"/>
      <c r="G4" s="212"/>
      <c r="H4" s="212"/>
      <c r="I4" s="213"/>
    </row>
    <row r="5" spans="1:9" ht="22.8" thickBot="1" x14ac:dyDescent="0.3">
      <c r="A5" s="282" t="s">
        <v>286</v>
      </c>
      <c r="B5" s="283"/>
      <c r="C5" s="283"/>
      <c r="D5" s="283"/>
      <c r="E5" s="283"/>
      <c r="F5" s="284"/>
      <c r="G5" s="11" t="s">
        <v>287</v>
      </c>
      <c r="H5" s="44" t="s">
        <v>288</v>
      </c>
      <c r="I5" s="44" t="s">
        <v>289</v>
      </c>
    </row>
    <row r="6" spans="1:9" x14ac:dyDescent="0.25">
      <c r="A6" s="285">
        <v>1</v>
      </c>
      <c r="B6" s="286"/>
      <c r="C6" s="286"/>
      <c r="D6" s="286"/>
      <c r="E6" s="286"/>
      <c r="F6" s="287"/>
      <c r="G6" s="13">
        <v>2</v>
      </c>
      <c r="H6" s="19" t="s">
        <v>290</v>
      </c>
      <c r="I6" s="19" t="s">
        <v>291</v>
      </c>
    </row>
    <row r="7" spans="1:9" x14ac:dyDescent="0.25">
      <c r="A7" s="258" t="s">
        <v>292</v>
      </c>
      <c r="B7" s="295"/>
      <c r="C7" s="295"/>
      <c r="D7" s="295"/>
      <c r="E7" s="295"/>
      <c r="F7" s="295"/>
      <c r="G7" s="295"/>
      <c r="H7" s="295"/>
      <c r="I7" s="296"/>
    </row>
    <row r="8" spans="1:9" x14ac:dyDescent="0.25">
      <c r="A8" s="297" t="s">
        <v>293</v>
      </c>
      <c r="B8" s="297"/>
      <c r="C8" s="297"/>
      <c r="D8" s="297"/>
      <c r="E8" s="297"/>
      <c r="F8" s="297"/>
      <c r="G8" s="14">
        <v>1</v>
      </c>
      <c r="H8" s="49">
        <v>0</v>
      </c>
      <c r="I8" s="49">
        <v>0</v>
      </c>
    </row>
    <row r="9" spans="1:9" x14ac:dyDescent="0.25">
      <c r="A9" s="235" t="s">
        <v>294</v>
      </c>
      <c r="B9" s="235"/>
      <c r="C9" s="235"/>
      <c r="D9" s="235"/>
      <c r="E9" s="235"/>
      <c r="F9" s="235"/>
      <c r="G9" s="15">
        <v>2</v>
      </c>
      <c r="H9" s="50">
        <v>0</v>
      </c>
      <c r="I9" s="50">
        <v>0</v>
      </c>
    </row>
    <row r="10" spans="1:9" x14ac:dyDescent="0.25">
      <c r="A10" s="235" t="s">
        <v>295</v>
      </c>
      <c r="B10" s="235"/>
      <c r="C10" s="235"/>
      <c r="D10" s="235"/>
      <c r="E10" s="235"/>
      <c r="F10" s="235"/>
      <c r="G10" s="15">
        <v>3</v>
      </c>
      <c r="H10" s="50">
        <v>0</v>
      </c>
      <c r="I10" s="50">
        <v>0</v>
      </c>
    </row>
    <row r="11" spans="1:9" x14ac:dyDescent="0.25">
      <c r="A11" s="235" t="s">
        <v>296</v>
      </c>
      <c r="B11" s="235"/>
      <c r="C11" s="235"/>
      <c r="D11" s="235"/>
      <c r="E11" s="235"/>
      <c r="F11" s="235"/>
      <c r="G11" s="15">
        <v>4</v>
      </c>
      <c r="H11" s="50">
        <v>0</v>
      </c>
      <c r="I11" s="50">
        <v>0</v>
      </c>
    </row>
    <row r="12" spans="1:9" x14ac:dyDescent="0.25">
      <c r="A12" s="235" t="s">
        <v>409</v>
      </c>
      <c r="B12" s="235"/>
      <c r="C12" s="235"/>
      <c r="D12" s="235"/>
      <c r="E12" s="235"/>
      <c r="F12" s="235"/>
      <c r="G12" s="15">
        <v>5</v>
      </c>
      <c r="H12" s="50">
        <v>0</v>
      </c>
      <c r="I12" s="50">
        <v>0</v>
      </c>
    </row>
    <row r="13" spans="1:9" x14ac:dyDescent="0.25">
      <c r="A13" s="234" t="s">
        <v>410</v>
      </c>
      <c r="B13" s="234"/>
      <c r="C13" s="234"/>
      <c r="D13" s="234"/>
      <c r="E13" s="234"/>
      <c r="F13" s="234"/>
      <c r="G13" s="16">
        <v>6</v>
      </c>
      <c r="H13" s="51">
        <f>SUM(H8:H12)</f>
        <v>0</v>
      </c>
      <c r="I13" s="51">
        <f>SUM(I8:I12)</f>
        <v>0</v>
      </c>
    </row>
    <row r="14" spans="1:9" x14ac:dyDescent="0.25">
      <c r="A14" s="235" t="s">
        <v>411</v>
      </c>
      <c r="B14" s="235"/>
      <c r="C14" s="235"/>
      <c r="D14" s="235"/>
      <c r="E14" s="235"/>
      <c r="F14" s="235"/>
      <c r="G14" s="15">
        <v>7</v>
      </c>
      <c r="H14" s="50">
        <v>0</v>
      </c>
      <c r="I14" s="50">
        <v>0</v>
      </c>
    </row>
    <row r="15" spans="1:9" x14ac:dyDescent="0.25">
      <c r="A15" s="235" t="s">
        <v>412</v>
      </c>
      <c r="B15" s="235"/>
      <c r="C15" s="235"/>
      <c r="D15" s="235"/>
      <c r="E15" s="235"/>
      <c r="F15" s="235"/>
      <c r="G15" s="15">
        <v>8</v>
      </c>
      <c r="H15" s="50">
        <v>0</v>
      </c>
      <c r="I15" s="50">
        <v>0</v>
      </c>
    </row>
    <row r="16" spans="1:9" x14ac:dyDescent="0.25">
      <c r="A16" s="235" t="s">
        <v>414</v>
      </c>
      <c r="B16" s="235"/>
      <c r="C16" s="235"/>
      <c r="D16" s="235"/>
      <c r="E16" s="235"/>
      <c r="F16" s="235"/>
      <c r="G16" s="15">
        <v>9</v>
      </c>
      <c r="H16" s="50">
        <v>0</v>
      </c>
      <c r="I16" s="50">
        <v>0</v>
      </c>
    </row>
    <row r="17" spans="1:9" x14ac:dyDescent="0.25">
      <c r="A17" s="235" t="s">
        <v>415</v>
      </c>
      <c r="B17" s="235"/>
      <c r="C17" s="235"/>
      <c r="D17" s="235"/>
      <c r="E17" s="235"/>
      <c r="F17" s="235"/>
      <c r="G17" s="15">
        <v>10</v>
      </c>
      <c r="H17" s="50">
        <v>0</v>
      </c>
      <c r="I17" s="50">
        <v>0</v>
      </c>
    </row>
    <row r="18" spans="1:9" x14ac:dyDescent="0.25">
      <c r="A18" s="235" t="s">
        <v>416</v>
      </c>
      <c r="B18" s="235"/>
      <c r="C18" s="235"/>
      <c r="D18" s="235"/>
      <c r="E18" s="235"/>
      <c r="F18" s="235"/>
      <c r="G18" s="15">
        <v>11</v>
      </c>
      <c r="H18" s="50">
        <v>0</v>
      </c>
      <c r="I18" s="50">
        <v>0</v>
      </c>
    </row>
    <row r="19" spans="1:9" x14ac:dyDescent="0.25">
      <c r="A19" s="235" t="s">
        <v>417</v>
      </c>
      <c r="B19" s="235"/>
      <c r="C19" s="235"/>
      <c r="D19" s="235"/>
      <c r="E19" s="235"/>
      <c r="F19" s="235"/>
      <c r="G19" s="15">
        <v>12</v>
      </c>
      <c r="H19" s="50">
        <v>0</v>
      </c>
      <c r="I19" s="50">
        <v>0</v>
      </c>
    </row>
    <row r="20" spans="1:9" ht="25.95" customHeight="1" x14ac:dyDescent="0.25">
      <c r="A20" s="293" t="s">
        <v>418</v>
      </c>
      <c r="B20" s="294"/>
      <c r="C20" s="294"/>
      <c r="D20" s="294"/>
      <c r="E20" s="294"/>
      <c r="F20" s="294"/>
      <c r="G20" s="17">
        <v>13</v>
      </c>
      <c r="H20" s="52">
        <f>H14+H15+H16+H17+H18+H19</f>
        <v>0</v>
      </c>
      <c r="I20" s="52">
        <f>I14+I15+I16+I17+I18+I19</f>
        <v>0</v>
      </c>
    </row>
    <row r="21" spans="1:9" ht="25.95" customHeight="1" x14ac:dyDescent="0.25">
      <c r="A21" s="293" t="s">
        <v>419</v>
      </c>
      <c r="B21" s="294"/>
      <c r="C21" s="294"/>
      <c r="D21" s="294"/>
      <c r="E21" s="294"/>
      <c r="F21" s="294"/>
      <c r="G21" s="17">
        <v>14</v>
      </c>
      <c r="H21" s="52">
        <f>H13+H20</f>
        <v>0</v>
      </c>
      <c r="I21" s="52">
        <f>I13+I20</f>
        <v>0</v>
      </c>
    </row>
    <row r="22" spans="1:9" x14ac:dyDescent="0.25">
      <c r="A22" s="258" t="s">
        <v>297</v>
      </c>
      <c r="B22" s="295"/>
      <c r="C22" s="295"/>
      <c r="D22" s="295"/>
      <c r="E22" s="295"/>
      <c r="F22" s="295"/>
      <c r="G22" s="295"/>
      <c r="H22" s="295"/>
      <c r="I22" s="296"/>
    </row>
    <row r="23" spans="1:9" ht="26.4" customHeight="1" x14ac:dyDescent="0.25">
      <c r="A23" s="297" t="s">
        <v>413</v>
      </c>
      <c r="B23" s="297"/>
      <c r="C23" s="297"/>
      <c r="D23" s="297"/>
      <c r="E23" s="297"/>
      <c r="F23" s="297"/>
      <c r="G23" s="14">
        <v>15</v>
      </c>
      <c r="H23" s="49">
        <v>0</v>
      </c>
      <c r="I23" s="49">
        <v>0</v>
      </c>
    </row>
    <row r="24" spans="1:9" x14ac:dyDescent="0.25">
      <c r="A24" s="235" t="s">
        <v>298</v>
      </c>
      <c r="B24" s="235"/>
      <c r="C24" s="235"/>
      <c r="D24" s="235"/>
      <c r="E24" s="235"/>
      <c r="F24" s="235"/>
      <c r="G24" s="14">
        <v>16</v>
      </c>
      <c r="H24" s="50">
        <v>0</v>
      </c>
      <c r="I24" s="50">
        <v>0</v>
      </c>
    </row>
    <row r="25" spans="1:9" x14ac:dyDescent="0.25">
      <c r="A25" s="235" t="s">
        <v>299</v>
      </c>
      <c r="B25" s="235"/>
      <c r="C25" s="235"/>
      <c r="D25" s="235"/>
      <c r="E25" s="235"/>
      <c r="F25" s="235"/>
      <c r="G25" s="14">
        <v>17</v>
      </c>
      <c r="H25" s="50">
        <v>0</v>
      </c>
      <c r="I25" s="50">
        <v>0</v>
      </c>
    </row>
    <row r="26" spans="1:9" x14ac:dyDescent="0.25">
      <c r="A26" s="235" t="s">
        <v>300</v>
      </c>
      <c r="B26" s="235"/>
      <c r="C26" s="235"/>
      <c r="D26" s="235"/>
      <c r="E26" s="235"/>
      <c r="F26" s="235"/>
      <c r="G26" s="14">
        <v>18</v>
      </c>
      <c r="H26" s="50">
        <v>0</v>
      </c>
      <c r="I26" s="50">
        <v>0</v>
      </c>
    </row>
    <row r="27" spans="1:9" x14ac:dyDescent="0.25">
      <c r="A27" s="235" t="s">
        <v>301</v>
      </c>
      <c r="B27" s="235"/>
      <c r="C27" s="235"/>
      <c r="D27" s="235"/>
      <c r="E27" s="235"/>
      <c r="F27" s="235"/>
      <c r="G27" s="14">
        <v>19</v>
      </c>
      <c r="H27" s="50">
        <v>0</v>
      </c>
      <c r="I27" s="50">
        <v>0</v>
      </c>
    </row>
    <row r="28" spans="1:9" x14ac:dyDescent="0.25">
      <c r="A28" s="235" t="s">
        <v>302</v>
      </c>
      <c r="B28" s="235"/>
      <c r="C28" s="235"/>
      <c r="D28" s="235"/>
      <c r="E28" s="235"/>
      <c r="F28" s="235"/>
      <c r="G28" s="14">
        <v>20</v>
      </c>
      <c r="H28" s="50">
        <v>0</v>
      </c>
      <c r="I28" s="50">
        <v>0</v>
      </c>
    </row>
    <row r="29" spans="1:9" ht="25.2" customHeight="1" x14ac:dyDescent="0.25">
      <c r="A29" s="234" t="s">
        <v>420</v>
      </c>
      <c r="B29" s="234"/>
      <c r="C29" s="234"/>
      <c r="D29" s="234"/>
      <c r="E29" s="234"/>
      <c r="F29" s="234"/>
      <c r="G29" s="16">
        <v>21</v>
      </c>
      <c r="H29" s="51">
        <f>SUM(H23:H28)</f>
        <v>0</v>
      </c>
      <c r="I29" s="51">
        <f>SUM(I23:I28)</f>
        <v>0</v>
      </c>
    </row>
    <row r="30" spans="1:9" ht="21" customHeight="1" x14ac:dyDescent="0.25">
      <c r="A30" s="235" t="s">
        <v>303</v>
      </c>
      <c r="B30" s="235"/>
      <c r="C30" s="235"/>
      <c r="D30" s="235"/>
      <c r="E30" s="235"/>
      <c r="F30" s="235"/>
      <c r="G30" s="15">
        <v>22</v>
      </c>
      <c r="H30" s="50">
        <v>0</v>
      </c>
      <c r="I30" s="50">
        <v>0</v>
      </c>
    </row>
    <row r="31" spans="1:9" x14ac:dyDescent="0.25">
      <c r="A31" s="235" t="s">
        <v>304</v>
      </c>
      <c r="B31" s="235"/>
      <c r="C31" s="235"/>
      <c r="D31" s="235"/>
      <c r="E31" s="235"/>
      <c r="F31" s="235"/>
      <c r="G31" s="15">
        <v>23</v>
      </c>
      <c r="H31" s="50">
        <v>0</v>
      </c>
      <c r="I31" s="50">
        <v>0</v>
      </c>
    </row>
    <row r="32" spans="1:9" x14ac:dyDescent="0.25">
      <c r="A32" s="235" t="s">
        <v>305</v>
      </c>
      <c r="B32" s="235"/>
      <c r="C32" s="235"/>
      <c r="D32" s="235"/>
      <c r="E32" s="235"/>
      <c r="F32" s="235"/>
      <c r="G32" s="15">
        <v>24</v>
      </c>
      <c r="H32" s="50">
        <v>0</v>
      </c>
      <c r="I32" s="50">
        <v>0</v>
      </c>
    </row>
    <row r="33" spans="1:9" x14ac:dyDescent="0.25">
      <c r="A33" s="235" t="s">
        <v>306</v>
      </c>
      <c r="B33" s="235"/>
      <c r="C33" s="235"/>
      <c r="D33" s="235"/>
      <c r="E33" s="235"/>
      <c r="F33" s="235"/>
      <c r="G33" s="15">
        <v>25</v>
      </c>
      <c r="H33" s="50">
        <v>0</v>
      </c>
      <c r="I33" s="50">
        <v>0</v>
      </c>
    </row>
    <row r="34" spans="1:9" x14ac:dyDescent="0.25">
      <c r="A34" s="235" t="s">
        <v>307</v>
      </c>
      <c r="B34" s="235"/>
      <c r="C34" s="235"/>
      <c r="D34" s="235"/>
      <c r="E34" s="235"/>
      <c r="F34" s="235"/>
      <c r="G34" s="15">
        <v>26</v>
      </c>
      <c r="H34" s="50">
        <v>0</v>
      </c>
      <c r="I34" s="50">
        <v>0</v>
      </c>
    </row>
    <row r="35" spans="1:9" ht="28.95" customHeight="1" x14ac:dyDescent="0.25">
      <c r="A35" s="234" t="s">
        <v>421</v>
      </c>
      <c r="B35" s="234"/>
      <c r="C35" s="234"/>
      <c r="D35" s="234"/>
      <c r="E35" s="234"/>
      <c r="F35" s="234"/>
      <c r="G35" s="16">
        <v>27</v>
      </c>
      <c r="H35" s="51">
        <f>SUM(H30:H34)</f>
        <v>0</v>
      </c>
      <c r="I35" s="51">
        <f>SUM(I30:I34)</f>
        <v>0</v>
      </c>
    </row>
    <row r="36" spans="1:9" ht="26.4" customHeight="1" x14ac:dyDescent="0.25">
      <c r="A36" s="293" t="s">
        <v>422</v>
      </c>
      <c r="B36" s="294"/>
      <c r="C36" s="294"/>
      <c r="D36" s="294"/>
      <c r="E36" s="294"/>
      <c r="F36" s="294"/>
      <c r="G36" s="17">
        <v>28</v>
      </c>
      <c r="H36" s="52">
        <f>H29+H35</f>
        <v>0</v>
      </c>
      <c r="I36" s="52">
        <f>I29+I35</f>
        <v>0</v>
      </c>
    </row>
    <row r="37" spans="1:9" x14ac:dyDescent="0.25">
      <c r="A37" s="258" t="s">
        <v>308</v>
      </c>
      <c r="B37" s="295"/>
      <c r="C37" s="295"/>
      <c r="D37" s="295"/>
      <c r="E37" s="295"/>
      <c r="F37" s="295"/>
      <c r="G37" s="295">
        <v>0</v>
      </c>
      <c r="H37" s="295"/>
      <c r="I37" s="296"/>
    </row>
    <row r="38" spans="1:9" x14ac:dyDescent="0.25">
      <c r="A38" s="298" t="s">
        <v>309</v>
      </c>
      <c r="B38" s="298"/>
      <c r="C38" s="298"/>
      <c r="D38" s="298"/>
      <c r="E38" s="298"/>
      <c r="F38" s="298"/>
      <c r="G38" s="14">
        <v>29</v>
      </c>
      <c r="H38" s="49">
        <v>0</v>
      </c>
      <c r="I38" s="49">
        <v>0</v>
      </c>
    </row>
    <row r="39" spans="1:9" ht="21.6" customHeight="1" x14ac:dyDescent="0.25">
      <c r="A39" s="178" t="s">
        <v>310</v>
      </c>
      <c r="B39" s="178"/>
      <c r="C39" s="178"/>
      <c r="D39" s="178"/>
      <c r="E39" s="178"/>
      <c r="F39" s="178"/>
      <c r="G39" s="14">
        <v>30</v>
      </c>
      <c r="H39" s="49">
        <v>0</v>
      </c>
      <c r="I39" s="49">
        <v>0</v>
      </c>
    </row>
    <row r="40" spans="1:9" x14ac:dyDescent="0.25">
      <c r="A40" s="178" t="s">
        <v>311</v>
      </c>
      <c r="B40" s="178"/>
      <c r="C40" s="178"/>
      <c r="D40" s="178"/>
      <c r="E40" s="178"/>
      <c r="F40" s="178"/>
      <c r="G40" s="14">
        <v>31</v>
      </c>
      <c r="H40" s="49">
        <v>0</v>
      </c>
      <c r="I40" s="49">
        <v>0</v>
      </c>
    </row>
    <row r="41" spans="1:9" x14ac:dyDescent="0.25">
      <c r="A41" s="178" t="s">
        <v>312</v>
      </c>
      <c r="B41" s="178"/>
      <c r="C41" s="178"/>
      <c r="D41" s="178"/>
      <c r="E41" s="178"/>
      <c r="F41" s="178"/>
      <c r="G41" s="14">
        <v>32</v>
      </c>
      <c r="H41" s="49">
        <v>0</v>
      </c>
      <c r="I41" s="49">
        <v>0</v>
      </c>
    </row>
    <row r="42" spans="1:9" ht="26.4" customHeight="1" x14ac:dyDescent="0.25">
      <c r="A42" s="234" t="s">
        <v>423</v>
      </c>
      <c r="B42" s="234"/>
      <c r="C42" s="234"/>
      <c r="D42" s="234"/>
      <c r="E42" s="234"/>
      <c r="F42" s="234"/>
      <c r="G42" s="16">
        <v>33</v>
      </c>
      <c r="H42" s="51">
        <f>H41+H40+H39+H38</f>
        <v>0</v>
      </c>
      <c r="I42" s="51">
        <f>I41+I40+I39+I38</f>
        <v>0</v>
      </c>
    </row>
    <row r="43" spans="1:9" ht="22.95" customHeight="1" x14ac:dyDescent="0.25">
      <c r="A43" s="178" t="s">
        <v>313</v>
      </c>
      <c r="B43" s="178"/>
      <c r="C43" s="178"/>
      <c r="D43" s="178"/>
      <c r="E43" s="178"/>
      <c r="F43" s="178"/>
      <c r="G43" s="15">
        <v>34</v>
      </c>
      <c r="H43" s="50">
        <v>0</v>
      </c>
      <c r="I43" s="50">
        <v>0</v>
      </c>
    </row>
    <row r="44" spans="1:9" x14ac:dyDescent="0.25">
      <c r="A44" s="178" t="s">
        <v>314</v>
      </c>
      <c r="B44" s="178"/>
      <c r="C44" s="178"/>
      <c r="D44" s="178"/>
      <c r="E44" s="178"/>
      <c r="F44" s="178"/>
      <c r="G44" s="15">
        <v>35</v>
      </c>
      <c r="H44" s="50">
        <v>0</v>
      </c>
      <c r="I44" s="50">
        <v>0</v>
      </c>
    </row>
    <row r="45" spans="1:9" x14ac:dyDescent="0.25">
      <c r="A45" s="178" t="s">
        <v>315</v>
      </c>
      <c r="B45" s="178"/>
      <c r="C45" s="178"/>
      <c r="D45" s="178"/>
      <c r="E45" s="178"/>
      <c r="F45" s="178"/>
      <c r="G45" s="15">
        <v>36</v>
      </c>
      <c r="H45" s="50">
        <v>0</v>
      </c>
      <c r="I45" s="50">
        <v>0</v>
      </c>
    </row>
    <row r="46" spans="1:9" ht="25.2" customHeight="1" x14ac:dyDescent="0.25">
      <c r="A46" s="178" t="s">
        <v>316</v>
      </c>
      <c r="B46" s="178"/>
      <c r="C46" s="178"/>
      <c r="D46" s="178"/>
      <c r="E46" s="178"/>
      <c r="F46" s="178"/>
      <c r="G46" s="15">
        <v>37</v>
      </c>
      <c r="H46" s="50">
        <v>0</v>
      </c>
      <c r="I46" s="50">
        <v>0</v>
      </c>
    </row>
    <row r="47" spans="1:9" x14ac:dyDescent="0.25">
      <c r="A47" s="178" t="s">
        <v>317</v>
      </c>
      <c r="B47" s="178"/>
      <c r="C47" s="178"/>
      <c r="D47" s="178"/>
      <c r="E47" s="178"/>
      <c r="F47" s="178"/>
      <c r="G47" s="15">
        <v>38</v>
      </c>
      <c r="H47" s="50">
        <v>0</v>
      </c>
      <c r="I47" s="50">
        <v>0</v>
      </c>
    </row>
    <row r="48" spans="1:9" ht="25.2" customHeight="1" x14ac:dyDescent="0.25">
      <c r="A48" s="234" t="s">
        <v>424</v>
      </c>
      <c r="B48" s="234"/>
      <c r="C48" s="234"/>
      <c r="D48" s="234"/>
      <c r="E48" s="234"/>
      <c r="F48" s="234"/>
      <c r="G48" s="16">
        <v>39</v>
      </c>
      <c r="H48" s="51">
        <f>H47+H46+H45+H44+H43</f>
        <v>0</v>
      </c>
      <c r="I48" s="51">
        <f>I47+I46+I45+I44+I43</f>
        <v>0</v>
      </c>
    </row>
    <row r="49" spans="1:9" ht="28.2" customHeight="1" x14ac:dyDescent="0.25">
      <c r="A49" s="225" t="s">
        <v>425</v>
      </c>
      <c r="B49" s="226"/>
      <c r="C49" s="226"/>
      <c r="D49" s="226"/>
      <c r="E49" s="226"/>
      <c r="F49" s="226"/>
      <c r="G49" s="16">
        <v>40</v>
      </c>
      <c r="H49" s="51">
        <f>H48+H42</f>
        <v>0</v>
      </c>
      <c r="I49" s="51">
        <f>I48+I42</f>
        <v>0</v>
      </c>
    </row>
    <row r="50" spans="1:9" x14ac:dyDescent="0.25">
      <c r="A50" s="235" t="s">
        <v>318</v>
      </c>
      <c r="B50" s="235"/>
      <c r="C50" s="235"/>
      <c r="D50" s="235"/>
      <c r="E50" s="235"/>
      <c r="F50" s="235"/>
      <c r="G50" s="15">
        <v>41</v>
      </c>
      <c r="H50" s="50">
        <v>0</v>
      </c>
      <c r="I50" s="50">
        <v>0</v>
      </c>
    </row>
    <row r="51" spans="1:9" ht="24.6" customHeight="1" x14ac:dyDescent="0.25">
      <c r="A51" s="225" t="s">
        <v>426</v>
      </c>
      <c r="B51" s="226"/>
      <c r="C51" s="226"/>
      <c r="D51" s="226"/>
      <c r="E51" s="226"/>
      <c r="F51" s="226"/>
      <c r="G51" s="16">
        <v>42</v>
      </c>
      <c r="H51" s="51">
        <f>H21+H36+H49+H50</f>
        <v>0</v>
      </c>
      <c r="I51" s="51">
        <f>I21+I36+I49+I50</f>
        <v>0</v>
      </c>
    </row>
    <row r="52" spans="1:9" ht="23.4" customHeight="1" x14ac:dyDescent="0.25">
      <c r="A52" s="291" t="s">
        <v>427</v>
      </c>
      <c r="B52" s="292"/>
      <c r="C52" s="292"/>
      <c r="D52" s="292"/>
      <c r="E52" s="292"/>
      <c r="F52" s="292"/>
      <c r="G52" s="15">
        <v>43</v>
      </c>
      <c r="H52" s="50">
        <v>0</v>
      </c>
      <c r="I52" s="50">
        <v>0</v>
      </c>
    </row>
    <row r="53" spans="1:9" ht="28.95" customHeight="1" x14ac:dyDescent="0.25">
      <c r="A53" s="289" t="s">
        <v>428</v>
      </c>
      <c r="B53" s="290"/>
      <c r="C53" s="290"/>
      <c r="D53" s="290"/>
      <c r="E53" s="290"/>
      <c r="F53" s="290"/>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zoomScale="70" zoomScaleNormal="70" zoomScaleSheetLayoutView="80" workbookViewId="0">
      <selection activeCell="H2" sqref="H2"/>
    </sheetView>
  </sheetViews>
  <sheetFormatPr defaultRowHeight="13.2" x14ac:dyDescent="0.25"/>
  <cols>
    <col min="1" max="4" width="9.109375" style="2"/>
    <col min="5" max="5" width="10.109375" style="2" bestFit="1" customWidth="1"/>
    <col min="6" max="6" width="9.109375" style="2"/>
    <col min="7" max="7" width="10.5546875" style="2" bestFit="1" customWidth="1"/>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319" t="s">
        <v>319</v>
      </c>
      <c r="B1" s="320"/>
      <c r="C1" s="320"/>
      <c r="D1" s="320"/>
      <c r="E1" s="320"/>
      <c r="F1" s="320"/>
      <c r="G1" s="320"/>
      <c r="H1" s="320"/>
      <c r="I1" s="320"/>
      <c r="J1" s="320"/>
      <c r="K1" s="66"/>
    </row>
    <row r="2" spans="1:25" ht="15.6" x14ac:dyDescent="0.25">
      <c r="A2" s="3"/>
      <c r="B2" s="4"/>
      <c r="C2" s="321" t="s">
        <v>320</v>
      </c>
      <c r="D2" s="321"/>
      <c r="E2" s="5">
        <v>45292</v>
      </c>
      <c r="F2" s="6" t="s">
        <v>321</v>
      </c>
      <c r="G2" s="5">
        <v>45657</v>
      </c>
      <c r="H2" s="67"/>
      <c r="I2" s="67"/>
      <c r="J2" s="67"/>
      <c r="K2" s="66"/>
      <c r="X2" s="68" t="s">
        <v>493</v>
      </c>
    </row>
    <row r="3" spans="1:25" ht="13.5" customHeight="1" thickBot="1" x14ac:dyDescent="0.3">
      <c r="A3" s="322" t="s">
        <v>322</v>
      </c>
      <c r="B3" s="323"/>
      <c r="C3" s="323"/>
      <c r="D3" s="323"/>
      <c r="E3" s="323"/>
      <c r="F3" s="323"/>
      <c r="G3" s="326" t="s">
        <v>323</v>
      </c>
      <c r="H3" s="310" t="s">
        <v>324</v>
      </c>
      <c r="I3" s="310"/>
      <c r="J3" s="310"/>
      <c r="K3" s="310"/>
      <c r="L3" s="310"/>
      <c r="M3" s="310"/>
      <c r="N3" s="310"/>
      <c r="O3" s="310"/>
      <c r="P3" s="310"/>
      <c r="Q3" s="310"/>
      <c r="R3" s="310"/>
      <c r="S3" s="310"/>
      <c r="T3" s="310"/>
      <c r="U3" s="310"/>
      <c r="V3" s="310"/>
      <c r="W3" s="310"/>
      <c r="X3" s="310" t="s">
        <v>325</v>
      </c>
      <c r="Y3" s="312" t="s">
        <v>326</v>
      </c>
    </row>
    <row r="4" spans="1:25" ht="61.8" thickBot="1" x14ac:dyDescent="0.3">
      <c r="A4" s="324"/>
      <c r="B4" s="325"/>
      <c r="C4" s="325"/>
      <c r="D4" s="325"/>
      <c r="E4" s="325"/>
      <c r="F4" s="325"/>
      <c r="G4" s="327"/>
      <c r="H4" s="69" t="s">
        <v>327</v>
      </c>
      <c r="I4" s="69" t="s">
        <v>328</v>
      </c>
      <c r="J4" s="69" t="s">
        <v>329</v>
      </c>
      <c r="K4" s="69" t="s">
        <v>330</v>
      </c>
      <c r="L4" s="69" t="s">
        <v>331</v>
      </c>
      <c r="M4" s="69" t="s">
        <v>332</v>
      </c>
      <c r="N4" s="69" t="s">
        <v>333</v>
      </c>
      <c r="O4" s="69" t="s">
        <v>334</v>
      </c>
      <c r="P4" s="107" t="s">
        <v>429</v>
      </c>
      <c r="Q4" s="69" t="s">
        <v>335</v>
      </c>
      <c r="R4" s="69" t="s">
        <v>336</v>
      </c>
      <c r="S4" s="107" t="s">
        <v>431</v>
      </c>
      <c r="T4" s="107" t="s">
        <v>433</v>
      </c>
      <c r="U4" s="69" t="s">
        <v>337</v>
      </c>
      <c r="V4" s="69" t="s">
        <v>338</v>
      </c>
      <c r="W4" s="69" t="s">
        <v>339</v>
      </c>
      <c r="X4" s="311"/>
      <c r="Y4" s="313"/>
    </row>
    <row r="5" spans="1:25" ht="20.399999999999999" x14ac:dyDescent="0.25">
      <c r="A5" s="314">
        <v>1</v>
      </c>
      <c r="B5" s="315"/>
      <c r="C5" s="315"/>
      <c r="D5" s="315"/>
      <c r="E5" s="315"/>
      <c r="F5" s="315"/>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5">
      <c r="A6" s="316" t="s">
        <v>351</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5">
      <c r="A7" s="308" t="s">
        <v>352</v>
      </c>
      <c r="B7" s="308"/>
      <c r="C7" s="308"/>
      <c r="D7" s="308"/>
      <c r="E7" s="308"/>
      <c r="F7" s="308"/>
      <c r="G7" s="8">
        <v>1</v>
      </c>
      <c r="H7" s="73">
        <v>27771507</v>
      </c>
      <c r="I7" s="73">
        <v>-282844</v>
      </c>
      <c r="J7" s="73">
        <v>2461810</v>
      </c>
      <c r="K7" s="73">
        <v>6478463</v>
      </c>
      <c r="L7" s="73">
        <v>2081712</v>
      </c>
      <c r="M7" s="73">
        <v>0</v>
      </c>
      <c r="N7" s="73">
        <v>4209133</v>
      </c>
      <c r="O7" s="73">
        <v>0</v>
      </c>
      <c r="P7" s="73">
        <v>0</v>
      </c>
      <c r="Q7" s="73">
        <v>0</v>
      </c>
      <c r="R7" s="73">
        <v>0</v>
      </c>
      <c r="S7" s="73">
        <v>0</v>
      </c>
      <c r="T7" s="73">
        <v>0</v>
      </c>
      <c r="U7" s="73">
        <v>41313534</v>
      </c>
      <c r="V7" s="73">
        <v>15494557</v>
      </c>
      <c r="W7" s="108">
        <f>H7+I7+J7+K7-L7+M7+N7+O7+P7+Q7+R7+U7+V7+S7+T7</f>
        <v>95364448</v>
      </c>
      <c r="X7" s="73">
        <v>0</v>
      </c>
      <c r="Y7" s="108">
        <f>W7+X7</f>
        <v>95364448</v>
      </c>
    </row>
    <row r="8" spans="1:25" x14ac:dyDescent="0.25">
      <c r="A8" s="301" t="s">
        <v>353</v>
      </c>
      <c r="B8" s="301"/>
      <c r="C8" s="301"/>
      <c r="D8" s="301"/>
      <c r="E8" s="301"/>
      <c r="F8" s="301"/>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5">
      <c r="A9" s="301" t="s">
        <v>354</v>
      </c>
      <c r="B9" s="301"/>
      <c r="C9" s="301"/>
      <c r="D9" s="301"/>
      <c r="E9" s="301"/>
      <c r="F9" s="301"/>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5">
      <c r="A10" s="309" t="s">
        <v>355</v>
      </c>
      <c r="B10" s="309"/>
      <c r="C10" s="309"/>
      <c r="D10" s="309"/>
      <c r="E10" s="309"/>
      <c r="F10" s="309"/>
      <c r="G10" s="9">
        <v>4</v>
      </c>
      <c r="H10" s="109">
        <f>H7+H8+H9</f>
        <v>27771507</v>
      </c>
      <c r="I10" s="109">
        <f t="shared" ref="I10:Y10" si="2">I7+I8+I9</f>
        <v>-282844</v>
      </c>
      <c r="J10" s="109">
        <f t="shared" si="2"/>
        <v>2461810</v>
      </c>
      <c r="K10" s="109">
        <f t="shared" si="2"/>
        <v>6478463</v>
      </c>
      <c r="L10" s="109">
        <f t="shared" si="2"/>
        <v>2081712</v>
      </c>
      <c r="M10" s="109">
        <f t="shared" si="2"/>
        <v>0</v>
      </c>
      <c r="N10" s="109">
        <f t="shared" si="2"/>
        <v>4209133</v>
      </c>
      <c r="O10" s="109">
        <f t="shared" si="2"/>
        <v>0</v>
      </c>
      <c r="P10" s="109">
        <f t="shared" si="2"/>
        <v>0</v>
      </c>
      <c r="Q10" s="109">
        <f t="shared" si="2"/>
        <v>0</v>
      </c>
      <c r="R10" s="109">
        <f t="shared" si="2"/>
        <v>0</v>
      </c>
      <c r="S10" s="109">
        <f t="shared" si="2"/>
        <v>0</v>
      </c>
      <c r="T10" s="109">
        <f t="shared" si="2"/>
        <v>0</v>
      </c>
      <c r="U10" s="109">
        <f t="shared" si="2"/>
        <v>41313534</v>
      </c>
      <c r="V10" s="109">
        <f t="shared" si="2"/>
        <v>15494557</v>
      </c>
      <c r="W10" s="109">
        <f t="shared" si="2"/>
        <v>95364448</v>
      </c>
      <c r="X10" s="109">
        <f t="shared" si="2"/>
        <v>0</v>
      </c>
      <c r="Y10" s="109">
        <f t="shared" si="2"/>
        <v>95364448</v>
      </c>
    </row>
    <row r="11" spans="1:25" x14ac:dyDescent="0.25">
      <c r="A11" s="301" t="s">
        <v>356</v>
      </c>
      <c r="B11" s="301"/>
      <c r="C11" s="301"/>
      <c r="D11" s="301"/>
      <c r="E11" s="301"/>
      <c r="F11" s="301"/>
      <c r="G11" s="8">
        <v>5</v>
      </c>
      <c r="H11" s="110">
        <v>0</v>
      </c>
      <c r="I11" s="110">
        <v>0</v>
      </c>
      <c r="J11" s="110">
        <v>0</v>
      </c>
      <c r="K11" s="110">
        <v>0</v>
      </c>
      <c r="L11" s="110">
        <v>0</v>
      </c>
      <c r="M11" s="110">
        <v>0</v>
      </c>
      <c r="N11" s="110">
        <v>0</v>
      </c>
      <c r="O11" s="110">
        <v>0</v>
      </c>
      <c r="P11" s="110">
        <v>0</v>
      </c>
      <c r="Q11" s="110">
        <v>0</v>
      </c>
      <c r="R11" s="110">
        <v>0</v>
      </c>
      <c r="S11" s="110"/>
      <c r="T11" s="110"/>
      <c r="U11" s="110">
        <v>0</v>
      </c>
      <c r="V11" s="73">
        <v>20080131</v>
      </c>
      <c r="W11" s="108">
        <f t="shared" ref="W11:W29" si="3">H11+I11+J11+K11-L11+M11+N11+O11+P11+Q11+R11+U11+V11+S11+T11</f>
        <v>20080131</v>
      </c>
      <c r="X11" s="73">
        <v>0</v>
      </c>
      <c r="Y11" s="108">
        <f t="shared" ref="Y11:Y29" si="4">W11+X11</f>
        <v>20080131</v>
      </c>
    </row>
    <row r="12" spans="1:25" x14ac:dyDescent="0.25">
      <c r="A12" s="301" t="s">
        <v>357</v>
      </c>
      <c r="B12" s="301"/>
      <c r="C12" s="301"/>
      <c r="D12" s="301"/>
      <c r="E12" s="301"/>
      <c r="F12" s="301"/>
      <c r="G12" s="8">
        <v>6</v>
      </c>
      <c r="H12" s="110">
        <v>0</v>
      </c>
      <c r="I12" s="110">
        <v>0</v>
      </c>
      <c r="J12" s="110">
        <v>0</v>
      </c>
      <c r="K12" s="110">
        <v>0</v>
      </c>
      <c r="L12" s="110">
        <v>0</v>
      </c>
      <c r="M12" s="110">
        <v>0</v>
      </c>
      <c r="N12" s="73">
        <v>0</v>
      </c>
      <c r="O12" s="110">
        <v>0</v>
      </c>
      <c r="P12" s="110">
        <v>0</v>
      </c>
      <c r="Q12" s="110">
        <v>0</v>
      </c>
      <c r="R12" s="110">
        <v>0</v>
      </c>
      <c r="S12" s="110"/>
      <c r="T12" s="110"/>
      <c r="U12" s="110">
        <v>0</v>
      </c>
      <c r="V12" s="110">
        <v>0</v>
      </c>
      <c r="W12" s="108">
        <f t="shared" si="3"/>
        <v>0</v>
      </c>
      <c r="X12" s="73">
        <v>0</v>
      </c>
      <c r="Y12" s="108">
        <f t="shared" si="4"/>
        <v>0</v>
      </c>
    </row>
    <row r="13" spans="1:25" ht="26.25" customHeight="1" x14ac:dyDescent="0.25">
      <c r="A13" s="301" t="s">
        <v>358</v>
      </c>
      <c r="B13" s="301"/>
      <c r="C13" s="301"/>
      <c r="D13" s="301"/>
      <c r="E13" s="301"/>
      <c r="F13" s="301"/>
      <c r="G13" s="8">
        <v>7</v>
      </c>
      <c r="H13" s="110">
        <v>0</v>
      </c>
      <c r="I13" s="110">
        <v>0</v>
      </c>
      <c r="J13" s="110">
        <v>0</v>
      </c>
      <c r="K13" s="110">
        <v>0</v>
      </c>
      <c r="L13" s="110">
        <v>0</v>
      </c>
      <c r="M13" s="110">
        <v>0</v>
      </c>
      <c r="N13" s="110">
        <v>0</v>
      </c>
      <c r="O13" s="73">
        <v>0</v>
      </c>
      <c r="P13" s="110">
        <v>0</v>
      </c>
      <c r="Q13" s="110">
        <v>0</v>
      </c>
      <c r="R13" s="110">
        <v>0</v>
      </c>
      <c r="S13" s="110"/>
      <c r="T13" s="110"/>
      <c r="U13" s="73">
        <v>0</v>
      </c>
      <c r="V13" s="73">
        <v>0</v>
      </c>
      <c r="W13" s="108">
        <f t="shared" si="3"/>
        <v>0</v>
      </c>
      <c r="X13" s="73">
        <v>0</v>
      </c>
      <c r="Y13" s="108">
        <f t="shared" si="4"/>
        <v>0</v>
      </c>
    </row>
    <row r="14" spans="1:25" ht="29.25" customHeight="1" x14ac:dyDescent="0.25">
      <c r="A14" s="301" t="s">
        <v>438</v>
      </c>
      <c r="B14" s="301"/>
      <c r="C14" s="301"/>
      <c r="D14" s="301"/>
      <c r="E14" s="301"/>
      <c r="F14" s="301"/>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x14ac:dyDescent="0.25">
      <c r="A15" s="301" t="s">
        <v>359</v>
      </c>
      <c r="B15" s="301"/>
      <c r="C15" s="301"/>
      <c r="D15" s="301"/>
      <c r="E15" s="301"/>
      <c r="F15" s="301"/>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x14ac:dyDescent="0.25">
      <c r="A16" s="301" t="s">
        <v>360</v>
      </c>
      <c r="B16" s="301"/>
      <c r="C16" s="301"/>
      <c r="D16" s="301"/>
      <c r="E16" s="301"/>
      <c r="F16" s="301"/>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5">
      <c r="A17" s="301" t="s">
        <v>361</v>
      </c>
      <c r="B17" s="301"/>
      <c r="C17" s="301"/>
      <c r="D17" s="301"/>
      <c r="E17" s="301"/>
      <c r="F17" s="301"/>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5">
      <c r="A18" s="301" t="s">
        <v>362</v>
      </c>
      <c r="B18" s="301"/>
      <c r="C18" s="301"/>
      <c r="D18" s="301"/>
      <c r="E18" s="301"/>
      <c r="F18" s="301"/>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5">
      <c r="A19" s="301" t="s">
        <v>363</v>
      </c>
      <c r="B19" s="301"/>
      <c r="C19" s="301"/>
      <c r="D19" s="301"/>
      <c r="E19" s="301"/>
      <c r="F19" s="301"/>
      <c r="G19" s="8">
        <v>13</v>
      </c>
      <c r="H19" s="73">
        <v>6973</v>
      </c>
      <c r="I19" s="73">
        <v>0</v>
      </c>
      <c r="J19" s="73">
        <v>0</v>
      </c>
      <c r="K19" s="73">
        <v>0</v>
      </c>
      <c r="L19" s="73">
        <v>0</v>
      </c>
      <c r="M19" s="73">
        <v>0</v>
      </c>
      <c r="N19" s="73">
        <v>0</v>
      </c>
      <c r="O19" s="73">
        <v>0</v>
      </c>
      <c r="P19" s="73">
        <v>0</v>
      </c>
      <c r="Q19" s="73">
        <v>0</v>
      </c>
      <c r="R19" s="73">
        <v>0</v>
      </c>
      <c r="S19" s="73">
        <v>0</v>
      </c>
      <c r="T19" s="73">
        <v>0</v>
      </c>
      <c r="U19" s="73">
        <v>-6973</v>
      </c>
      <c r="V19" s="73">
        <v>0</v>
      </c>
      <c r="W19" s="108">
        <f t="shared" si="3"/>
        <v>0</v>
      </c>
      <c r="X19" s="73">
        <v>0</v>
      </c>
      <c r="Y19" s="108">
        <f t="shared" si="4"/>
        <v>0</v>
      </c>
    </row>
    <row r="20" spans="1:25" x14ac:dyDescent="0.25">
      <c r="A20" s="301" t="s">
        <v>364</v>
      </c>
      <c r="B20" s="301"/>
      <c r="C20" s="301"/>
      <c r="D20" s="301"/>
      <c r="E20" s="301"/>
      <c r="F20" s="301"/>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5">
      <c r="A21" s="301" t="s">
        <v>365</v>
      </c>
      <c r="B21" s="301"/>
      <c r="C21" s="301"/>
      <c r="D21" s="301"/>
      <c r="E21" s="301"/>
      <c r="F21" s="301"/>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5">
      <c r="A22" s="301" t="s">
        <v>439</v>
      </c>
      <c r="B22" s="301"/>
      <c r="C22" s="301"/>
      <c r="D22" s="301"/>
      <c r="E22" s="301"/>
      <c r="F22" s="301"/>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5">
      <c r="A23" s="301" t="s">
        <v>440</v>
      </c>
      <c r="B23" s="301"/>
      <c r="C23" s="301"/>
      <c r="D23" s="301"/>
      <c r="E23" s="301"/>
      <c r="F23" s="301"/>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5">
      <c r="A24" s="301" t="s">
        <v>366</v>
      </c>
      <c r="B24" s="301"/>
      <c r="C24" s="301"/>
      <c r="D24" s="301"/>
      <c r="E24" s="301"/>
      <c r="F24" s="301"/>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v>0</v>
      </c>
      <c r="Y24" s="108">
        <f t="shared" si="4"/>
        <v>0</v>
      </c>
    </row>
    <row r="25" spans="1:25" x14ac:dyDescent="0.25">
      <c r="A25" s="301" t="s">
        <v>441</v>
      </c>
      <c r="B25" s="301"/>
      <c r="C25" s="301"/>
      <c r="D25" s="301"/>
      <c r="E25" s="301"/>
      <c r="F25" s="301"/>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5">
      <c r="A26" s="301" t="s">
        <v>442</v>
      </c>
      <c r="B26" s="301"/>
      <c r="C26" s="301"/>
      <c r="D26" s="301"/>
      <c r="E26" s="301"/>
      <c r="F26" s="301"/>
      <c r="G26" s="8">
        <v>20</v>
      </c>
      <c r="H26" s="73">
        <v>0</v>
      </c>
      <c r="I26" s="73">
        <v>0</v>
      </c>
      <c r="J26" s="73">
        <v>0</v>
      </c>
      <c r="K26" s="73">
        <v>0</v>
      </c>
      <c r="L26" s="73">
        <v>0</v>
      </c>
      <c r="M26" s="73">
        <v>0</v>
      </c>
      <c r="N26" s="73">
        <v>0</v>
      </c>
      <c r="O26" s="73">
        <v>0</v>
      </c>
      <c r="P26" s="73">
        <v>0</v>
      </c>
      <c r="Q26" s="73">
        <v>0</v>
      </c>
      <c r="R26" s="73">
        <v>0</v>
      </c>
      <c r="S26" s="73">
        <v>0</v>
      </c>
      <c r="T26" s="73">
        <v>0</v>
      </c>
      <c r="U26" s="73">
        <v>-6225110</v>
      </c>
      <c r="V26" s="73">
        <v>0</v>
      </c>
      <c r="W26" s="108">
        <f t="shared" si="3"/>
        <v>-6225110</v>
      </c>
      <c r="X26" s="73">
        <v>0</v>
      </c>
      <c r="Y26" s="108">
        <f t="shared" si="4"/>
        <v>-6225110</v>
      </c>
    </row>
    <row r="27" spans="1:25" x14ac:dyDescent="0.25">
      <c r="A27" s="301" t="s">
        <v>443</v>
      </c>
      <c r="B27" s="301"/>
      <c r="C27" s="301"/>
      <c r="D27" s="301"/>
      <c r="E27" s="301"/>
      <c r="F27" s="301"/>
      <c r="G27" s="8">
        <v>21</v>
      </c>
      <c r="H27" s="73">
        <v>0</v>
      </c>
      <c r="I27" s="73">
        <v>0</v>
      </c>
      <c r="J27" s="73">
        <v>0</v>
      </c>
      <c r="K27" s="73">
        <v>0</v>
      </c>
      <c r="L27" s="73">
        <v>0</v>
      </c>
      <c r="M27" s="73">
        <v>0</v>
      </c>
      <c r="N27" s="73">
        <v>0</v>
      </c>
      <c r="O27" s="73">
        <v>0</v>
      </c>
      <c r="P27" s="73">
        <v>0</v>
      </c>
      <c r="Q27" s="73">
        <v>0</v>
      </c>
      <c r="R27" s="73">
        <v>0</v>
      </c>
      <c r="S27" s="73">
        <v>0</v>
      </c>
      <c r="T27" s="73">
        <v>0</v>
      </c>
      <c r="U27" s="73">
        <v>472219</v>
      </c>
      <c r="V27" s="73">
        <v>0</v>
      </c>
      <c r="W27" s="108">
        <f t="shared" si="3"/>
        <v>472219</v>
      </c>
      <c r="X27" s="73">
        <v>0</v>
      </c>
      <c r="Y27" s="108">
        <f t="shared" si="4"/>
        <v>472219</v>
      </c>
    </row>
    <row r="28" spans="1:25" ht="30" customHeight="1" x14ac:dyDescent="0.25">
      <c r="A28" s="301" t="s">
        <v>444</v>
      </c>
      <c r="B28" s="301"/>
      <c r="C28" s="301"/>
      <c r="D28" s="301"/>
      <c r="E28" s="301"/>
      <c r="F28" s="301"/>
      <c r="G28" s="8">
        <v>22</v>
      </c>
      <c r="H28" s="73">
        <v>0</v>
      </c>
      <c r="I28" s="73">
        <v>0</v>
      </c>
      <c r="J28" s="73">
        <v>0</v>
      </c>
      <c r="K28" s="73">
        <v>0</v>
      </c>
      <c r="L28" s="73">
        <v>0</v>
      </c>
      <c r="M28" s="73">
        <v>0</v>
      </c>
      <c r="N28" s="73">
        <v>0</v>
      </c>
      <c r="O28" s="73">
        <v>0</v>
      </c>
      <c r="P28" s="73">
        <v>0</v>
      </c>
      <c r="Q28" s="73">
        <v>0</v>
      </c>
      <c r="R28" s="73">
        <v>0</v>
      </c>
      <c r="S28" s="73">
        <v>0</v>
      </c>
      <c r="T28" s="73">
        <v>0</v>
      </c>
      <c r="U28" s="73">
        <v>15494557</v>
      </c>
      <c r="V28" s="73">
        <v>-15494557</v>
      </c>
      <c r="W28" s="108">
        <f t="shared" si="3"/>
        <v>0</v>
      </c>
      <c r="X28" s="73">
        <v>0</v>
      </c>
      <c r="Y28" s="108">
        <f t="shared" si="4"/>
        <v>0</v>
      </c>
    </row>
    <row r="29" spans="1:25" ht="30" customHeight="1" x14ac:dyDescent="0.25">
      <c r="A29" s="301" t="s">
        <v>445</v>
      </c>
      <c r="B29" s="301"/>
      <c r="C29" s="301"/>
      <c r="D29" s="301"/>
      <c r="E29" s="301"/>
      <c r="F29" s="301"/>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5">
      <c r="A30" s="302" t="s">
        <v>446</v>
      </c>
      <c r="B30" s="302"/>
      <c r="C30" s="302"/>
      <c r="D30" s="302"/>
      <c r="E30" s="302"/>
      <c r="F30" s="302"/>
      <c r="G30" s="10">
        <v>24</v>
      </c>
      <c r="H30" s="111">
        <f>SUM(H10:H29)</f>
        <v>27778480</v>
      </c>
      <c r="I30" s="111">
        <f t="shared" ref="I30:Y30" si="5">SUM(I10:I29)</f>
        <v>-282844</v>
      </c>
      <c r="J30" s="111">
        <f t="shared" si="5"/>
        <v>2461810</v>
      </c>
      <c r="K30" s="111">
        <f t="shared" si="5"/>
        <v>6478463</v>
      </c>
      <c r="L30" s="111">
        <f t="shared" si="5"/>
        <v>2081712</v>
      </c>
      <c r="M30" s="111">
        <f t="shared" si="5"/>
        <v>0</v>
      </c>
      <c r="N30" s="111">
        <f t="shared" si="5"/>
        <v>4209133</v>
      </c>
      <c r="O30" s="111">
        <f t="shared" si="5"/>
        <v>0</v>
      </c>
      <c r="P30" s="111">
        <f t="shared" si="5"/>
        <v>0</v>
      </c>
      <c r="Q30" s="111">
        <f t="shared" si="5"/>
        <v>0</v>
      </c>
      <c r="R30" s="111">
        <f t="shared" si="5"/>
        <v>0</v>
      </c>
      <c r="S30" s="111">
        <f t="shared" si="5"/>
        <v>0</v>
      </c>
      <c r="T30" s="111">
        <f t="shared" si="5"/>
        <v>0</v>
      </c>
      <c r="U30" s="111">
        <f t="shared" si="5"/>
        <v>51048227</v>
      </c>
      <c r="V30" s="111">
        <f t="shared" si="5"/>
        <v>20080131</v>
      </c>
      <c r="W30" s="111">
        <f t="shared" si="5"/>
        <v>109691688</v>
      </c>
      <c r="X30" s="111">
        <f t="shared" si="5"/>
        <v>0</v>
      </c>
      <c r="Y30" s="111">
        <f t="shared" si="5"/>
        <v>109691688</v>
      </c>
    </row>
    <row r="31" spans="1:25" x14ac:dyDescent="0.25">
      <c r="A31" s="303" t="s">
        <v>367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5">
      <c r="A32" s="305" t="s">
        <v>447</v>
      </c>
      <c r="B32" s="299"/>
      <c r="C32" s="299"/>
      <c r="D32" s="299"/>
      <c r="E32" s="299"/>
      <c r="F32" s="299"/>
      <c r="G32" s="9">
        <v>25</v>
      </c>
      <c r="H32" s="109">
        <f>SUM(H12:H20)</f>
        <v>6973</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0</v>
      </c>
      <c r="U32" s="109">
        <f t="shared" si="6"/>
        <v>-6973</v>
      </c>
      <c r="V32" s="109">
        <f t="shared" si="6"/>
        <v>0</v>
      </c>
      <c r="W32" s="109">
        <f t="shared" si="6"/>
        <v>0</v>
      </c>
      <c r="X32" s="109">
        <f t="shared" si="6"/>
        <v>0</v>
      </c>
      <c r="Y32" s="109">
        <f t="shared" si="6"/>
        <v>0</v>
      </c>
    </row>
    <row r="33" spans="1:25" ht="31.5" customHeight="1" x14ac:dyDescent="0.25">
      <c r="A33" s="305" t="s">
        <v>448</v>
      </c>
      <c r="B33" s="299"/>
      <c r="C33" s="299"/>
      <c r="D33" s="299"/>
      <c r="E33" s="299"/>
      <c r="F33" s="299"/>
      <c r="G33" s="9">
        <v>26</v>
      </c>
      <c r="H33" s="109">
        <f>H11+H32</f>
        <v>6973</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0</v>
      </c>
      <c r="U33" s="109">
        <f t="shared" si="7"/>
        <v>-6973</v>
      </c>
      <c r="V33" s="109">
        <f t="shared" si="7"/>
        <v>20080131</v>
      </c>
      <c r="W33" s="109">
        <f t="shared" si="7"/>
        <v>20080131</v>
      </c>
      <c r="X33" s="109">
        <f t="shared" si="7"/>
        <v>0</v>
      </c>
      <c r="Y33" s="109">
        <f t="shared" si="7"/>
        <v>20080131</v>
      </c>
    </row>
    <row r="34" spans="1:25" ht="30.75" customHeight="1" x14ac:dyDescent="0.25">
      <c r="A34" s="306" t="s">
        <v>449</v>
      </c>
      <c r="B34" s="300"/>
      <c r="C34" s="300"/>
      <c r="D34" s="300"/>
      <c r="E34" s="300"/>
      <c r="F34" s="300"/>
      <c r="G34" s="9">
        <v>27</v>
      </c>
      <c r="H34" s="111">
        <f>SUM(H21:H29)</f>
        <v>0</v>
      </c>
      <c r="I34" s="111">
        <f t="shared" ref="I34:Y34" si="8">SUM(I21:I29)</f>
        <v>0</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9741666</v>
      </c>
      <c r="V34" s="111">
        <f t="shared" si="8"/>
        <v>-15494557</v>
      </c>
      <c r="W34" s="111">
        <f t="shared" si="8"/>
        <v>-5752891</v>
      </c>
      <c r="X34" s="111">
        <f t="shared" si="8"/>
        <v>0</v>
      </c>
      <c r="Y34" s="111">
        <f t="shared" si="8"/>
        <v>-5752891</v>
      </c>
    </row>
    <row r="35" spans="1:25" x14ac:dyDescent="0.25">
      <c r="A35" s="303" t="s">
        <v>368</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5">
      <c r="A36" s="308" t="s">
        <v>369</v>
      </c>
      <c r="B36" s="308"/>
      <c r="C36" s="308"/>
      <c r="D36" s="308"/>
      <c r="E36" s="308"/>
      <c r="F36" s="308"/>
      <c r="G36" s="8">
        <v>28</v>
      </c>
      <c r="H36" s="73">
        <v>27778480</v>
      </c>
      <c r="I36" s="73">
        <v>-282844</v>
      </c>
      <c r="J36" s="73">
        <v>2461810</v>
      </c>
      <c r="K36" s="73">
        <v>6478463</v>
      </c>
      <c r="L36" s="73">
        <v>2081712</v>
      </c>
      <c r="M36" s="73">
        <v>0</v>
      </c>
      <c r="N36" s="73">
        <v>4209133</v>
      </c>
      <c r="O36" s="73">
        <v>0</v>
      </c>
      <c r="P36" s="73">
        <v>0</v>
      </c>
      <c r="Q36" s="73">
        <v>0</v>
      </c>
      <c r="R36" s="73">
        <v>0</v>
      </c>
      <c r="S36" s="73">
        <v>0</v>
      </c>
      <c r="T36" s="73">
        <v>0</v>
      </c>
      <c r="U36" s="73">
        <v>51048227</v>
      </c>
      <c r="V36" s="73">
        <v>20080131</v>
      </c>
      <c r="W36" s="108">
        <f>H36+I36+J36+K36-L36+M36+N36+O36+P36+Q36+R36+U36+V36+S36+T36</f>
        <v>109691688</v>
      </c>
      <c r="X36" s="73">
        <v>0</v>
      </c>
      <c r="Y36" s="108">
        <f t="shared" ref="Y36:Y38" si="9">W36+X36</f>
        <v>109691688</v>
      </c>
    </row>
    <row r="37" spans="1:25" x14ac:dyDescent="0.25">
      <c r="A37" s="301" t="s">
        <v>370</v>
      </c>
      <c r="B37" s="301"/>
      <c r="C37" s="301"/>
      <c r="D37" s="301"/>
      <c r="E37" s="301"/>
      <c r="F37" s="301"/>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5">
      <c r="A38" s="301" t="s">
        <v>371</v>
      </c>
      <c r="B38" s="301"/>
      <c r="C38" s="301"/>
      <c r="D38" s="301"/>
      <c r="E38" s="301"/>
      <c r="F38" s="301"/>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5">
      <c r="A39" s="309" t="s">
        <v>450</v>
      </c>
      <c r="B39" s="309"/>
      <c r="C39" s="309"/>
      <c r="D39" s="309"/>
      <c r="E39" s="309"/>
      <c r="F39" s="309"/>
      <c r="G39" s="9">
        <v>31</v>
      </c>
      <c r="H39" s="109">
        <f>H36+H37+H38</f>
        <v>27778480</v>
      </c>
      <c r="I39" s="109">
        <f t="shared" ref="I39:Y39" si="10">I36+I37+I38</f>
        <v>-282844</v>
      </c>
      <c r="J39" s="109">
        <f t="shared" si="10"/>
        <v>2461810</v>
      </c>
      <c r="K39" s="109">
        <f t="shared" si="10"/>
        <v>6478463</v>
      </c>
      <c r="L39" s="109">
        <f t="shared" si="10"/>
        <v>2081712</v>
      </c>
      <c r="M39" s="109">
        <f t="shared" si="10"/>
        <v>0</v>
      </c>
      <c r="N39" s="109">
        <f t="shared" si="10"/>
        <v>4209133</v>
      </c>
      <c r="O39" s="109">
        <f t="shared" si="10"/>
        <v>0</v>
      </c>
      <c r="P39" s="109">
        <f t="shared" si="10"/>
        <v>0</v>
      </c>
      <c r="Q39" s="109">
        <f t="shared" si="10"/>
        <v>0</v>
      </c>
      <c r="R39" s="109">
        <f t="shared" si="10"/>
        <v>0</v>
      </c>
      <c r="S39" s="109">
        <f t="shared" si="10"/>
        <v>0</v>
      </c>
      <c r="T39" s="109">
        <f t="shared" si="10"/>
        <v>0</v>
      </c>
      <c r="U39" s="109">
        <f t="shared" si="10"/>
        <v>51048227</v>
      </c>
      <c r="V39" s="109">
        <f t="shared" si="10"/>
        <v>20080131</v>
      </c>
      <c r="W39" s="109">
        <f t="shared" si="10"/>
        <v>109691688</v>
      </c>
      <c r="X39" s="109">
        <f t="shared" si="10"/>
        <v>0</v>
      </c>
      <c r="Y39" s="109">
        <f t="shared" si="10"/>
        <v>109691688</v>
      </c>
    </row>
    <row r="40" spans="1:25" x14ac:dyDescent="0.25">
      <c r="A40" s="301" t="s">
        <v>372</v>
      </c>
      <c r="B40" s="301"/>
      <c r="C40" s="301"/>
      <c r="D40" s="301"/>
      <c r="E40" s="301"/>
      <c r="F40" s="301"/>
      <c r="G40" s="8">
        <v>32</v>
      </c>
      <c r="H40" s="110">
        <v>0</v>
      </c>
      <c r="I40" s="110">
        <v>0</v>
      </c>
      <c r="J40" s="110">
        <v>0</v>
      </c>
      <c r="K40" s="110">
        <v>0</v>
      </c>
      <c r="L40" s="110">
        <v>0</v>
      </c>
      <c r="M40" s="110">
        <v>0</v>
      </c>
      <c r="N40" s="110">
        <v>0</v>
      </c>
      <c r="O40" s="110">
        <v>0</v>
      </c>
      <c r="P40" s="110">
        <v>0</v>
      </c>
      <c r="Q40" s="110">
        <v>0</v>
      </c>
      <c r="R40" s="110">
        <v>0</v>
      </c>
      <c r="S40" s="110"/>
      <c r="T40" s="110"/>
      <c r="U40" s="110">
        <v>0</v>
      </c>
      <c r="V40" s="73">
        <v>20310711</v>
      </c>
      <c r="W40" s="108">
        <f t="shared" ref="W40:W58" si="11">H40+I40+J40+K40-L40+M40+N40+O40+P40+Q40+R40+U40+V40+S40+T40</f>
        <v>20310711</v>
      </c>
      <c r="X40" s="73">
        <v>0</v>
      </c>
      <c r="Y40" s="108">
        <f t="shared" ref="Y40:Y58" si="12">W40+X40</f>
        <v>20310711</v>
      </c>
    </row>
    <row r="41" spans="1:25" x14ac:dyDescent="0.25">
      <c r="A41" s="301" t="s">
        <v>373</v>
      </c>
      <c r="B41" s="301"/>
      <c r="C41" s="301"/>
      <c r="D41" s="301"/>
      <c r="E41" s="301"/>
      <c r="F41" s="301"/>
      <c r="G41" s="8">
        <v>33</v>
      </c>
      <c r="H41" s="110">
        <v>0</v>
      </c>
      <c r="I41" s="110">
        <v>0</v>
      </c>
      <c r="J41" s="110">
        <v>0</v>
      </c>
      <c r="K41" s="110">
        <v>0</v>
      </c>
      <c r="L41" s="110">
        <v>0</v>
      </c>
      <c r="M41" s="110">
        <v>0</v>
      </c>
      <c r="N41" s="73">
        <v>0</v>
      </c>
      <c r="O41" s="110">
        <v>0</v>
      </c>
      <c r="P41" s="110">
        <v>0</v>
      </c>
      <c r="Q41" s="110">
        <v>0</v>
      </c>
      <c r="R41" s="110">
        <v>0</v>
      </c>
      <c r="S41" s="110"/>
      <c r="T41" s="110"/>
      <c r="U41" s="110">
        <v>0</v>
      </c>
      <c r="V41" s="110">
        <v>0</v>
      </c>
      <c r="W41" s="108">
        <f t="shared" si="11"/>
        <v>0</v>
      </c>
      <c r="X41" s="73">
        <v>0</v>
      </c>
      <c r="Y41" s="108">
        <f t="shared" si="12"/>
        <v>0</v>
      </c>
    </row>
    <row r="42" spans="1:25" ht="27" customHeight="1" x14ac:dyDescent="0.25">
      <c r="A42" s="301" t="s">
        <v>374</v>
      </c>
      <c r="B42" s="301"/>
      <c r="C42" s="301"/>
      <c r="D42" s="301"/>
      <c r="E42" s="301"/>
      <c r="F42" s="301"/>
      <c r="G42" s="8">
        <v>34</v>
      </c>
      <c r="H42" s="110">
        <v>0</v>
      </c>
      <c r="I42" s="110">
        <v>0</v>
      </c>
      <c r="J42" s="110">
        <v>0</v>
      </c>
      <c r="K42" s="110">
        <v>0</v>
      </c>
      <c r="L42" s="110">
        <v>0</v>
      </c>
      <c r="M42" s="110">
        <v>0</v>
      </c>
      <c r="N42" s="110">
        <v>0</v>
      </c>
      <c r="O42" s="73">
        <v>0</v>
      </c>
      <c r="P42" s="110">
        <v>0</v>
      </c>
      <c r="Q42" s="110">
        <v>0</v>
      </c>
      <c r="R42" s="110">
        <v>0</v>
      </c>
      <c r="S42" s="110"/>
      <c r="T42" s="110"/>
      <c r="U42" s="73">
        <v>0</v>
      </c>
      <c r="V42" s="73">
        <v>0</v>
      </c>
      <c r="W42" s="108">
        <f t="shared" si="11"/>
        <v>0</v>
      </c>
      <c r="X42" s="73">
        <v>0</v>
      </c>
      <c r="Y42" s="108">
        <f t="shared" si="12"/>
        <v>0</v>
      </c>
    </row>
    <row r="43" spans="1:25" ht="20.25" customHeight="1" x14ac:dyDescent="0.25">
      <c r="A43" s="301" t="s">
        <v>438</v>
      </c>
      <c r="B43" s="301"/>
      <c r="C43" s="301"/>
      <c r="D43" s="301"/>
      <c r="E43" s="301"/>
      <c r="F43" s="301"/>
      <c r="G43" s="8">
        <v>35</v>
      </c>
      <c r="H43" s="110">
        <v>0</v>
      </c>
      <c r="I43" s="110">
        <v>0</v>
      </c>
      <c r="J43" s="110">
        <v>0</v>
      </c>
      <c r="K43" s="110">
        <v>0</v>
      </c>
      <c r="L43" s="110">
        <v>0</v>
      </c>
      <c r="M43" s="110">
        <v>0</v>
      </c>
      <c r="N43" s="110">
        <v>0</v>
      </c>
      <c r="O43" s="110">
        <v>0</v>
      </c>
      <c r="P43" s="73">
        <v>0</v>
      </c>
      <c r="Q43" s="110">
        <v>0</v>
      </c>
      <c r="R43" s="110">
        <v>0</v>
      </c>
      <c r="S43" s="110"/>
      <c r="T43" s="110"/>
      <c r="U43" s="73">
        <v>0</v>
      </c>
      <c r="V43" s="73">
        <v>0</v>
      </c>
      <c r="W43" s="108">
        <f t="shared" si="11"/>
        <v>0</v>
      </c>
      <c r="X43" s="73">
        <v>0</v>
      </c>
      <c r="Y43" s="108">
        <f t="shared" si="12"/>
        <v>0</v>
      </c>
    </row>
    <row r="44" spans="1:25" ht="21" customHeight="1" x14ac:dyDescent="0.25">
      <c r="A44" s="301" t="s">
        <v>375</v>
      </c>
      <c r="B44" s="301"/>
      <c r="C44" s="301"/>
      <c r="D44" s="301"/>
      <c r="E44" s="301"/>
      <c r="F44" s="301"/>
      <c r="G44" s="8">
        <v>36</v>
      </c>
      <c r="H44" s="110">
        <v>0</v>
      </c>
      <c r="I44" s="110">
        <v>0</v>
      </c>
      <c r="J44" s="110">
        <v>0</v>
      </c>
      <c r="K44" s="110">
        <v>0</v>
      </c>
      <c r="L44" s="110">
        <v>0</v>
      </c>
      <c r="M44" s="110">
        <v>0</v>
      </c>
      <c r="N44" s="110">
        <v>0</v>
      </c>
      <c r="O44" s="110">
        <v>0</v>
      </c>
      <c r="P44" s="110">
        <v>0</v>
      </c>
      <c r="Q44" s="73">
        <v>0</v>
      </c>
      <c r="R44" s="110">
        <v>0</v>
      </c>
      <c r="S44" s="110"/>
      <c r="T44" s="110"/>
      <c r="U44" s="73">
        <v>0</v>
      </c>
      <c r="V44" s="73">
        <v>0</v>
      </c>
      <c r="W44" s="108">
        <f t="shared" si="11"/>
        <v>0</v>
      </c>
      <c r="X44" s="73">
        <v>0</v>
      </c>
      <c r="Y44" s="108">
        <f t="shared" si="12"/>
        <v>0</v>
      </c>
    </row>
    <row r="45" spans="1:25" ht="29.25" customHeight="1" x14ac:dyDescent="0.25">
      <c r="A45" s="301" t="s">
        <v>376</v>
      </c>
      <c r="B45" s="301"/>
      <c r="C45" s="301"/>
      <c r="D45" s="301"/>
      <c r="E45" s="301"/>
      <c r="F45" s="301"/>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5">
      <c r="A46" s="301" t="s">
        <v>377</v>
      </c>
      <c r="B46" s="301"/>
      <c r="C46" s="301"/>
      <c r="D46" s="301"/>
      <c r="E46" s="301"/>
      <c r="F46" s="301"/>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5">
      <c r="A47" s="301" t="s">
        <v>378</v>
      </c>
      <c r="B47" s="301"/>
      <c r="C47" s="301"/>
      <c r="D47" s="301"/>
      <c r="E47" s="301"/>
      <c r="F47" s="301"/>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5">
      <c r="A48" s="301" t="s">
        <v>379</v>
      </c>
      <c r="B48" s="301"/>
      <c r="C48" s="301"/>
      <c r="D48" s="301"/>
      <c r="E48" s="301"/>
      <c r="F48" s="301"/>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5">
      <c r="A49" s="301" t="s">
        <v>451</v>
      </c>
      <c r="B49" s="301"/>
      <c r="C49" s="301"/>
      <c r="D49" s="301"/>
      <c r="E49" s="301"/>
      <c r="F49" s="301"/>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5">
      <c r="A50" s="301" t="s">
        <v>452</v>
      </c>
      <c r="B50" s="301"/>
      <c r="C50" s="301"/>
      <c r="D50" s="301"/>
      <c r="E50" s="301"/>
      <c r="F50" s="301"/>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5">
      <c r="A51" s="301" t="s">
        <v>439</v>
      </c>
      <c r="B51" s="301"/>
      <c r="C51" s="301"/>
      <c r="D51" s="301"/>
      <c r="E51" s="301"/>
      <c r="F51" s="301"/>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5">
      <c r="A52" s="301" t="s">
        <v>453</v>
      </c>
      <c r="B52" s="301"/>
      <c r="C52" s="301"/>
      <c r="D52" s="301"/>
      <c r="E52" s="301"/>
      <c r="F52" s="301"/>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5">
      <c r="A53" s="301" t="s">
        <v>454</v>
      </c>
      <c r="B53" s="301"/>
      <c r="C53" s="301"/>
      <c r="D53" s="301"/>
      <c r="E53" s="301"/>
      <c r="F53" s="301"/>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1"/>
        <v>0</v>
      </c>
      <c r="X53" s="73">
        <v>0</v>
      </c>
      <c r="Y53" s="108">
        <f t="shared" si="12"/>
        <v>0</v>
      </c>
    </row>
    <row r="54" spans="1:25" x14ac:dyDescent="0.25">
      <c r="A54" s="301" t="s">
        <v>441</v>
      </c>
      <c r="B54" s="301"/>
      <c r="C54" s="301"/>
      <c r="D54" s="301"/>
      <c r="E54" s="301"/>
      <c r="F54" s="301"/>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5">
      <c r="A55" s="301" t="s">
        <v>442</v>
      </c>
      <c r="B55" s="301"/>
      <c r="C55" s="301"/>
      <c r="D55" s="301"/>
      <c r="E55" s="301"/>
      <c r="F55" s="301"/>
      <c r="G55" s="8">
        <v>47</v>
      </c>
      <c r="H55" s="73">
        <v>0</v>
      </c>
      <c r="I55" s="73">
        <v>0</v>
      </c>
      <c r="J55" s="73">
        <v>0</v>
      </c>
      <c r="K55" s="73">
        <v>0</v>
      </c>
      <c r="L55" s="73">
        <v>0</v>
      </c>
      <c r="M55" s="73">
        <v>0</v>
      </c>
      <c r="N55" s="73">
        <v>0</v>
      </c>
      <c r="O55" s="73">
        <v>0</v>
      </c>
      <c r="P55" s="73">
        <v>0</v>
      </c>
      <c r="Q55" s="73">
        <v>0</v>
      </c>
      <c r="R55" s="73">
        <v>0</v>
      </c>
      <c r="S55" s="73">
        <v>0</v>
      </c>
      <c r="T55" s="73">
        <v>0</v>
      </c>
      <c r="U55" s="73">
        <v>-5790800</v>
      </c>
      <c r="V55" s="73">
        <v>0</v>
      </c>
      <c r="W55" s="108">
        <f t="shared" si="11"/>
        <v>-5790800</v>
      </c>
      <c r="X55" s="73">
        <v>0</v>
      </c>
      <c r="Y55" s="108">
        <f t="shared" si="12"/>
        <v>-5790800</v>
      </c>
    </row>
    <row r="56" spans="1:25" x14ac:dyDescent="0.25">
      <c r="A56" s="301" t="s">
        <v>443</v>
      </c>
      <c r="B56" s="301"/>
      <c r="C56" s="301"/>
      <c r="D56" s="301"/>
      <c r="E56" s="301"/>
      <c r="F56" s="301"/>
      <c r="G56" s="8">
        <v>48</v>
      </c>
      <c r="H56" s="73">
        <v>0</v>
      </c>
      <c r="I56" s="73">
        <v>0</v>
      </c>
      <c r="J56" s="73">
        <v>0</v>
      </c>
      <c r="K56" s="73">
        <v>0</v>
      </c>
      <c r="L56" s="73">
        <v>0</v>
      </c>
      <c r="M56" s="73">
        <v>0</v>
      </c>
      <c r="N56" s="73">
        <v>0</v>
      </c>
      <c r="O56" s="73">
        <v>0</v>
      </c>
      <c r="P56" s="73">
        <v>0</v>
      </c>
      <c r="Q56" s="73">
        <v>0</v>
      </c>
      <c r="R56" s="73">
        <v>0</v>
      </c>
      <c r="S56" s="73">
        <v>0</v>
      </c>
      <c r="T56" s="73">
        <v>0</v>
      </c>
      <c r="U56" s="73">
        <v>478478</v>
      </c>
      <c r="V56" s="73">
        <v>0</v>
      </c>
      <c r="W56" s="108">
        <f t="shared" si="11"/>
        <v>478478</v>
      </c>
      <c r="X56" s="73">
        <v>0</v>
      </c>
      <c r="Y56" s="108">
        <f t="shared" si="12"/>
        <v>478478</v>
      </c>
    </row>
    <row r="57" spans="1:25" ht="23.25" customHeight="1" x14ac:dyDescent="0.25">
      <c r="A57" s="301" t="s">
        <v>455</v>
      </c>
      <c r="B57" s="301"/>
      <c r="C57" s="301"/>
      <c r="D57" s="301"/>
      <c r="E57" s="301"/>
      <c r="F57" s="301"/>
      <c r="G57" s="8">
        <v>49</v>
      </c>
      <c r="H57" s="73">
        <v>0</v>
      </c>
      <c r="I57" s="73">
        <v>0</v>
      </c>
      <c r="J57" s="73">
        <v>0</v>
      </c>
      <c r="K57" s="73">
        <v>0</v>
      </c>
      <c r="L57" s="73">
        <v>0</v>
      </c>
      <c r="M57" s="73">
        <v>0</v>
      </c>
      <c r="N57" s="73">
        <v>0</v>
      </c>
      <c r="O57" s="73">
        <v>0</v>
      </c>
      <c r="P57" s="73">
        <v>0</v>
      </c>
      <c r="Q57" s="73">
        <v>0</v>
      </c>
      <c r="R57" s="73">
        <v>0</v>
      </c>
      <c r="S57" s="73">
        <v>0</v>
      </c>
      <c r="T57" s="73">
        <v>0</v>
      </c>
      <c r="U57" s="73">
        <v>20080131</v>
      </c>
      <c r="V57" s="73">
        <v>-20080131</v>
      </c>
      <c r="W57" s="108">
        <f t="shared" si="11"/>
        <v>0</v>
      </c>
      <c r="X57" s="73">
        <v>0</v>
      </c>
      <c r="Y57" s="108">
        <f t="shared" si="12"/>
        <v>0</v>
      </c>
    </row>
    <row r="58" spans="1:25" ht="23.25" customHeight="1" x14ac:dyDescent="0.25">
      <c r="A58" s="301" t="s">
        <v>445</v>
      </c>
      <c r="B58" s="301"/>
      <c r="C58" s="301"/>
      <c r="D58" s="301"/>
      <c r="E58" s="301"/>
      <c r="F58" s="301"/>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5">
      <c r="A59" s="302" t="s">
        <v>456</v>
      </c>
      <c r="B59" s="302"/>
      <c r="C59" s="302"/>
      <c r="D59" s="302"/>
      <c r="E59" s="302"/>
      <c r="F59" s="302"/>
      <c r="G59" s="10">
        <v>51</v>
      </c>
      <c r="H59" s="111">
        <f t="shared" ref="H59:T59" si="13">SUM(H39:H58)</f>
        <v>27778480</v>
      </c>
      <c r="I59" s="111">
        <f t="shared" si="13"/>
        <v>-282844</v>
      </c>
      <c r="J59" s="111">
        <f t="shared" si="13"/>
        <v>2461810</v>
      </c>
      <c r="K59" s="111">
        <f t="shared" si="13"/>
        <v>6478463</v>
      </c>
      <c r="L59" s="111">
        <f t="shared" si="13"/>
        <v>2081712</v>
      </c>
      <c r="M59" s="111">
        <f t="shared" si="13"/>
        <v>0</v>
      </c>
      <c r="N59" s="111">
        <f t="shared" si="13"/>
        <v>4209133</v>
      </c>
      <c r="O59" s="111">
        <f t="shared" si="13"/>
        <v>0</v>
      </c>
      <c r="P59" s="111">
        <f t="shared" si="13"/>
        <v>0</v>
      </c>
      <c r="Q59" s="111">
        <f t="shared" si="13"/>
        <v>0</v>
      </c>
      <c r="R59" s="111">
        <f t="shared" si="13"/>
        <v>0</v>
      </c>
      <c r="S59" s="111">
        <f t="shared" si="13"/>
        <v>0</v>
      </c>
      <c r="T59" s="111">
        <f t="shared" si="13"/>
        <v>0</v>
      </c>
      <c r="U59" s="111">
        <f>SUM(U39:U58)</f>
        <v>65816036</v>
      </c>
      <c r="V59" s="111">
        <f>SUM(V39:V58)</f>
        <v>20310711</v>
      </c>
      <c r="W59" s="111">
        <f>SUM(W39:W58)</f>
        <v>124690077</v>
      </c>
      <c r="X59" s="111">
        <f>SUM(X39:X58)</f>
        <v>0</v>
      </c>
      <c r="Y59" s="111">
        <f>SUM(Y39:Y58)</f>
        <v>124690077</v>
      </c>
    </row>
    <row r="60" spans="1:25" x14ac:dyDescent="0.25">
      <c r="A60" s="303" t="s">
        <v>380</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5">
      <c r="A61" s="299" t="s">
        <v>457</v>
      </c>
      <c r="B61" s="299"/>
      <c r="C61" s="299"/>
      <c r="D61" s="299"/>
      <c r="E61" s="299"/>
      <c r="F61" s="299"/>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5">
      <c r="A62" s="299" t="s">
        <v>458</v>
      </c>
      <c r="B62" s="299"/>
      <c r="C62" s="299"/>
      <c r="D62" s="299"/>
      <c r="E62" s="299"/>
      <c r="F62" s="299"/>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20310711</v>
      </c>
      <c r="W62" s="109">
        <f>W40+W61</f>
        <v>20310711</v>
      </c>
      <c r="X62" s="109">
        <f>X40+X61</f>
        <v>0</v>
      </c>
      <c r="Y62" s="109">
        <f>Y40+Y61</f>
        <v>20310711</v>
      </c>
    </row>
    <row r="63" spans="1:25" ht="29.25" customHeight="1" x14ac:dyDescent="0.25">
      <c r="A63" s="300" t="s">
        <v>459</v>
      </c>
      <c r="B63" s="300"/>
      <c r="C63" s="300"/>
      <c r="D63" s="300"/>
      <c r="E63" s="300"/>
      <c r="F63" s="300"/>
      <c r="G63" s="10">
        <v>54</v>
      </c>
      <c r="H63" s="111">
        <f t="shared" ref="H63:T63" si="16">SUM(H50:H58)</f>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14767809</v>
      </c>
      <c r="V63" s="111">
        <f>SUM(V50:V58)</f>
        <v>-20080131</v>
      </c>
      <c r="W63" s="111">
        <f>SUM(W50:W58)</f>
        <v>-5312322</v>
      </c>
      <c r="X63" s="111">
        <f>SUM(X50:X58)</f>
        <v>0</v>
      </c>
      <c r="Y63" s="111">
        <f>SUM(Y50:Y58)</f>
        <v>-5312322</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sqref="A1:J30"/>
    </sheetView>
  </sheetViews>
  <sheetFormatPr defaultRowHeight="13.2" x14ac:dyDescent="0.25"/>
  <cols>
    <col min="10" max="10" width="86" customWidth="1"/>
  </cols>
  <sheetData>
    <row r="1" spans="1:10" ht="49.95" customHeight="1" x14ac:dyDescent="0.25">
      <c r="A1" s="328" t="s">
        <v>514</v>
      </c>
      <c r="B1" s="329"/>
      <c r="C1" s="329"/>
      <c r="D1" s="329"/>
      <c r="E1" s="329"/>
      <c r="F1" s="329"/>
      <c r="G1" s="329"/>
      <c r="H1" s="329"/>
      <c r="I1" s="329"/>
      <c r="J1" s="329"/>
    </row>
    <row r="2" spans="1:10" ht="49.95" customHeight="1" x14ac:dyDescent="0.25">
      <c r="A2" s="329"/>
      <c r="B2" s="329"/>
      <c r="C2" s="329"/>
      <c r="D2" s="329"/>
      <c r="E2" s="329"/>
      <c r="F2" s="329"/>
      <c r="G2" s="329"/>
      <c r="H2" s="329"/>
      <c r="I2" s="329"/>
      <c r="J2" s="329"/>
    </row>
    <row r="3" spans="1:10" ht="49.95" customHeight="1" x14ac:dyDescent="0.25">
      <c r="A3" s="329"/>
      <c r="B3" s="329"/>
      <c r="C3" s="329"/>
      <c r="D3" s="329"/>
      <c r="E3" s="329"/>
      <c r="F3" s="329"/>
      <c r="G3" s="329"/>
      <c r="H3" s="329"/>
      <c r="I3" s="329"/>
      <c r="J3" s="329"/>
    </row>
    <row r="4" spans="1:10" ht="49.95" customHeight="1" x14ac:dyDescent="0.25">
      <c r="A4" s="329"/>
      <c r="B4" s="329"/>
      <c r="C4" s="329"/>
      <c r="D4" s="329"/>
      <c r="E4" s="329"/>
      <c r="F4" s="329"/>
      <c r="G4" s="329"/>
      <c r="H4" s="329"/>
      <c r="I4" s="329"/>
      <c r="J4" s="329"/>
    </row>
    <row r="5" spans="1:10" ht="49.95" customHeight="1" x14ac:dyDescent="0.25">
      <c r="A5" s="329"/>
      <c r="B5" s="329"/>
      <c r="C5" s="329"/>
      <c r="D5" s="329"/>
      <c r="E5" s="329"/>
      <c r="F5" s="329"/>
      <c r="G5" s="329"/>
      <c r="H5" s="329"/>
      <c r="I5" s="329"/>
      <c r="J5" s="329"/>
    </row>
    <row r="6" spans="1:10" ht="49.95" customHeight="1" x14ac:dyDescent="0.25">
      <c r="A6" s="329"/>
      <c r="B6" s="329"/>
      <c r="C6" s="329"/>
      <c r="D6" s="329"/>
      <c r="E6" s="329"/>
      <c r="F6" s="329"/>
      <c r="G6" s="329"/>
      <c r="H6" s="329"/>
      <c r="I6" s="329"/>
      <c r="J6" s="329"/>
    </row>
    <row r="7" spans="1:10" ht="49.95" customHeight="1" x14ac:dyDescent="0.25">
      <c r="A7" s="329"/>
      <c r="B7" s="329"/>
      <c r="C7" s="329"/>
      <c r="D7" s="329"/>
      <c r="E7" s="329"/>
      <c r="F7" s="329"/>
      <c r="G7" s="329"/>
      <c r="H7" s="329"/>
      <c r="I7" s="329"/>
      <c r="J7" s="329"/>
    </row>
    <row r="8" spans="1:10" ht="49.95" customHeight="1" x14ac:dyDescent="0.25">
      <c r="A8" s="329"/>
      <c r="B8" s="329"/>
      <c r="C8" s="329"/>
      <c r="D8" s="329"/>
      <c r="E8" s="329"/>
      <c r="F8" s="329"/>
      <c r="G8" s="329"/>
      <c r="H8" s="329"/>
      <c r="I8" s="329"/>
      <c r="J8" s="329"/>
    </row>
    <row r="9" spans="1:10" ht="49.95" customHeight="1" x14ac:dyDescent="0.25">
      <c r="A9" s="329"/>
      <c r="B9" s="329"/>
      <c r="C9" s="329"/>
      <c r="D9" s="329"/>
      <c r="E9" s="329"/>
      <c r="F9" s="329"/>
      <c r="G9" s="329"/>
      <c r="H9" s="329"/>
      <c r="I9" s="329"/>
      <c r="J9" s="329"/>
    </row>
    <row r="10" spans="1:10" ht="49.95" customHeight="1" x14ac:dyDescent="0.25">
      <c r="A10" s="329"/>
      <c r="B10" s="329"/>
      <c r="C10" s="329"/>
      <c r="D10" s="329"/>
      <c r="E10" s="329"/>
      <c r="F10" s="329"/>
      <c r="G10" s="329"/>
      <c r="H10" s="329"/>
      <c r="I10" s="329"/>
      <c r="J10" s="329"/>
    </row>
    <row r="11" spans="1:10" ht="49.95" customHeight="1" x14ac:dyDescent="0.25">
      <c r="A11" s="329"/>
      <c r="B11" s="329"/>
      <c r="C11" s="329"/>
      <c r="D11" s="329"/>
      <c r="E11" s="329"/>
      <c r="F11" s="329"/>
      <c r="G11" s="329"/>
      <c r="H11" s="329"/>
      <c r="I11" s="329"/>
      <c r="J11" s="329"/>
    </row>
    <row r="12" spans="1:10" ht="49.95" customHeight="1" x14ac:dyDescent="0.25">
      <c r="A12" s="329"/>
      <c r="B12" s="329"/>
      <c r="C12" s="329"/>
      <c r="D12" s="329"/>
      <c r="E12" s="329"/>
      <c r="F12" s="329"/>
      <c r="G12" s="329"/>
      <c r="H12" s="329"/>
      <c r="I12" s="329"/>
      <c r="J12" s="329"/>
    </row>
    <row r="13" spans="1:10" ht="49.95" customHeight="1" x14ac:dyDescent="0.25">
      <c r="A13" s="329"/>
      <c r="B13" s="329"/>
      <c r="C13" s="329"/>
      <c r="D13" s="329"/>
      <c r="E13" s="329"/>
      <c r="F13" s="329"/>
      <c r="G13" s="329"/>
      <c r="H13" s="329"/>
      <c r="I13" s="329"/>
      <c r="J13" s="329"/>
    </row>
    <row r="14" spans="1:10" ht="49.95" customHeight="1" x14ac:dyDescent="0.25">
      <c r="A14" s="329"/>
      <c r="B14" s="329"/>
      <c r="C14" s="329"/>
      <c r="D14" s="329"/>
      <c r="E14" s="329"/>
      <c r="F14" s="329"/>
      <c r="G14" s="329"/>
      <c r="H14" s="329"/>
      <c r="I14" s="329"/>
      <c r="J14" s="329"/>
    </row>
    <row r="15" spans="1:10" ht="49.95" customHeight="1" x14ac:dyDescent="0.25">
      <c r="A15" s="329"/>
      <c r="B15" s="329"/>
      <c r="C15" s="329"/>
      <c r="D15" s="329"/>
      <c r="E15" s="329"/>
      <c r="F15" s="329"/>
      <c r="G15" s="329"/>
      <c r="H15" s="329"/>
      <c r="I15" s="329"/>
      <c r="J15" s="329"/>
    </row>
    <row r="16" spans="1:10" ht="49.95" customHeight="1" x14ac:dyDescent="0.25">
      <c r="A16" s="329"/>
      <c r="B16" s="329"/>
      <c r="C16" s="329"/>
      <c r="D16" s="329"/>
      <c r="E16" s="329"/>
      <c r="F16" s="329"/>
      <c r="G16" s="329"/>
      <c r="H16" s="329"/>
      <c r="I16" s="329"/>
      <c r="J16" s="329"/>
    </row>
    <row r="17" spans="1:10" ht="49.95" customHeight="1" x14ac:dyDescent="0.25">
      <c r="A17" s="329"/>
      <c r="B17" s="329"/>
      <c r="C17" s="329"/>
      <c r="D17" s="329"/>
      <c r="E17" s="329"/>
      <c r="F17" s="329"/>
      <c r="G17" s="329"/>
      <c r="H17" s="329"/>
      <c r="I17" s="329"/>
      <c r="J17" s="329"/>
    </row>
    <row r="18" spans="1:10" ht="49.95" customHeight="1" x14ac:dyDescent="0.25">
      <c r="A18" s="329"/>
      <c r="B18" s="329"/>
      <c r="C18" s="329"/>
      <c r="D18" s="329"/>
      <c r="E18" s="329"/>
      <c r="F18" s="329"/>
      <c r="G18" s="329"/>
      <c r="H18" s="329"/>
      <c r="I18" s="329"/>
      <c r="J18" s="329"/>
    </row>
    <row r="19" spans="1:10" ht="49.95" customHeight="1" x14ac:dyDescent="0.25">
      <c r="A19" s="329"/>
      <c r="B19" s="329"/>
      <c r="C19" s="329"/>
      <c r="D19" s="329"/>
      <c r="E19" s="329"/>
      <c r="F19" s="329"/>
      <c r="G19" s="329"/>
      <c r="H19" s="329"/>
      <c r="I19" s="329"/>
      <c r="J19" s="329"/>
    </row>
    <row r="20" spans="1:10" ht="49.95" customHeight="1" x14ac:dyDescent="0.25">
      <c r="A20" s="329"/>
      <c r="B20" s="329"/>
      <c r="C20" s="329"/>
      <c r="D20" s="329"/>
      <c r="E20" s="329"/>
      <c r="F20" s="329"/>
      <c r="G20" s="329"/>
      <c r="H20" s="329"/>
      <c r="I20" s="329"/>
      <c r="J20" s="329"/>
    </row>
    <row r="21" spans="1:10" ht="49.95" customHeight="1" x14ac:dyDescent="0.25">
      <c r="A21" s="329"/>
      <c r="B21" s="329"/>
      <c r="C21" s="329"/>
      <c r="D21" s="329"/>
      <c r="E21" s="329"/>
      <c r="F21" s="329"/>
      <c r="G21" s="329"/>
      <c r="H21" s="329"/>
      <c r="I21" s="329"/>
      <c r="J21" s="329"/>
    </row>
    <row r="22" spans="1:10" ht="49.95" customHeight="1" x14ac:dyDescent="0.25">
      <c r="A22" s="329"/>
      <c r="B22" s="329"/>
      <c r="C22" s="329"/>
      <c r="D22" s="329"/>
      <c r="E22" s="329"/>
      <c r="F22" s="329"/>
      <c r="G22" s="329"/>
      <c r="H22" s="329"/>
      <c r="I22" s="329"/>
      <c r="J22" s="329"/>
    </row>
    <row r="23" spans="1:10" ht="49.95" customHeight="1" x14ac:dyDescent="0.25">
      <c r="A23" s="329"/>
      <c r="B23" s="329"/>
      <c r="C23" s="329"/>
      <c r="D23" s="329"/>
      <c r="E23" s="329"/>
      <c r="F23" s="329"/>
      <c r="G23" s="329"/>
      <c r="H23" s="329"/>
      <c r="I23" s="329"/>
      <c r="J23" s="329"/>
    </row>
    <row r="24" spans="1:10" ht="49.95" customHeight="1" x14ac:dyDescent="0.25">
      <c r="A24" s="329"/>
      <c r="B24" s="329"/>
      <c r="C24" s="329"/>
      <c r="D24" s="329"/>
      <c r="E24" s="329"/>
      <c r="F24" s="329"/>
      <c r="G24" s="329"/>
      <c r="H24" s="329"/>
      <c r="I24" s="329"/>
      <c r="J24" s="329"/>
    </row>
    <row r="25" spans="1:10" ht="117" customHeight="1" x14ac:dyDescent="0.25">
      <c r="A25" s="329"/>
      <c r="B25" s="329"/>
      <c r="C25" s="329"/>
      <c r="D25" s="329"/>
      <c r="E25" s="329"/>
      <c r="F25" s="329"/>
      <c r="G25" s="329"/>
      <c r="H25" s="329"/>
      <c r="I25" s="329"/>
      <c r="J25" s="329"/>
    </row>
    <row r="26" spans="1:10" ht="182.4" customHeight="1" x14ac:dyDescent="0.25">
      <c r="A26" s="329"/>
      <c r="B26" s="329"/>
      <c r="C26" s="329"/>
      <c r="D26" s="329"/>
      <c r="E26" s="329"/>
      <c r="F26" s="329"/>
      <c r="G26" s="329"/>
      <c r="H26" s="329"/>
      <c r="I26" s="329"/>
      <c r="J26" s="329"/>
    </row>
    <row r="27" spans="1:10" ht="215.4" customHeight="1" x14ac:dyDescent="0.25">
      <c r="A27" s="329"/>
      <c r="B27" s="329"/>
      <c r="C27" s="329"/>
      <c r="D27" s="329"/>
      <c r="E27" s="329"/>
      <c r="F27" s="329"/>
      <c r="G27" s="329"/>
      <c r="H27" s="329"/>
      <c r="I27" s="329"/>
      <c r="J27" s="329"/>
    </row>
    <row r="28" spans="1:10" ht="175.2" customHeight="1" x14ac:dyDescent="0.25">
      <c r="A28" s="329"/>
      <c r="B28" s="329"/>
      <c r="C28" s="329"/>
      <c r="D28" s="329"/>
      <c r="E28" s="329"/>
      <c r="F28" s="329"/>
      <c r="G28" s="329"/>
      <c r="H28" s="329"/>
      <c r="I28" s="329"/>
      <c r="J28" s="329"/>
    </row>
    <row r="29" spans="1:10" ht="177" customHeight="1" x14ac:dyDescent="0.25">
      <c r="A29" s="329"/>
      <c r="B29" s="329"/>
      <c r="C29" s="329"/>
      <c r="D29" s="329"/>
      <c r="E29" s="329"/>
      <c r="F29" s="329"/>
      <c r="G29" s="329"/>
      <c r="H29" s="329"/>
      <c r="I29" s="329"/>
      <c r="J29" s="329"/>
    </row>
    <row r="30" spans="1:10" ht="49.95" customHeight="1" x14ac:dyDescent="0.25">
      <c r="A30" s="329"/>
      <c r="B30" s="329"/>
      <c r="C30" s="329"/>
      <c r="D30" s="329"/>
      <c r="E30" s="329"/>
      <c r="F30" s="329"/>
      <c r="G30" s="329"/>
      <c r="H30" s="329"/>
      <c r="I30" s="329"/>
      <c r="J30" s="329"/>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Maja Mužek</cp:lastModifiedBy>
  <cp:lastPrinted>2018-04-25T06:49:36Z</cp:lastPrinted>
  <dcterms:created xsi:type="dcterms:W3CDTF">2008-10-17T11:51:54Z</dcterms:created>
  <dcterms:modified xsi:type="dcterms:W3CDTF">2025-03-19T23:03:22Z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