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aveExternalLinkValues="0" codeName="ThisWorkbook" defaultThemeVersion="124226"/>
  <mc:AlternateContent xmlns:mc="http://schemas.openxmlformats.org/markup-compatibility/2006">
    <mc:Choice Requires="x15">
      <x15ac:absPath xmlns:x15ac="http://schemas.microsoft.com/office/spreadsheetml/2010/11/ac" url="\\adris.hr\mai\RACUNOVODSTVO\DOKUMENTI\Izvještaji\GFI-POD\2024\"/>
    </mc:Choice>
  </mc:AlternateContent>
  <xr:revisionPtr revIDLastSave="0" documentId="13_ncr:1_{9ECDB45A-F8CF-45F7-9574-A32913E5A1E3}" xr6:coauthVersionLast="36" xr6:coauthVersionMax="36" xr10:uidLastSave="{00000000-0000-0000-0000-000000000000}"/>
  <bookViews>
    <workbookView xWindow="0" yWindow="0" windowWidth="28800" windowHeight="12330" activeTab="6"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workbook>
</file>

<file path=xl/calcChain.xml><?xml version="1.0" encoding="utf-8"?>
<calcChain xmlns="http://schemas.openxmlformats.org/spreadsheetml/2006/main">
  <c r="H105" i="24" l="1"/>
  <c r="H101" i="24"/>
  <c r="H100" i="24"/>
  <c r="H99" i="24" l="1"/>
  <c r="H98" i="24"/>
  <c r="H106" i="24" l="1"/>
  <c r="H104" i="24"/>
  <c r="H103" i="24"/>
  <c r="H102" i="24"/>
  <c r="E63" i="24"/>
  <c r="H107" i="24" l="1"/>
  <c r="I90" i="19"/>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<sst xmlns="http://schemas.openxmlformats.org/spreadsheetml/2006/main" count="636" uniqueCount="561">
  <si>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</si>
  <si>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</si>
  <si>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</si>
  <si>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</si>
  <si>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</si>
  <si>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</si>
  <si>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</si>
  <si>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</si>
  <si>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</si>
  <si>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</si>
  <si>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</si>
  <si>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</si>
  <si>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</si>
  <si>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</si>
  <si>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</si>
  <si>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</si>
  <si>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</si>
  <si>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</si>
  <si>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</si>
  <si>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</si>
  <si>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</si>
  <si>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</si>
  <si>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</si>
  <si>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</si>
  <si>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</si>
  <si>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</si>
  <si>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</si>
  <si>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</si>
  <si>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</si>
  <si>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</si>
  <si>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</si>
  <si>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</si>
  <si>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</si>
  <si>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</si>
  <si>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</si>
  <si>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</si>
  <si>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</si>
  <si>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</si>
  <si>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</si>
  <si>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</si>
  <si>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</si>
  <si>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</si>
  <si>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</si>
  <si>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</si>
  <si>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</si>
  <si>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</si>
  <si>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</si>
  <si>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</si>
  <si>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</si>
  <si>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</si>
  <si>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</si>
  <si>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</si>
  <si>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</si>
  <si>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</si>
  <si>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</si>
  <si>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</si>
  <si>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</si>
  <si>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</si>
  <si>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</si>
  <si>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</si>
  <si>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</si>
  <si>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</si>
  <si>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</si>
  <si>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</si>
  <si>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</si>
  <si>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</si>
  <si>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</si>
  <si>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</si>
  <si>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</si>
  <si>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</si>
  <si>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</si>
  <si>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</si>
  <si>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</si>
  <si>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</si>
  <si>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</si>
  <si>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</si>
  <si>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</si>
  <si>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</si>
  <si>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</si>
  <si>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</si>
  <si>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</si>
  <si>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</si>
  <si>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</si>
  <si>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</si>
  <si>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</si>
  <si>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</si>
  <si>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</si>
  <si>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</si>
  <si>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</si>
  <si>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</si>
  <si>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</si>
  <si>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</si>
  <si>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</si>
  <si>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</si>
  <si>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</si>
  <si>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</si>
  <si>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</si>
  <si>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</si>
  <si>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</si>
  <si>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</si>
  <si>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</si>
  <si>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</si>
  <si>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</si>
  <si>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</si>
  <si>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</si>
  <si>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</si>
  <si>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</si>
  <si>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</si>
  <si>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</si>
  <si>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</si>
  <si>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</si>
  <si>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</si>
  <si>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</si>
  <si>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</si>
  <si>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</si>
  <si>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</si>
  <si>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</si>
  <si>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</si>
  <si>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</si>
  <si>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</si>
  <si>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</si>
  <si>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</si>
  <si>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</si>
  <si>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</si>
  <si>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</si>
  <si>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</si>
  <si>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</si>
  <si>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</si>
  <si>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</si>
  <si>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</si>
  <si>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</si>
  <si>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</si>
  <si>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</si>
  <si>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</si>
  <si>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</si>
  <si>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</si>
  <si>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</si>
  <si>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</si>
  <si>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</si>
  <si>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</si>
  <si>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</si>
  <si>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</si>
  <si>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</si>
  <si>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</si>
  <si>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</si>
  <si>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</si>
  <si>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</si>
  <si>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</si>
  <si>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</si>
  <si>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</si>
  <si>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</si>
  <si>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</si>
  <si>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</si>
  <si>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</si>
  <si>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</si>
  <si>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</si>
  <si>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</si>
  <si>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</si>
  <si>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</si>
  <si>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</si>
  <si>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</si>
  <si>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</si>
  <si>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</si>
  <si>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</si>
  <si>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</si>
  <si>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</si>
  <si>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</si>
  <si>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</si>
  <si>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</si>
  <si>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</si>
  <si>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</si>
  <si>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</si>
  <si>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</si>
  <si>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</si>
  <si>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</si>
  <si>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</si>
  <si>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</si>
  <si>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</si>
  <si>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</si>
  <si>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</si>
  <si>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</si>
  <si>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</si>
  <si>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</si>
  <si>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</si>
  <si>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</si>
  <si>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</si>
  <si>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</si>
  <si>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</si>
  <si>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</si>
  <si>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</si>
  <si>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</si>
  <si>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</si>
  <si>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</si>
  <si>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</si>
  <si>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</si>
  <si>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</si>
  <si>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</si>
  <si>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</si>
  <si>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</si>
  <si>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</si>
  <si>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</si>
  <si>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</si>
  <si>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</si>
  <si>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</si>
  <si>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</si>
  <si>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</si>
  <si>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</si>
  <si>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</si>
  <si>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</si>
  <si>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</si>
  <si>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</si>
  <si>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</si>
  <si>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</si>
  <si>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</si>
  <si>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</si>
  <si>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</si>
  <si>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</si>
  <si>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</si>
  <si>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</si>
  <si>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</si>
  <si>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</si>
  <si>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</si>
  <si>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</si>
  <si>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</si>
  <si>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</si>
  <si>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</si>
  <si>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</si>
  <si>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</si>
  <si>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</si>
  <si>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</si>
  <si>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</si>
  <si>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</si>
  <si>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</si>
  <si>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</si>
  <si>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</si>
  <si>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</si>
  <si>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</si>
  <si>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</si>
  <si>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</si>
  <si>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</si>
  <si>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</si>
  <si>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</si>
  <si>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</si>
  <si>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</si>
  <si>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</si>
  <si>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</si>
  <si>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</si>
  <si>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</si>
  <si>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</si>
  <si>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</si>
  <si>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</si>
  <si>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</si>
  <si>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</si>
  <si>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</si>
  <si>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</si>
  <si>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</si>
  <si>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</si>
  <si>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</si>
  <si>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</si>
  <si>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</si>
  <si>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</si>
  <si>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</si>
  <si>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</si>
  <si>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</si>
  <si>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</si>
  <si>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</si>
  <si>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</si>
  <si>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</si>
  <si>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</si>
  <si>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</si>
  <si>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</si>
  <si>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</si>
  <si>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</si>
  <si>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</si>
  <si>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</si>
  <si>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</si>
  <si>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</si>
  <si>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</si>
  <si>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</si>
  <si>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</si>
  <si>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</si>
  <si>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</si>
  <si>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</si>
  <si>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</si>
  <si>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</si>
  <si>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</si>
  <si>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</si>
  <si>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</si>
  <si>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</si>
  <si>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</si>
  <si>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</si>
  <si>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</si>
  <si>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</si>
  <si>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</si>
  <si>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</si>
  <si>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</si>
  <si>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</si>
  <si>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</si>
  <si>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</si>
  <si>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</si>
  <si>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</si>
  <si>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</si>
  <si>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</si>
  <si>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</si>
  <si>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</si>
  <si>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</si>
  <si>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</si>
  <si>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</si>
  <si>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</si>
  <si>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</si>
  <si>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</si>
  <si>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</si>
  <si>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</si>
  <si>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</si>
  <si>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</si>
  <si>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</si>
  <si>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</si>
  <si>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</si>
  <si>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</si>
  <si>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</si>
  <si>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</si>
  <si>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</si>
  <si>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</si>
  <si>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</si>
  <si>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</si>
  <si>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</si>
  <si>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</si>
  <si>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</si>
  <si>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</si>
  <si>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</si>
  <si>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</si>
  <si>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</si>
  <si>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</si>
  <si>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</si>
  <si>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</si>
  <si>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</si>
  <si>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</si>
  <si>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</si>
  <si>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</si>
  <si>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</si>
  <si>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</si>
  <si>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</si>
  <si>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</si>
  <si>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</si>
  <si>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</si>
  <si>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</si>
  <si>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</si>
  <si>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</si>
  <si>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</si>
  <si>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</si>
  <si>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</si>
  <si>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</si>
  <si>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</si>
  <si>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</si>
  <si>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</si>
  <si>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</si>
  <si>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</si>
  <si>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</si>
  <si>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</si>
  <si>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</si>
  <si>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</si>
  <si>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</si>
  <si>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</si>
  <si>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</si>
  <si>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</si>
  <si>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</si>
  <si>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</si>
  <si>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</si>
  <si>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</si>
  <si>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</si>
  <si>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</si>
  <si>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</si>
  <si>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</si>
  <si>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</si>
  <si>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</si>
  <si>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</si>
  <si>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</si>
  <si>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</si>
  <si>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</si>
  <si>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</si>
  <si>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</si>
  <si>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</si>
  <si>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</si>
  <si>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</si>
  <si>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</si>
  <si>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</si>
  <si>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</si>
  <si>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</si>
  <si>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</si>
  <si>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</si>
  <si>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</si>
  <si>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</si>
  <si>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</si>
  <si>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</si>
  <si>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</si>
  <si>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</si>
  <si>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</si>
  <si>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</si>
  <si>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</si>
  <si>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</si>
  <si>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</si>
  <si>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</si>
  <si>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</si>
  <si>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</si>
  <si>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</si>
  <si>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</si>
  <si>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</si>
  <si>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</si>
  <si>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</si>
  <si>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</si>
  <si>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</si>
  <si>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</si>
  <si>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</si>
  <si>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</si>
  <si>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</si>
  <si>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</si>
  <si>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</si>
  <si>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</si>
  <si>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</si>
  <si>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</si>
  <si>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</si>
  <si>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</si>
  <si>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</si>
  <si>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</si>
  <si>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</si>
  <si>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</si>
  <si>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</si>
  <si>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</si>
  <si>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</si>
  <si>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</si>
  <si>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</si>
  <si>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</si>
  <si>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</si>
  <si>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</si>
  <si>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</si>
  <si>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</si>
  <si>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</si>
  <si>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</si>
  <si>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</si>
  <si>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</si>
  <si>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</si>
  <si>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</si>
  <si>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</si>
  <si>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</si>
  <si>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</si>
  <si>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</si>
  <si>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01919016</t>
  </si>
  <si>
    <t>HR</t>
  </si>
  <si>
    <t>040210687</t>
  </si>
  <si>
    <t>25190869349</t>
  </si>
  <si>
    <t>74780000T0V81VFIT960</t>
  </si>
  <si>
    <t>3722</t>
  </si>
  <si>
    <t>MAISTRA d.d.</t>
  </si>
  <si>
    <t>ROVINJ</t>
  </si>
  <si>
    <t>Obala Vladimira Nazora 6</t>
  </si>
  <si>
    <t>maistra@maistra.hr</t>
  </si>
  <si>
    <t>www.maistra.hr</t>
  </si>
  <si>
    <t>GRAND HOTEL IMPERIAL d.d.</t>
  </si>
  <si>
    <t>DUBROVNIK</t>
  </si>
  <si>
    <t>03706273</t>
  </si>
  <si>
    <t>POKRAJAC MARKO</t>
  </si>
  <si>
    <t>052  801 127</t>
  </si>
  <si>
    <t>marko.pokrajac@maistra.hr</t>
  </si>
  <si>
    <t>Obveznik: Maistra d.d.</t>
  </si>
  <si>
    <t>Obveznik:  Maistra d.d.</t>
  </si>
  <si>
    <t xml:space="preserve">BILJEŠKE UZ FINANCIJSKE IZVJEŠTAJE - GFI
</t>
  </si>
  <si>
    <t>1.</t>
  </si>
  <si>
    <t>Naziv:</t>
  </si>
  <si>
    <t>Obala Vladimira Nazora 6, Rovinj</t>
  </si>
  <si>
    <t>Pravni oblik:</t>
  </si>
  <si>
    <t>dioničko društvo</t>
  </si>
  <si>
    <t>Država osnivanja:</t>
  </si>
  <si>
    <t>Republika Hrvatska</t>
  </si>
  <si>
    <t>MBS:</t>
  </si>
  <si>
    <t>OIB:</t>
  </si>
  <si>
    <t>HR25190869349</t>
  </si>
  <si>
    <t>2.</t>
  </si>
  <si>
    <t>3.</t>
  </si>
  <si>
    <t>4.</t>
  </si>
  <si>
    <t>Nije bilo predujmova niti odobrenih kredita članovima administrativnih, upravljačkih i nadzornih tijela, kao niti obveza dogovorenih u njihovu korist preko bilo kakvih jamstava.</t>
  </si>
  <si>
    <t>5.</t>
  </si>
  <si>
    <t>6.</t>
  </si>
  <si>
    <t>7.</t>
  </si>
  <si>
    <t>8.</t>
  </si>
  <si>
    <t>9.</t>
  </si>
  <si>
    <t>10.</t>
  </si>
  <si>
    <t>11.</t>
  </si>
  <si>
    <t>(u tisućama eura)</t>
  </si>
  <si>
    <t>Na dan 31. prosinca 2023.</t>
  </si>
  <si>
    <t>12.</t>
  </si>
  <si>
    <t>-</t>
  </si>
  <si>
    <t>13.</t>
  </si>
  <si>
    <t>Rod dionice</t>
  </si>
  <si>
    <t>Broj dionica</t>
  </si>
  <si>
    <t>Nominalna vrijednost</t>
  </si>
  <si>
    <t>Redovne dionice</t>
  </si>
  <si>
    <t>15,50 eura/dionici</t>
  </si>
  <si>
    <t>14.</t>
  </si>
  <si>
    <t>15.</t>
  </si>
  <si>
    <t>16.</t>
  </si>
  <si>
    <t>17.</t>
  </si>
  <si>
    <t>Društvo Adris d.d. sastavlja konsolidirane financijske izvještaje koji su objavljeni na Internet stranicama Zagrebačke burze i Izdavatelja (ww.adris.hr)</t>
  </si>
  <si>
    <t>18.</t>
  </si>
  <si>
    <t>Društvo Maistra d.d sastavlja konsolidirane financijske izvještaje koji su objavljeni na Internet stranicama Zagrebačke burze i Izdavatelja (ww.maistra.hr)</t>
  </si>
  <si>
    <t>19.</t>
  </si>
  <si>
    <t>Pristup godišnjim financijskim izvještajima iz točke 17 moguć je na Internet stranicama Zagrebačke burze i Izdavatelja (www.adris.hr).</t>
  </si>
  <si>
    <t>Pristup godišnjim financijskim izvještajima iz točke 18 moguć je na Internet stranicama Zagrebačke burze i Izdavatelja (www.maistra.hr).</t>
  </si>
  <si>
    <t>20.</t>
  </si>
  <si>
    <t>21.</t>
  </si>
  <si>
    <t>22.</t>
  </si>
  <si>
    <t>Stavka GFI</t>
  </si>
  <si>
    <t>Iznos</t>
  </si>
  <si>
    <t>Stavka MSFI</t>
  </si>
  <si>
    <t xml:space="preserve">Iznos </t>
  </si>
  <si>
    <t>Razlika</t>
  </si>
  <si>
    <t>Napomene</t>
  </si>
  <si>
    <t>Ostali poslovni prihodi</t>
  </si>
  <si>
    <t>Ostali prihodi</t>
  </si>
  <si>
    <t>Ostali poslovni rashodi</t>
  </si>
  <si>
    <t xml:space="preserve"> / </t>
  </si>
  <si>
    <t>Ostali dobici/(gubici) - neto</t>
  </si>
  <si>
    <t>Troškovi sirovina i materijala</t>
  </si>
  <si>
    <t>Troškovi materijala i usluga</t>
  </si>
  <si>
    <t>Ostali vanjski troškovi</t>
  </si>
  <si>
    <t xml:space="preserve">Troškovi osoblja </t>
  </si>
  <si>
    <t>Troškovi zaposlenih</t>
  </si>
  <si>
    <t>Rezerviranja za mirovine, otpremnine i slične obveze</t>
  </si>
  <si>
    <t>Ostali troškovi</t>
  </si>
  <si>
    <t>KUMULATIVNI EFEKT NA RDG</t>
  </si>
  <si>
    <t>Grupa Maistra nije kapitalizirala troškove plaća u promatranom razdoblju.</t>
  </si>
  <si>
    <t>Grupa Maistra ne prati zaposlenike po kategorijama.</t>
  </si>
  <si>
    <t>Grupa Maistra nema potvrda o sudjelovanju, konvertibilnih zadužnica, jamstava, opcija ili sličnih vrijednosnica ili prava.</t>
  </si>
  <si>
    <t>Grupa Maistra nema udjela u društvima s neograničenom odgovornosti.</t>
  </si>
  <si>
    <t>Grupa Maistra nema materijalnih aranžmana sa društvima koja nisu uključena u bilancu.</t>
  </si>
  <si>
    <t>Odgođeni porez iskazan u računu dobiti i gubitka</t>
  </si>
  <si>
    <t>23.</t>
  </si>
  <si>
    <t>24.</t>
  </si>
  <si>
    <t xml:space="preserve"> /</t>
  </si>
  <si>
    <t>Katarina Kadunc</t>
  </si>
  <si>
    <t>Deloitte d.o.o.</t>
  </si>
  <si>
    <t xml:space="preserve">stanje na dan 31.12.2024. </t>
  </si>
  <si>
    <t>u razdoblju 01.01.2024. do 31.12.2024.</t>
  </si>
  <si>
    <r>
      <rPr>
        <b/>
        <sz val="10"/>
        <rFont val="Arial"/>
        <family val="2"/>
        <charset val="238"/>
      </rPr>
      <t>BILJEŠKE UZ FINANCIJSKE IZVJEŠTAJE - GFI</t>
    </r>
    <r>
      <rPr>
        <sz val="10"/>
        <rFont val="Arial"/>
        <family val="2"/>
        <charset val="238"/>
      </rPr>
      <t xml:space="preserve">
Naziv izdavatelja:   Maistra d.d.
OIB:   25190869349
Izvještajno razdoblje: 01.01.2024.-31.12.2024.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r>
  </si>
  <si>
    <t>Revidirani financijski izvještaji Maistre d.d. za razdoblje 01.01.-31.12.2024. godine pripremljeni su u skladu sa Zakonom o računovodstvu Republike Hrvatske i Međunarodnim standardima financijskog izvještavanja (MSFI) te daju cjelovit i istinit prikaz imovine i obveza, dobitka i gubitka, financijskog položaja i poslovanja.</t>
  </si>
  <si>
    <t>Za osiguranje plaćanja po kreditima odobrenim od strane banaka i ostalih kreditora za Grupu Maistra su upisane hipoteke na imovini i to na zemljištima i zgradama u vrijednosti od 124.409 tisuća eura.</t>
  </si>
  <si>
    <t>Detalji su navedeni u godišnjem financijskom izvještaju 31.12.2024. objavljenom na Internet stranicama Zagrebačke burze i Izdavatelja (ww.maistra.hr)</t>
  </si>
  <si>
    <t>Od ukupno iskazanih dugoročnih obveza Grupa Maistra ima obaveza koje dospijevaju nakon više od pet godina u iznosu od 88.934 tisuće eura.</t>
  </si>
  <si>
    <t xml:space="preserve">U razdoblju od 01.01. do 31.12.2024. godine u Grupi Maistra je bilo zaposleno prosječno 2.461 radnika. </t>
  </si>
  <si>
    <t>Izvješće o primicima članovima uprave i nadzornog odbora za 2024. godinu Grupa Maistra će izraditi i objaviti u skladu sa odredbama Zakona o trgovačkim društvima i ostalim primjenjivim propisima.</t>
  </si>
  <si>
    <t>Stanje odgođenog poreza na kraju 2023. godine kao i kretanje odgođenog poreza tijekom razdoblja 01.01.-31.12.2024.:</t>
  </si>
  <si>
    <t>Na dan 31. prosinca 2024.</t>
  </si>
  <si>
    <t>Detalji su objavljeni u sklopu godišnjeg izvještaja 31.12.2024. koji je objavljen na Internet stranicama Zagrebačke burze i Izdavatelja (www.maistra.hr).</t>
  </si>
  <si>
    <t>Događaji nakon datuma bilance su objavljeni u bilješci 33. u sklopu revidiranog financijskog izvještaja 31.12.2024. koji je objavljen na Internet stranicama Zagrebačke burze i Izdavatelja (www.maistra.hr).</t>
  </si>
  <si>
    <t>Detalji su objavljeni u bilješci 5. u sklopu revidiranog financijskog izvještaja 31.12.2024. koji je objavljen na Internet stranicama Zagrebačke burze i Izdavatelja (www.maistra.hr).</t>
  </si>
  <si>
    <t>U nastavku je prikazana tablica usklade konsolidiranog GFI financijskog izvještaja i revidiranog MSFI financijskog izvještaja za 2024. godinu</t>
  </si>
  <si>
    <t>Ukupna naknada koju je revizorsko društvo naplatilo Grupi Maistra za zakonski propisanu reviziju godišnjih financijskih izvještaja za 2024. godinu iznosi 135 tisuća eura. Drugih naknada nije bilo.</t>
  </si>
  <si>
    <t>Rezerviranja za započete sudske sporove</t>
  </si>
  <si>
    <t>Ostali dobici/(gubici) – neto su u MSFI izvještaju iskazani zasebno, a u GFI izvještaju su uključeni u Ostale poslovne prihode u iznosu od 238 tis., u Ostale poslovne rashode u iznosu od 100 tis. te poziciji Rezerviranja za započete sudske sporove u iznosu od 185 tis.</t>
  </si>
  <si>
    <t>Dio troškova materijala i usluga u iznosu od 42.005 tis. iskazan je u GFI izvještaju u poziciji Ostali vanjski troškovi.</t>
  </si>
  <si>
    <t>Dio troškova zaposlenih u GFI izvještaju iskazan je na poziciji Ostalih troškova u iznosu od 13.112 tis. te poziciji Rezerviranja za mirovine, otpremnine i slične obveze u iznosu od 246 tis.</t>
  </si>
  <si>
    <t>Detaljnije informacije o financijskim izvještajima dostupne su u PDF dokumentu "Godišnji izvještaj za 2024. godinu" koji je istovremeno s ovim dokumentom objavljen na internetskim stranicama HANFE, Zagrebačke burze i Izdavatelja.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</si>
</sst>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Black]\(#,##0\);\-"/>
    <numFmt numFmtId="167" formatCode="#,##0;\(#,##0\)"/>
    <numFmt numFmtId="168" formatCode="#,##0\ &quot;kn&quot;;\(#,##0\)"/>
    <numFmt numFmtId="169" formatCode="#,###\-;\(#,##0\)"/>
  </numFmts>
  <fonts count="42"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color theme="1"/>
      <name val="Arial"/>
      <family val="2"/>
      <charset val="238"/>
    </font>
    <font>
      <i/>
      <sz val="10"/>
      <name val="Arial"/>
      <family val="2"/>
      <charset val="238"/>
    </font>
    <font>
      <b/>
      <sz val="10"/>
      <color theme="1"/>
      <name val="Arial"/>
      <family val="2"/>
      <charset val="238"/>
    </font>
    <font>
      <u/>
      <sz val="1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medium">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36">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3" fontId="2" fillId="0" borderId="30" xfId="0" applyNumberFormat="1" applyFont="1" applyFill="1" applyBorder="1" applyAlignment="1" applyProtection="1">
      <alignment vertical="center"/>
      <protection locked="0"/>
    </xf>
    <xf numFmtId="3" fontId="2" fillId="0" borderId="30" xfId="0" applyNumberFormat="1" applyFont="1" applyFill="1" applyBorder="1" applyAlignment="1" applyProtection="1">
      <alignment vertical="center"/>
      <protection locked="0" hidden="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0" fontId="3" fillId="11" borderId="4" xfId="0" applyFont="1" applyFill="1" applyBorder="1" applyAlignment="1" applyProtection="1">
      <alignment horizontal="center" vertical="center"/>
      <protection locked="0"/>
    </xf>
    <xf numFmtId="0" fontId="5" fillId="10" borderId="37" xfId="0" applyFont="1" applyFill="1" applyBorder="1" applyAlignment="1">
      <alignment vertical="center"/>
    </xf>
    <xf numFmtId="0" fontId="5" fillId="10" borderId="37" xfId="0" applyFont="1" applyFill="1" applyBorder="1" applyAlignment="1">
      <alignment horizontal="right" vertical="center"/>
    </xf>
    <xf numFmtId="0" fontId="5" fillId="10" borderId="37" xfId="0" applyFont="1" applyFill="1" applyBorder="1" applyAlignment="1">
      <alignment horizontal="left" vertical="center"/>
    </xf>
    <xf numFmtId="0" fontId="5" fillId="10" borderId="37" xfId="0" applyFont="1" applyFill="1" applyBorder="1" applyAlignment="1">
      <alignment horizontal="center" vertical="center"/>
    </xf>
    <xf numFmtId="0" fontId="1" fillId="10" borderId="0" xfId="0" applyFont="1" applyFill="1" applyAlignment="1">
      <alignment vertical="center"/>
    </xf>
    <xf numFmtId="0" fontId="1" fillId="10" borderId="0" xfId="0" applyFont="1" applyFill="1" applyAlignment="1">
      <alignment horizontal="left" vertical="center"/>
    </xf>
    <xf numFmtId="169" fontId="1" fillId="10" borderId="40" xfId="0" applyNumberFormat="1" applyFont="1" applyFill="1" applyBorder="1" applyAlignment="1">
      <alignment vertical="center"/>
    </xf>
    <xf numFmtId="0" fontId="1" fillId="10" borderId="40" xfId="0" applyFont="1" applyFill="1" applyBorder="1" applyAlignment="1">
      <alignment vertical="center"/>
    </xf>
    <xf numFmtId="167" fontId="1" fillId="10" borderId="40" xfId="0" applyNumberFormat="1" applyFont="1" applyFill="1" applyBorder="1" applyAlignment="1">
      <alignment horizontal="right" vertical="center"/>
    </xf>
    <xf numFmtId="0" fontId="1" fillId="10" borderId="42" xfId="0" applyFont="1" applyFill="1" applyBorder="1" applyAlignment="1">
      <alignment vertical="center"/>
    </xf>
    <xf numFmtId="166" fontId="1" fillId="10" borderId="42" xfId="0" applyNumberFormat="1" applyFont="1" applyFill="1" applyBorder="1" applyAlignment="1">
      <alignment horizontal="center" vertical="center"/>
    </xf>
    <xf numFmtId="0" fontId="1" fillId="10" borderId="0" xfId="0" applyFont="1" applyFill="1" applyBorder="1" applyAlignment="1">
      <alignment vertical="center" wrapText="1"/>
    </xf>
    <xf numFmtId="0" fontId="1" fillId="10" borderId="37" xfId="0" applyFont="1" applyFill="1" applyBorder="1" applyAlignment="1">
      <alignment vertical="center"/>
    </xf>
    <xf numFmtId="0" fontId="5" fillId="10" borderId="0" xfId="0" applyFont="1" applyFill="1" applyAlignment="1">
      <alignment vertical="center"/>
    </xf>
    <xf numFmtId="0" fontId="0" fillId="10" borderId="0" xfId="0" applyFill="1"/>
    <xf numFmtId="166" fontId="5" fillId="10" borderId="0" xfId="0" applyNumberFormat="1" applyFont="1" applyFill="1" applyAlignment="1">
      <alignment horizontal="center"/>
    </xf>
    <xf numFmtId="0" fontId="1" fillId="10" borderId="0" xfId="0" applyFont="1" applyFill="1" applyAlignment="1"/>
    <xf numFmtId="3" fontId="1" fillId="10" borderId="0" xfId="0" applyNumberFormat="1" applyFont="1" applyFill="1" applyAlignment="1">
      <alignment vertical="center"/>
    </xf>
    <xf numFmtId="167" fontId="1" fillId="10" borderId="0" xfId="0" applyNumberFormat="1" applyFont="1" applyFill="1" applyAlignment="1">
      <alignment vertical="center"/>
    </xf>
    <xf numFmtId="168" fontId="1" fillId="10" borderId="0" xfId="0" applyNumberFormat="1" applyFont="1" applyFill="1" applyAlignment="1">
      <alignment vertical="center"/>
    </xf>
    <xf numFmtId="3" fontId="1" fillId="10" borderId="0" xfId="0" applyNumberFormat="1" applyFont="1" applyFill="1" applyAlignment="1">
      <alignment horizontal="center" vertical="center"/>
    </xf>
    <xf numFmtId="167" fontId="1" fillId="10" borderId="0" xfId="0" applyNumberFormat="1" applyFont="1" applyFill="1" applyAlignment="1">
      <alignment horizontal="center" vertical="center"/>
    </xf>
    <xf numFmtId="3" fontId="1" fillId="10" borderId="42" xfId="0" applyNumberFormat="1" applyFont="1" applyFill="1" applyBorder="1" applyAlignment="1">
      <alignment vertical="center"/>
    </xf>
    <xf numFmtId="166" fontId="1" fillId="10" borderId="0" xfId="0" applyNumberFormat="1" applyFont="1" applyFill="1" applyAlignment="1">
      <alignment horizontal="center" vertical="center"/>
    </xf>
    <xf numFmtId="3" fontId="1" fillId="10" borderId="40" xfId="0" applyNumberFormat="1" applyFont="1" applyFill="1" applyBorder="1" applyAlignment="1">
      <alignment vertical="center"/>
    </xf>
    <xf numFmtId="3" fontId="1" fillId="10" borderId="40" xfId="0" applyNumberFormat="1" applyFont="1" applyFill="1" applyBorder="1" applyAlignment="1">
      <alignment horizontal="center" vertical="center"/>
    </xf>
    <xf numFmtId="0" fontId="1" fillId="10" borderId="0" xfId="0" applyFont="1" applyFill="1" applyBorder="1"/>
    <xf numFmtId="0" fontId="1" fillId="10" borderId="0" xfId="0" applyFont="1" applyFill="1" applyBorder="1" applyAlignment="1">
      <alignment horizontal="center" vertical="center"/>
    </xf>
    <xf numFmtId="3" fontId="1" fillId="10" borderId="37" xfId="0" applyNumberFormat="1" applyFont="1" applyFill="1" applyBorder="1" applyAlignment="1">
      <alignment vertical="center"/>
    </xf>
    <xf numFmtId="169" fontId="1" fillId="10" borderId="37" xfId="0" applyNumberFormat="1" applyFont="1" applyFill="1" applyBorder="1" applyAlignment="1">
      <alignment vertical="center"/>
    </xf>
    <xf numFmtId="3" fontId="1" fillId="10" borderId="37" xfId="0" applyNumberFormat="1" applyFont="1" applyFill="1" applyBorder="1" applyAlignment="1">
      <alignment horizontal="center" vertical="center"/>
    </xf>
    <xf numFmtId="0" fontId="1" fillId="10" borderId="0" xfId="0" applyFont="1" applyFill="1" applyBorder="1" applyAlignment="1">
      <alignment horizontal="left" vertical="center" wrapText="1"/>
    </xf>
    <xf numFmtId="0" fontId="26" fillId="10" borderId="0" xfId="0" applyFont="1" applyFill="1" applyAlignment="1">
      <alignment horizontal="left" vertical="top"/>
    </xf>
    <xf numFmtId="0" fontId="0" fillId="10" borderId="0" xfId="0" applyFill="1" applyAlignment="1"/>
    <xf numFmtId="0" fontId="5" fillId="10" borderId="0" xfId="0" applyFont="1" applyFill="1"/>
    <xf numFmtId="0" fontId="5" fillId="10" borderId="31" xfId="0" applyFont="1" applyFill="1" applyBorder="1" applyAlignment="1">
      <alignment horizontal="left" vertical="top" wrapText="1"/>
    </xf>
    <xf numFmtId="0" fontId="1" fillId="10" borderId="32" xfId="0" applyFont="1" applyFill="1" applyBorder="1" applyAlignment="1">
      <alignment horizontal="left" vertical="top" wrapText="1"/>
    </xf>
    <xf numFmtId="0" fontId="1" fillId="10" borderId="33" xfId="0" applyFont="1" applyFill="1" applyBorder="1" applyAlignment="1">
      <alignment horizontal="left" vertical="top" wrapText="1"/>
    </xf>
    <xf numFmtId="0" fontId="5" fillId="10" borderId="26" xfId="0" applyFont="1" applyFill="1" applyBorder="1" applyAlignment="1">
      <alignment horizontal="left" vertical="top" wrapText="1"/>
    </xf>
    <xf numFmtId="0" fontId="1" fillId="10" borderId="0" xfId="0" applyFont="1" applyFill="1" applyBorder="1" applyAlignment="1">
      <alignment horizontal="left" vertical="top" wrapText="1"/>
    </xf>
    <xf numFmtId="0" fontId="1" fillId="10" borderId="0" xfId="0" applyFont="1" applyFill="1" applyBorder="1" applyAlignment="1">
      <alignment horizontal="left" vertical="top"/>
    </xf>
    <xf numFmtId="0" fontId="1" fillId="10" borderId="27" xfId="0" applyFont="1" applyFill="1" applyBorder="1" applyAlignment="1">
      <alignment horizontal="left" vertical="top" wrapText="1"/>
    </xf>
    <xf numFmtId="49" fontId="1" fillId="10" borderId="0" xfId="0" applyNumberFormat="1" applyFont="1" applyFill="1" applyBorder="1" applyAlignment="1">
      <alignment horizontal="left" vertical="top" wrapText="1"/>
    </xf>
    <xf numFmtId="0" fontId="5" fillId="10" borderId="34" xfId="0" applyFont="1" applyFill="1" applyBorder="1" applyAlignment="1">
      <alignment horizontal="left" vertical="top" wrapText="1"/>
    </xf>
    <xf numFmtId="0" fontId="1" fillId="10" borderId="35" xfId="0" applyFont="1" applyFill="1" applyBorder="1" applyAlignment="1">
      <alignment horizontal="left" vertical="top" wrapText="1"/>
    </xf>
    <xf numFmtId="0" fontId="1" fillId="10" borderId="35" xfId="0" applyFont="1" applyFill="1" applyBorder="1" applyAlignment="1">
      <alignment horizontal="left" vertical="top"/>
    </xf>
    <xf numFmtId="0" fontId="1" fillId="10" borderId="36" xfId="0" applyFont="1" applyFill="1" applyBorder="1" applyAlignment="1">
      <alignment horizontal="left" vertical="top" wrapText="1"/>
    </xf>
    <xf numFmtId="0" fontId="5" fillId="10" borderId="0" xfId="0" applyFont="1" applyFill="1" applyBorder="1" applyAlignment="1">
      <alignment horizontal="left" vertical="top" wrapText="1"/>
    </xf>
    <xf numFmtId="0" fontId="1" fillId="10" borderId="0" xfId="0" applyFont="1" applyFill="1"/>
    <xf numFmtId="0" fontId="39" fillId="10" borderId="0" xfId="0" applyFont="1" applyFill="1"/>
    <xf numFmtId="0" fontId="38" fillId="10" borderId="0" xfId="0" applyFont="1" applyFill="1"/>
    <xf numFmtId="0" fontId="40" fillId="10" borderId="0" xfId="0" applyFont="1" applyFill="1"/>
    <xf numFmtId="3" fontId="5" fillId="10" borderId="0" xfId="0" applyNumberFormat="1" applyFont="1" applyFill="1"/>
    <xf numFmtId="0" fontId="38" fillId="10" borderId="0" xfId="0" applyFont="1" applyFill="1" applyBorder="1"/>
    <xf numFmtId="166" fontId="1" fillId="10" borderId="37" xfId="0" applyNumberFormat="1" applyFont="1" applyFill="1" applyBorder="1" applyAlignment="1">
      <alignment vertical="center" wrapText="1"/>
    </xf>
    <xf numFmtId="0" fontId="40" fillId="10" borderId="37" xfId="0" applyFont="1" applyFill="1" applyBorder="1"/>
    <xf numFmtId="0" fontId="40" fillId="10" borderId="37" xfId="0" applyFont="1" applyFill="1" applyBorder="1" applyAlignment="1">
      <alignment horizontal="center"/>
    </xf>
    <xf numFmtId="3" fontId="38" fillId="10" borderId="0" xfId="0" applyNumberFormat="1" applyFont="1" applyFill="1" applyBorder="1"/>
    <xf numFmtId="0" fontId="38" fillId="10" borderId="0" xfId="0" applyFont="1" applyFill="1" applyBorder="1" applyAlignment="1">
      <alignment horizontal="center"/>
    </xf>
    <xf numFmtId="0" fontId="0" fillId="10" borderId="0" xfId="0" applyFill="1" applyBorder="1"/>
    <xf numFmtId="0" fontId="41" fillId="10" borderId="0" xfId="0" applyFont="1" applyFill="1" applyBorder="1"/>
    <xf numFmtId="0" fontId="39" fillId="10" borderId="0" xfId="0" applyFont="1" applyFill="1" applyBorder="1"/>
    <xf numFmtId="0" fontId="5" fillId="10" borderId="0" xfId="0" applyFont="1" applyFill="1" applyBorder="1"/>
    <xf numFmtId="0" fontId="1" fillId="10" borderId="0" xfId="0" applyFont="1" applyFill="1" applyBorder="1" applyAlignment="1">
      <alignment horizontal="right"/>
    </xf>
    <xf numFmtId="169" fontId="1" fillId="10" borderId="40" xfId="0" applyNumberFormat="1" applyFont="1" applyFill="1" applyBorder="1" applyAlignment="1">
      <alignment horizontal="right" vertical="center"/>
    </xf>
    <xf numFmtId="0" fontId="27" fillId="10" borderId="0" xfId="0" applyFont="1" applyFill="1" applyBorder="1"/>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Border="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Border="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Border="1" applyAlignment="1">
      <alignment vertical="top"/>
    </xf>
    <xf numFmtId="0" fontId="27" fillId="10" borderId="0" xfId="0" applyFont="1" applyFill="1" applyBorder="1" applyAlignment="1">
      <alignment vertical="top" wrapText="1"/>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4" fillId="0" borderId="30"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indent="1"/>
    </xf>
    <xf numFmtId="0" fontId="4" fillId="10"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inden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xf>
    <xf numFmtId="0" fontId="3" fillId="9"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indent="2"/>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2" fillId="0" borderId="25" xfId="0" applyFont="1" applyBorder="1" applyProtection="1"/>
    <xf numFmtId="0" fontId="17"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0" fontId="1" fillId="10" borderId="0" xfId="0" applyFont="1" applyFill="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1" fillId="10" borderId="0" xfId="0" applyFont="1" applyFill="1" applyAlignment="1">
      <alignment horizontal="left" vertical="center" wrapText="1"/>
    </xf>
    <xf numFmtId="0" fontId="1" fillId="10" borderId="0" xfId="0" applyFont="1" applyFill="1" applyAlignment="1">
      <alignment horizontal="left" wrapText="1"/>
    </xf>
    <xf numFmtId="0" fontId="0" fillId="10" borderId="0" xfId="0" applyFill="1" applyAlignment="1">
      <alignment horizontal="left" vertical="center" wrapText="1"/>
    </xf>
    <xf numFmtId="0" fontId="1" fillId="10" borderId="38" xfId="0" applyFont="1" applyFill="1" applyBorder="1" applyAlignment="1">
      <alignment horizontal="left" vertical="center" wrapText="1"/>
    </xf>
    <xf numFmtId="0" fontId="1" fillId="10" borderId="39" xfId="0" applyFont="1" applyFill="1" applyBorder="1" applyAlignment="1">
      <alignment horizontal="left" vertical="center" wrapText="1"/>
    </xf>
    <xf numFmtId="0" fontId="1" fillId="10" borderId="41" xfId="0" applyFont="1" applyFill="1" applyBorder="1" applyAlignment="1">
      <alignment horizontal="left" vertical="center" wrapText="1"/>
    </xf>
    <xf numFmtId="0" fontId="1" fillId="10" borderId="40" xfId="0" applyFont="1" applyFill="1" applyBorder="1" applyAlignment="1">
      <alignment horizontal="left" vertical="center" wrapText="1"/>
    </xf>
    <xf numFmtId="0" fontId="0" fillId="10" borderId="42" xfId="0" applyFill="1" applyBorder="1" applyAlignment="1">
      <alignment horizontal="left" vertical="center" wrapText="1"/>
    </xf>
    <xf numFmtId="0" fontId="1" fillId="10" borderId="43" xfId="0" applyFont="1" applyFill="1" applyBorder="1" applyAlignment="1">
      <alignment horizontal="left" vertical="center" wrapText="1"/>
    </xf>
    <xf numFmtId="0" fontId="0" fillId="10" borderId="40" xfId="0" applyFill="1" applyBorder="1" applyAlignment="1">
      <alignment horizontal="left" vertical="center" wrapText="1"/>
    </xf>
    <xf numFmtId="0" fontId="1" fillId="10" borderId="44" xfId="0" applyFont="1" applyFill="1" applyBorder="1" applyAlignment="1">
      <alignment horizontal="left" vertical="center" wrapText="1"/>
    </xf>
    <xf numFmtId="0" fontId="0" fillId="10" borderId="37" xfId="0" applyFill="1" applyBorder="1" applyAlignment="1">
      <alignment horizontal="left" vertical="center" wrapText="1"/>
    </xf>
    <xf numFmtId="167" fontId="1" fillId="10" borderId="0" xfId="0" applyNumberFormat="1" applyFont="1" applyFill="1" applyAlignment="1">
      <alignment horizontal="right" vertical="center"/>
    </xf>
    <xf numFmtId="167" fontId="1" fillId="10" borderId="40" xfId="0" applyNumberFormat="1" applyFont="1" applyFill="1" applyBorder="1" applyAlignment="1">
      <alignment horizontal="center" vertical="center"/>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16" workbookViewId="0">
      <selection activeCell="I64" sqref="I64"/>
    </sheetView>
  </sheetViews>
  <sheetFormatPr defaultRowHeight="12.75" x14ac:dyDescent="0.2"/>
  <cols>
    <col min="9" max="9" width="13.42578125" customWidth="1"/>
  </cols>
  <sheetData>
    <row r="1" spans="1:10" ht="15.75" x14ac:dyDescent="0.2">
      <c r="A1" s="185"/>
      <c r="B1" s="186"/>
      <c r="C1" s="186"/>
      <c r="D1" s="17"/>
      <c r="E1" s="17"/>
      <c r="F1" s="17"/>
      <c r="G1" s="17"/>
      <c r="H1" s="17"/>
      <c r="I1" s="17"/>
      <c r="J1" s="18"/>
    </row>
    <row r="2" spans="1:10" ht="14.45" customHeight="1" x14ac:dyDescent="0.2">
      <c r="A2" s="187" t="s">
        <v>316</v>
      </c>
      <c r="B2" s="188"/>
      <c r="C2" s="188"/>
      <c r="D2" s="188"/>
      <c r="E2" s="188"/>
      <c r="F2" s="188"/>
      <c r="G2" s="188"/>
      <c r="H2" s="188"/>
      <c r="I2" s="188"/>
      <c r="J2" s="189"/>
    </row>
    <row r="3" spans="1:10" ht="15" x14ac:dyDescent="0.2">
      <c r="A3" s="54"/>
      <c r="B3" s="55"/>
      <c r="C3" s="55"/>
      <c r="D3" s="55"/>
      <c r="E3" s="55"/>
      <c r="F3" s="55"/>
      <c r="G3" s="55"/>
      <c r="H3" s="55"/>
      <c r="I3" s="55"/>
      <c r="J3" s="56"/>
    </row>
    <row r="4" spans="1:10" ht="33.6" customHeight="1" x14ac:dyDescent="0.2">
      <c r="A4" s="190" t="s">
        <v>301</v>
      </c>
      <c r="B4" s="191"/>
      <c r="C4" s="191"/>
      <c r="D4" s="191"/>
      <c r="E4" s="192">
        <v>45292</v>
      </c>
      <c r="F4" s="193"/>
      <c r="G4" s="62" t="s">
        <v>0</v>
      </c>
      <c r="H4" s="192">
        <v>45657</v>
      </c>
      <c r="I4" s="193"/>
      <c r="J4" s="19"/>
    </row>
    <row r="5" spans="1:10" s="67" customFormat="1" ht="10.15" customHeight="1" x14ac:dyDescent="0.25">
      <c r="A5" s="194"/>
      <c r="B5" s="195"/>
      <c r="C5" s="195"/>
      <c r="D5" s="195"/>
      <c r="E5" s="195"/>
      <c r="F5" s="195"/>
      <c r="G5" s="195"/>
      <c r="H5" s="195"/>
      <c r="I5" s="195"/>
      <c r="J5" s="196"/>
    </row>
    <row r="6" spans="1:10" ht="20.45" customHeight="1" x14ac:dyDescent="0.2">
      <c r="A6" s="57"/>
      <c r="B6" s="68" t="s">
        <v>323</v>
      </c>
      <c r="C6" s="58"/>
      <c r="D6" s="58"/>
      <c r="E6" s="80">
        <v>2024</v>
      </c>
      <c r="F6" s="69"/>
      <c r="G6" s="62"/>
      <c r="H6" s="69"/>
      <c r="I6" s="69"/>
      <c r="J6" s="28"/>
    </row>
    <row r="7" spans="1:10" s="71" customFormat="1" ht="10.9" customHeight="1" x14ac:dyDescent="0.2">
      <c r="A7" s="57"/>
      <c r="B7" s="58"/>
      <c r="C7" s="58"/>
      <c r="D7" s="58"/>
      <c r="E7" s="70"/>
      <c r="F7" s="70"/>
      <c r="G7" s="62"/>
      <c r="H7" s="70"/>
      <c r="I7" s="70"/>
      <c r="J7" s="28"/>
    </row>
    <row r="8" spans="1:10" ht="37.9" customHeight="1" x14ac:dyDescent="0.2">
      <c r="A8" s="199" t="s">
        <v>324</v>
      </c>
      <c r="B8" s="200"/>
      <c r="C8" s="200"/>
      <c r="D8" s="200"/>
      <c r="E8" s="200"/>
      <c r="F8" s="200"/>
      <c r="G8" s="200"/>
      <c r="H8" s="200"/>
      <c r="I8" s="200"/>
      <c r="J8" s="20"/>
    </row>
    <row r="9" spans="1:10" ht="14.25" x14ac:dyDescent="0.2">
      <c r="A9" s="21"/>
      <c r="B9" s="51"/>
      <c r="C9" s="51"/>
      <c r="D9" s="51"/>
      <c r="E9" s="198"/>
      <c r="F9" s="198"/>
      <c r="G9" s="171"/>
      <c r="H9" s="171"/>
      <c r="I9" s="60"/>
      <c r="J9" s="61"/>
    </row>
    <row r="10" spans="1:10" ht="25.9" customHeight="1" x14ac:dyDescent="0.2">
      <c r="A10" s="201" t="s">
        <v>302</v>
      </c>
      <c r="B10" s="202"/>
      <c r="C10" s="203" t="s">
        <v>446</v>
      </c>
      <c r="D10" s="204"/>
      <c r="E10" s="52"/>
      <c r="F10" s="205" t="s">
        <v>325</v>
      </c>
      <c r="G10" s="206"/>
      <c r="H10" s="207" t="s">
        <v>447</v>
      </c>
      <c r="I10" s="208"/>
      <c r="J10" s="22"/>
    </row>
    <row r="11" spans="1:10" ht="15.6" customHeight="1" x14ac:dyDescent="0.2">
      <c r="A11" s="21"/>
      <c r="B11" s="51"/>
      <c r="C11" s="51"/>
      <c r="D11" s="51"/>
      <c r="E11" s="197"/>
      <c r="F11" s="197"/>
      <c r="G11" s="197"/>
      <c r="H11" s="197"/>
      <c r="I11" s="53"/>
      <c r="J11" s="22"/>
    </row>
    <row r="12" spans="1:10" ht="21" customHeight="1" x14ac:dyDescent="0.2">
      <c r="A12" s="172" t="s">
        <v>317</v>
      </c>
      <c r="B12" s="202"/>
      <c r="C12" s="203" t="s">
        <v>448</v>
      </c>
      <c r="D12" s="204"/>
      <c r="E12" s="211"/>
      <c r="F12" s="197"/>
      <c r="G12" s="197"/>
      <c r="H12" s="197"/>
      <c r="I12" s="53"/>
      <c r="J12" s="22"/>
    </row>
    <row r="13" spans="1:10" ht="10.9" customHeight="1" x14ac:dyDescent="0.2">
      <c r="A13" s="52"/>
      <c r="B13" s="53"/>
      <c r="C13" s="51"/>
      <c r="D13" s="51"/>
      <c r="E13" s="171"/>
      <c r="F13" s="171"/>
      <c r="G13" s="171"/>
      <c r="H13" s="171"/>
      <c r="I13" s="51"/>
      <c r="J13" s="23"/>
    </row>
    <row r="14" spans="1:10" ht="22.9" customHeight="1" x14ac:dyDescent="0.2">
      <c r="A14" s="172" t="s">
        <v>303</v>
      </c>
      <c r="B14" s="212"/>
      <c r="C14" s="203" t="s">
        <v>449</v>
      </c>
      <c r="D14" s="204"/>
      <c r="E14" s="209"/>
      <c r="F14" s="210"/>
      <c r="G14" s="66" t="s">
        <v>326</v>
      </c>
      <c r="H14" s="207" t="s">
        <v>450</v>
      </c>
      <c r="I14" s="208"/>
      <c r="J14" s="63"/>
    </row>
    <row r="15" spans="1:10" ht="14.45" customHeight="1" x14ac:dyDescent="0.2">
      <c r="A15" s="52"/>
      <c r="B15" s="53"/>
      <c r="C15" s="51"/>
      <c r="D15" s="51"/>
      <c r="E15" s="171"/>
      <c r="F15" s="171"/>
      <c r="G15" s="171"/>
      <c r="H15" s="171"/>
      <c r="I15" s="51"/>
      <c r="J15" s="23"/>
    </row>
    <row r="16" spans="1:10" ht="13.15" customHeight="1" x14ac:dyDescent="0.2">
      <c r="A16" s="172" t="s">
        <v>327</v>
      </c>
      <c r="B16" s="212"/>
      <c r="C16" s="203" t="s">
        <v>451</v>
      </c>
      <c r="D16" s="204"/>
      <c r="E16" s="59"/>
      <c r="F16" s="59"/>
      <c r="G16" s="59"/>
      <c r="H16" s="59"/>
      <c r="I16" s="59"/>
      <c r="J16" s="63"/>
    </row>
    <row r="17" spans="1:10" ht="14.45" customHeight="1" x14ac:dyDescent="0.2">
      <c r="A17" s="213"/>
      <c r="B17" s="214"/>
      <c r="C17" s="214"/>
      <c r="D17" s="214"/>
      <c r="E17" s="214"/>
      <c r="F17" s="214"/>
      <c r="G17" s="214"/>
      <c r="H17" s="214"/>
      <c r="I17" s="214"/>
      <c r="J17" s="215"/>
    </row>
    <row r="18" spans="1:10" x14ac:dyDescent="0.2">
      <c r="A18" s="201" t="s">
        <v>304</v>
      </c>
      <c r="B18" s="202"/>
      <c r="C18" s="216" t="s">
        <v>452</v>
      </c>
      <c r="D18" s="217"/>
      <c r="E18" s="217"/>
      <c r="F18" s="217"/>
      <c r="G18" s="217"/>
      <c r="H18" s="217"/>
      <c r="I18" s="217"/>
      <c r="J18" s="218"/>
    </row>
    <row r="19" spans="1:10" ht="14.25" x14ac:dyDescent="0.2">
      <c r="A19" s="21"/>
      <c r="B19" s="51"/>
      <c r="C19" s="65"/>
      <c r="D19" s="51"/>
      <c r="E19" s="171"/>
      <c r="F19" s="171"/>
      <c r="G19" s="171"/>
      <c r="H19" s="171"/>
      <c r="I19" s="51"/>
      <c r="J19" s="23"/>
    </row>
    <row r="20" spans="1:10" ht="14.25" x14ac:dyDescent="0.2">
      <c r="A20" s="201" t="s">
        <v>305</v>
      </c>
      <c r="B20" s="202"/>
      <c r="C20" s="207">
        <v>52210</v>
      </c>
      <c r="D20" s="208"/>
      <c r="E20" s="171"/>
      <c r="F20" s="171"/>
      <c r="G20" s="216" t="s">
        <v>453</v>
      </c>
      <c r="H20" s="217"/>
      <c r="I20" s="217"/>
      <c r="J20" s="218"/>
    </row>
    <row r="21" spans="1:10" ht="14.25" x14ac:dyDescent="0.2">
      <c r="A21" s="21"/>
      <c r="B21" s="51"/>
      <c r="C21" s="51"/>
      <c r="D21" s="51"/>
      <c r="E21" s="171"/>
      <c r="F21" s="171"/>
      <c r="G21" s="171"/>
      <c r="H21" s="171"/>
      <c r="I21" s="51"/>
      <c r="J21" s="23"/>
    </row>
    <row r="22" spans="1:10" x14ac:dyDescent="0.2">
      <c r="A22" s="201" t="s">
        <v>306</v>
      </c>
      <c r="B22" s="202"/>
      <c r="C22" s="216" t="s">
        <v>454</v>
      </c>
      <c r="D22" s="217"/>
      <c r="E22" s="217"/>
      <c r="F22" s="217"/>
      <c r="G22" s="217"/>
      <c r="H22" s="217"/>
      <c r="I22" s="217"/>
      <c r="J22" s="218"/>
    </row>
    <row r="23" spans="1:10" ht="14.25" x14ac:dyDescent="0.2">
      <c r="A23" s="21"/>
      <c r="B23" s="51"/>
      <c r="C23" s="51"/>
      <c r="D23" s="51"/>
      <c r="E23" s="171"/>
      <c r="F23" s="171"/>
      <c r="G23" s="171"/>
      <c r="H23" s="171"/>
      <c r="I23" s="51"/>
      <c r="J23" s="23"/>
    </row>
    <row r="24" spans="1:10" ht="14.25" x14ac:dyDescent="0.2">
      <c r="A24" s="201" t="s">
        <v>307</v>
      </c>
      <c r="B24" s="202"/>
      <c r="C24" s="219" t="s">
        <v>455</v>
      </c>
      <c r="D24" s="220"/>
      <c r="E24" s="220"/>
      <c r="F24" s="220"/>
      <c r="G24" s="220"/>
      <c r="H24" s="220"/>
      <c r="I24" s="220"/>
      <c r="J24" s="221"/>
    </row>
    <row r="25" spans="1:10" ht="14.25" x14ac:dyDescent="0.2">
      <c r="A25" s="21"/>
      <c r="B25" s="51"/>
      <c r="C25" s="65"/>
      <c r="D25" s="51"/>
      <c r="E25" s="171"/>
      <c r="F25" s="171"/>
      <c r="G25" s="171"/>
      <c r="H25" s="171"/>
      <c r="I25" s="51"/>
      <c r="J25" s="23"/>
    </row>
    <row r="26" spans="1:10" ht="14.25" x14ac:dyDescent="0.2">
      <c r="A26" s="201" t="s">
        <v>308</v>
      </c>
      <c r="B26" s="202"/>
      <c r="C26" s="219" t="s">
        <v>456</v>
      </c>
      <c r="D26" s="220"/>
      <c r="E26" s="220"/>
      <c r="F26" s="220"/>
      <c r="G26" s="220"/>
      <c r="H26" s="220"/>
      <c r="I26" s="220"/>
      <c r="J26" s="221"/>
    </row>
    <row r="27" spans="1:10" ht="13.9" customHeight="1" x14ac:dyDescent="0.2">
      <c r="A27" s="21"/>
      <c r="B27" s="51"/>
      <c r="C27" s="65"/>
      <c r="D27" s="51"/>
      <c r="E27" s="171"/>
      <c r="F27" s="171"/>
      <c r="G27" s="171"/>
      <c r="H27" s="171"/>
      <c r="I27" s="51"/>
      <c r="J27" s="23"/>
    </row>
    <row r="28" spans="1:10" ht="22.9" customHeight="1" x14ac:dyDescent="0.2">
      <c r="A28" s="172" t="s">
        <v>318</v>
      </c>
      <c r="B28" s="202"/>
      <c r="C28" s="36">
        <v>2116</v>
      </c>
      <c r="D28" s="24"/>
      <c r="E28" s="179"/>
      <c r="F28" s="179"/>
      <c r="G28" s="179"/>
      <c r="H28" s="179"/>
      <c r="I28" s="222"/>
      <c r="J28" s="223"/>
    </row>
    <row r="29" spans="1:10" ht="14.25" x14ac:dyDescent="0.2">
      <c r="A29" s="21"/>
      <c r="B29" s="51"/>
      <c r="C29" s="51"/>
      <c r="D29" s="51"/>
      <c r="E29" s="171"/>
      <c r="F29" s="171"/>
      <c r="G29" s="171"/>
      <c r="H29" s="171"/>
      <c r="I29" s="51"/>
      <c r="J29" s="23"/>
    </row>
    <row r="30" spans="1:10" ht="15" x14ac:dyDescent="0.2">
      <c r="A30" s="201" t="s">
        <v>309</v>
      </c>
      <c r="B30" s="202"/>
      <c r="C30" s="79" t="s">
        <v>330</v>
      </c>
      <c r="D30" s="224" t="s">
        <v>328</v>
      </c>
      <c r="E30" s="183"/>
      <c r="F30" s="183"/>
      <c r="G30" s="183"/>
      <c r="H30" s="72" t="s">
        <v>329</v>
      </c>
      <c r="I30" s="73" t="s">
        <v>330</v>
      </c>
      <c r="J30" s="74"/>
    </row>
    <row r="31" spans="1:10" x14ac:dyDescent="0.2">
      <c r="A31" s="201"/>
      <c r="B31" s="202"/>
      <c r="C31" s="25"/>
      <c r="D31" s="62"/>
      <c r="E31" s="210"/>
      <c r="F31" s="210"/>
      <c r="G31" s="210"/>
      <c r="H31" s="210"/>
      <c r="I31" s="225"/>
      <c r="J31" s="226"/>
    </row>
    <row r="32" spans="1:10" x14ac:dyDescent="0.2">
      <c r="A32" s="201" t="s">
        <v>319</v>
      </c>
      <c r="B32" s="202"/>
      <c r="C32" s="36" t="s">
        <v>333</v>
      </c>
      <c r="D32" s="224" t="s">
        <v>331</v>
      </c>
      <c r="E32" s="183"/>
      <c r="F32" s="183"/>
      <c r="G32" s="183"/>
      <c r="H32" s="75" t="s">
        <v>332</v>
      </c>
      <c r="I32" s="76" t="s">
        <v>333</v>
      </c>
      <c r="J32" s="77"/>
    </row>
    <row r="33" spans="1:10" ht="14.25" x14ac:dyDescent="0.2">
      <c r="A33" s="21"/>
      <c r="B33" s="51"/>
      <c r="C33" s="51"/>
      <c r="D33" s="51"/>
      <c r="E33" s="171"/>
      <c r="F33" s="171"/>
      <c r="G33" s="171"/>
      <c r="H33" s="171"/>
      <c r="I33" s="51"/>
      <c r="J33" s="23"/>
    </row>
    <row r="34" spans="1:10" x14ac:dyDescent="0.2">
      <c r="A34" s="224" t="s">
        <v>320</v>
      </c>
      <c r="B34" s="183"/>
      <c r="C34" s="183"/>
      <c r="D34" s="183"/>
      <c r="E34" s="183" t="s">
        <v>310</v>
      </c>
      <c r="F34" s="183"/>
      <c r="G34" s="183"/>
      <c r="H34" s="183"/>
      <c r="I34" s="183"/>
      <c r="J34" s="26" t="s">
        <v>311</v>
      </c>
    </row>
    <row r="35" spans="1:10" ht="14.25" x14ac:dyDescent="0.2">
      <c r="A35" s="21"/>
      <c r="B35" s="51"/>
      <c r="C35" s="51"/>
      <c r="D35" s="51"/>
      <c r="E35" s="171"/>
      <c r="F35" s="171"/>
      <c r="G35" s="171"/>
      <c r="H35" s="171"/>
      <c r="I35" s="51"/>
      <c r="J35" s="61"/>
    </row>
    <row r="36" spans="1:10" x14ac:dyDescent="0.2">
      <c r="A36" s="227" t="s">
        <v>457</v>
      </c>
      <c r="B36" s="228"/>
      <c r="C36" s="228"/>
      <c r="D36" s="228"/>
      <c r="E36" s="227" t="s">
        <v>458</v>
      </c>
      <c r="F36" s="228"/>
      <c r="G36" s="228"/>
      <c r="H36" s="228"/>
      <c r="I36" s="230"/>
      <c r="J36" s="105" t="s">
        <v>459</v>
      </c>
    </row>
    <row r="37" spans="1:10" ht="14.25" x14ac:dyDescent="0.2">
      <c r="A37" s="21"/>
      <c r="B37" s="51"/>
      <c r="C37" s="65"/>
      <c r="D37" s="232"/>
      <c r="E37" s="232"/>
      <c r="F37" s="232"/>
      <c r="G37" s="232"/>
      <c r="H37" s="232"/>
      <c r="I37" s="232"/>
      <c r="J37" s="23"/>
    </row>
    <row r="38" spans="1:10" x14ac:dyDescent="0.2">
      <c r="A38" s="227"/>
      <c r="B38" s="228"/>
      <c r="C38" s="228"/>
      <c r="D38" s="230"/>
      <c r="E38" s="227"/>
      <c r="F38" s="228"/>
      <c r="G38" s="228"/>
      <c r="H38" s="228"/>
      <c r="I38" s="230"/>
      <c r="J38" s="36"/>
    </row>
    <row r="39" spans="1:10" ht="14.25" x14ac:dyDescent="0.2">
      <c r="A39" s="21"/>
      <c r="B39" s="51"/>
      <c r="C39" s="65"/>
      <c r="D39" s="64"/>
      <c r="E39" s="232"/>
      <c r="F39" s="232"/>
      <c r="G39" s="232"/>
      <c r="H39" s="232"/>
      <c r="I39" s="53"/>
      <c r="J39" s="23"/>
    </row>
    <row r="40" spans="1:10" x14ac:dyDescent="0.2">
      <c r="A40" s="227"/>
      <c r="B40" s="228"/>
      <c r="C40" s="228"/>
      <c r="D40" s="230"/>
      <c r="E40" s="227"/>
      <c r="F40" s="228"/>
      <c r="G40" s="228"/>
      <c r="H40" s="228"/>
      <c r="I40" s="230"/>
      <c r="J40" s="36"/>
    </row>
    <row r="41" spans="1:10" ht="14.25" x14ac:dyDescent="0.2">
      <c r="A41" s="21"/>
      <c r="B41" s="82"/>
      <c r="C41" s="81"/>
      <c r="D41" s="83"/>
      <c r="E41" s="83"/>
      <c r="F41" s="83"/>
      <c r="G41" s="83"/>
      <c r="H41" s="83"/>
      <c r="I41" s="84"/>
      <c r="J41" s="23"/>
    </row>
    <row r="42" spans="1:10" x14ac:dyDescent="0.2">
      <c r="A42" s="227"/>
      <c r="B42" s="228"/>
      <c r="C42" s="228"/>
      <c r="D42" s="230"/>
      <c r="E42" s="227"/>
      <c r="F42" s="228"/>
      <c r="G42" s="228"/>
      <c r="H42" s="228"/>
      <c r="I42" s="230"/>
      <c r="J42" s="36"/>
    </row>
    <row r="43" spans="1:10" ht="14.25" x14ac:dyDescent="0.2">
      <c r="A43" s="27"/>
      <c r="B43" s="65"/>
      <c r="C43" s="231"/>
      <c r="D43" s="231"/>
      <c r="E43" s="171"/>
      <c r="F43" s="171"/>
      <c r="G43" s="231"/>
      <c r="H43" s="231"/>
      <c r="I43" s="231"/>
      <c r="J43" s="23"/>
    </row>
    <row r="44" spans="1:10" x14ac:dyDescent="0.2">
      <c r="A44" s="227"/>
      <c r="B44" s="228"/>
      <c r="C44" s="228"/>
      <c r="D44" s="230"/>
      <c r="E44" s="227"/>
      <c r="F44" s="228"/>
      <c r="G44" s="228"/>
      <c r="H44" s="228"/>
      <c r="I44" s="230"/>
      <c r="J44" s="36"/>
    </row>
    <row r="45" spans="1:10" ht="14.25" x14ac:dyDescent="0.2">
      <c r="A45" s="27"/>
      <c r="B45" s="65"/>
      <c r="C45" s="65"/>
      <c r="D45" s="51"/>
      <c r="E45" s="229"/>
      <c r="F45" s="229"/>
      <c r="G45" s="231"/>
      <c r="H45" s="231"/>
      <c r="I45" s="51"/>
      <c r="J45" s="23"/>
    </row>
    <row r="46" spans="1:10" x14ac:dyDescent="0.2">
      <c r="A46" s="227"/>
      <c r="B46" s="228"/>
      <c r="C46" s="228"/>
      <c r="D46" s="230"/>
      <c r="E46" s="227"/>
      <c r="F46" s="228"/>
      <c r="G46" s="228"/>
      <c r="H46" s="228"/>
      <c r="I46" s="230"/>
      <c r="J46" s="36"/>
    </row>
    <row r="47" spans="1:10" ht="14.25" x14ac:dyDescent="0.2">
      <c r="A47" s="27"/>
      <c r="B47" s="65"/>
      <c r="C47" s="65"/>
      <c r="D47" s="51"/>
      <c r="E47" s="171"/>
      <c r="F47" s="171"/>
      <c r="G47" s="231"/>
      <c r="H47" s="231"/>
      <c r="I47" s="51"/>
      <c r="J47" s="78" t="s">
        <v>334</v>
      </c>
    </row>
    <row r="48" spans="1:10" ht="14.25" x14ac:dyDescent="0.2">
      <c r="A48" s="27"/>
      <c r="B48" s="65"/>
      <c r="C48" s="65"/>
      <c r="D48" s="51"/>
      <c r="E48" s="171"/>
      <c r="F48" s="171"/>
      <c r="G48" s="231"/>
      <c r="H48" s="231"/>
      <c r="I48" s="51"/>
      <c r="J48" s="78" t="s">
        <v>335</v>
      </c>
    </row>
    <row r="49" spans="1:10" ht="14.45" customHeight="1" x14ac:dyDescent="0.2">
      <c r="A49" s="172" t="s">
        <v>312</v>
      </c>
      <c r="B49" s="173"/>
      <c r="C49" s="207" t="s">
        <v>335</v>
      </c>
      <c r="D49" s="208"/>
      <c r="E49" s="233" t="s">
        <v>336</v>
      </c>
      <c r="F49" s="234"/>
      <c r="G49" s="216"/>
      <c r="H49" s="217"/>
      <c r="I49" s="217"/>
      <c r="J49" s="218"/>
    </row>
    <row r="50" spans="1:10" ht="14.25" x14ac:dyDescent="0.2">
      <c r="A50" s="27"/>
      <c r="B50" s="65"/>
      <c r="C50" s="231"/>
      <c r="D50" s="231"/>
      <c r="E50" s="171"/>
      <c r="F50" s="171"/>
      <c r="G50" s="177" t="s">
        <v>337</v>
      </c>
      <c r="H50" s="177"/>
      <c r="I50" s="177"/>
      <c r="J50" s="28"/>
    </row>
    <row r="51" spans="1:10" ht="13.9" customHeight="1" x14ac:dyDescent="0.2">
      <c r="A51" s="172" t="s">
        <v>313</v>
      </c>
      <c r="B51" s="173"/>
      <c r="C51" s="216" t="s">
        <v>460</v>
      </c>
      <c r="D51" s="217"/>
      <c r="E51" s="217"/>
      <c r="F51" s="217"/>
      <c r="G51" s="217"/>
      <c r="H51" s="217"/>
      <c r="I51" s="217"/>
      <c r="J51" s="218"/>
    </row>
    <row r="52" spans="1:10" ht="14.25" x14ac:dyDescent="0.2">
      <c r="A52" s="21"/>
      <c r="B52" s="51"/>
      <c r="C52" s="179" t="s">
        <v>314</v>
      </c>
      <c r="D52" s="179"/>
      <c r="E52" s="179"/>
      <c r="F52" s="179"/>
      <c r="G52" s="179"/>
      <c r="H52" s="179"/>
      <c r="I52" s="179"/>
      <c r="J52" s="23"/>
    </row>
    <row r="53" spans="1:10" ht="14.25" x14ac:dyDescent="0.2">
      <c r="A53" s="172" t="s">
        <v>315</v>
      </c>
      <c r="B53" s="173"/>
      <c r="C53" s="180" t="s">
        <v>461</v>
      </c>
      <c r="D53" s="181"/>
      <c r="E53" s="182"/>
      <c r="F53" s="171"/>
      <c r="G53" s="171"/>
      <c r="H53" s="183"/>
      <c r="I53" s="183"/>
      <c r="J53" s="184"/>
    </row>
    <row r="54" spans="1:10" ht="14.25" x14ac:dyDescent="0.2">
      <c r="A54" s="21"/>
      <c r="B54" s="51"/>
      <c r="C54" s="65"/>
      <c r="D54" s="51"/>
      <c r="E54" s="171"/>
      <c r="F54" s="171"/>
      <c r="G54" s="171"/>
      <c r="H54" s="171"/>
      <c r="I54" s="51"/>
      <c r="J54" s="23"/>
    </row>
    <row r="55" spans="1:10" ht="14.45" customHeight="1" x14ac:dyDescent="0.2">
      <c r="A55" s="172" t="s">
        <v>307</v>
      </c>
      <c r="B55" s="173"/>
      <c r="C55" s="174" t="s">
        <v>462</v>
      </c>
      <c r="D55" s="175"/>
      <c r="E55" s="175"/>
      <c r="F55" s="175"/>
      <c r="G55" s="175"/>
      <c r="H55" s="175"/>
      <c r="I55" s="175"/>
      <c r="J55" s="176"/>
    </row>
    <row r="56" spans="1:10" ht="14.25" x14ac:dyDescent="0.2">
      <c r="A56" s="21"/>
      <c r="B56" s="51"/>
      <c r="C56" s="51"/>
      <c r="D56" s="51"/>
      <c r="E56" s="171"/>
      <c r="F56" s="171"/>
      <c r="G56" s="171"/>
      <c r="H56" s="171"/>
      <c r="I56" s="51"/>
      <c r="J56" s="23"/>
    </row>
    <row r="57" spans="1:10" ht="14.25" x14ac:dyDescent="0.2">
      <c r="A57" s="172" t="s">
        <v>338</v>
      </c>
      <c r="B57" s="173"/>
      <c r="C57" s="174" t="s">
        <v>539</v>
      </c>
      <c r="D57" s="175"/>
      <c r="E57" s="175"/>
      <c r="F57" s="175"/>
      <c r="G57" s="175"/>
      <c r="H57" s="175"/>
      <c r="I57" s="175"/>
      <c r="J57" s="176"/>
    </row>
    <row r="58" spans="1:10" ht="14.45" customHeight="1" x14ac:dyDescent="0.2">
      <c r="A58" s="21"/>
      <c r="B58" s="51"/>
      <c r="C58" s="177" t="s">
        <v>339</v>
      </c>
      <c r="D58" s="177"/>
      <c r="E58" s="177"/>
      <c r="F58" s="177"/>
      <c r="G58" s="51"/>
      <c r="H58" s="51"/>
      <c r="I58" s="51"/>
      <c r="J58" s="23"/>
    </row>
    <row r="59" spans="1:10" ht="14.25" x14ac:dyDescent="0.2">
      <c r="A59" s="172" t="s">
        <v>340</v>
      </c>
      <c r="B59" s="173"/>
      <c r="C59" s="174" t="s">
        <v>538</v>
      </c>
      <c r="D59" s="175"/>
      <c r="E59" s="175"/>
      <c r="F59" s="175"/>
      <c r="G59" s="175"/>
      <c r="H59" s="175"/>
      <c r="I59" s="175"/>
      <c r="J59" s="176"/>
    </row>
    <row r="60" spans="1:10" ht="14.45" customHeight="1" x14ac:dyDescent="0.2">
      <c r="A60" s="29"/>
      <c r="B60" s="30"/>
      <c r="C60" s="178" t="s">
        <v>341</v>
      </c>
      <c r="D60" s="178"/>
      <c r="E60" s="178"/>
      <c r="F60" s="178"/>
      <c r="G60" s="178"/>
      <c r="H60" s="30"/>
      <c r="I60" s="30"/>
      <c r="J60" s="31"/>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7" zoomScale="110" zoomScaleNormal="100" workbookViewId="0">
      <selection activeCell="O66" sqref="O66"/>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243" t="s">
        <v>1</v>
      </c>
      <c r="B1" s="244"/>
      <c r="C1" s="244"/>
      <c r="D1" s="244"/>
      <c r="E1" s="244"/>
      <c r="F1" s="244"/>
      <c r="G1" s="244"/>
      <c r="H1" s="244"/>
      <c r="I1" s="244"/>
    </row>
    <row r="2" spans="1:9" x14ac:dyDescent="0.2">
      <c r="A2" s="245" t="s">
        <v>540</v>
      </c>
      <c r="B2" s="246"/>
      <c r="C2" s="246"/>
      <c r="D2" s="246"/>
      <c r="E2" s="246"/>
      <c r="F2" s="246"/>
      <c r="G2" s="246"/>
      <c r="H2" s="246"/>
      <c r="I2" s="246"/>
    </row>
    <row r="3" spans="1:9" x14ac:dyDescent="0.2">
      <c r="A3" s="247" t="s">
        <v>445</v>
      </c>
      <c r="B3" s="248"/>
      <c r="C3" s="248"/>
      <c r="D3" s="248"/>
      <c r="E3" s="248"/>
      <c r="F3" s="248"/>
      <c r="G3" s="248"/>
      <c r="H3" s="248"/>
      <c r="I3" s="248"/>
    </row>
    <row r="4" spans="1:9" x14ac:dyDescent="0.2">
      <c r="A4" s="249" t="s">
        <v>464</v>
      </c>
      <c r="B4" s="250"/>
      <c r="C4" s="250"/>
      <c r="D4" s="250"/>
      <c r="E4" s="250"/>
      <c r="F4" s="250"/>
      <c r="G4" s="250"/>
      <c r="H4" s="250"/>
      <c r="I4" s="251"/>
    </row>
    <row r="5" spans="1:9" ht="34.5" thickBot="1" x14ac:dyDescent="0.25">
      <c r="A5" s="255" t="s">
        <v>2</v>
      </c>
      <c r="B5" s="256"/>
      <c r="C5" s="256"/>
      <c r="D5" s="256"/>
      <c r="E5" s="256"/>
      <c r="F5" s="257"/>
      <c r="G5" s="14" t="s">
        <v>104</v>
      </c>
      <c r="H5" s="33" t="s">
        <v>291</v>
      </c>
      <c r="I5" s="34" t="s">
        <v>296</v>
      </c>
    </row>
    <row r="6" spans="1:9" x14ac:dyDescent="0.2">
      <c r="A6" s="252">
        <v>1</v>
      </c>
      <c r="B6" s="253"/>
      <c r="C6" s="253"/>
      <c r="D6" s="253"/>
      <c r="E6" s="253"/>
      <c r="F6" s="254"/>
      <c r="G6" s="15">
        <v>2</v>
      </c>
      <c r="H6" s="16">
        <v>3</v>
      </c>
      <c r="I6" s="16">
        <v>4</v>
      </c>
    </row>
    <row r="7" spans="1:9" x14ac:dyDescent="0.2">
      <c r="A7" s="258"/>
      <c r="B7" s="258"/>
      <c r="C7" s="258"/>
      <c r="D7" s="258"/>
      <c r="E7" s="258"/>
      <c r="F7" s="258"/>
      <c r="G7" s="258"/>
      <c r="H7" s="258"/>
      <c r="I7" s="259"/>
    </row>
    <row r="8" spans="1:9" ht="12.75" customHeight="1" x14ac:dyDescent="0.2">
      <c r="A8" s="236" t="s">
        <v>4</v>
      </c>
      <c r="B8" s="236"/>
      <c r="C8" s="236"/>
      <c r="D8" s="236"/>
      <c r="E8" s="236"/>
      <c r="F8" s="236"/>
      <c r="G8" s="85">
        <v>1</v>
      </c>
      <c r="H8" s="86">
        <v>0</v>
      </c>
      <c r="I8" s="86">
        <v>0</v>
      </c>
    </row>
    <row r="9" spans="1:9" ht="12.75" customHeight="1" x14ac:dyDescent="0.2">
      <c r="A9" s="237" t="s">
        <v>5</v>
      </c>
      <c r="B9" s="237"/>
      <c r="C9" s="237"/>
      <c r="D9" s="237"/>
      <c r="E9" s="237"/>
      <c r="F9" s="237"/>
      <c r="G9" s="87">
        <v>2</v>
      </c>
      <c r="H9" s="88">
        <f>H10+H17+H27+H38+H43</f>
        <v>450971168</v>
      </c>
      <c r="I9" s="88">
        <f>I10+I17+I27+I38+I43</f>
        <v>508046899</v>
      </c>
    </row>
    <row r="10" spans="1:9" ht="12.75" customHeight="1" x14ac:dyDescent="0.2">
      <c r="A10" s="240" t="s">
        <v>6</v>
      </c>
      <c r="B10" s="240"/>
      <c r="C10" s="240"/>
      <c r="D10" s="240"/>
      <c r="E10" s="240"/>
      <c r="F10" s="240"/>
      <c r="G10" s="87">
        <v>3</v>
      </c>
      <c r="H10" s="88">
        <f>H11+H12+H13+H14+H15+H16</f>
        <v>3614415</v>
      </c>
      <c r="I10" s="88">
        <f>I11+I12+I13+I14+I15+I16</f>
        <v>3487666</v>
      </c>
    </row>
    <row r="11" spans="1:9" ht="12.75" customHeight="1" x14ac:dyDescent="0.2">
      <c r="A11" s="235" t="s">
        <v>7</v>
      </c>
      <c r="B11" s="235"/>
      <c r="C11" s="235"/>
      <c r="D11" s="235"/>
      <c r="E11" s="235"/>
      <c r="F11" s="235"/>
      <c r="G11" s="85">
        <v>4</v>
      </c>
      <c r="H11" s="86">
        <v>0</v>
      </c>
      <c r="I11" s="86">
        <v>0</v>
      </c>
    </row>
    <row r="12" spans="1:9" ht="23.45" customHeight="1" x14ac:dyDescent="0.2">
      <c r="A12" s="235" t="s">
        <v>8</v>
      </c>
      <c r="B12" s="235"/>
      <c r="C12" s="235"/>
      <c r="D12" s="235"/>
      <c r="E12" s="235"/>
      <c r="F12" s="235"/>
      <c r="G12" s="85">
        <v>5</v>
      </c>
      <c r="H12" s="86">
        <v>2325116</v>
      </c>
      <c r="I12" s="86">
        <v>2164902</v>
      </c>
    </row>
    <row r="13" spans="1:9" ht="12.75" customHeight="1" x14ac:dyDescent="0.2">
      <c r="A13" s="235" t="s">
        <v>9</v>
      </c>
      <c r="B13" s="235"/>
      <c r="C13" s="235"/>
      <c r="D13" s="235"/>
      <c r="E13" s="235"/>
      <c r="F13" s="235"/>
      <c r="G13" s="85">
        <v>6</v>
      </c>
      <c r="H13" s="86">
        <v>1289299</v>
      </c>
      <c r="I13" s="86">
        <v>1289299</v>
      </c>
    </row>
    <row r="14" spans="1:9" ht="12.75" customHeight="1" x14ac:dyDescent="0.2">
      <c r="A14" s="235" t="s">
        <v>10</v>
      </c>
      <c r="B14" s="235"/>
      <c r="C14" s="235"/>
      <c r="D14" s="235"/>
      <c r="E14" s="235"/>
      <c r="F14" s="235"/>
      <c r="G14" s="85">
        <v>7</v>
      </c>
      <c r="H14" s="86">
        <v>0</v>
      </c>
      <c r="I14" s="86">
        <v>0</v>
      </c>
    </row>
    <row r="15" spans="1:9" ht="12.75" customHeight="1" x14ac:dyDescent="0.2">
      <c r="A15" s="235" t="s">
        <v>11</v>
      </c>
      <c r="B15" s="235"/>
      <c r="C15" s="235"/>
      <c r="D15" s="235"/>
      <c r="E15" s="235"/>
      <c r="F15" s="235"/>
      <c r="G15" s="85">
        <v>8</v>
      </c>
      <c r="H15" s="86">
        <v>0</v>
      </c>
      <c r="I15" s="86">
        <v>33465</v>
      </c>
    </row>
    <row r="16" spans="1:9" ht="12.75" customHeight="1" x14ac:dyDescent="0.2">
      <c r="A16" s="235" t="s">
        <v>12</v>
      </c>
      <c r="B16" s="235"/>
      <c r="C16" s="235"/>
      <c r="D16" s="235"/>
      <c r="E16" s="235"/>
      <c r="F16" s="235"/>
      <c r="G16" s="85">
        <v>9</v>
      </c>
      <c r="H16" s="86">
        <v>0</v>
      </c>
      <c r="I16" s="86">
        <v>0</v>
      </c>
    </row>
    <row r="17" spans="1:9" ht="12.75" customHeight="1" x14ac:dyDescent="0.2">
      <c r="A17" s="240" t="s">
        <v>13</v>
      </c>
      <c r="B17" s="240"/>
      <c r="C17" s="240"/>
      <c r="D17" s="240"/>
      <c r="E17" s="240"/>
      <c r="F17" s="240"/>
      <c r="G17" s="87">
        <v>10</v>
      </c>
      <c r="H17" s="88">
        <f>H18+H19+H20+H21+H22+H23+H24+H25+H26</f>
        <v>431885508</v>
      </c>
      <c r="I17" s="88">
        <f>I18+I19+I20+I21+I22+I23+I24+I25+I26</f>
        <v>489985094</v>
      </c>
    </row>
    <row r="18" spans="1:9" ht="12.75" customHeight="1" x14ac:dyDescent="0.2">
      <c r="A18" s="235" t="s">
        <v>14</v>
      </c>
      <c r="B18" s="235"/>
      <c r="C18" s="235"/>
      <c r="D18" s="235"/>
      <c r="E18" s="235"/>
      <c r="F18" s="235"/>
      <c r="G18" s="85">
        <v>11</v>
      </c>
      <c r="H18" s="86">
        <v>32331697</v>
      </c>
      <c r="I18" s="86">
        <v>70281132</v>
      </c>
    </row>
    <row r="19" spans="1:9" ht="12.75" customHeight="1" x14ac:dyDescent="0.2">
      <c r="A19" s="235" t="s">
        <v>15</v>
      </c>
      <c r="B19" s="235"/>
      <c r="C19" s="235"/>
      <c r="D19" s="235"/>
      <c r="E19" s="235"/>
      <c r="F19" s="235"/>
      <c r="G19" s="85">
        <v>12</v>
      </c>
      <c r="H19" s="86">
        <v>299266489</v>
      </c>
      <c r="I19" s="86">
        <v>300571797</v>
      </c>
    </row>
    <row r="20" spans="1:9" ht="12.75" customHeight="1" x14ac:dyDescent="0.2">
      <c r="A20" s="235" t="s">
        <v>16</v>
      </c>
      <c r="B20" s="235"/>
      <c r="C20" s="235"/>
      <c r="D20" s="235"/>
      <c r="E20" s="235"/>
      <c r="F20" s="235"/>
      <c r="G20" s="85">
        <v>13</v>
      </c>
      <c r="H20" s="86">
        <v>43441087</v>
      </c>
      <c r="I20" s="86">
        <v>42356026</v>
      </c>
    </row>
    <row r="21" spans="1:9" ht="12.75" customHeight="1" x14ac:dyDescent="0.2">
      <c r="A21" s="235" t="s">
        <v>17</v>
      </c>
      <c r="B21" s="235"/>
      <c r="C21" s="235"/>
      <c r="D21" s="235"/>
      <c r="E21" s="235"/>
      <c r="F21" s="235"/>
      <c r="G21" s="85">
        <v>14</v>
      </c>
      <c r="H21" s="86">
        <v>18080212</v>
      </c>
      <c r="I21" s="86">
        <v>18874912</v>
      </c>
    </row>
    <row r="22" spans="1:9" ht="12.75" customHeight="1" x14ac:dyDescent="0.2">
      <c r="A22" s="235" t="s">
        <v>18</v>
      </c>
      <c r="B22" s="235"/>
      <c r="C22" s="235"/>
      <c r="D22" s="235"/>
      <c r="E22" s="235"/>
      <c r="F22" s="235"/>
      <c r="G22" s="85">
        <v>15</v>
      </c>
      <c r="H22" s="86">
        <v>0</v>
      </c>
      <c r="I22" s="86">
        <v>0</v>
      </c>
    </row>
    <row r="23" spans="1:9" ht="12.75" customHeight="1" x14ac:dyDescent="0.2">
      <c r="A23" s="235" t="s">
        <v>19</v>
      </c>
      <c r="B23" s="235"/>
      <c r="C23" s="235"/>
      <c r="D23" s="235"/>
      <c r="E23" s="235"/>
      <c r="F23" s="235"/>
      <c r="G23" s="85">
        <v>16</v>
      </c>
      <c r="H23" s="86">
        <v>0</v>
      </c>
      <c r="I23" s="86">
        <v>0</v>
      </c>
    </row>
    <row r="24" spans="1:9" ht="12.75" customHeight="1" x14ac:dyDescent="0.2">
      <c r="A24" s="235" t="s">
        <v>20</v>
      </c>
      <c r="B24" s="235"/>
      <c r="C24" s="235"/>
      <c r="D24" s="235"/>
      <c r="E24" s="235"/>
      <c r="F24" s="235"/>
      <c r="G24" s="85">
        <v>17</v>
      </c>
      <c r="H24" s="86">
        <v>13209879</v>
      </c>
      <c r="I24" s="86">
        <v>33845203</v>
      </c>
    </row>
    <row r="25" spans="1:9" ht="12.75" customHeight="1" x14ac:dyDescent="0.2">
      <c r="A25" s="235" t="s">
        <v>21</v>
      </c>
      <c r="B25" s="235"/>
      <c r="C25" s="235"/>
      <c r="D25" s="235"/>
      <c r="E25" s="235"/>
      <c r="F25" s="235"/>
      <c r="G25" s="85">
        <v>18</v>
      </c>
      <c r="H25" s="86">
        <v>4706244</v>
      </c>
      <c r="I25" s="86">
        <v>4678632</v>
      </c>
    </row>
    <row r="26" spans="1:9" ht="12.75" customHeight="1" x14ac:dyDescent="0.2">
      <c r="A26" s="235" t="s">
        <v>22</v>
      </c>
      <c r="B26" s="235"/>
      <c r="C26" s="235"/>
      <c r="D26" s="235"/>
      <c r="E26" s="235"/>
      <c r="F26" s="235"/>
      <c r="G26" s="85">
        <v>19</v>
      </c>
      <c r="H26" s="86">
        <v>20849900</v>
      </c>
      <c r="I26" s="86">
        <v>19377392</v>
      </c>
    </row>
    <row r="27" spans="1:9" ht="12.75" customHeight="1" x14ac:dyDescent="0.2">
      <c r="A27" s="240" t="s">
        <v>23</v>
      </c>
      <c r="B27" s="240"/>
      <c r="C27" s="240"/>
      <c r="D27" s="240"/>
      <c r="E27" s="240"/>
      <c r="F27" s="240"/>
      <c r="G27" s="87">
        <v>20</v>
      </c>
      <c r="H27" s="88">
        <f>SUM(H28:H37)</f>
        <v>0</v>
      </c>
      <c r="I27" s="88">
        <f>SUM(I28:I37)</f>
        <v>0</v>
      </c>
    </row>
    <row r="28" spans="1:9" ht="12.75" customHeight="1" x14ac:dyDescent="0.2">
      <c r="A28" s="235" t="s">
        <v>24</v>
      </c>
      <c r="B28" s="235"/>
      <c r="C28" s="235"/>
      <c r="D28" s="235"/>
      <c r="E28" s="235"/>
      <c r="F28" s="235"/>
      <c r="G28" s="85">
        <v>21</v>
      </c>
      <c r="H28" s="86">
        <v>0</v>
      </c>
      <c r="I28" s="86">
        <v>0</v>
      </c>
    </row>
    <row r="29" spans="1:9" ht="12.75" customHeight="1" x14ac:dyDescent="0.2">
      <c r="A29" s="235" t="s">
        <v>25</v>
      </c>
      <c r="B29" s="235"/>
      <c r="C29" s="235"/>
      <c r="D29" s="235"/>
      <c r="E29" s="235"/>
      <c r="F29" s="235"/>
      <c r="G29" s="85">
        <v>22</v>
      </c>
      <c r="H29" s="86">
        <v>0</v>
      </c>
      <c r="I29" s="86">
        <v>0</v>
      </c>
    </row>
    <row r="30" spans="1:9" ht="12.75" customHeight="1" x14ac:dyDescent="0.2">
      <c r="A30" s="235" t="s">
        <v>26</v>
      </c>
      <c r="B30" s="235"/>
      <c r="C30" s="235"/>
      <c r="D30" s="235"/>
      <c r="E30" s="235"/>
      <c r="F30" s="235"/>
      <c r="G30" s="85">
        <v>23</v>
      </c>
      <c r="H30" s="86">
        <v>0</v>
      </c>
      <c r="I30" s="86">
        <v>0</v>
      </c>
    </row>
    <row r="31" spans="1:9" ht="24.6" customHeight="1" x14ac:dyDescent="0.2">
      <c r="A31" s="235" t="s">
        <v>27</v>
      </c>
      <c r="B31" s="235"/>
      <c r="C31" s="235"/>
      <c r="D31" s="235"/>
      <c r="E31" s="235"/>
      <c r="F31" s="235"/>
      <c r="G31" s="85">
        <v>24</v>
      </c>
      <c r="H31" s="86">
        <v>0</v>
      </c>
      <c r="I31" s="86">
        <v>0</v>
      </c>
    </row>
    <row r="32" spans="1:9" ht="24" customHeight="1" x14ac:dyDescent="0.2">
      <c r="A32" s="235" t="s">
        <v>28</v>
      </c>
      <c r="B32" s="235"/>
      <c r="C32" s="235"/>
      <c r="D32" s="235"/>
      <c r="E32" s="235"/>
      <c r="F32" s="235"/>
      <c r="G32" s="85">
        <v>25</v>
      </c>
      <c r="H32" s="86">
        <v>0</v>
      </c>
      <c r="I32" s="86">
        <v>0</v>
      </c>
    </row>
    <row r="33" spans="1:9" ht="26.45" customHeight="1" x14ac:dyDescent="0.2">
      <c r="A33" s="235" t="s">
        <v>29</v>
      </c>
      <c r="B33" s="235"/>
      <c r="C33" s="235"/>
      <c r="D33" s="235"/>
      <c r="E33" s="235"/>
      <c r="F33" s="235"/>
      <c r="G33" s="85">
        <v>26</v>
      </c>
      <c r="H33" s="86">
        <v>0</v>
      </c>
      <c r="I33" s="86">
        <v>0</v>
      </c>
    </row>
    <row r="34" spans="1:9" ht="12.75" customHeight="1" x14ac:dyDescent="0.2">
      <c r="A34" s="235" t="s">
        <v>30</v>
      </c>
      <c r="B34" s="235"/>
      <c r="C34" s="235"/>
      <c r="D34" s="235"/>
      <c r="E34" s="235"/>
      <c r="F34" s="235"/>
      <c r="G34" s="85">
        <v>27</v>
      </c>
      <c r="H34" s="86">
        <v>0</v>
      </c>
      <c r="I34" s="86">
        <v>0</v>
      </c>
    </row>
    <row r="35" spans="1:9" ht="12.75" customHeight="1" x14ac:dyDescent="0.2">
      <c r="A35" s="235" t="s">
        <v>31</v>
      </c>
      <c r="B35" s="235"/>
      <c r="C35" s="235"/>
      <c r="D35" s="235"/>
      <c r="E35" s="235"/>
      <c r="F35" s="235"/>
      <c r="G35" s="85">
        <v>28</v>
      </c>
      <c r="H35" s="86">
        <v>0</v>
      </c>
      <c r="I35" s="86">
        <v>0</v>
      </c>
    </row>
    <row r="36" spans="1:9" ht="12.75" customHeight="1" x14ac:dyDescent="0.2">
      <c r="A36" s="235" t="s">
        <v>32</v>
      </c>
      <c r="B36" s="235"/>
      <c r="C36" s="235"/>
      <c r="D36" s="235"/>
      <c r="E36" s="235"/>
      <c r="F36" s="235"/>
      <c r="G36" s="85">
        <v>29</v>
      </c>
      <c r="H36" s="86">
        <v>0</v>
      </c>
      <c r="I36" s="86">
        <v>0</v>
      </c>
    </row>
    <row r="37" spans="1:9" ht="12.75" customHeight="1" x14ac:dyDescent="0.2">
      <c r="A37" s="235" t="s">
        <v>33</v>
      </c>
      <c r="B37" s="235"/>
      <c r="C37" s="235"/>
      <c r="D37" s="235"/>
      <c r="E37" s="235"/>
      <c r="F37" s="235"/>
      <c r="G37" s="85">
        <v>30</v>
      </c>
      <c r="H37" s="86">
        <v>0</v>
      </c>
      <c r="I37" s="86">
        <v>0</v>
      </c>
    </row>
    <row r="38" spans="1:9" ht="12.75" customHeight="1" x14ac:dyDescent="0.2">
      <c r="A38" s="240" t="s">
        <v>34</v>
      </c>
      <c r="B38" s="240"/>
      <c r="C38" s="240"/>
      <c r="D38" s="240"/>
      <c r="E38" s="240"/>
      <c r="F38" s="240"/>
      <c r="G38" s="87">
        <v>31</v>
      </c>
      <c r="H38" s="88">
        <f>H39+H40+H41+H42</f>
        <v>1307581</v>
      </c>
      <c r="I38" s="88">
        <f>I39+I40+I41+I42</f>
        <v>190867</v>
      </c>
    </row>
    <row r="39" spans="1:9" ht="12.75" customHeight="1" x14ac:dyDescent="0.2">
      <c r="A39" s="235" t="s">
        <v>35</v>
      </c>
      <c r="B39" s="235"/>
      <c r="C39" s="235"/>
      <c r="D39" s="235"/>
      <c r="E39" s="235"/>
      <c r="F39" s="235"/>
      <c r="G39" s="85">
        <v>32</v>
      </c>
      <c r="H39" s="86">
        <v>0</v>
      </c>
      <c r="I39" s="86">
        <v>0</v>
      </c>
    </row>
    <row r="40" spans="1:9" ht="12.75" customHeight="1" x14ac:dyDescent="0.2">
      <c r="A40" s="235" t="s">
        <v>36</v>
      </c>
      <c r="B40" s="235"/>
      <c r="C40" s="235"/>
      <c r="D40" s="235"/>
      <c r="E40" s="235"/>
      <c r="F40" s="235"/>
      <c r="G40" s="85">
        <v>33</v>
      </c>
      <c r="H40" s="86">
        <v>0</v>
      </c>
      <c r="I40" s="86">
        <v>0</v>
      </c>
    </row>
    <row r="41" spans="1:9" ht="12.75" customHeight="1" x14ac:dyDescent="0.2">
      <c r="A41" s="235" t="s">
        <v>37</v>
      </c>
      <c r="B41" s="235"/>
      <c r="C41" s="235"/>
      <c r="D41" s="235"/>
      <c r="E41" s="235"/>
      <c r="F41" s="235"/>
      <c r="G41" s="85">
        <v>34</v>
      </c>
      <c r="H41" s="86">
        <v>0</v>
      </c>
      <c r="I41" s="86">
        <v>0</v>
      </c>
    </row>
    <row r="42" spans="1:9" ht="12.75" customHeight="1" x14ac:dyDescent="0.2">
      <c r="A42" s="235" t="s">
        <v>38</v>
      </c>
      <c r="B42" s="235"/>
      <c r="C42" s="235"/>
      <c r="D42" s="235"/>
      <c r="E42" s="235"/>
      <c r="F42" s="235"/>
      <c r="G42" s="85">
        <v>35</v>
      </c>
      <c r="H42" s="86">
        <v>1307581</v>
      </c>
      <c r="I42" s="86">
        <v>190867</v>
      </c>
    </row>
    <row r="43" spans="1:9" ht="12.75" customHeight="1" x14ac:dyDescent="0.2">
      <c r="A43" s="238" t="s">
        <v>39</v>
      </c>
      <c r="B43" s="238"/>
      <c r="C43" s="238"/>
      <c r="D43" s="238"/>
      <c r="E43" s="238"/>
      <c r="F43" s="238"/>
      <c r="G43" s="85">
        <v>36</v>
      </c>
      <c r="H43" s="86">
        <v>14163664</v>
      </c>
      <c r="I43" s="86">
        <v>14383272</v>
      </c>
    </row>
    <row r="44" spans="1:9" ht="12.75" customHeight="1" x14ac:dyDescent="0.2">
      <c r="A44" s="237" t="s">
        <v>40</v>
      </c>
      <c r="B44" s="237"/>
      <c r="C44" s="237"/>
      <c r="D44" s="237"/>
      <c r="E44" s="237"/>
      <c r="F44" s="237"/>
      <c r="G44" s="87">
        <v>37</v>
      </c>
      <c r="H44" s="88">
        <f>H45+H53+H60+H70</f>
        <v>78441521</v>
      </c>
      <c r="I44" s="88">
        <f>I45+I53+I60+I70</f>
        <v>67435099</v>
      </c>
    </row>
    <row r="45" spans="1:9" ht="12.75" customHeight="1" x14ac:dyDescent="0.2">
      <c r="A45" s="240" t="s">
        <v>41</v>
      </c>
      <c r="B45" s="240"/>
      <c r="C45" s="240"/>
      <c r="D45" s="240"/>
      <c r="E45" s="240"/>
      <c r="F45" s="240"/>
      <c r="G45" s="87">
        <v>38</v>
      </c>
      <c r="H45" s="88">
        <f>SUM(H46:H52)</f>
        <v>1739913</v>
      </c>
      <c r="I45" s="88">
        <f>SUM(I46:I52)</f>
        <v>2194530</v>
      </c>
    </row>
    <row r="46" spans="1:9" ht="12.75" customHeight="1" x14ac:dyDescent="0.2">
      <c r="A46" s="235" t="s">
        <v>42</v>
      </c>
      <c r="B46" s="235"/>
      <c r="C46" s="235"/>
      <c r="D46" s="235"/>
      <c r="E46" s="235"/>
      <c r="F46" s="235"/>
      <c r="G46" s="85">
        <v>39</v>
      </c>
      <c r="H46" s="86">
        <v>1339478</v>
      </c>
      <c r="I46" s="86">
        <v>1568081</v>
      </c>
    </row>
    <row r="47" spans="1:9" ht="12.75" customHeight="1" x14ac:dyDescent="0.2">
      <c r="A47" s="235" t="s">
        <v>43</v>
      </c>
      <c r="B47" s="235"/>
      <c r="C47" s="235"/>
      <c r="D47" s="235"/>
      <c r="E47" s="235"/>
      <c r="F47" s="235"/>
      <c r="G47" s="85">
        <v>40</v>
      </c>
      <c r="H47" s="86">
        <v>0</v>
      </c>
      <c r="I47" s="86">
        <v>0</v>
      </c>
    </row>
    <row r="48" spans="1:9" ht="12.75" customHeight="1" x14ac:dyDescent="0.2">
      <c r="A48" s="235" t="s">
        <v>44</v>
      </c>
      <c r="B48" s="235"/>
      <c r="C48" s="235"/>
      <c r="D48" s="235"/>
      <c r="E48" s="235"/>
      <c r="F48" s="235"/>
      <c r="G48" s="85">
        <v>41</v>
      </c>
      <c r="H48" s="86">
        <v>0</v>
      </c>
      <c r="I48" s="86">
        <v>0</v>
      </c>
    </row>
    <row r="49" spans="1:9" ht="12.75" customHeight="1" x14ac:dyDescent="0.2">
      <c r="A49" s="235" t="s">
        <v>45</v>
      </c>
      <c r="B49" s="235"/>
      <c r="C49" s="235"/>
      <c r="D49" s="235"/>
      <c r="E49" s="235"/>
      <c r="F49" s="235"/>
      <c r="G49" s="85">
        <v>42</v>
      </c>
      <c r="H49" s="86">
        <v>400435</v>
      </c>
      <c r="I49" s="86">
        <v>626449</v>
      </c>
    </row>
    <row r="50" spans="1:9" ht="12.75" customHeight="1" x14ac:dyDescent="0.2">
      <c r="A50" s="235" t="s">
        <v>46</v>
      </c>
      <c r="B50" s="235"/>
      <c r="C50" s="235"/>
      <c r="D50" s="235"/>
      <c r="E50" s="235"/>
      <c r="F50" s="235"/>
      <c r="G50" s="85">
        <v>43</v>
      </c>
      <c r="H50" s="86">
        <v>0</v>
      </c>
      <c r="I50" s="86">
        <v>0</v>
      </c>
    </row>
    <row r="51" spans="1:9" ht="12.75" customHeight="1" x14ac:dyDescent="0.2">
      <c r="A51" s="235" t="s">
        <v>47</v>
      </c>
      <c r="B51" s="235"/>
      <c r="C51" s="235"/>
      <c r="D51" s="235"/>
      <c r="E51" s="235"/>
      <c r="F51" s="235"/>
      <c r="G51" s="85">
        <v>44</v>
      </c>
      <c r="H51" s="86">
        <v>0</v>
      </c>
      <c r="I51" s="86">
        <v>0</v>
      </c>
    </row>
    <row r="52" spans="1:9" ht="12.75" customHeight="1" x14ac:dyDescent="0.2">
      <c r="A52" s="235" t="s">
        <v>48</v>
      </c>
      <c r="B52" s="235"/>
      <c r="C52" s="235"/>
      <c r="D52" s="235"/>
      <c r="E52" s="235"/>
      <c r="F52" s="235"/>
      <c r="G52" s="85">
        <v>45</v>
      </c>
      <c r="H52" s="86">
        <v>0</v>
      </c>
      <c r="I52" s="86">
        <v>0</v>
      </c>
    </row>
    <row r="53" spans="1:9" ht="12.75" customHeight="1" x14ac:dyDescent="0.2">
      <c r="A53" s="240" t="s">
        <v>49</v>
      </c>
      <c r="B53" s="240"/>
      <c r="C53" s="240"/>
      <c r="D53" s="240"/>
      <c r="E53" s="240"/>
      <c r="F53" s="240"/>
      <c r="G53" s="87">
        <v>46</v>
      </c>
      <c r="H53" s="88">
        <f>SUM(H54:H59)</f>
        <v>6382444</v>
      </c>
      <c r="I53" s="88">
        <f>SUM(I54:I59)</f>
        <v>9187667</v>
      </c>
    </row>
    <row r="54" spans="1:9" ht="12.75" customHeight="1" x14ac:dyDescent="0.2">
      <c r="A54" s="235" t="s">
        <v>50</v>
      </c>
      <c r="B54" s="235"/>
      <c r="C54" s="235"/>
      <c r="D54" s="235"/>
      <c r="E54" s="235"/>
      <c r="F54" s="235"/>
      <c r="G54" s="85">
        <v>47</v>
      </c>
      <c r="H54" s="86">
        <v>217322</v>
      </c>
      <c r="I54" s="86">
        <v>209507</v>
      </c>
    </row>
    <row r="55" spans="1:9" ht="12.75" customHeight="1" x14ac:dyDescent="0.2">
      <c r="A55" s="235" t="s">
        <v>51</v>
      </c>
      <c r="B55" s="235"/>
      <c r="C55" s="235"/>
      <c r="D55" s="235"/>
      <c r="E55" s="235"/>
      <c r="F55" s="235"/>
      <c r="G55" s="85">
        <v>48</v>
      </c>
      <c r="H55" s="86">
        <v>0</v>
      </c>
      <c r="I55" s="86">
        <v>0</v>
      </c>
    </row>
    <row r="56" spans="1:9" ht="12.75" customHeight="1" x14ac:dyDescent="0.2">
      <c r="A56" s="235" t="s">
        <v>52</v>
      </c>
      <c r="B56" s="235"/>
      <c r="C56" s="235"/>
      <c r="D56" s="235"/>
      <c r="E56" s="235"/>
      <c r="F56" s="235"/>
      <c r="G56" s="85">
        <v>49</v>
      </c>
      <c r="H56" s="86">
        <v>2111464</v>
      </c>
      <c r="I56" s="86">
        <v>1795334</v>
      </c>
    </row>
    <row r="57" spans="1:9" ht="12.75" customHeight="1" x14ac:dyDescent="0.2">
      <c r="A57" s="235" t="s">
        <v>53</v>
      </c>
      <c r="B57" s="235"/>
      <c r="C57" s="235"/>
      <c r="D57" s="235"/>
      <c r="E57" s="235"/>
      <c r="F57" s="235"/>
      <c r="G57" s="85">
        <v>50</v>
      </c>
      <c r="H57" s="86">
        <v>344870</v>
      </c>
      <c r="I57" s="86">
        <v>240937</v>
      </c>
    </row>
    <row r="58" spans="1:9" ht="12.75" customHeight="1" x14ac:dyDescent="0.2">
      <c r="A58" s="235" t="s">
        <v>54</v>
      </c>
      <c r="B58" s="235"/>
      <c r="C58" s="235"/>
      <c r="D58" s="235"/>
      <c r="E58" s="235"/>
      <c r="F58" s="235"/>
      <c r="G58" s="85">
        <v>51</v>
      </c>
      <c r="H58" s="86">
        <v>1024967</v>
      </c>
      <c r="I58" s="86">
        <v>1804281</v>
      </c>
    </row>
    <row r="59" spans="1:9" ht="12.75" customHeight="1" x14ac:dyDescent="0.2">
      <c r="A59" s="235" t="s">
        <v>55</v>
      </c>
      <c r="B59" s="235"/>
      <c r="C59" s="235"/>
      <c r="D59" s="235"/>
      <c r="E59" s="235"/>
      <c r="F59" s="235"/>
      <c r="G59" s="85">
        <v>52</v>
      </c>
      <c r="H59" s="86">
        <v>2683821</v>
      </c>
      <c r="I59" s="86">
        <v>5137608</v>
      </c>
    </row>
    <row r="60" spans="1:9" ht="12.75" customHeight="1" x14ac:dyDescent="0.2">
      <c r="A60" s="240" t="s">
        <v>56</v>
      </c>
      <c r="B60" s="240"/>
      <c r="C60" s="240"/>
      <c r="D60" s="240"/>
      <c r="E60" s="240"/>
      <c r="F60" s="240"/>
      <c r="G60" s="87">
        <v>53</v>
      </c>
      <c r="H60" s="88">
        <f>SUM(H61:H69)</f>
        <v>20297794</v>
      </c>
      <c r="I60" s="88">
        <f>SUM(I61:I69)</f>
        <v>20255659</v>
      </c>
    </row>
    <row r="61" spans="1:9" ht="12.75" customHeight="1" x14ac:dyDescent="0.2">
      <c r="A61" s="235" t="s">
        <v>24</v>
      </c>
      <c r="B61" s="235"/>
      <c r="C61" s="235"/>
      <c r="D61" s="235"/>
      <c r="E61" s="235"/>
      <c r="F61" s="235"/>
      <c r="G61" s="85">
        <v>54</v>
      </c>
      <c r="H61" s="86">
        <v>0</v>
      </c>
      <c r="I61" s="86">
        <v>0</v>
      </c>
    </row>
    <row r="62" spans="1:9" ht="12.75" customHeight="1" x14ac:dyDescent="0.2">
      <c r="A62" s="235" t="s">
        <v>25</v>
      </c>
      <c r="B62" s="235"/>
      <c r="C62" s="235"/>
      <c r="D62" s="235"/>
      <c r="E62" s="235"/>
      <c r="F62" s="235"/>
      <c r="G62" s="85">
        <v>55</v>
      </c>
      <c r="H62" s="86">
        <v>0</v>
      </c>
      <c r="I62" s="86">
        <v>0</v>
      </c>
    </row>
    <row r="63" spans="1:9" ht="12.75" customHeight="1" x14ac:dyDescent="0.2">
      <c r="A63" s="235" t="s">
        <v>26</v>
      </c>
      <c r="B63" s="235"/>
      <c r="C63" s="235"/>
      <c r="D63" s="235"/>
      <c r="E63" s="235"/>
      <c r="F63" s="235"/>
      <c r="G63" s="85">
        <v>56</v>
      </c>
      <c r="H63" s="86">
        <v>19937382</v>
      </c>
      <c r="I63" s="86">
        <v>19769415</v>
      </c>
    </row>
    <row r="64" spans="1:9" ht="23.45" customHeight="1" x14ac:dyDescent="0.2">
      <c r="A64" s="235" t="s">
        <v>57</v>
      </c>
      <c r="B64" s="235"/>
      <c r="C64" s="235"/>
      <c r="D64" s="235"/>
      <c r="E64" s="235"/>
      <c r="F64" s="235"/>
      <c r="G64" s="85">
        <v>57</v>
      </c>
      <c r="H64" s="86">
        <v>0</v>
      </c>
      <c r="I64" s="86">
        <v>0</v>
      </c>
    </row>
    <row r="65" spans="1:9" ht="21" customHeight="1" x14ac:dyDescent="0.2">
      <c r="A65" s="235" t="s">
        <v>28</v>
      </c>
      <c r="B65" s="235"/>
      <c r="C65" s="235"/>
      <c r="D65" s="235"/>
      <c r="E65" s="235"/>
      <c r="F65" s="235"/>
      <c r="G65" s="85">
        <v>58</v>
      </c>
      <c r="H65" s="86">
        <v>0</v>
      </c>
      <c r="I65" s="86">
        <v>0</v>
      </c>
    </row>
    <row r="66" spans="1:9" ht="22.9" customHeight="1" x14ac:dyDescent="0.2">
      <c r="A66" s="235" t="s">
        <v>29</v>
      </c>
      <c r="B66" s="235"/>
      <c r="C66" s="235"/>
      <c r="D66" s="235"/>
      <c r="E66" s="235"/>
      <c r="F66" s="235"/>
      <c r="G66" s="85">
        <v>59</v>
      </c>
      <c r="H66" s="86">
        <v>0</v>
      </c>
      <c r="I66" s="86">
        <v>0</v>
      </c>
    </row>
    <row r="67" spans="1:9" ht="12.75" customHeight="1" x14ac:dyDescent="0.2">
      <c r="A67" s="235" t="s">
        <v>30</v>
      </c>
      <c r="B67" s="235"/>
      <c r="C67" s="235"/>
      <c r="D67" s="235"/>
      <c r="E67" s="235"/>
      <c r="F67" s="235"/>
      <c r="G67" s="85">
        <v>60</v>
      </c>
      <c r="H67" s="86">
        <v>360412</v>
      </c>
      <c r="I67" s="86">
        <v>486244</v>
      </c>
    </row>
    <row r="68" spans="1:9" ht="12.75" customHeight="1" x14ac:dyDescent="0.2">
      <c r="A68" s="235" t="s">
        <v>31</v>
      </c>
      <c r="B68" s="235"/>
      <c r="C68" s="235"/>
      <c r="D68" s="235"/>
      <c r="E68" s="235"/>
      <c r="F68" s="235"/>
      <c r="G68" s="85">
        <v>61</v>
      </c>
      <c r="H68" s="86">
        <v>0</v>
      </c>
      <c r="I68" s="86">
        <v>0</v>
      </c>
    </row>
    <row r="69" spans="1:9" ht="12.75" customHeight="1" x14ac:dyDescent="0.2">
      <c r="A69" s="235" t="s">
        <v>58</v>
      </c>
      <c r="B69" s="235"/>
      <c r="C69" s="235"/>
      <c r="D69" s="235"/>
      <c r="E69" s="235"/>
      <c r="F69" s="235"/>
      <c r="G69" s="85">
        <v>62</v>
      </c>
      <c r="H69" s="86">
        <v>0</v>
      </c>
      <c r="I69" s="86">
        <v>0</v>
      </c>
    </row>
    <row r="70" spans="1:9" ht="12.75" customHeight="1" x14ac:dyDescent="0.2">
      <c r="A70" s="238" t="s">
        <v>59</v>
      </c>
      <c r="B70" s="238"/>
      <c r="C70" s="238"/>
      <c r="D70" s="238"/>
      <c r="E70" s="238"/>
      <c r="F70" s="238"/>
      <c r="G70" s="85">
        <v>63</v>
      </c>
      <c r="H70" s="86">
        <v>50021370</v>
      </c>
      <c r="I70" s="86">
        <v>35797243</v>
      </c>
    </row>
    <row r="71" spans="1:9" ht="12.75" customHeight="1" x14ac:dyDescent="0.2">
      <c r="A71" s="236" t="s">
        <v>60</v>
      </c>
      <c r="B71" s="236"/>
      <c r="C71" s="236"/>
      <c r="D71" s="236"/>
      <c r="E71" s="236"/>
      <c r="F71" s="236"/>
      <c r="G71" s="85">
        <v>64</v>
      </c>
      <c r="H71" s="86">
        <v>1601534</v>
      </c>
      <c r="I71" s="86">
        <v>1371011</v>
      </c>
    </row>
    <row r="72" spans="1:9" ht="12.75" customHeight="1" x14ac:dyDescent="0.2">
      <c r="A72" s="237" t="s">
        <v>61</v>
      </c>
      <c r="B72" s="237"/>
      <c r="C72" s="237"/>
      <c r="D72" s="237"/>
      <c r="E72" s="237"/>
      <c r="F72" s="237"/>
      <c r="G72" s="87">
        <v>65</v>
      </c>
      <c r="H72" s="88">
        <f>H8+H9+H44+H71</f>
        <v>531014223</v>
      </c>
      <c r="I72" s="88">
        <f>I8+I9+I44+I71</f>
        <v>576853009</v>
      </c>
    </row>
    <row r="73" spans="1:9" ht="12.75" customHeight="1" x14ac:dyDescent="0.2">
      <c r="A73" s="236" t="s">
        <v>62</v>
      </c>
      <c r="B73" s="236"/>
      <c r="C73" s="236"/>
      <c r="D73" s="236"/>
      <c r="E73" s="236"/>
      <c r="F73" s="236"/>
      <c r="G73" s="85">
        <v>66</v>
      </c>
      <c r="H73" s="86">
        <v>0</v>
      </c>
      <c r="I73" s="86">
        <v>0</v>
      </c>
    </row>
    <row r="74" spans="1:9" x14ac:dyDescent="0.2">
      <c r="A74" s="241" t="s">
        <v>63</v>
      </c>
      <c r="B74" s="242"/>
      <c r="C74" s="242"/>
      <c r="D74" s="242"/>
      <c r="E74" s="242"/>
      <c r="F74" s="242"/>
      <c r="G74" s="242"/>
      <c r="H74" s="242"/>
      <c r="I74" s="242"/>
    </row>
    <row r="75" spans="1:9" ht="12.75" customHeight="1" x14ac:dyDescent="0.2">
      <c r="A75" s="237" t="s">
        <v>350</v>
      </c>
      <c r="B75" s="237"/>
      <c r="C75" s="237"/>
      <c r="D75" s="237"/>
      <c r="E75" s="237"/>
      <c r="F75" s="237"/>
      <c r="G75" s="87">
        <v>67</v>
      </c>
      <c r="H75" s="88">
        <f>H76+H77+H78+H84+H85+H91+H94+H97</f>
        <v>341602081</v>
      </c>
      <c r="I75" s="88">
        <f>I76+I77+I78+I84+I85+I91+I94+I97</f>
        <v>377161653</v>
      </c>
    </row>
    <row r="76" spans="1:9" ht="12.75" customHeight="1" x14ac:dyDescent="0.2">
      <c r="A76" s="238" t="s">
        <v>64</v>
      </c>
      <c r="B76" s="238"/>
      <c r="C76" s="238"/>
      <c r="D76" s="238"/>
      <c r="E76" s="238"/>
      <c r="F76" s="238"/>
      <c r="G76" s="85">
        <v>68</v>
      </c>
      <c r="H76" s="89">
        <v>169617833</v>
      </c>
      <c r="I76" s="89">
        <v>169617833</v>
      </c>
    </row>
    <row r="77" spans="1:9" ht="12.75" customHeight="1" x14ac:dyDescent="0.2">
      <c r="A77" s="238" t="s">
        <v>65</v>
      </c>
      <c r="B77" s="238"/>
      <c r="C77" s="238"/>
      <c r="D77" s="238"/>
      <c r="E77" s="238"/>
      <c r="F77" s="238"/>
      <c r="G77" s="85">
        <v>69</v>
      </c>
      <c r="H77" s="89">
        <v>0</v>
      </c>
      <c r="I77" s="89">
        <v>0</v>
      </c>
    </row>
    <row r="78" spans="1:9" ht="12.75" customHeight="1" x14ac:dyDescent="0.2">
      <c r="A78" s="240" t="s">
        <v>66</v>
      </c>
      <c r="B78" s="240"/>
      <c r="C78" s="240"/>
      <c r="D78" s="240"/>
      <c r="E78" s="240"/>
      <c r="F78" s="240"/>
      <c r="G78" s="87">
        <v>70</v>
      </c>
      <c r="H78" s="88">
        <f>SUM(H79:H83)</f>
        <v>8990127</v>
      </c>
      <c r="I78" s="88">
        <f>SUM(I79:I83)</f>
        <v>10376922</v>
      </c>
    </row>
    <row r="79" spans="1:9" ht="12.75" customHeight="1" x14ac:dyDescent="0.2">
      <c r="A79" s="235" t="s">
        <v>67</v>
      </c>
      <c r="B79" s="235"/>
      <c r="C79" s="235"/>
      <c r="D79" s="235"/>
      <c r="E79" s="235"/>
      <c r="F79" s="235"/>
      <c r="G79" s="85">
        <v>71</v>
      </c>
      <c r="H79" s="89">
        <v>7104006</v>
      </c>
      <c r="I79" s="89">
        <v>8490801</v>
      </c>
    </row>
    <row r="80" spans="1:9" ht="12.75" customHeight="1" x14ac:dyDescent="0.2">
      <c r="A80" s="235" t="s">
        <v>68</v>
      </c>
      <c r="B80" s="235"/>
      <c r="C80" s="235"/>
      <c r="D80" s="235"/>
      <c r="E80" s="235"/>
      <c r="F80" s="235"/>
      <c r="G80" s="85">
        <v>72</v>
      </c>
      <c r="H80" s="89">
        <v>0</v>
      </c>
      <c r="I80" s="89">
        <v>0</v>
      </c>
    </row>
    <row r="81" spans="1:9" ht="12.75" customHeight="1" x14ac:dyDescent="0.2">
      <c r="A81" s="235" t="s">
        <v>69</v>
      </c>
      <c r="B81" s="235"/>
      <c r="C81" s="235"/>
      <c r="D81" s="235"/>
      <c r="E81" s="235"/>
      <c r="F81" s="235"/>
      <c r="G81" s="85">
        <v>73</v>
      </c>
      <c r="H81" s="89">
        <v>0</v>
      </c>
      <c r="I81" s="89">
        <v>0</v>
      </c>
    </row>
    <row r="82" spans="1:9" ht="12.75" customHeight="1" x14ac:dyDescent="0.2">
      <c r="A82" s="235" t="s">
        <v>70</v>
      </c>
      <c r="B82" s="235"/>
      <c r="C82" s="235"/>
      <c r="D82" s="235"/>
      <c r="E82" s="235"/>
      <c r="F82" s="235"/>
      <c r="G82" s="85">
        <v>74</v>
      </c>
      <c r="H82" s="89">
        <v>0</v>
      </c>
      <c r="I82" s="89">
        <v>0</v>
      </c>
    </row>
    <row r="83" spans="1:9" ht="12.75" customHeight="1" x14ac:dyDescent="0.2">
      <c r="A83" s="235" t="s">
        <v>71</v>
      </c>
      <c r="B83" s="235"/>
      <c r="C83" s="235"/>
      <c r="D83" s="235"/>
      <c r="E83" s="235"/>
      <c r="F83" s="235"/>
      <c r="G83" s="85">
        <v>75</v>
      </c>
      <c r="H83" s="89">
        <v>1886121</v>
      </c>
      <c r="I83" s="89">
        <v>1886121</v>
      </c>
    </row>
    <row r="84" spans="1:9" ht="12.75" customHeight="1" x14ac:dyDescent="0.2">
      <c r="A84" s="238" t="s">
        <v>72</v>
      </c>
      <c r="B84" s="238"/>
      <c r="C84" s="238"/>
      <c r="D84" s="238"/>
      <c r="E84" s="238"/>
      <c r="F84" s="238"/>
      <c r="G84" s="85">
        <v>76</v>
      </c>
      <c r="H84" s="89">
        <v>0</v>
      </c>
      <c r="I84" s="89">
        <v>0</v>
      </c>
    </row>
    <row r="85" spans="1:9" ht="12.75" customHeight="1" x14ac:dyDescent="0.2">
      <c r="A85" s="239" t="s">
        <v>444</v>
      </c>
      <c r="B85" s="239"/>
      <c r="C85" s="239"/>
      <c r="D85" s="239"/>
      <c r="E85" s="239"/>
      <c r="F85" s="239"/>
      <c r="G85" s="87">
        <v>77</v>
      </c>
      <c r="H85" s="88">
        <f>H86+H87+H88+H89+H90</f>
        <v>0</v>
      </c>
      <c r="I85" s="88">
        <f>I86+I87+I88+I89+I90</f>
        <v>0</v>
      </c>
    </row>
    <row r="86" spans="1:9" ht="25.5" customHeight="1" x14ac:dyDescent="0.2">
      <c r="A86" s="235" t="s">
        <v>443</v>
      </c>
      <c r="B86" s="235"/>
      <c r="C86" s="235"/>
      <c r="D86" s="235"/>
      <c r="E86" s="235"/>
      <c r="F86" s="235"/>
      <c r="G86" s="85">
        <v>78</v>
      </c>
      <c r="H86" s="86">
        <v>0</v>
      </c>
      <c r="I86" s="86">
        <v>0</v>
      </c>
    </row>
    <row r="87" spans="1:9" ht="12.75" customHeight="1" x14ac:dyDescent="0.2">
      <c r="A87" s="235" t="s">
        <v>73</v>
      </c>
      <c r="B87" s="235"/>
      <c r="C87" s="235"/>
      <c r="D87" s="235"/>
      <c r="E87" s="235"/>
      <c r="F87" s="235"/>
      <c r="G87" s="85">
        <v>79</v>
      </c>
      <c r="H87" s="86">
        <v>0</v>
      </c>
      <c r="I87" s="86">
        <v>0</v>
      </c>
    </row>
    <row r="88" spans="1:9" ht="12.75" customHeight="1" x14ac:dyDescent="0.2">
      <c r="A88" s="235" t="s">
        <v>74</v>
      </c>
      <c r="B88" s="235"/>
      <c r="C88" s="235"/>
      <c r="D88" s="235"/>
      <c r="E88" s="235"/>
      <c r="F88" s="235"/>
      <c r="G88" s="85">
        <v>80</v>
      </c>
      <c r="H88" s="86">
        <v>0</v>
      </c>
      <c r="I88" s="86">
        <v>0</v>
      </c>
    </row>
    <row r="89" spans="1:9" ht="12.75" customHeight="1" x14ac:dyDescent="0.2">
      <c r="A89" s="235" t="s">
        <v>342</v>
      </c>
      <c r="B89" s="235"/>
      <c r="C89" s="235"/>
      <c r="D89" s="235"/>
      <c r="E89" s="235"/>
      <c r="F89" s="235"/>
      <c r="G89" s="85">
        <v>81</v>
      </c>
      <c r="H89" s="86">
        <v>0</v>
      </c>
      <c r="I89" s="86">
        <v>0</v>
      </c>
    </row>
    <row r="90" spans="1:9" ht="24" customHeight="1" x14ac:dyDescent="0.2">
      <c r="A90" s="235" t="s">
        <v>343</v>
      </c>
      <c r="B90" s="235"/>
      <c r="C90" s="235"/>
      <c r="D90" s="235"/>
      <c r="E90" s="235"/>
      <c r="F90" s="235"/>
      <c r="G90" s="85">
        <v>82</v>
      </c>
      <c r="H90" s="86">
        <v>0</v>
      </c>
      <c r="I90" s="86">
        <v>0</v>
      </c>
    </row>
    <row r="91" spans="1:9" ht="12.75" customHeight="1" x14ac:dyDescent="0.2">
      <c r="A91" s="240" t="s">
        <v>344</v>
      </c>
      <c r="B91" s="240"/>
      <c r="C91" s="240"/>
      <c r="D91" s="240"/>
      <c r="E91" s="240"/>
      <c r="F91" s="240"/>
      <c r="G91" s="87">
        <v>83</v>
      </c>
      <c r="H91" s="88">
        <f>H92-H93</f>
        <v>129358495</v>
      </c>
      <c r="I91" s="88">
        <f>I92-I93</f>
        <v>157341712</v>
      </c>
    </row>
    <row r="92" spans="1:9" ht="12.75" customHeight="1" x14ac:dyDescent="0.2">
      <c r="A92" s="235" t="s">
        <v>75</v>
      </c>
      <c r="B92" s="235"/>
      <c r="C92" s="235"/>
      <c r="D92" s="235"/>
      <c r="E92" s="235"/>
      <c r="F92" s="235"/>
      <c r="G92" s="85">
        <v>84</v>
      </c>
      <c r="H92" s="89">
        <v>129358495</v>
      </c>
      <c r="I92" s="89">
        <v>157341712</v>
      </c>
    </row>
    <row r="93" spans="1:9" ht="12.75" customHeight="1" x14ac:dyDescent="0.2">
      <c r="A93" s="235" t="s">
        <v>76</v>
      </c>
      <c r="B93" s="235"/>
      <c r="C93" s="235"/>
      <c r="D93" s="235"/>
      <c r="E93" s="235"/>
      <c r="F93" s="235"/>
      <c r="G93" s="85">
        <v>85</v>
      </c>
      <c r="H93" s="89">
        <v>0</v>
      </c>
      <c r="I93" s="89">
        <v>0</v>
      </c>
    </row>
    <row r="94" spans="1:9" ht="12.75" customHeight="1" x14ac:dyDescent="0.2">
      <c r="A94" s="240" t="s">
        <v>345</v>
      </c>
      <c r="B94" s="240"/>
      <c r="C94" s="240"/>
      <c r="D94" s="240"/>
      <c r="E94" s="240"/>
      <c r="F94" s="240"/>
      <c r="G94" s="87">
        <v>86</v>
      </c>
      <c r="H94" s="88">
        <f>H95-H96</f>
        <v>29370012</v>
      </c>
      <c r="I94" s="88">
        <f>I95-I96</f>
        <v>35049470</v>
      </c>
    </row>
    <row r="95" spans="1:9" ht="12.75" customHeight="1" x14ac:dyDescent="0.2">
      <c r="A95" s="235" t="s">
        <v>77</v>
      </c>
      <c r="B95" s="235"/>
      <c r="C95" s="235"/>
      <c r="D95" s="235"/>
      <c r="E95" s="235"/>
      <c r="F95" s="235"/>
      <c r="G95" s="85">
        <v>87</v>
      </c>
      <c r="H95" s="89">
        <v>29370012</v>
      </c>
      <c r="I95" s="89">
        <v>35049470</v>
      </c>
    </row>
    <row r="96" spans="1:9" ht="12.75" customHeight="1" x14ac:dyDescent="0.2">
      <c r="A96" s="235" t="s">
        <v>78</v>
      </c>
      <c r="B96" s="235"/>
      <c r="C96" s="235"/>
      <c r="D96" s="235"/>
      <c r="E96" s="235"/>
      <c r="F96" s="235"/>
      <c r="G96" s="85">
        <v>88</v>
      </c>
      <c r="H96" s="89">
        <v>0</v>
      </c>
      <c r="I96" s="89">
        <v>0</v>
      </c>
    </row>
    <row r="97" spans="1:9" ht="12.75" customHeight="1" x14ac:dyDescent="0.2">
      <c r="A97" s="238" t="s">
        <v>79</v>
      </c>
      <c r="B97" s="238"/>
      <c r="C97" s="238"/>
      <c r="D97" s="238"/>
      <c r="E97" s="238"/>
      <c r="F97" s="238"/>
      <c r="G97" s="85">
        <v>89</v>
      </c>
      <c r="H97" s="89">
        <v>4265614</v>
      </c>
      <c r="I97" s="89">
        <v>4775716</v>
      </c>
    </row>
    <row r="98" spans="1:9" ht="12.75" customHeight="1" x14ac:dyDescent="0.2">
      <c r="A98" s="237" t="s">
        <v>346</v>
      </c>
      <c r="B98" s="237"/>
      <c r="C98" s="237"/>
      <c r="D98" s="237"/>
      <c r="E98" s="237"/>
      <c r="F98" s="237"/>
      <c r="G98" s="87">
        <v>90</v>
      </c>
      <c r="H98" s="88">
        <f>SUM(H99:H104)</f>
        <v>23943432</v>
      </c>
      <c r="I98" s="88">
        <f>SUM(I99:I104)</f>
        <v>15601102</v>
      </c>
    </row>
    <row r="99" spans="1:9" ht="12.75" customHeight="1" x14ac:dyDescent="0.2">
      <c r="A99" s="235" t="s">
        <v>80</v>
      </c>
      <c r="B99" s="235"/>
      <c r="C99" s="235"/>
      <c r="D99" s="235"/>
      <c r="E99" s="235"/>
      <c r="F99" s="235"/>
      <c r="G99" s="85">
        <v>91</v>
      </c>
      <c r="H99" s="89">
        <v>486016</v>
      </c>
      <c r="I99" s="89">
        <v>648428</v>
      </c>
    </row>
    <row r="100" spans="1:9" ht="12.75" customHeight="1" x14ac:dyDescent="0.2">
      <c r="A100" s="235" t="s">
        <v>81</v>
      </c>
      <c r="B100" s="235"/>
      <c r="C100" s="235"/>
      <c r="D100" s="235"/>
      <c r="E100" s="235"/>
      <c r="F100" s="235"/>
      <c r="G100" s="85">
        <v>92</v>
      </c>
      <c r="H100" s="89">
        <v>0</v>
      </c>
      <c r="I100" s="89">
        <v>0</v>
      </c>
    </row>
    <row r="101" spans="1:9" ht="12.75" customHeight="1" x14ac:dyDescent="0.2">
      <c r="A101" s="235" t="s">
        <v>82</v>
      </c>
      <c r="B101" s="235"/>
      <c r="C101" s="235"/>
      <c r="D101" s="235"/>
      <c r="E101" s="235"/>
      <c r="F101" s="235"/>
      <c r="G101" s="85">
        <v>93</v>
      </c>
      <c r="H101" s="89">
        <v>4647142</v>
      </c>
      <c r="I101" s="89">
        <v>4584216</v>
      </c>
    </row>
    <row r="102" spans="1:9" ht="12.75" customHeight="1" x14ac:dyDescent="0.2">
      <c r="A102" s="235" t="s">
        <v>83</v>
      </c>
      <c r="B102" s="235"/>
      <c r="C102" s="235"/>
      <c r="D102" s="235"/>
      <c r="E102" s="235"/>
      <c r="F102" s="235"/>
      <c r="G102" s="85">
        <v>94</v>
      </c>
      <c r="H102" s="86">
        <v>0</v>
      </c>
      <c r="I102" s="86">
        <v>0</v>
      </c>
    </row>
    <row r="103" spans="1:9" ht="12.75" customHeight="1" x14ac:dyDescent="0.2">
      <c r="A103" s="235" t="s">
        <v>84</v>
      </c>
      <c r="B103" s="235"/>
      <c r="C103" s="235"/>
      <c r="D103" s="235"/>
      <c r="E103" s="235"/>
      <c r="F103" s="235"/>
      <c r="G103" s="85">
        <v>95</v>
      </c>
      <c r="H103" s="86">
        <v>0</v>
      </c>
      <c r="I103" s="86">
        <v>0</v>
      </c>
    </row>
    <row r="104" spans="1:9" ht="12.75" customHeight="1" x14ac:dyDescent="0.2">
      <c r="A104" s="235" t="s">
        <v>85</v>
      </c>
      <c r="B104" s="235"/>
      <c r="C104" s="235"/>
      <c r="D104" s="235"/>
      <c r="E104" s="235"/>
      <c r="F104" s="235"/>
      <c r="G104" s="85">
        <v>96</v>
      </c>
      <c r="H104" s="86">
        <v>18810274</v>
      </c>
      <c r="I104" s="86">
        <v>10368458</v>
      </c>
    </row>
    <row r="105" spans="1:9" ht="12.75" customHeight="1" x14ac:dyDescent="0.2">
      <c r="A105" s="237" t="s">
        <v>347</v>
      </c>
      <c r="B105" s="237"/>
      <c r="C105" s="237"/>
      <c r="D105" s="237"/>
      <c r="E105" s="237"/>
      <c r="F105" s="237"/>
      <c r="G105" s="87">
        <v>97</v>
      </c>
      <c r="H105" s="88">
        <f>SUM(H106:H116)</f>
        <v>74561300</v>
      </c>
      <c r="I105" s="88">
        <f>SUM(I106:I116)</f>
        <v>128848107</v>
      </c>
    </row>
    <row r="106" spans="1:9" ht="12.75" customHeight="1" x14ac:dyDescent="0.2">
      <c r="A106" s="235" t="s">
        <v>86</v>
      </c>
      <c r="B106" s="235"/>
      <c r="C106" s="235"/>
      <c r="D106" s="235"/>
      <c r="E106" s="235"/>
      <c r="F106" s="235"/>
      <c r="G106" s="85">
        <v>98</v>
      </c>
      <c r="H106" s="90">
        <v>842427</v>
      </c>
      <c r="I106" s="90">
        <v>936570</v>
      </c>
    </row>
    <row r="107" spans="1:9" ht="12.75" customHeight="1" x14ac:dyDescent="0.2">
      <c r="A107" s="235" t="s">
        <v>87</v>
      </c>
      <c r="B107" s="235"/>
      <c r="C107" s="235"/>
      <c r="D107" s="235"/>
      <c r="E107" s="235"/>
      <c r="F107" s="235"/>
      <c r="G107" s="85">
        <v>99</v>
      </c>
      <c r="H107" s="89">
        <v>0</v>
      </c>
      <c r="I107" s="89">
        <v>25000000</v>
      </c>
    </row>
    <row r="108" spans="1:9" ht="12.75" customHeight="1" x14ac:dyDescent="0.2">
      <c r="A108" s="235" t="s">
        <v>88</v>
      </c>
      <c r="B108" s="235"/>
      <c r="C108" s="235"/>
      <c r="D108" s="235"/>
      <c r="E108" s="235"/>
      <c r="F108" s="235"/>
      <c r="G108" s="85">
        <v>100</v>
      </c>
      <c r="H108" s="89">
        <v>0</v>
      </c>
      <c r="I108" s="89">
        <v>0</v>
      </c>
    </row>
    <row r="109" spans="1:9" ht="22.15" customHeight="1" x14ac:dyDescent="0.2">
      <c r="A109" s="235" t="s">
        <v>89</v>
      </c>
      <c r="B109" s="235"/>
      <c r="C109" s="235"/>
      <c r="D109" s="235"/>
      <c r="E109" s="235"/>
      <c r="F109" s="235"/>
      <c r="G109" s="85">
        <v>101</v>
      </c>
      <c r="H109" s="89">
        <v>0</v>
      </c>
      <c r="I109" s="89">
        <v>0</v>
      </c>
    </row>
    <row r="110" spans="1:9" ht="12.75" customHeight="1" x14ac:dyDescent="0.2">
      <c r="A110" s="235" t="s">
        <v>90</v>
      </c>
      <c r="B110" s="235"/>
      <c r="C110" s="235"/>
      <c r="D110" s="235"/>
      <c r="E110" s="235"/>
      <c r="F110" s="235"/>
      <c r="G110" s="85">
        <v>102</v>
      </c>
      <c r="H110" s="89">
        <v>0</v>
      </c>
      <c r="I110" s="89">
        <v>0</v>
      </c>
    </row>
    <row r="111" spans="1:9" ht="12.75" customHeight="1" x14ac:dyDescent="0.2">
      <c r="A111" s="235" t="s">
        <v>91</v>
      </c>
      <c r="B111" s="235"/>
      <c r="C111" s="235"/>
      <c r="D111" s="235"/>
      <c r="E111" s="235"/>
      <c r="F111" s="235"/>
      <c r="G111" s="85">
        <v>103</v>
      </c>
      <c r="H111" s="89">
        <v>68473519</v>
      </c>
      <c r="I111" s="89">
        <v>61967008</v>
      </c>
    </row>
    <row r="112" spans="1:9" ht="12.75" customHeight="1" x14ac:dyDescent="0.2">
      <c r="A112" s="235" t="s">
        <v>92</v>
      </c>
      <c r="B112" s="235"/>
      <c r="C112" s="235"/>
      <c r="D112" s="235"/>
      <c r="E112" s="235"/>
      <c r="F112" s="235"/>
      <c r="G112" s="85">
        <v>104</v>
      </c>
      <c r="H112" s="89">
        <v>0</v>
      </c>
      <c r="I112" s="89">
        <v>0</v>
      </c>
    </row>
    <row r="113" spans="1:9" ht="12.75" customHeight="1" x14ac:dyDescent="0.2">
      <c r="A113" s="235" t="s">
        <v>93</v>
      </c>
      <c r="B113" s="235"/>
      <c r="C113" s="235"/>
      <c r="D113" s="235"/>
      <c r="E113" s="235"/>
      <c r="F113" s="235"/>
      <c r="G113" s="85">
        <v>105</v>
      </c>
      <c r="H113" s="90">
        <v>0</v>
      </c>
      <c r="I113" s="90">
        <v>0</v>
      </c>
    </row>
    <row r="114" spans="1:9" ht="12.75" customHeight="1" x14ac:dyDescent="0.2">
      <c r="A114" s="235" t="s">
        <v>94</v>
      </c>
      <c r="B114" s="235"/>
      <c r="C114" s="235"/>
      <c r="D114" s="235"/>
      <c r="E114" s="235"/>
      <c r="F114" s="235"/>
      <c r="G114" s="85">
        <v>106</v>
      </c>
      <c r="H114" s="89">
        <v>0</v>
      </c>
      <c r="I114" s="89">
        <v>0</v>
      </c>
    </row>
    <row r="115" spans="1:9" ht="12.75" customHeight="1" x14ac:dyDescent="0.2">
      <c r="A115" s="235" t="s">
        <v>95</v>
      </c>
      <c r="B115" s="235"/>
      <c r="C115" s="235"/>
      <c r="D115" s="235"/>
      <c r="E115" s="235"/>
      <c r="F115" s="235"/>
      <c r="G115" s="85">
        <v>107</v>
      </c>
      <c r="H115" s="86">
        <v>4098598</v>
      </c>
      <c r="I115" s="86">
        <v>39823800</v>
      </c>
    </row>
    <row r="116" spans="1:9" ht="12.75" customHeight="1" x14ac:dyDescent="0.2">
      <c r="A116" s="235" t="s">
        <v>96</v>
      </c>
      <c r="B116" s="235"/>
      <c r="C116" s="235"/>
      <c r="D116" s="235"/>
      <c r="E116" s="235"/>
      <c r="F116" s="235"/>
      <c r="G116" s="85">
        <v>108</v>
      </c>
      <c r="H116" s="86">
        <v>1146756</v>
      </c>
      <c r="I116" s="86">
        <v>1120729</v>
      </c>
    </row>
    <row r="117" spans="1:9" ht="12.75" customHeight="1" x14ac:dyDescent="0.2">
      <c r="A117" s="237" t="s">
        <v>348</v>
      </c>
      <c r="B117" s="237"/>
      <c r="C117" s="237"/>
      <c r="D117" s="237"/>
      <c r="E117" s="237"/>
      <c r="F117" s="237"/>
      <c r="G117" s="87">
        <v>109</v>
      </c>
      <c r="H117" s="88">
        <f>SUM(H118:H131)</f>
        <v>90225377</v>
      </c>
      <c r="I117" s="88">
        <f>SUM(I118:I131)</f>
        <v>51829108</v>
      </c>
    </row>
    <row r="118" spans="1:9" ht="12.75" customHeight="1" x14ac:dyDescent="0.2">
      <c r="A118" s="235" t="s">
        <v>86</v>
      </c>
      <c r="B118" s="235"/>
      <c r="C118" s="235"/>
      <c r="D118" s="235"/>
      <c r="E118" s="235"/>
      <c r="F118" s="235"/>
      <c r="G118" s="85">
        <v>110</v>
      </c>
      <c r="H118" s="89">
        <v>921697</v>
      </c>
      <c r="I118" s="89">
        <v>969083</v>
      </c>
    </row>
    <row r="119" spans="1:9" ht="12.75" customHeight="1" x14ac:dyDescent="0.2">
      <c r="A119" s="235" t="s">
        <v>87</v>
      </c>
      <c r="B119" s="235"/>
      <c r="C119" s="235"/>
      <c r="D119" s="235"/>
      <c r="E119" s="235"/>
      <c r="F119" s="235"/>
      <c r="G119" s="85">
        <v>111</v>
      </c>
      <c r="H119" s="89">
        <v>43511930</v>
      </c>
      <c r="I119" s="89">
        <v>403043</v>
      </c>
    </row>
    <row r="120" spans="1:9" ht="12.75" customHeight="1" x14ac:dyDescent="0.2">
      <c r="A120" s="235" t="s">
        <v>88</v>
      </c>
      <c r="B120" s="235"/>
      <c r="C120" s="235"/>
      <c r="D120" s="235"/>
      <c r="E120" s="235"/>
      <c r="F120" s="235"/>
      <c r="G120" s="85">
        <v>112</v>
      </c>
      <c r="H120" s="89">
        <v>0</v>
      </c>
      <c r="I120" s="89">
        <v>0</v>
      </c>
    </row>
    <row r="121" spans="1:9" ht="25.9" customHeight="1" x14ac:dyDescent="0.2">
      <c r="A121" s="235" t="s">
        <v>89</v>
      </c>
      <c r="B121" s="235"/>
      <c r="C121" s="235"/>
      <c r="D121" s="235"/>
      <c r="E121" s="235"/>
      <c r="F121" s="235"/>
      <c r="G121" s="85">
        <v>113</v>
      </c>
      <c r="H121" s="89">
        <v>0</v>
      </c>
      <c r="I121" s="89">
        <v>0</v>
      </c>
    </row>
    <row r="122" spans="1:9" ht="12.75" customHeight="1" x14ac:dyDescent="0.2">
      <c r="A122" s="235" t="s">
        <v>90</v>
      </c>
      <c r="B122" s="235"/>
      <c r="C122" s="235"/>
      <c r="D122" s="235"/>
      <c r="E122" s="235"/>
      <c r="F122" s="235"/>
      <c r="G122" s="85">
        <v>114</v>
      </c>
      <c r="H122" s="89">
        <v>0</v>
      </c>
      <c r="I122" s="89">
        <v>0</v>
      </c>
    </row>
    <row r="123" spans="1:9" ht="12.75" customHeight="1" x14ac:dyDescent="0.2">
      <c r="A123" s="235" t="s">
        <v>91</v>
      </c>
      <c r="B123" s="235"/>
      <c r="C123" s="235"/>
      <c r="D123" s="235"/>
      <c r="E123" s="235"/>
      <c r="F123" s="235"/>
      <c r="G123" s="85">
        <v>115</v>
      </c>
      <c r="H123" s="89">
        <v>16745518</v>
      </c>
      <c r="I123" s="89">
        <v>6506511</v>
      </c>
    </row>
    <row r="124" spans="1:9" ht="12.75" customHeight="1" x14ac:dyDescent="0.2">
      <c r="A124" s="235" t="s">
        <v>92</v>
      </c>
      <c r="B124" s="235"/>
      <c r="C124" s="235"/>
      <c r="D124" s="235"/>
      <c r="E124" s="235"/>
      <c r="F124" s="235"/>
      <c r="G124" s="85">
        <v>116</v>
      </c>
      <c r="H124" s="89">
        <v>3135949</v>
      </c>
      <c r="I124" s="89">
        <v>2869302</v>
      </c>
    </row>
    <row r="125" spans="1:9" ht="12.75" customHeight="1" x14ac:dyDescent="0.2">
      <c r="A125" s="235" t="s">
        <v>93</v>
      </c>
      <c r="B125" s="235"/>
      <c r="C125" s="235"/>
      <c r="D125" s="235"/>
      <c r="E125" s="235"/>
      <c r="F125" s="235"/>
      <c r="G125" s="85">
        <v>117</v>
      </c>
      <c r="H125" s="89">
        <v>12470404</v>
      </c>
      <c r="I125" s="89">
        <v>21308972</v>
      </c>
    </row>
    <row r="126" spans="1:9" x14ac:dyDescent="0.2">
      <c r="A126" s="235" t="s">
        <v>94</v>
      </c>
      <c r="B126" s="235"/>
      <c r="C126" s="235"/>
      <c r="D126" s="235"/>
      <c r="E126" s="235"/>
      <c r="F126" s="235"/>
      <c r="G126" s="85">
        <v>118</v>
      </c>
      <c r="H126" s="89">
        <v>0</v>
      </c>
      <c r="I126" s="89">
        <v>0</v>
      </c>
    </row>
    <row r="127" spans="1:9" x14ac:dyDescent="0.2">
      <c r="A127" s="235" t="s">
        <v>97</v>
      </c>
      <c r="B127" s="235"/>
      <c r="C127" s="235"/>
      <c r="D127" s="235"/>
      <c r="E127" s="235"/>
      <c r="F127" s="235"/>
      <c r="G127" s="85">
        <v>119</v>
      </c>
      <c r="H127" s="89">
        <v>7041835</v>
      </c>
      <c r="I127" s="89">
        <v>7221969</v>
      </c>
    </row>
    <row r="128" spans="1:9" x14ac:dyDescent="0.2">
      <c r="A128" s="235" t="s">
        <v>98</v>
      </c>
      <c r="B128" s="235"/>
      <c r="C128" s="235"/>
      <c r="D128" s="235"/>
      <c r="E128" s="235"/>
      <c r="F128" s="235"/>
      <c r="G128" s="85">
        <v>120</v>
      </c>
      <c r="H128" s="89">
        <v>5642576</v>
      </c>
      <c r="I128" s="89">
        <v>11285914</v>
      </c>
    </row>
    <row r="129" spans="1:9" x14ac:dyDescent="0.2">
      <c r="A129" s="235" t="s">
        <v>99</v>
      </c>
      <c r="B129" s="235"/>
      <c r="C129" s="235"/>
      <c r="D129" s="235"/>
      <c r="E129" s="235"/>
      <c r="F129" s="235"/>
      <c r="G129" s="85">
        <v>121</v>
      </c>
      <c r="H129" s="89">
        <v>0</v>
      </c>
      <c r="I129" s="89">
        <v>0</v>
      </c>
    </row>
    <row r="130" spans="1:9" x14ac:dyDescent="0.2">
      <c r="A130" s="235" t="s">
        <v>100</v>
      </c>
      <c r="B130" s="235"/>
      <c r="C130" s="235"/>
      <c r="D130" s="235"/>
      <c r="E130" s="235"/>
      <c r="F130" s="235"/>
      <c r="G130" s="85">
        <v>122</v>
      </c>
      <c r="H130" s="86">
        <v>0</v>
      </c>
      <c r="I130" s="86">
        <v>0</v>
      </c>
    </row>
    <row r="131" spans="1:9" x14ac:dyDescent="0.2">
      <c r="A131" s="235" t="s">
        <v>101</v>
      </c>
      <c r="B131" s="235"/>
      <c r="C131" s="235"/>
      <c r="D131" s="235"/>
      <c r="E131" s="235"/>
      <c r="F131" s="235"/>
      <c r="G131" s="85">
        <v>123</v>
      </c>
      <c r="H131" s="86">
        <v>755468</v>
      </c>
      <c r="I131" s="86">
        <v>1264314</v>
      </c>
    </row>
    <row r="132" spans="1:9" ht="22.15" customHeight="1" x14ac:dyDescent="0.2">
      <c r="A132" s="236" t="s">
        <v>102</v>
      </c>
      <c r="B132" s="236"/>
      <c r="C132" s="236"/>
      <c r="D132" s="236"/>
      <c r="E132" s="236"/>
      <c r="F132" s="236"/>
      <c r="G132" s="85">
        <v>124</v>
      </c>
      <c r="H132" s="86">
        <v>682033</v>
      </c>
      <c r="I132" s="86">
        <v>3413039</v>
      </c>
    </row>
    <row r="133" spans="1:9" x14ac:dyDescent="0.2">
      <c r="A133" s="237" t="s">
        <v>349</v>
      </c>
      <c r="B133" s="237"/>
      <c r="C133" s="237"/>
      <c r="D133" s="237"/>
      <c r="E133" s="237"/>
      <c r="F133" s="237"/>
      <c r="G133" s="87">
        <v>125</v>
      </c>
      <c r="H133" s="88">
        <f>H75+H98+H105+H117+H132</f>
        <v>531014223</v>
      </c>
      <c r="I133" s="88">
        <f>I75+I98+I105+I117+I132</f>
        <v>576853009</v>
      </c>
    </row>
    <row r="134" spans="1:9" x14ac:dyDescent="0.2">
      <c r="A134" s="236" t="s">
        <v>103</v>
      </c>
      <c r="B134" s="236"/>
      <c r="C134" s="236"/>
      <c r="D134" s="236"/>
      <c r="E134" s="236"/>
      <c r="F134" s="236"/>
      <c r="G134" s="85">
        <v>126</v>
      </c>
      <c r="H134" s="86">
        <v>0</v>
      </c>
      <c r="I134" s="86">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7" zoomScale="110" zoomScaleNormal="100" zoomScaleSheetLayoutView="110" workbookViewId="0">
      <selection activeCell="I11" sqref="I11:I12"/>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81" t="s">
        <v>105</v>
      </c>
      <c r="B1" s="244"/>
      <c r="C1" s="244"/>
      <c r="D1" s="244"/>
      <c r="E1" s="244"/>
      <c r="F1" s="244"/>
      <c r="G1" s="244"/>
      <c r="H1" s="244"/>
      <c r="I1" s="244"/>
    </row>
    <row r="2" spans="1:9" x14ac:dyDescent="0.2">
      <c r="A2" s="280" t="s">
        <v>541</v>
      </c>
      <c r="B2" s="246"/>
      <c r="C2" s="246"/>
      <c r="D2" s="246"/>
      <c r="E2" s="246"/>
      <c r="F2" s="246"/>
      <c r="G2" s="246"/>
      <c r="H2" s="246"/>
      <c r="I2" s="246"/>
    </row>
    <row r="3" spans="1:9" x14ac:dyDescent="0.2">
      <c r="A3" s="260" t="s">
        <v>445</v>
      </c>
      <c r="B3" s="261"/>
      <c r="C3" s="261"/>
      <c r="D3" s="261"/>
      <c r="E3" s="261"/>
      <c r="F3" s="261"/>
      <c r="G3" s="261"/>
      <c r="H3" s="261"/>
      <c r="I3" s="261"/>
    </row>
    <row r="4" spans="1:9" x14ac:dyDescent="0.2">
      <c r="A4" s="279" t="s">
        <v>463</v>
      </c>
      <c r="B4" s="250"/>
      <c r="C4" s="250"/>
      <c r="D4" s="250"/>
      <c r="E4" s="250"/>
      <c r="F4" s="250"/>
      <c r="G4" s="250"/>
      <c r="H4" s="250"/>
      <c r="I4" s="251"/>
    </row>
    <row r="5" spans="1:9" ht="23.25" x14ac:dyDescent="0.2">
      <c r="A5" s="275" t="s">
        <v>2</v>
      </c>
      <c r="B5" s="276"/>
      <c r="C5" s="276"/>
      <c r="D5" s="276"/>
      <c r="E5" s="276"/>
      <c r="F5" s="276"/>
      <c r="G5" s="91" t="s">
        <v>106</v>
      </c>
      <c r="H5" s="92" t="s">
        <v>292</v>
      </c>
      <c r="I5" s="92" t="s">
        <v>276</v>
      </c>
    </row>
    <row r="6" spans="1:9" x14ac:dyDescent="0.2">
      <c r="A6" s="277">
        <v>1</v>
      </c>
      <c r="B6" s="278"/>
      <c r="C6" s="278"/>
      <c r="D6" s="278"/>
      <c r="E6" s="278"/>
      <c r="F6" s="278"/>
      <c r="G6" s="93">
        <v>2</v>
      </c>
      <c r="H6" s="92">
        <v>3</v>
      </c>
      <c r="I6" s="92">
        <v>4</v>
      </c>
    </row>
    <row r="7" spans="1:9" x14ac:dyDescent="0.2">
      <c r="A7" s="237" t="s">
        <v>365</v>
      </c>
      <c r="B7" s="237"/>
      <c r="C7" s="237"/>
      <c r="D7" s="237"/>
      <c r="E7" s="237"/>
      <c r="F7" s="237"/>
      <c r="G7" s="87">
        <v>1</v>
      </c>
      <c r="H7" s="88">
        <f>SUM(H8:H12)</f>
        <v>240560391</v>
      </c>
      <c r="I7" s="88">
        <f>SUM(I8:I12)</f>
        <v>255566409</v>
      </c>
    </row>
    <row r="8" spans="1:9" x14ac:dyDescent="0.2">
      <c r="A8" s="235" t="s">
        <v>118</v>
      </c>
      <c r="B8" s="235"/>
      <c r="C8" s="235"/>
      <c r="D8" s="235"/>
      <c r="E8" s="235"/>
      <c r="F8" s="235"/>
      <c r="G8" s="85">
        <v>2</v>
      </c>
      <c r="H8" s="86">
        <v>287407</v>
      </c>
      <c r="I8" s="86">
        <v>317487</v>
      </c>
    </row>
    <row r="9" spans="1:9" x14ac:dyDescent="0.2">
      <c r="A9" s="235" t="s">
        <v>119</v>
      </c>
      <c r="B9" s="235"/>
      <c r="C9" s="235"/>
      <c r="D9" s="235"/>
      <c r="E9" s="235"/>
      <c r="F9" s="235"/>
      <c r="G9" s="85">
        <v>3</v>
      </c>
      <c r="H9" s="86">
        <v>233224563</v>
      </c>
      <c r="I9" s="86">
        <v>248375950</v>
      </c>
    </row>
    <row r="10" spans="1:9" x14ac:dyDescent="0.2">
      <c r="A10" s="235" t="s">
        <v>120</v>
      </c>
      <c r="B10" s="235"/>
      <c r="C10" s="235"/>
      <c r="D10" s="235"/>
      <c r="E10" s="235"/>
      <c r="F10" s="235"/>
      <c r="G10" s="85">
        <v>4</v>
      </c>
      <c r="H10" s="86">
        <v>0</v>
      </c>
      <c r="I10" s="86">
        <v>0</v>
      </c>
    </row>
    <row r="11" spans="1:9" x14ac:dyDescent="0.2">
      <c r="A11" s="235" t="s">
        <v>121</v>
      </c>
      <c r="B11" s="235"/>
      <c r="C11" s="235"/>
      <c r="D11" s="235"/>
      <c r="E11" s="235"/>
      <c r="F11" s="235"/>
      <c r="G11" s="85">
        <v>5</v>
      </c>
      <c r="H11" s="86">
        <v>1940354</v>
      </c>
      <c r="I11" s="86">
        <v>1774493</v>
      </c>
    </row>
    <row r="12" spans="1:9" x14ac:dyDescent="0.2">
      <c r="A12" s="235" t="s">
        <v>122</v>
      </c>
      <c r="B12" s="235"/>
      <c r="C12" s="235"/>
      <c r="D12" s="235"/>
      <c r="E12" s="235"/>
      <c r="F12" s="235"/>
      <c r="G12" s="85">
        <v>6</v>
      </c>
      <c r="H12" s="86">
        <v>5108067</v>
      </c>
      <c r="I12" s="86">
        <v>5098479</v>
      </c>
    </row>
    <row r="13" spans="1:9" ht="16.5" customHeight="1" x14ac:dyDescent="0.2">
      <c r="A13" s="237" t="s">
        <v>366</v>
      </c>
      <c r="B13" s="237"/>
      <c r="C13" s="237"/>
      <c r="D13" s="237"/>
      <c r="E13" s="237"/>
      <c r="F13" s="237"/>
      <c r="G13" s="87">
        <v>7</v>
      </c>
      <c r="H13" s="88">
        <f>H14+H15+H19+H23+H24+H25+H28+H35</f>
        <v>199658631</v>
      </c>
      <c r="I13" s="88">
        <f>I14+I15+I19+I23+I24+I25+I28+I35</f>
        <v>209114549</v>
      </c>
    </row>
    <row r="14" spans="1:9" x14ac:dyDescent="0.2">
      <c r="A14" s="235" t="s">
        <v>107</v>
      </c>
      <c r="B14" s="235"/>
      <c r="C14" s="235"/>
      <c r="D14" s="235"/>
      <c r="E14" s="235"/>
      <c r="F14" s="235"/>
      <c r="G14" s="85">
        <v>8</v>
      </c>
      <c r="H14" s="86">
        <v>0</v>
      </c>
      <c r="I14" s="86">
        <v>0</v>
      </c>
    </row>
    <row r="15" spans="1:9" x14ac:dyDescent="0.2">
      <c r="A15" s="273" t="s">
        <v>437</v>
      </c>
      <c r="B15" s="273"/>
      <c r="C15" s="273"/>
      <c r="D15" s="273"/>
      <c r="E15" s="273"/>
      <c r="F15" s="273"/>
      <c r="G15" s="87">
        <v>9</v>
      </c>
      <c r="H15" s="88">
        <f>SUM(H16:H18)</f>
        <v>78832057</v>
      </c>
      <c r="I15" s="88">
        <f>SUM(I16:I18)</f>
        <v>82181885</v>
      </c>
    </row>
    <row r="16" spans="1:9" x14ac:dyDescent="0.2">
      <c r="A16" s="272" t="s">
        <v>123</v>
      </c>
      <c r="B16" s="272"/>
      <c r="C16" s="272"/>
      <c r="D16" s="272"/>
      <c r="E16" s="272"/>
      <c r="F16" s="272"/>
      <c r="G16" s="85">
        <v>10</v>
      </c>
      <c r="H16" s="86">
        <v>41198608</v>
      </c>
      <c r="I16" s="86">
        <v>39565814</v>
      </c>
    </row>
    <row r="17" spans="1:9" x14ac:dyDescent="0.2">
      <c r="A17" s="272" t="s">
        <v>124</v>
      </c>
      <c r="B17" s="272"/>
      <c r="C17" s="272"/>
      <c r="D17" s="272"/>
      <c r="E17" s="272"/>
      <c r="F17" s="272"/>
      <c r="G17" s="85">
        <v>11</v>
      </c>
      <c r="H17" s="86">
        <v>581898</v>
      </c>
      <c r="I17" s="86">
        <v>610534</v>
      </c>
    </row>
    <row r="18" spans="1:9" x14ac:dyDescent="0.2">
      <c r="A18" s="272" t="s">
        <v>125</v>
      </c>
      <c r="B18" s="272"/>
      <c r="C18" s="272"/>
      <c r="D18" s="272"/>
      <c r="E18" s="272"/>
      <c r="F18" s="272"/>
      <c r="G18" s="85">
        <v>12</v>
      </c>
      <c r="H18" s="86">
        <v>37051551</v>
      </c>
      <c r="I18" s="86">
        <v>42005537</v>
      </c>
    </row>
    <row r="19" spans="1:9" x14ac:dyDescent="0.2">
      <c r="A19" s="273" t="s">
        <v>438</v>
      </c>
      <c r="B19" s="273"/>
      <c r="C19" s="273"/>
      <c r="D19" s="273"/>
      <c r="E19" s="273"/>
      <c r="F19" s="273"/>
      <c r="G19" s="87">
        <v>13</v>
      </c>
      <c r="H19" s="88">
        <f>SUM(H20:H22)</f>
        <v>53716198</v>
      </c>
      <c r="I19" s="88">
        <f>SUM(I20:I22)</f>
        <v>59876298</v>
      </c>
    </row>
    <row r="20" spans="1:9" x14ac:dyDescent="0.2">
      <c r="A20" s="272" t="s">
        <v>108</v>
      </c>
      <c r="B20" s="272"/>
      <c r="C20" s="272"/>
      <c r="D20" s="272"/>
      <c r="E20" s="272"/>
      <c r="F20" s="272"/>
      <c r="G20" s="85">
        <v>14</v>
      </c>
      <c r="H20" s="86">
        <v>37554488</v>
      </c>
      <c r="I20" s="86">
        <v>42006468</v>
      </c>
    </row>
    <row r="21" spans="1:9" x14ac:dyDescent="0.2">
      <c r="A21" s="272" t="s">
        <v>109</v>
      </c>
      <c r="B21" s="272"/>
      <c r="C21" s="272"/>
      <c r="D21" s="272"/>
      <c r="E21" s="272"/>
      <c r="F21" s="272"/>
      <c r="G21" s="85">
        <v>15</v>
      </c>
      <c r="H21" s="86">
        <v>9083471</v>
      </c>
      <c r="I21" s="86">
        <v>10024727</v>
      </c>
    </row>
    <row r="22" spans="1:9" x14ac:dyDescent="0.2">
      <c r="A22" s="272" t="s">
        <v>110</v>
      </c>
      <c r="B22" s="272"/>
      <c r="C22" s="272"/>
      <c r="D22" s="272"/>
      <c r="E22" s="272"/>
      <c r="F22" s="272"/>
      <c r="G22" s="85">
        <v>16</v>
      </c>
      <c r="H22" s="86">
        <v>7078239</v>
      </c>
      <c r="I22" s="86">
        <v>7845103</v>
      </c>
    </row>
    <row r="23" spans="1:9" x14ac:dyDescent="0.2">
      <c r="A23" s="235" t="s">
        <v>111</v>
      </c>
      <c r="B23" s="235"/>
      <c r="C23" s="235"/>
      <c r="D23" s="235"/>
      <c r="E23" s="235"/>
      <c r="F23" s="235"/>
      <c r="G23" s="85">
        <v>17</v>
      </c>
      <c r="H23" s="86">
        <v>36402320</v>
      </c>
      <c r="I23" s="86">
        <v>38541498</v>
      </c>
    </row>
    <row r="24" spans="1:9" x14ac:dyDescent="0.2">
      <c r="A24" s="235" t="s">
        <v>112</v>
      </c>
      <c r="B24" s="235"/>
      <c r="C24" s="235"/>
      <c r="D24" s="235"/>
      <c r="E24" s="235"/>
      <c r="F24" s="235"/>
      <c r="G24" s="85">
        <v>18</v>
      </c>
      <c r="H24" s="86">
        <v>11388473</v>
      </c>
      <c r="I24" s="86">
        <v>13112500</v>
      </c>
    </row>
    <row r="25" spans="1:9" x14ac:dyDescent="0.2">
      <c r="A25" s="273" t="s">
        <v>439</v>
      </c>
      <c r="B25" s="273"/>
      <c r="C25" s="273"/>
      <c r="D25" s="273"/>
      <c r="E25" s="273"/>
      <c r="F25" s="273"/>
      <c r="G25" s="87">
        <v>19</v>
      </c>
      <c r="H25" s="88">
        <f>H26+H27</f>
        <v>0</v>
      </c>
      <c r="I25" s="88">
        <f>I26+I27</f>
        <v>0</v>
      </c>
    </row>
    <row r="26" spans="1:9" x14ac:dyDescent="0.2">
      <c r="A26" s="272" t="s">
        <v>126</v>
      </c>
      <c r="B26" s="272"/>
      <c r="C26" s="272"/>
      <c r="D26" s="272"/>
      <c r="E26" s="272"/>
      <c r="F26" s="272"/>
      <c r="G26" s="85">
        <v>20</v>
      </c>
      <c r="H26" s="86">
        <v>0</v>
      </c>
      <c r="I26" s="86">
        <v>0</v>
      </c>
    </row>
    <row r="27" spans="1:9" x14ac:dyDescent="0.2">
      <c r="A27" s="272" t="s">
        <v>127</v>
      </c>
      <c r="B27" s="272"/>
      <c r="C27" s="272"/>
      <c r="D27" s="272"/>
      <c r="E27" s="272"/>
      <c r="F27" s="272"/>
      <c r="G27" s="85">
        <v>21</v>
      </c>
      <c r="H27" s="86">
        <v>0</v>
      </c>
      <c r="I27" s="86">
        <v>0</v>
      </c>
    </row>
    <row r="28" spans="1:9" x14ac:dyDescent="0.2">
      <c r="A28" s="273" t="s">
        <v>440</v>
      </c>
      <c r="B28" s="273"/>
      <c r="C28" s="273"/>
      <c r="D28" s="273"/>
      <c r="E28" s="273"/>
      <c r="F28" s="273"/>
      <c r="G28" s="87">
        <v>22</v>
      </c>
      <c r="H28" s="88">
        <f>SUM(H29:H34)</f>
        <v>118163</v>
      </c>
      <c r="I28" s="88">
        <f>SUM(I29:I34)</f>
        <v>430573</v>
      </c>
    </row>
    <row r="29" spans="1:9" x14ac:dyDescent="0.2">
      <c r="A29" s="272" t="s">
        <v>128</v>
      </c>
      <c r="B29" s="272"/>
      <c r="C29" s="272"/>
      <c r="D29" s="272"/>
      <c r="E29" s="272"/>
      <c r="F29" s="272"/>
      <c r="G29" s="85">
        <v>23</v>
      </c>
      <c r="H29" s="86">
        <v>118163</v>
      </c>
      <c r="I29" s="86">
        <v>245573</v>
      </c>
    </row>
    <row r="30" spans="1:9" x14ac:dyDescent="0.2">
      <c r="A30" s="272" t="s">
        <v>129</v>
      </c>
      <c r="B30" s="272"/>
      <c r="C30" s="272"/>
      <c r="D30" s="272"/>
      <c r="E30" s="272"/>
      <c r="F30" s="272"/>
      <c r="G30" s="85">
        <v>24</v>
      </c>
      <c r="H30" s="86">
        <v>0</v>
      </c>
      <c r="I30" s="86">
        <v>0</v>
      </c>
    </row>
    <row r="31" spans="1:9" x14ac:dyDescent="0.2">
      <c r="A31" s="272" t="s">
        <v>130</v>
      </c>
      <c r="B31" s="272"/>
      <c r="C31" s="272"/>
      <c r="D31" s="272"/>
      <c r="E31" s="272"/>
      <c r="F31" s="272"/>
      <c r="G31" s="85">
        <v>25</v>
      </c>
      <c r="H31" s="86">
        <v>0</v>
      </c>
      <c r="I31" s="86">
        <v>185000</v>
      </c>
    </row>
    <row r="32" spans="1:9" x14ac:dyDescent="0.2">
      <c r="A32" s="272" t="s">
        <v>131</v>
      </c>
      <c r="B32" s="272"/>
      <c r="C32" s="272"/>
      <c r="D32" s="272"/>
      <c r="E32" s="272"/>
      <c r="F32" s="272"/>
      <c r="G32" s="85">
        <v>26</v>
      </c>
      <c r="H32" s="86">
        <v>0</v>
      </c>
      <c r="I32" s="86">
        <v>0</v>
      </c>
    </row>
    <row r="33" spans="1:9" x14ac:dyDescent="0.2">
      <c r="A33" s="272" t="s">
        <v>132</v>
      </c>
      <c r="B33" s="272"/>
      <c r="C33" s="272"/>
      <c r="D33" s="272"/>
      <c r="E33" s="272"/>
      <c r="F33" s="272"/>
      <c r="G33" s="85">
        <v>27</v>
      </c>
      <c r="H33" s="86">
        <v>0</v>
      </c>
      <c r="I33" s="86">
        <v>0</v>
      </c>
    </row>
    <row r="34" spans="1:9" x14ac:dyDescent="0.2">
      <c r="A34" s="272" t="s">
        <v>133</v>
      </c>
      <c r="B34" s="272"/>
      <c r="C34" s="272"/>
      <c r="D34" s="272"/>
      <c r="E34" s="272"/>
      <c r="F34" s="272"/>
      <c r="G34" s="85">
        <v>28</v>
      </c>
      <c r="H34" s="86">
        <v>0</v>
      </c>
      <c r="I34" s="86">
        <v>0</v>
      </c>
    </row>
    <row r="35" spans="1:9" x14ac:dyDescent="0.2">
      <c r="A35" s="235" t="s">
        <v>113</v>
      </c>
      <c r="B35" s="235"/>
      <c r="C35" s="235"/>
      <c r="D35" s="235"/>
      <c r="E35" s="235"/>
      <c r="F35" s="235"/>
      <c r="G35" s="85">
        <v>29</v>
      </c>
      <c r="H35" s="86">
        <v>19201420</v>
      </c>
      <c r="I35" s="86">
        <v>14971795</v>
      </c>
    </row>
    <row r="36" spans="1:9" x14ac:dyDescent="0.2">
      <c r="A36" s="237" t="s">
        <v>367</v>
      </c>
      <c r="B36" s="237"/>
      <c r="C36" s="237"/>
      <c r="D36" s="237"/>
      <c r="E36" s="237"/>
      <c r="F36" s="237"/>
      <c r="G36" s="87">
        <v>30</v>
      </c>
      <c r="H36" s="88">
        <f>SUM(H37:H46)</f>
        <v>1481389</v>
      </c>
      <c r="I36" s="88">
        <f>SUM(I37:I46)</f>
        <v>2790713</v>
      </c>
    </row>
    <row r="37" spans="1:9" x14ac:dyDescent="0.2">
      <c r="A37" s="235" t="s">
        <v>134</v>
      </c>
      <c r="B37" s="235"/>
      <c r="C37" s="235"/>
      <c r="D37" s="235"/>
      <c r="E37" s="235"/>
      <c r="F37" s="235"/>
      <c r="G37" s="85">
        <v>31</v>
      </c>
      <c r="H37" s="86">
        <v>0</v>
      </c>
      <c r="I37" s="86">
        <v>0</v>
      </c>
    </row>
    <row r="38" spans="1:9" ht="25.15" customHeight="1" x14ac:dyDescent="0.2">
      <c r="A38" s="235" t="s">
        <v>135</v>
      </c>
      <c r="B38" s="235"/>
      <c r="C38" s="235"/>
      <c r="D38" s="235"/>
      <c r="E38" s="235"/>
      <c r="F38" s="235"/>
      <c r="G38" s="85">
        <v>32</v>
      </c>
      <c r="H38" s="86">
        <v>0</v>
      </c>
      <c r="I38" s="86">
        <v>0</v>
      </c>
    </row>
    <row r="39" spans="1:9" ht="28.15" customHeight="1" x14ac:dyDescent="0.2">
      <c r="A39" s="235" t="s">
        <v>136</v>
      </c>
      <c r="B39" s="235"/>
      <c r="C39" s="235"/>
      <c r="D39" s="235"/>
      <c r="E39" s="235"/>
      <c r="F39" s="235"/>
      <c r="G39" s="85">
        <v>33</v>
      </c>
      <c r="H39" s="86">
        <v>0</v>
      </c>
      <c r="I39" s="86">
        <v>0</v>
      </c>
    </row>
    <row r="40" spans="1:9" ht="28.15" customHeight="1" x14ac:dyDescent="0.2">
      <c r="A40" s="235" t="s">
        <v>137</v>
      </c>
      <c r="B40" s="235"/>
      <c r="C40" s="235"/>
      <c r="D40" s="235"/>
      <c r="E40" s="235"/>
      <c r="F40" s="235"/>
      <c r="G40" s="85">
        <v>34</v>
      </c>
      <c r="H40" s="86">
        <v>26696</v>
      </c>
      <c r="I40" s="86">
        <v>1299475</v>
      </c>
    </row>
    <row r="41" spans="1:9" ht="22.9" customHeight="1" x14ac:dyDescent="0.2">
      <c r="A41" s="235" t="s">
        <v>138</v>
      </c>
      <c r="B41" s="235"/>
      <c r="C41" s="235"/>
      <c r="D41" s="235"/>
      <c r="E41" s="235"/>
      <c r="F41" s="235"/>
      <c r="G41" s="85">
        <v>35</v>
      </c>
      <c r="H41" s="86">
        <v>0</v>
      </c>
      <c r="I41" s="86">
        <v>0</v>
      </c>
    </row>
    <row r="42" spans="1:9" x14ac:dyDescent="0.2">
      <c r="A42" s="235" t="s">
        <v>139</v>
      </c>
      <c r="B42" s="235"/>
      <c r="C42" s="235"/>
      <c r="D42" s="235"/>
      <c r="E42" s="235"/>
      <c r="F42" s="235"/>
      <c r="G42" s="85">
        <v>36</v>
      </c>
      <c r="H42" s="86">
        <v>0</v>
      </c>
      <c r="I42" s="86">
        <v>0</v>
      </c>
    </row>
    <row r="43" spans="1:9" x14ac:dyDescent="0.2">
      <c r="A43" s="235" t="s">
        <v>140</v>
      </c>
      <c r="B43" s="235"/>
      <c r="C43" s="235"/>
      <c r="D43" s="235"/>
      <c r="E43" s="235"/>
      <c r="F43" s="235"/>
      <c r="G43" s="85">
        <v>37</v>
      </c>
      <c r="H43" s="86">
        <v>1449361</v>
      </c>
      <c r="I43" s="86">
        <v>1490831</v>
      </c>
    </row>
    <row r="44" spans="1:9" x14ac:dyDescent="0.2">
      <c r="A44" s="235" t="s">
        <v>141</v>
      </c>
      <c r="B44" s="235"/>
      <c r="C44" s="235"/>
      <c r="D44" s="235"/>
      <c r="E44" s="235"/>
      <c r="F44" s="235"/>
      <c r="G44" s="85">
        <v>38</v>
      </c>
      <c r="H44" s="86">
        <v>5332</v>
      </c>
      <c r="I44" s="86">
        <v>407</v>
      </c>
    </row>
    <row r="45" spans="1:9" x14ac:dyDescent="0.2">
      <c r="A45" s="235" t="s">
        <v>142</v>
      </c>
      <c r="B45" s="235"/>
      <c r="C45" s="235"/>
      <c r="D45" s="235"/>
      <c r="E45" s="235"/>
      <c r="F45" s="235"/>
      <c r="G45" s="85">
        <v>39</v>
      </c>
      <c r="H45" s="86">
        <v>0</v>
      </c>
      <c r="I45" s="86">
        <v>0</v>
      </c>
    </row>
    <row r="46" spans="1:9" x14ac:dyDescent="0.2">
      <c r="A46" s="235" t="s">
        <v>143</v>
      </c>
      <c r="B46" s="235"/>
      <c r="C46" s="235"/>
      <c r="D46" s="235"/>
      <c r="E46" s="235"/>
      <c r="F46" s="235"/>
      <c r="G46" s="85">
        <v>40</v>
      </c>
      <c r="H46" s="86">
        <v>0</v>
      </c>
      <c r="I46" s="86">
        <v>0</v>
      </c>
    </row>
    <row r="47" spans="1:9" x14ac:dyDescent="0.2">
      <c r="A47" s="237" t="s">
        <v>368</v>
      </c>
      <c r="B47" s="237"/>
      <c r="C47" s="237"/>
      <c r="D47" s="237"/>
      <c r="E47" s="237"/>
      <c r="F47" s="237"/>
      <c r="G47" s="87">
        <v>41</v>
      </c>
      <c r="H47" s="88">
        <f>SUM(H48:H54)</f>
        <v>2998022</v>
      </c>
      <c r="I47" s="88">
        <f>SUM(I48:I54)</f>
        <v>5741705</v>
      </c>
    </row>
    <row r="48" spans="1:9" ht="23.45" customHeight="1" x14ac:dyDescent="0.2">
      <c r="A48" s="235" t="s">
        <v>144</v>
      </c>
      <c r="B48" s="235"/>
      <c r="C48" s="235"/>
      <c r="D48" s="235"/>
      <c r="E48" s="235"/>
      <c r="F48" s="235"/>
      <c r="G48" s="85">
        <v>42</v>
      </c>
      <c r="H48" s="86">
        <v>734570</v>
      </c>
      <c r="I48" s="86">
        <v>2201538</v>
      </c>
    </row>
    <row r="49" spans="1:9" x14ac:dyDescent="0.2">
      <c r="A49" s="269" t="s">
        <v>145</v>
      </c>
      <c r="B49" s="269"/>
      <c r="C49" s="269"/>
      <c r="D49" s="269"/>
      <c r="E49" s="269"/>
      <c r="F49" s="269"/>
      <c r="G49" s="85">
        <v>43</v>
      </c>
      <c r="H49" s="86">
        <v>0</v>
      </c>
      <c r="I49" s="86">
        <v>0</v>
      </c>
    </row>
    <row r="50" spans="1:9" x14ac:dyDescent="0.2">
      <c r="A50" s="269" t="s">
        <v>146</v>
      </c>
      <c r="B50" s="269"/>
      <c r="C50" s="269"/>
      <c r="D50" s="269"/>
      <c r="E50" s="269"/>
      <c r="F50" s="269"/>
      <c r="G50" s="85">
        <v>44</v>
      </c>
      <c r="H50" s="86">
        <v>2263452</v>
      </c>
      <c r="I50" s="86">
        <v>3540167</v>
      </c>
    </row>
    <row r="51" spans="1:9" x14ac:dyDescent="0.2">
      <c r="A51" s="269" t="s">
        <v>147</v>
      </c>
      <c r="B51" s="269"/>
      <c r="C51" s="269"/>
      <c r="D51" s="269"/>
      <c r="E51" s="269"/>
      <c r="F51" s="269"/>
      <c r="G51" s="85">
        <v>45</v>
      </c>
      <c r="H51" s="86">
        <v>0</v>
      </c>
      <c r="I51" s="86">
        <v>0</v>
      </c>
    </row>
    <row r="52" spans="1:9" x14ac:dyDescent="0.2">
      <c r="A52" s="269" t="s">
        <v>148</v>
      </c>
      <c r="B52" s="269"/>
      <c r="C52" s="269"/>
      <c r="D52" s="269"/>
      <c r="E52" s="269"/>
      <c r="F52" s="269"/>
      <c r="G52" s="85">
        <v>46</v>
      </c>
      <c r="H52" s="86">
        <v>0</v>
      </c>
      <c r="I52" s="86">
        <v>0</v>
      </c>
    </row>
    <row r="53" spans="1:9" x14ac:dyDescent="0.2">
      <c r="A53" s="269" t="s">
        <v>149</v>
      </c>
      <c r="B53" s="269"/>
      <c r="C53" s="269"/>
      <c r="D53" s="269"/>
      <c r="E53" s="269"/>
      <c r="F53" s="269"/>
      <c r="G53" s="85">
        <v>47</v>
      </c>
      <c r="H53" s="86">
        <v>0</v>
      </c>
      <c r="I53" s="86">
        <v>0</v>
      </c>
    </row>
    <row r="54" spans="1:9" x14ac:dyDescent="0.2">
      <c r="A54" s="269" t="s">
        <v>150</v>
      </c>
      <c r="B54" s="269"/>
      <c r="C54" s="269"/>
      <c r="D54" s="269"/>
      <c r="E54" s="269"/>
      <c r="F54" s="269"/>
      <c r="G54" s="85">
        <v>48</v>
      </c>
      <c r="H54" s="86">
        <v>0</v>
      </c>
      <c r="I54" s="86">
        <v>0</v>
      </c>
    </row>
    <row r="55" spans="1:9" ht="30.6" customHeight="1" x14ac:dyDescent="0.2">
      <c r="A55" s="236" t="s">
        <v>151</v>
      </c>
      <c r="B55" s="236"/>
      <c r="C55" s="236"/>
      <c r="D55" s="236"/>
      <c r="E55" s="236"/>
      <c r="F55" s="236"/>
      <c r="G55" s="85">
        <v>49</v>
      </c>
      <c r="H55" s="86">
        <v>0</v>
      </c>
      <c r="I55" s="86">
        <v>0</v>
      </c>
    </row>
    <row r="56" spans="1:9" x14ac:dyDescent="0.2">
      <c r="A56" s="236" t="s">
        <v>152</v>
      </c>
      <c r="B56" s="236"/>
      <c r="C56" s="236"/>
      <c r="D56" s="236"/>
      <c r="E56" s="236"/>
      <c r="F56" s="236"/>
      <c r="G56" s="85">
        <v>50</v>
      </c>
      <c r="H56" s="86">
        <v>0</v>
      </c>
      <c r="I56" s="86">
        <v>0</v>
      </c>
    </row>
    <row r="57" spans="1:9" ht="28.9" customHeight="1" x14ac:dyDescent="0.2">
      <c r="A57" s="236" t="s">
        <v>153</v>
      </c>
      <c r="B57" s="236"/>
      <c r="C57" s="236"/>
      <c r="D57" s="236"/>
      <c r="E57" s="236"/>
      <c r="F57" s="236"/>
      <c r="G57" s="85">
        <v>51</v>
      </c>
      <c r="H57" s="86">
        <v>0</v>
      </c>
      <c r="I57" s="86">
        <v>0</v>
      </c>
    </row>
    <row r="58" spans="1:9" x14ac:dyDescent="0.2">
      <c r="A58" s="236" t="s">
        <v>154</v>
      </c>
      <c r="B58" s="236"/>
      <c r="C58" s="236"/>
      <c r="D58" s="236"/>
      <c r="E58" s="236"/>
      <c r="F58" s="236"/>
      <c r="G58" s="85">
        <v>52</v>
      </c>
      <c r="H58" s="86">
        <v>0</v>
      </c>
      <c r="I58" s="86">
        <v>0</v>
      </c>
    </row>
    <row r="59" spans="1:9" x14ac:dyDescent="0.2">
      <c r="A59" s="237" t="s">
        <v>369</v>
      </c>
      <c r="B59" s="237"/>
      <c r="C59" s="237"/>
      <c r="D59" s="237"/>
      <c r="E59" s="237"/>
      <c r="F59" s="237"/>
      <c r="G59" s="87">
        <v>53</v>
      </c>
      <c r="H59" s="88">
        <f>H7+H36+H55+H56</f>
        <v>242041780</v>
      </c>
      <c r="I59" s="88">
        <f>I7+I36+I55+I56</f>
        <v>258357122</v>
      </c>
    </row>
    <row r="60" spans="1:9" x14ac:dyDescent="0.2">
      <c r="A60" s="237" t="s">
        <v>370</v>
      </c>
      <c r="B60" s="237"/>
      <c r="C60" s="237"/>
      <c r="D60" s="237"/>
      <c r="E60" s="237"/>
      <c r="F60" s="237"/>
      <c r="G60" s="87">
        <v>54</v>
      </c>
      <c r="H60" s="88">
        <f>H13+H47+H57+H58</f>
        <v>202656653</v>
      </c>
      <c r="I60" s="88">
        <f>I13+I47+I57+I58</f>
        <v>214856254</v>
      </c>
    </row>
    <row r="61" spans="1:9" x14ac:dyDescent="0.2">
      <c r="A61" s="237" t="s">
        <v>372</v>
      </c>
      <c r="B61" s="237"/>
      <c r="C61" s="237"/>
      <c r="D61" s="237"/>
      <c r="E61" s="237"/>
      <c r="F61" s="237"/>
      <c r="G61" s="87">
        <v>55</v>
      </c>
      <c r="H61" s="88">
        <f>H59-H60</f>
        <v>39385127</v>
      </c>
      <c r="I61" s="88">
        <f>I59-I60</f>
        <v>43500868</v>
      </c>
    </row>
    <row r="62" spans="1:9" x14ac:dyDescent="0.2">
      <c r="A62" s="271" t="s">
        <v>373</v>
      </c>
      <c r="B62" s="271"/>
      <c r="C62" s="271"/>
      <c r="D62" s="271"/>
      <c r="E62" s="271"/>
      <c r="F62" s="271"/>
      <c r="G62" s="87">
        <v>56</v>
      </c>
      <c r="H62" s="88">
        <f>+IF((H59-H60)&gt;0,(H59-H60),0)</f>
        <v>39385127</v>
      </c>
      <c r="I62" s="88">
        <f>+IF((I59-I60)&gt;0,(I59-I60),0)</f>
        <v>43500868</v>
      </c>
    </row>
    <row r="63" spans="1:9" x14ac:dyDescent="0.2">
      <c r="A63" s="271" t="s">
        <v>374</v>
      </c>
      <c r="B63" s="271"/>
      <c r="C63" s="271"/>
      <c r="D63" s="271"/>
      <c r="E63" s="271"/>
      <c r="F63" s="271"/>
      <c r="G63" s="87">
        <v>57</v>
      </c>
      <c r="H63" s="88">
        <f>+IF((H59-H60)&lt;0,(H59-H60),0)</f>
        <v>0</v>
      </c>
      <c r="I63" s="88">
        <f>+IF((I59-I60)&lt;0,(I59-I60),0)</f>
        <v>0</v>
      </c>
    </row>
    <row r="64" spans="1:9" x14ac:dyDescent="0.2">
      <c r="A64" s="236" t="s">
        <v>114</v>
      </c>
      <c r="B64" s="236"/>
      <c r="C64" s="236"/>
      <c r="D64" s="236"/>
      <c r="E64" s="236"/>
      <c r="F64" s="236"/>
      <c r="G64" s="85">
        <v>58</v>
      </c>
      <c r="H64" s="86">
        <v>9652975</v>
      </c>
      <c r="I64" s="86">
        <v>7941296</v>
      </c>
    </row>
    <row r="65" spans="1:9" x14ac:dyDescent="0.2">
      <c r="A65" s="237" t="s">
        <v>375</v>
      </c>
      <c r="B65" s="237"/>
      <c r="C65" s="237"/>
      <c r="D65" s="237"/>
      <c r="E65" s="237"/>
      <c r="F65" s="237"/>
      <c r="G65" s="87">
        <v>59</v>
      </c>
      <c r="H65" s="88">
        <f>H61-H64</f>
        <v>29732152</v>
      </c>
      <c r="I65" s="88">
        <f>I61-I64</f>
        <v>35559572</v>
      </c>
    </row>
    <row r="66" spans="1:9" x14ac:dyDescent="0.2">
      <c r="A66" s="271" t="s">
        <v>376</v>
      </c>
      <c r="B66" s="271"/>
      <c r="C66" s="271"/>
      <c r="D66" s="271"/>
      <c r="E66" s="271"/>
      <c r="F66" s="271"/>
      <c r="G66" s="87">
        <v>60</v>
      </c>
      <c r="H66" s="88">
        <f>+IF((H61-H64)&gt;0,(H61-H64),0)</f>
        <v>29732152</v>
      </c>
      <c r="I66" s="88">
        <f>+IF((I61-I64)&gt;0,(I61-I64),0)</f>
        <v>35559572</v>
      </c>
    </row>
    <row r="67" spans="1:9" x14ac:dyDescent="0.2">
      <c r="A67" s="271" t="s">
        <v>377</v>
      </c>
      <c r="B67" s="271"/>
      <c r="C67" s="271"/>
      <c r="D67" s="271"/>
      <c r="E67" s="271"/>
      <c r="F67" s="271"/>
      <c r="G67" s="87">
        <v>61</v>
      </c>
      <c r="H67" s="88">
        <f>+IF((H61-H64)&lt;0,(H61-H64),0)</f>
        <v>0</v>
      </c>
      <c r="I67" s="88">
        <f>+IF((I61-I64)&lt;0,(I61-I64),0)</f>
        <v>0</v>
      </c>
    </row>
    <row r="68" spans="1:9" x14ac:dyDescent="0.2">
      <c r="A68" s="241" t="s">
        <v>155</v>
      </c>
      <c r="B68" s="241"/>
      <c r="C68" s="241"/>
      <c r="D68" s="241"/>
      <c r="E68" s="241"/>
      <c r="F68" s="241"/>
      <c r="G68" s="263"/>
      <c r="H68" s="263"/>
      <c r="I68" s="263"/>
    </row>
    <row r="69" spans="1:9" ht="25.9" customHeight="1" x14ac:dyDescent="0.2">
      <c r="A69" s="237" t="s">
        <v>378</v>
      </c>
      <c r="B69" s="237"/>
      <c r="C69" s="237"/>
      <c r="D69" s="237"/>
      <c r="E69" s="237"/>
      <c r="F69" s="237"/>
      <c r="G69" s="87">
        <v>62</v>
      </c>
      <c r="H69" s="88">
        <f>H70-H71</f>
        <v>0</v>
      </c>
      <c r="I69" s="88">
        <f>I70-I71</f>
        <v>0</v>
      </c>
    </row>
    <row r="70" spans="1:9" x14ac:dyDescent="0.2">
      <c r="A70" s="269" t="s">
        <v>156</v>
      </c>
      <c r="B70" s="269"/>
      <c r="C70" s="269"/>
      <c r="D70" s="269"/>
      <c r="E70" s="269"/>
      <c r="F70" s="269"/>
      <c r="G70" s="85">
        <v>63</v>
      </c>
      <c r="H70" s="86">
        <v>0</v>
      </c>
      <c r="I70" s="86">
        <v>0</v>
      </c>
    </row>
    <row r="71" spans="1:9" x14ac:dyDescent="0.2">
      <c r="A71" s="269" t="s">
        <v>157</v>
      </c>
      <c r="B71" s="269"/>
      <c r="C71" s="269"/>
      <c r="D71" s="269"/>
      <c r="E71" s="269"/>
      <c r="F71" s="269"/>
      <c r="G71" s="85">
        <v>64</v>
      </c>
      <c r="H71" s="86">
        <v>0</v>
      </c>
      <c r="I71" s="86">
        <v>0</v>
      </c>
    </row>
    <row r="72" spans="1:9" x14ac:dyDescent="0.2">
      <c r="A72" s="236" t="s">
        <v>158</v>
      </c>
      <c r="B72" s="236"/>
      <c r="C72" s="236"/>
      <c r="D72" s="236"/>
      <c r="E72" s="236"/>
      <c r="F72" s="236"/>
      <c r="G72" s="85">
        <v>65</v>
      </c>
      <c r="H72" s="86">
        <v>0</v>
      </c>
      <c r="I72" s="86">
        <v>0</v>
      </c>
    </row>
    <row r="73" spans="1:9" x14ac:dyDescent="0.2">
      <c r="A73" s="271" t="s">
        <v>379</v>
      </c>
      <c r="B73" s="271"/>
      <c r="C73" s="271"/>
      <c r="D73" s="271"/>
      <c r="E73" s="271"/>
      <c r="F73" s="271"/>
      <c r="G73" s="87">
        <v>66</v>
      </c>
      <c r="H73" s="94">
        <v>0</v>
      </c>
      <c r="I73" s="94">
        <v>0</v>
      </c>
    </row>
    <row r="74" spans="1:9" x14ac:dyDescent="0.2">
      <c r="A74" s="271" t="s">
        <v>380</v>
      </c>
      <c r="B74" s="271"/>
      <c r="C74" s="271"/>
      <c r="D74" s="271"/>
      <c r="E74" s="271"/>
      <c r="F74" s="271"/>
      <c r="G74" s="87">
        <v>67</v>
      </c>
      <c r="H74" s="94">
        <v>0</v>
      </c>
      <c r="I74" s="94">
        <v>0</v>
      </c>
    </row>
    <row r="75" spans="1:9" x14ac:dyDescent="0.2">
      <c r="A75" s="241" t="s">
        <v>159</v>
      </c>
      <c r="B75" s="241"/>
      <c r="C75" s="241"/>
      <c r="D75" s="241"/>
      <c r="E75" s="241"/>
      <c r="F75" s="241"/>
      <c r="G75" s="263"/>
      <c r="H75" s="263"/>
      <c r="I75" s="263"/>
    </row>
    <row r="76" spans="1:9" x14ac:dyDescent="0.2">
      <c r="A76" s="237" t="s">
        <v>381</v>
      </c>
      <c r="B76" s="237"/>
      <c r="C76" s="237"/>
      <c r="D76" s="237"/>
      <c r="E76" s="237"/>
      <c r="F76" s="237"/>
      <c r="G76" s="87">
        <v>68</v>
      </c>
      <c r="H76" s="94">
        <v>0</v>
      </c>
      <c r="I76" s="94">
        <v>0</v>
      </c>
    </row>
    <row r="77" spans="1:9" x14ac:dyDescent="0.2">
      <c r="A77" s="270" t="s">
        <v>382</v>
      </c>
      <c r="B77" s="270"/>
      <c r="C77" s="270"/>
      <c r="D77" s="270"/>
      <c r="E77" s="270"/>
      <c r="F77" s="270"/>
      <c r="G77" s="95">
        <v>69</v>
      </c>
      <c r="H77" s="96">
        <v>0</v>
      </c>
      <c r="I77" s="96">
        <v>0</v>
      </c>
    </row>
    <row r="78" spans="1:9" x14ac:dyDescent="0.2">
      <c r="A78" s="270" t="s">
        <v>383</v>
      </c>
      <c r="B78" s="270"/>
      <c r="C78" s="270"/>
      <c r="D78" s="270"/>
      <c r="E78" s="270"/>
      <c r="F78" s="270"/>
      <c r="G78" s="95">
        <v>70</v>
      </c>
      <c r="H78" s="96">
        <v>0</v>
      </c>
      <c r="I78" s="96">
        <v>0</v>
      </c>
    </row>
    <row r="79" spans="1:9" x14ac:dyDescent="0.2">
      <c r="A79" s="237" t="s">
        <v>384</v>
      </c>
      <c r="B79" s="237"/>
      <c r="C79" s="237"/>
      <c r="D79" s="237"/>
      <c r="E79" s="237"/>
      <c r="F79" s="237"/>
      <c r="G79" s="87">
        <v>71</v>
      </c>
      <c r="H79" s="94">
        <v>0</v>
      </c>
      <c r="I79" s="94">
        <v>0</v>
      </c>
    </row>
    <row r="80" spans="1:9" x14ac:dyDescent="0.2">
      <c r="A80" s="237" t="s">
        <v>385</v>
      </c>
      <c r="B80" s="237"/>
      <c r="C80" s="237"/>
      <c r="D80" s="237"/>
      <c r="E80" s="237"/>
      <c r="F80" s="237"/>
      <c r="G80" s="87">
        <v>72</v>
      </c>
      <c r="H80" s="94">
        <v>0</v>
      </c>
      <c r="I80" s="94">
        <v>0</v>
      </c>
    </row>
    <row r="81" spans="1:9" x14ac:dyDescent="0.2">
      <c r="A81" s="271" t="s">
        <v>386</v>
      </c>
      <c r="B81" s="271"/>
      <c r="C81" s="271"/>
      <c r="D81" s="271"/>
      <c r="E81" s="271"/>
      <c r="F81" s="271"/>
      <c r="G81" s="87">
        <v>73</v>
      </c>
      <c r="H81" s="94">
        <v>0</v>
      </c>
      <c r="I81" s="94">
        <v>0</v>
      </c>
    </row>
    <row r="82" spans="1:9" x14ac:dyDescent="0.2">
      <c r="A82" s="271" t="s">
        <v>387</v>
      </c>
      <c r="B82" s="271"/>
      <c r="C82" s="271"/>
      <c r="D82" s="271"/>
      <c r="E82" s="271"/>
      <c r="F82" s="271"/>
      <c r="G82" s="87">
        <v>74</v>
      </c>
      <c r="H82" s="94">
        <v>0</v>
      </c>
      <c r="I82" s="94">
        <v>0</v>
      </c>
    </row>
    <row r="83" spans="1:9" x14ac:dyDescent="0.2">
      <c r="A83" s="241" t="s">
        <v>115</v>
      </c>
      <c r="B83" s="241"/>
      <c r="C83" s="241"/>
      <c r="D83" s="241"/>
      <c r="E83" s="241"/>
      <c r="F83" s="241"/>
      <c r="G83" s="263"/>
      <c r="H83" s="263"/>
      <c r="I83" s="263"/>
    </row>
    <row r="84" spans="1:9" x14ac:dyDescent="0.2">
      <c r="A84" s="264" t="s">
        <v>388</v>
      </c>
      <c r="B84" s="264"/>
      <c r="C84" s="264"/>
      <c r="D84" s="264"/>
      <c r="E84" s="264"/>
      <c r="F84" s="264"/>
      <c r="G84" s="87">
        <v>75</v>
      </c>
      <c r="H84" s="97">
        <f>H85+H86</f>
        <v>29732152</v>
      </c>
      <c r="I84" s="97">
        <f>I85+I86</f>
        <v>35559572</v>
      </c>
    </row>
    <row r="85" spans="1:9" x14ac:dyDescent="0.2">
      <c r="A85" s="265" t="s">
        <v>160</v>
      </c>
      <c r="B85" s="265"/>
      <c r="C85" s="265"/>
      <c r="D85" s="265"/>
      <c r="E85" s="265"/>
      <c r="F85" s="265"/>
      <c r="G85" s="85">
        <v>76</v>
      </c>
      <c r="H85" s="98">
        <v>29370012</v>
      </c>
      <c r="I85" s="98">
        <v>35049470</v>
      </c>
    </row>
    <row r="86" spans="1:9" x14ac:dyDescent="0.2">
      <c r="A86" s="265" t="s">
        <v>161</v>
      </c>
      <c r="B86" s="265"/>
      <c r="C86" s="265"/>
      <c r="D86" s="265"/>
      <c r="E86" s="265"/>
      <c r="F86" s="265"/>
      <c r="G86" s="85">
        <v>77</v>
      </c>
      <c r="H86" s="98">
        <v>362140</v>
      </c>
      <c r="I86" s="98">
        <v>510102</v>
      </c>
    </row>
    <row r="87" spans="1:9" x14ac:dyDescent="0.2">
      <c r="A87" s="266" t="s">
        <v>117</v>
      </c>
      <c r="B87" s="266"/>
      <c r="C87" s="266"/>
      <c r="D87" s="266"/>
      <c r="E87" s="266"/>
      <c r="F87" s="266"/>
      <c r="G87" s="267"/>
      <c r="H87" s="267"/>
      <c r="I87" s="267"/>
    </row>
    <row r="88" spans="1:9" x14ac:dyDescent="0.2">
      <c r="A88" s="268" t="s">
        <v>162</v>
      </c>
      <c r="B88" s="268"/>
      <c r="C88" s="268"/>
      <c r="D88" s="268"/>
      <c r="E88" s="268"/>
      <c r="F88" s="268"/>
      <c r="G88" s="85">
        <v>78</v>
      </c>
      <c r="H88" s="98">
        <v>29732152</v>
      </c>
      <c r="I88" s="98">
        <v>35559572</v>
      </c>
    </row>
    <row r="89" spans="1:9" ht="29.25" customHeight="1" x14ac:dyDescent="0.2">
      <c r="A89" s="262" t="s">
        <v>433</v>
      </c>
      <c r="B89" s="262"/>
      <c r="C89" s="262"/>
      <c r="D89" s="262"/>
      <c r="E89" s="262"/>
      <c r="F89" s="262"/>
      <c r="G89" s="87">
        <v>79</v>
      </c>
      <c r="H89" s="97">
        <f>H90+H97</f>
        <v>0</v>
      </c>
      <c r="I89" s="97">
        <f>I90+I97</f>
        <v>0</v>
      </c>
    </row>
    <row r="90" spans="1:9" ht="24.6" customHeight="1" x14ac:dyDescent="0.2">
      <c r="A90" s="274" t="s">
        <v>441</v>
      </c>
      <c r="B90" s="274"/>
      <c r="C90" s="274"/>
      <c r="D90" s="274"/>
      <c r="E90" s="274"/>
      <c r="F90" s="274"/>
      <c r="G90" s="87">
        <v>80</v>
      </c>
      <c r="H90" s="97">
        <f>SUM(H91:H95)</f>
        <v>0</v>
      </c>
      <c r="I90" s="97">
        <f>SUM(I91:I95)</f>
        <v>0</v>
      </c>
    </row>
    <row r="91" spans="1:9" ht="24.6" customHeight="1" x14ac:dyDescent="0.2">
      <c r="A91" s="269" t="s">
        <v>351</v>
      </c>
      <c r="B91" s="269"/>
      <c r="C91" s="269"/>
      <c r="D91" s="269"/>
      <c r="E91" s="269"/>
      <c r="F91" s="269"/>
      <c r="G91" s="87">
        <v>81</v>
      </c>
      <c r="H91" s="98">
        <v>0</v>
      </c>
      <c r="I91" s="98">
        <v>0</v>
      </c>
    </row>
    <row r="92" spans="1:9" ht="39" customHeight="1" x14ac:dyDescent="0.2">
      <c r="A92" s="269" t="s">
        <v>352</v>
      </c>
      <c r="B92" s="269"/>
      <c r="C92" s="269"/>
      <c r="D92" s="269"/>
      <c r="E92" s="269"/>
      <c r="F92" s="269"/>
      <c r="G92" s="87">
        <v>82</v>
      </c>
      <c r="H92" s="98">
        <v>0</v>
      </c>
      <c r="I92" s="98">
        <v>0</v>
      </c>
    </row>
    <row r="93" spans="1:9" ht="44.25" customHeight="1" x14ac:dyDescent="0.2">
      <c r="A93" s="269" t="s">
        <v>353</v>
      </c>
      <c r="B93" s="269"/>
      <c r="C93" s="269"/>
      <c r="D93" s="269"/>
      <c r="E93" s="269"/>
      <c r="F93" s="269"/>
      <c r="G93" s="87">
        <v>83</v>
      </c>
      <c r="H93" s="98">
        <v>0</v>
      </c>
      <c r="I93" s="98">
        <v>0</v>
      </c>
    </row>
    <row r="94" spans="1:9" ht="16.5" customHeight="1" x14ac:dyDescent="0.2">
      <c r="A94" s="269" t="s">
        <v>354</v>
      </c>
      <c r="B94" s="269"/>
      <c r="C94" s="269"/>
      <c r="D94" s="269"/>
      <c r="E94" s="269"/>
      <c r="F94" s="269"/>
      <c r="G94" s="87">
        <v>84</v>
      </c>
      <c r="H94" s="98">
        <v>0</v>
      </c>
      <c r="I94" s="98">
        <v>0</v>
      </c>
    </row>
    <row r="95" spans="1:9" ht="13.5" customHeight="1" x14ac:dyDescent="0.2">
      <c r="A95" s="269" t="s">
        <v>355</v>
      </c>
      <c r="B95" s="269"/>
      <c r="C95" s="269"/>
      <c r="D95" s="269"/>
      <c r="E95" s="269"/>
      <c r="F95" s="269"/>
      <c r="G95" s="87">
        <v>85</v>
      </c>
      <c r="H95" s="98">
        <v>0</v>
      </c>
      <c r="I95" s="98">
        <v>0</v>
      </c>
    </row>
    <row r="96" spans="1:9" ht="24.6" customHeight="1" x14ac:dyDescent="0.2">
      <c r="A96" s="269" t="s">
        <v>356</v>
      </c>
      <c r="B96" s="269"/>
      <c r="C96" s="269"/>
      <c r="D96" s="269"/>
      <c r="E96" s="269"/>
      <c r="F96" s="269"/>
      <c r="G96" s="87">
        <v>86</v>
      </c>
      <c r="H96" s="98">
        <v>0</v>
      </c>
      <c r="I96" s="98">
        <v>0</v>
      </c>
    </row>
    <row r="97" spans="1:9" ht="24.6" customHeight="1" x14ac:dyDescent="0.2">
      <c r="A97" s="274" t="s">
        <v>434</v>
      </c>
      <c r="B97" s="274"/>
      <c r="C97" s="274"/>
      <c r="D97" s="274"/>
      <c r="E97" s="274"/>
      <c r="F97" s="274"/>
      <c r="G97" s="87">
        <v>87</v>
      </c>
      <c r="H97" s="97">
        <f>SUM(H98:H105)</f>
        <v>0</v>
      </c>
      <c r="I97" s="97">
        <f>SUM(I98:I105)</f>
        <v>0</v>
      </c>
    </row>
    <row r="98" spans="1:9" x14ac:dyDescent="0.2">
      <c r="A98" s="269" t="s">
        <v>163</v>
      </c>
      <c r="B98" s="269"/>
      <c r="C98" s="269"/>
      <c r="D98" s="269"/>
      <c r="E98" s="269"/>
      <c r="F98" s="269"/>
      <c r="G98" s="85">
        <v>88</v>
      </c>
      <c r="H98" s="98">
        <v>0</v>
      </c>
      <c r="I98" s="98">
        <v>0</v>
      </c>
    </row>
    <row r="99" spans="1:9" ht="35.25" customHeight="1" x14ac:dyDescent="0.2">
      <c r="A99" s="269" t="s">
        <v>357</v>
      </c>
      <c r="B99" s="269"/>
      <c r="C99" s="269"/>
      <c r="D99" s="269"/>
      <c r="E99" s="269"/>
      <c r="F99" s="269"/>
      <c r="G99" s="85">
        <v>89</v>
      </c>
      <c r="H99" s="98">
        <v>0</v>
      </c>
      <c r="I99" s="98">
        <v>0</v>
      </c>
    </row>
    <row r="100" spans="1:9" x14ac:dyDescent="0.2">
      <c r="A100" s="269" t="s">
        <v>358</v>
      </c>
      <c r="B100" s="269"/>
      <c r="C100" s="269"/>
      <c r="D100" s="269"/>
      <c r="E100" s="269"/>
      <c r="F100" s="269"/>
      <c r="G100" s="85">
        <v>90</v>
      </c>
      <c r="H100" s="98">
        <v>0</v>
      </c>
      <c r="I100" s="98">
        <v>0</v>
      </c>
    </row>
    <row r="101" spans="1:9" ht="33.75" customHeight="1" x14ac:dyDescent="0.2">
      <c r="A101" s="269" t="s">
        <v>359</v>
      </c>
      <c r="B101" s="269"/>
      <c r="C101" s="269"/>
      <c r="D101" s="269"/>
      <c r="E101" s="269"/>
      <c r="F101" s="269"/>
      <c r="G101" s="85">
        <v>91</v>
      </c>
      <c r="H101" s="98">
        <v>0</v>
      </c>
      <c r="I101" s="98">
        <v>0</v>
      </c>
    </row>
    <row r="102" spans="1:9" ht="29.25" customHeight="1" x14ac:dyDescent="0.2">
      <c r="A102" s="269" t="s">
        <v>360</v>
      </c>
      <c r="B102" s="269"/>
      <c r="C102" s="269"/>
      <c r="D102" s="269"/>
      <c r="E102" s="269"/>
      <c r="F102" s="269"/>
      <c r="G102" s="85">
        <v>92</v>
      </c>
      <c r="H102" s="98">
        <v>0</v>
      </c>
      <c r="I102" s="98">
        <v>0</v>
      </c>
    </row>
    <row r="103" spans="1:9" x14ac:dyDescent="0.2">
      <c r="A103" s="269" t="s">
        <v>361</v>
      </c>
      <c r="B103" s="269"/>
      <c r="C103" s="269"/>
      <c r="D103" s="269"/>
      <c r="E103" s="269"/>
      <c r="F103" s="269"/>
      <c r="G103" s="85">
        <v>93</v>
      </c>
      <c r="H103" s="98">
        <v>0</v>
      </c>
      <c r="I103" s="98">
        <v>0</v>
      </c>
    </row>
    <row r="104" spans="1:9" ht="24.75" customHeight="1" x14ac:dyDescent="0.2">
      <c r="A104" s="269" t="s">
        <v>362</v>
      </c>
      <c r="B104" s="269"/>
      <c r="C104" s="269"/>
      <c r="D104" s="269"/>
      <c r="E104" s="269"/>
      <c r="F104" s="269"/>
      <c r="G104" s="85">
        <v>94</v>
      </c>
      <c r="H104" s="98">
        <v>0</v>
      </c>
      <c r="I104" s="98">
        <v>0</v>
      </c>
    </row>
    <row r="105" spans="1:9" ht="15.75" customHeight="1" x14ac:dyDescent="0.2">
      <c r="A105" s="269" t="s">
        <v>363</v>
      </c>
      <c r="B105" s="269"/>
      <c r="C105" s="269"/>
      <c r="D105" s="269"/>
      <c r="E105" s="269"/>
      <c r="F105" s="269"/>
      <c r="G105" s="85">
        <v>95</v>
      </c>
      <c r="H105" s="98">
        <v>0</v>
      </c>
      <c r="I105" s="98">
        <v>0</v>
      </c>
    </row>
    <row r="106" spans="1:9" ht="24.75" customHeight="1" x14ac:dyDescent="0.2">
      <c r="A106" s="269" t="s">
        <v>364</v>
      </c>
      <c r="B106" s="269"/>
      <c r="C106" s="269"/>
      <c r="D106" s="269"/>
      <c r="E106" s="269"/>
      <c r="F106" s="269"/>
      <c r="G106" s="85">
        <v>96</v>
      </c>
      <c r="H106" s="98">
        <v>0</v>
      </c>
      <c r="I106" s="98">
        <v>0</v>
      </c>
    </row>
    <row r="107" spans="1:9" ht="27.6" customHeight="1" x14ac:dyDescent="0.2">
      <c r="A107" s="262" t="s">
        <v>436</v>
      </c>
      <c r="B107" s="262"/>
      <c r="C107" s="262"/>
      <c r="D107" s="262"/>
      <c r="E107" s="262"/>
      <c r="F107" s="262"/>
      <c r="G107" s="87">
        <v>97</v>
      </c>
      <c r="H107" s="97">
        <f>H90+H97-H106-H96</f>
        <v>0</v>
      </c>
      <c r="I107" s="97">
        <f>I90+I97-I106-I96</f>
        <v>0</v>
      </c>
    </row>
    <row r="108" spans="1:9" x14ac:dyDescent="0.2">
      <c r="A108" s="262" t="s">
        <v>371</v>
      </c>
      <c r="B108" s="262"/>
      <c r="C108" s="262"/>
      <c r="D108" s="262"/>
      <c r="E108" s="262"/>
      <c r="F108" s="262"/>
      <c r="G108" s="87">
        <v>98</v>
      </c>
      <c r="H108" s="97">
        <f>H88+H107</f>
        <v>29732152</v>
      </c>
      <c r="I108" s="97">
        <f>I88+I107</f>
        <v>35559572</v>
      </c>
    </row>
    <row r="109" spans="1:9" x14ac:dyDescent="0.2">
      <c r="A109" s="241" t="s">
        <v>164</v>
      </c>
      <c r="B109" s="241"/>
      <c r="C109" s="241"/>
      <c r="D109" s="241"/>
      <c r="E109" s="241"/>
      <c r="F109" s="241"/>
      <c r="G109" s="263"/>
      <c r="H109" s="263"/>
      <c r="I109" s="263"/>
    </row>
    <row r="110" spans="1:9" ht="24.75" customHeight="1" x14ac:dyDescent="0.2">
      <c r="A110" s="264" t="s">
        <v>435</v>
      </c>
      <c r="B110" s="264"/>
      <c r="C110" s="264"/>
      <c r="D110" s="264"/>
      <c r="E110" s="264"/>
      <c r="F110" s="264"/>
      <c r="G110" s="87">
        <v>99</v>
      </c>
      <c r="H110" s="97">
        <f>H111+H112</f>
        <v>29732152</v>
      </c>
      <c r="I110" s="97">
        <f>I111+I112</f>
        <v>35559572</v>
      </c>
    </row>
    <row r="111" spans="1:9" x14ac:dyDescent="0.2">
      <c r="A111" s="265" t="s">
        <v>116</v>
      </c>
      <c r="B111" s="265"/>
      <c r="C111" s="265"/>
      <c r="D111" s="265"/>
      <c r="E111" s="265"/>
      <c r="F111" s="265"/>
      <c r="G111" s="85">
        <v>100</v>
      </c>
      <c r="H111" s="98">
        <v>29370012</v>
      </c>
      <c r="I111" s="98">
        <v>35049470</v>
      </c>
    </row>
    <row r="112" spans="1:9" x14ac:dyDescent="0.2">
      <c r="A112" s="265" t="s">
        <v>165</v>
      </c>
      <c r="B112" s="265"/>
      <c r="C112" s="265"/>
      <c r="D112" s="265"/>
      <c r="E112" s="265"/>
      <c r="F112" s="265"/>
      <c r="G112" s="85">
        <v>101</v>
      </c>
      <c r="H112" s="98">
        <v>362140</v>
      </c>
      <c r="I112" s="98">
        <v>510102</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8" zoomScale="110" zoomScaleNormal="100" workbookViewId="0">
      <selection activeCell="M56" sqref="M56"/>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81" t="s">
        <v>166</v>
      </c>
      <c r="B1" s="285"/>
      <c r="C1" s="285"/>
      <c r="D1" s="285"/>
      <c r="E1" s="285"/>
      <c r="F1" s="285"/>
      <c r="G1" s="285"/>
      <c r="H1" s="285"/>
      <c r="I1" s="285"/>
    </row>
    <row r="2" spans="1:9" x14ac:dyDescent="0.2">
      <c r="A2" s="280" t="s">
        <v>541</v>
      </c>
      <c r="B2" s="246"/>
      <c r="C2" s="246"/>
      <c r="D2" s="246"/>
      <c r="E2" s="246"/>
      <c r="F2" s="246"/>
      <c r="G2" s="246"/>
      <c r="H2" s="246"/>
      <c r="I2" s="246"/>
    </row>
    <row r="3" spans="1:9" x14ac:dyDescent="0.2">
      <c r="A3" s="287" t="s">
        <v>445</v>
      </c>
      <c r="B3" s="288"/>
      <c r="C3" s="288"/>
      <c r="D3" s="288"/>
      <c r="E3" s="288"/>
      <c r="F3" s="288"/>
      <c r="G3" s="288"/>
      <c r="H3" s="288"/>
      <c r="I3" s="288"/>
    </row>
    <row r="4" spans="1:9" x14ac:dyDescent="0.2">
      <c r="A4" s="286" t="s">
        <v>463</v>
      </c>
      <c r="B4" s="250"/>
      <c r="C4" s="250"/>
      <c r="D4" s="250"/>
      <c r="E4" s="250"/>
      <c r="F4" s="250"/>
      <c r="G4" s="250"/>
      <c r="H4" s="250"/>
      <c r="I4" s="251"/>
    </row>
    <row r="5" spans="1:9" ht="22.5" x14ac:dyDescent="0.2">
      <c r="A5" s="275" t="s">
        <v>2</v>
      </c>
      <c r="B5" s="276"/>
      <c r="C5" s="276"/>
      <c r="D5" s="276"/>
      <c r="E5" s="276"/>
      <c r="F5" s="276"/>
      <c r="G5" s="99" t="s">
        <v>106</v>
      </c>
      <c r="H5" s="92" t="s">
        <v>292</v>
      </c>
      <c r="I5" s="92" t="s">
        <v>276</v>
      </c>
    </row>
    <row r="6" spans="1:9" x14ac:dyDescent="0.2">
      <c r="A6" s="289">
        <v>1</v>
      </c>
      <c r="B6" s="276"/>
      <c r="C6" s="276"/>
      <c r="D6" s="276"/>
      <c r="E6" s="276"/>
      <c r="F6" s="276"/>
      <c r="G6" s="92">
        <v>2</v>
      </c>
      <c r="H6" s="92" t="s">
        <v>167</v>
      </c>
      <c r="I6" s="92" t="s">
        <v>168</v>
      </c>
    </row>
    <row r="7" spans="1:9" x14ac:dyDescent="0.2">
      <c r="A7" s="282" t="s">
        <v>169</v>
      </c>
      <c r="B7" s="282"/>
      <c r="C7" s="282"/>
      <c r="D7" s="282"/>
      <c r="E7" s="282"/>
      <c r="F7" s="282"/>
      <c r="G7" s="282"/>
      <c r="H7" s="282"/>
      <c r="I7" s="282"/>
    </row>
    <row r="8" spans="1:9" ht="12.75" customHeight="1" x14ac:dyDescent="0.2">
      <c r="A8" s="269" t="s">
        <v>170</v>
      </c>
      <c r="B8" s="269"/>
      <c r="C8" s="269"/>
      <c r="D8" s="269"/>
      <c r="E8" s="269"/>
      <c r="F8" s="269"/>
      <c r="G8" s="95">
        <v>1</v>
      </c>
      <c r="H8" s="100">
        <v>39385127</v>
      </c>
      <c r="I8" s="100">
        <v>43500868</v>
      </c>
    </row>
    <row r="9" spans="1:9" ht="12.75" customHeight="1" x14ac:dyDescent="0.2">
      <c r="A9" s="271" t="s">
        <v>171</v>
      </c>
      <c r="B9" s="271"/>
      <c r="C9" s="271"/>
      <c r="D9" s="271"/>
      <c r="E9" s="271"/>
      <c r="F9" s="271"/>
      <c r="G9" s="87">
        <v>2</v>
      </c>
      <c r="H9" s="101">
        <f>H10+H11+H12+H13+H14+H15+H16+H17</f>
        <v>44638812</v>
      </c>
      <c r="I9" s="101">
        <f>I10+I11+I12+I13+I14+I15+I16+I17</f>
        <v>33884740</v>
      </c>
    </row>
    <row r="10" spans="1:9" ht="12.75" customHeight="1" x14ac:dyDescent="0.2">
      <c r="A10" s="284" t="s">
        <v>172</v>
      </c>
      <c r="B10" s="284"/>
      <c r="C10" s="284"/>
      <c r="D10" s="284"/>
      <c r="E10" s="284"/>
      <c r="F10" s="284"/>
      <c r="G10" s="95">
        <v>3</v>
      </c>
      <c r="H10" s="100">
        <v>36402320</v>
      </c>
      <c r="I10" s="100">
        <v>38541498</v>
      </c>
    </row>
    <row r="11" spans="1:9" ht="31.15" customHeight="1" x14ac:dyDescent="0.2">
      <c r="A11" s="284" t="s">
        <v>297</v>
      </c>
      <c r="B11" s="284"/>
      <c r="C11" s="284"/>
      <c r="D11" s="284"/>
      <c r="E11" s="284"/>
      <c r="F11" s="284"/>
      <c r="G11" s="95">
        <v>4</v>
      </c>
      <c r="H11" s="100">
        <v>473833</v>
      </c>
      <c r="I11" s="100">
        <v>741527</v>
      </c>
    </row>
    <row r="12" spans="1:9" ht="28.15" customHeight="1" x14ac:dyDescent="0.2">
      <c r="A12" s="284" t="s">
        <v>298</v>
      </c>
      <c r="B12" s="284"/>
      <c r="C12" s="284"/>
      <c r="D12" s="284"/>
      <c r="E12" s="284"/>
      <c r="F12" s="284"/>
      <c r="G12" s="95">
        <v>5</v>
      </c>
      <c r="H12" s="100">
        <v>-53174</v>
      </c>
      <c r="I12" s="100">
        <v>-125832</v>
      </c>
    </row>
    <row r="13" spans="1:9" ht="12.75" customHeight="1" x14ac:dyDescent="0.2">
      <c r="A13" s="284" t="s">
        <v>173</v>
      </c>
      <c r="B13" s="284"/>
      <c r="C13" s="284"/>
      <c r="D13" s="284"/>
      <c r="E13" s="284"/>
      <c r="F13" s="284"/>
      <c r="G13" s="95">
        <v>6</v>
      </c>
      <c r="H13" s="100">
        <v>-1476057</v>
      </c>
      <c r="I13" s="100">
        <v>-2790306</v>
      </c>
    </row>
    <row r="14" spans="1:9" ht="12.75" customHeight="1" x14ac:dyDescent="0.2">
      <c r="A14" s="284" t="s">
        <v>174</v>
      </c>
      <c r="B14" s="284"/>
      <c r="C14" s="284"/>
      <c r="D14" s="284"/>
      <c r="E14" s="284"/>
      <c r="F14" s="284"/>
      <c r="G14" s="95">
        <v>7</v>
      </c>
      <c r="H14" s="100">
        <v>2998022</v>
      </c>
      <c r="I14" s="100">
        <v>5741705</v>
      </c>
    </row>
    <row r="15" spans="1:9" ht="12.75" customHeight="1" x14ac:dyDescent="0.2">
      <c r="A15" s="284" t="s">
        <v>175</v>
      </c>
      <c r="B15" s="284"/>
      <c r="C15" s="284"/>
      <c r="D15" s="284"/>
      <c r="E15" s="284"/>
      <c r="F15" s="284"/>
      <c r="G15" s="95">
        <v>8</v>
      </c>
      <c r="H15" s="100">
        <v>6096478</v>
      </c>
      <c r="I15" s="100">
        <v>-8342329</v>
      </c>
    </row>
    <row r="16" spans="1:9" ht="12.75" customHeight="1" x14ac:dyDescent="0.2">
      <c r="A16" s="284" t="s">
        <v>176</v>
      </c>
      <c r="B16" s="284"/>
      <c r="C16" s="284"/>
      <c r="D16" s="284"/>
      <c r="E16" s="284"/>
      <c r="F16" s="284"/>
      <c r="G16" s="95">
        <v>9</v>
      </c>
      <c r="H16" s="100">
        <v>488</v>
      </c>
      <c r="I16" s="100">
        <v>-30079</v>
      </c>
    </row>
    <row r="17" spans="1:9" ht="27.6" customHeight="1" x14ac:dyDescent="0.2">
      <c r="A17" s="284" t="s">
        <v>177</v>
      </c>
      <c r="B17" s="284"/>
      <c r="C17" s="284"/>
      <c r="D17" s="284"/>
      <c r="E17" s="284"/>
      <c r="F17" s="284"/>
      <c r="G17" s="95">
        <v>10</v>
      </c>
      <c r="H17" s="100">
        <v>196902</v>
      </c>
      <c r="I17" s="100">
        <v>148556</v>
      </c>
    </row>
    <row r="18" spans="1:9" ht="29.45" customHeight="1" x14ac:dyDescent="0.2">
      <c r="A18" s="262" t="s">
        <v>300</v>
      </c>
      <c r="B18" s="262"/>
      <c r="C18" s="262"/>
      <c r="D18" s="262"/>
      <c r="E18" s="262"/>
      <c r="F18" s="262"/>
      <c r="G18" s="87">
        <v>11</v>
      </c>
      <c r="H18" s="101">
        <f>H8+H9</f>
        <v>84023939</v>
      </c>
      <c r="I18" s="101">
        <f>I8+I9</f>
        <v>77385608</v>
      </c>
    </row>
    <row r="19" spans="1:9" ht="12.75" customHeight="1" x14ac:dyDescent="0.2">
      <c r="A19" s="271" t="s">
        <v>178</v>
      </c>
      <c r="B19" s="271"/>
      <c r="C19" s="271"/>
      <c r="D19" s="271"/>
      <c r="E19" s="271"/>
      <c r="F19" s="271"/>
      <c r="G19" s="87">
        <v>12</v>
      </c>
      <c r="H19" s="101">
        <f>H20+H21+H22+H23</f>
        <v>1159900</v>
      </c>
      <c r="I19" s="101">
        <f>I20+I21+I22+I23</f>
        <v>3165001</v>
      </c>
    </row>
    <row r="20" spans="1:9" ht="12.75" customHeight="1" x14ac:dyDescent="0.2">
      <c r="A20" s="284" t="s">
        <v>179</v>
      </c>
      <c r="B20" s="284"/>
      <c r="C20" s="284"/>
      <c r="D20" s="284"/>
      <c r="E20" s="284"/>
      <c r="F20" s="284"/>
      <c r="G20" s="95">
        <v>13</v>
      </c>
      <c r="H20" s="100">
        <v>2145169</v>
      </c>
      <c r="I20" s="100">
        <v>3179559</v>
      </c>
    </row>
    <row r="21" spans="1:9" ht="12.75" customHeight="1" x14ac:dyDescent="0.2">
      <c r="A21" s="284" t="s">
        <v>180</v>
      </c>
      <c r="B21" s="284"/>
      <c r="C21" s="284"/>
      <c r="D21" s="284"/>
      <c r="E21" s="284"/>
      <c r="F21" s="284"/>
      <c r="G21" s="95">
        <v>14</v>
      </c>
      <c r="H21" s="100">
        <v>1048999</v>
      </c>
      <c r="I21" s="100">
        <v>440058</v>
      </c>
    </row>
    <row r="22" spans="1:9" ht="12.75" customHeight="1" x14ac:dyDescent="0.2">
      <c r="A22" s="284" t="s">
        <v>181</v>
      </c>
      <c r="B22" s="284"/>
      <c r="C22" s="284"/>
      <c r="D22" s="284"/>
      <c r="E22" s="284"/>
      <c r="F22" s="284"/>
      <c r="G22" s="95">
        <v>15</v>
      </c>
      <c r="H22" s="100">
        <v>-268786</v>
      </c>
      <c r="I22" s="100">
        <v>-454616</v>
      </c>
    </row>
    <row r="23" spans="1:9" ht="12.75" customHeight="1" x14ac:dyDescent="0.2">
      <c r="A23" s="284" t="s">
        <v>182</v>
      </c>
      <c r="B23" s="284"/>
      <c r="C23" s="284"/>
      <c r="D23" s="284"/>
      <c r="E23" s="284"/>
      <c r="F23" s="284"/>
      <c r="G23" s="95">
        <v>16</v>
      </c>
      <c r="H23" s="100">
        <v>-1765482</v>
      </c>
      <c r="I23" s="100">
        <v>0</v>
      </c>
    </row>
    <row r="24" spans="1:9" ht="12.75" customHeight="1" x14ac:dyDescent="0.2">
      <c r="A24" s="262" t="s">
        <v>183</v>
      </c>
      <c r="B24" s="262"/>
      <c r="C24" s="262"/>
      <c r="D24" s="262"/>
      <c r="E24" s="262"/>
      <c r="F24" s="262"/>
      <c r="G24" s="87">
        <v>17</v>
      </c>
      <c r="H24" s="101">
        <f>H18+H19</f>
        <v>85183839</v>
      </c>
      <c r="I24" s="101">
        <f>I18+I19</f>
        <v>80550609</v>
      </c>
    </row>
    <row r="25" spans="1:9" ht="12.75" customHeight="1" x14ac:dyDescent="0.2">
      <c r="A25" s="269" t="s">
        <v>184</v>
      </c>
      <c r="B25" s="269"/>
      <c r="C25" s="269"/>
      <c r="D25" s="269"/>
      <c r="E25" s="269"/>
      <c r="F25" s="269"/>
      <c r="G25" s="95">
        <v>18</v>
      </c>
      <c r="H25" s="100">
        <v>-2983029</v>
      </c>
      <c r="I25" s="100">
        <v>-3731221</v>
      </c>
    </row>
    <row r="26" spans="1:9" ht="12.75" customHeight="1" x14ac:dyDescent="0.2">
      <c r="A26" s="269" t="s">
        <v>185</v>
      </c>
      <c r="B26" s="269"/>
      <c r="C26" s="269"/>
      <c r="D26" s="269"/>
      <c r="E26" s="269"/>
      <c r="F26" s="269"/>
      <c r="G26" s="95">
        <v>19</v>
      </c>
      <c r="H26" s="100">
        <v>0</v>
      </c>
      <c r="I26" s="100">
        <v>-2369355</v>
      </c>
    </row>
    <row r="27" spans="1:9" ht="28.9" customHeight="1" x14ac:dyDescent="0.2">
      <c r="A27" s="264" t="s">
        <v>186</v>
      </c>
      <c r="B27" s="264"/>
      <c r="C27" s="264"/>
      <c r="D27" s="264"/>
      <c r="E27" s="264"/>
      <c r="F27" s="264"/>
      <c r="G27" s="87">
        <v>20</v>
      </c>
      <c r="H27" s="101">
        <f>H24+H25+H26</f>
        <v>82200810</v>
      </c>
      <c r="I27" s="101">
        <f>I24+I25+I26</f>
        <v>74450033</v>
      </c>
    </row>
    <row r="28" spans="1:9" x14ac:dyDescent="0.2">
      <c r="A28" s="282" t="s">
        <v>187</v>
      </c>
      <c r="B28" s="282"/>
      <c r="C28" s="282"/>
      <c r="D28" s="282"/>
      <c r="E28" s="282"/>
      <c r="F28" s="282"/>
      <c r="G28" s="282"/>
      <c r="H28" s="282"/>
      <c r="I28" s="282"/>
    </row>
    <row r="29" spans="1:9" ht="23.45" customHeight="1" x14ac:dyDescent="0.2">
      <c r="A29" s="269" t="s">
        <v>188</v>
      </c>
      <c r="B29" s="269"/>
      <c r="C29" s="269"/>
      <c r="D29" s="269"/>
      <c r="E29" s="269"/>
      <c r="F29" s="269"/>
      <c r="G29" s="95">
        <v>21</v>
      </c>
      <c r="H29" s="98">
        <v>71325</v>
      </c>
      <c r="I29" s="98">
        <v>44007</v>
      </c>
    </row>
    <row r="30" spans="1:9" ht="12.75" customHeight="1" x14ac:dyDescent="0.2">
      <c r="A30" s="269" t="s">
        <v>189</v>
      </c>
      <c r="B30" s="269"/>
      <c r="C30" s="269"/>
      <c r="D30" s="269"/>
      <c r="E30" s="269"/>
      <c r="F30" s="269"/>
      <c r="G30" s="95">
        <v>22</v>
      </c>
      <c r="H30" s="98">
        <v>0</v>
      </c>
      <c r="I30" s="98">
        <v>0</v>
      </c>
    </row>
    <row r="31" spans="1:9" ht="12.75" customHeight="1" x14ac:dyDescent="0.2">
      <c r="A31" s="269" t="s">
        <v>190</v>
      </c>
      <c r="B31" s="269"/>
      <c r="C31" s="269"/>
      <c r="D31" s="269"/>
      <c r="E31" s="269"/>
      <c r="F31" s="269"/>
      <c r="G31" s="95">
        <v>23</v>
      </c>
      <c r="H31" s="98">
        <v>35520</v>
      </c>
      <c r="I31" s="98">
        <v>1174210</v>
      </c>
    </row>
    <row r="32" spans="1:9" ht="12.75" customHeight="1" x14ac:dyDescent="0.2">
      <c r="A32" s="269" t="s">
        <v>191</v>
      </c>
      <c r="B32" s="269"/>
      <c r="C32" s="269"/>
      <c r="D32" s="269"/>
      <c r="E32" s="269"/>
      <c r="F32" s="269"/>
      <c r="G32" s="95">
        <v>24</v>
      </c>
      <c r="H32" s="98">
        <v>10272</v>
      </c>
      <c r="I32" s="98">
        <v>12840</v>
      </c>
    </row>
    <row r="33" spans="1:9" ht="12.75" customHeight="1" x14ac:dyDescent="0.2">
      <c r="A33" s="269" t="s">
        <v>192</v>
      </c>
      <c r="B33" s="269"/>
      <c r="C33" s="269"/>
      <c r="D33" s="269"/>
      <c r="E33" s="269"/>
      <c r="F33" s="269"/>
      <c r="G33" s="95">
        <v>25</v>
      </c>
      <c r="H33" s="98">
        <v>84599192</v>
      </c>
      <c r="I33" s="98">
        <v>50058606</v>
      </c>
    </row>
    <row r="34" spans="1:9" ht="12.75" customHeight="1" x14ac:dyDescent="0.2">
      <c r="A34" s="269" t="s">
        <v>193</v>
      </c>
      <c r="B34" s="269"/>
      <c r="C34" s="269"/>
      <c r="D34" s="269"/>
      <c r="E34" s="269"/>
      <c r="F34" s="269"/>
      <c r="G34" s="95">
        <v>26</v>
      </c>
      <c r="H34" s="98">
        <v>427826</v>
      </c>
      <c r="I34" s="98">
        <v>685881</v>
      </c>
    </row>
    <row r="35" spans="1:9" ht="27.6" customHeight="1" x14ac:dyDescent="0.2">
      <c r="A35" s="262" t="s">
        <v>194</v>
      </c>
      <c r="B35" s="262"/>
      <c r="C35" s="262"/>
      <c r="D35" s="262"/>
      <c r="E35" s="262"/>
      <c r="F35" s="262"/>
      <c r="G35" s="87">
        <v>27</v>
      </c>
      <c r="H35" s="97">
        <f>H29+H30+H31+H32+H33+H34</f>
        <v>85144135</v>
      </c>
      <c r="I35" s="97">
        <f>I29+I30+I31+I32+I33+I34</f>
        <v>51975544</v>
      </c>
    </row>
    <row r="36" spans="1:9" ht="26.45" customHeight="1" x14ac:dyDescent="0.2">
      <c r="A36" s="269" t="s">
        <v>195</v>
      </c>
      <c r="B36" s="269"/>
      <c r="C36" s="269"/>
      <c r="D36" s="269"/>
      <c r="E36" s="269"/>
      <c r="F36" s="269"/>
      <c r="G36" s="95">
        <v>28</v>
      </c>
      <c r="H36" s="98">
        <v>-54323122</v>
      </c>
      <c r="I36" s="98">
        <v>-53443569</v>
      </c>
    </row>
    <row r="37" spans="1:9" ht="12.75" customHeight="1" x14ac:dyDescent="0.2">
      <c r="A37" s="269" t="s">
        <v>196</v>
      </c>
      <c r="B37" s="269"/>
      <c r="C37" s="269"/>
      <c r="D37" s="269"/>
      <c r="E37" s="269"/>
      <c r="F37" s="269"/>
      <c r="G37" s="95">
        <v>29</v>
      </c>
      <c r="H37" s="98">
        <v>0</v>
      </c>
      <c r="I37" s="98">
        <v>0</v>
      </c>
    </row>
    <row r="38" spans="1:9" ht="12.75" customHeight="1" x14ac:dyDescent="0.2">
      <c r="A38" s="269" t="s">
        <v>197</v>
      </c>
      <c r="B38" s="269"/>
      <c r="C38" s="269"/>
      <c r="D38" s="269"/>
      <c r="E38" s="269"/>
      <c r="F38" s="269"/>
      <c r="G38" s="95">
        <v>30</v>
      </c>
      <c r="H38" s="98">
        <v>-90000000</v>
      </c>
      <c r="I38" s="98">
        <v>-49700000</v>
      </c>
    </row>
    <row r="39" spans="1:9" ht="12.75" customHeight="1" x14ac:dyDescent="0.2">
      <c r="A39" s="269" t="s">
        <v>198</v>
      </c>
      <c r="B39" s="269"/>
      <c r="C39" s="269"/>
      <c r="D39" s="269"/>
      <c r="E39" s="269"/>
      <c r="F39" s="269"/>
      <c r="G39" s="95">
        <v>31</v>
      </c>
      <c r="H39" s="98">
        <v>0</v>
      </c>
      <c r="I39" s="98">
        <v>0</v>
      </c>
    </row>
    <row r="40" spans="1:9" ht="12.75" customHeight="1" x14ac:dyDescent="0.2">
      <c r="A40" s="269" t="s">
        <v>199</v>
      </c>
      <c r="B40" s="269"/>
      <c r="C40" s="269"/>
      <c r="D40" s="269"/>
      <c r="E40" s="269"/>
      <c r="F40" s="269"/>
      <c r="G40" s="95">
        <v>32</v>
      </c>
      <c r="H40" s="98">
        <v>0</v>
      </c>
      <c r="I40" s="98">
        <v>0</v>
      </c>
    </row>
    <row r="41" spans="1:9" ht="22.9" customHeight="1" x14ac:dyDescent="0.2">
      <c r="A41" s="262" t="s">
        <v>200</v>
      </c>
      <c r="B41" s="262"/>
      <c r="C41" s="262"/>
      <c r="D41" s="262"/>
      <c r="E41" s="262"/>
      <c r="F41" s="262"/>
      <c r="G41" s="87">
        <v>33</v>
      </c>
      <c r="H41" s="97">
        <f>H36+H37+H38+H39+H40</f>
        <v>-144323122</v>
      </c>
      <c r="I41" s="97">
        <f>I36+I37+I38+I39+I40</f>
        <v>-103143569</v>
      </c>
    </row>
    <row r="42" spans="1:9" ht="30.6" customHeight="1" x14ac:dyDescent="0.2">
      <c r="A42" s="264" t="s">
        <v>201</v>
      </c>
      <c r="B42" s="264"/>
      <c r="C42" s="264"/>
      <c r="D42" s="264"/>
      <c r="E42" s="264"/>
      <c r="F42" s="264"/>
      <c r="G42" s="87">
        <v>34</v>
      </c>
      <c r="H42" s="97">
        <f>H35+H41</f>
        <v>-59178987</v>
      </c>
      <c r="I42" s="97">
        <f>I35+I41</f>
        <v>-51168025</v>
      </c>
    </row>
    <row r="43" spans="1:9" x14ac:dyDescent="0.2">
      <c r="A43" s="282" t="s">
        <v>202</v>
      </c>
      <c r="B43" s="282"/>
      <c r="C43" s="282"/>
      <c r="D43" s="282"/>
      <c r="E43" s="282"/>
      <c r="F43" s="282"/>
      <c r="G43" s="282"/>
      <c r="H43" s="282"/>
      <c r="I43" s="282"/>
    </row>
    <row r="44" spans="1:9" ht="12.75" customHeight="1" x14ac:dyDescent="0.2">
      <c r="A44" s="269" t="s">
        <v>203</v>
      </c>
      <c r="B44" s="269"/>
      <c r="C44" s="269"/>
      <c r="D44" s="269"/>
      <c r="E44" s="269"/>
      <c r="F44" s="269"/>
      <c r="G44" s="95">
        <v>35</v>
      </c>
      <c r="H44" s="98">
        <v>0</v>
      </c>
      <c r="I44" s="98">
        <v>0</v>
      </c>
    </row>
    <row r="45" spans="1:9" ht="27.6" customHeight="1" x14ac:dyDescent="0.2">
      <c r="A45" s="269" t="s">
        <v>204</v>
      </c>
      <c r="B45" s="269"/>
      <c r="C45" s="269"/>
      <c r="D45" s="269"/>
      <c r="E45" s="269"/>
      <c r="F45" s="269"/>
      <c r="G45" s="95">
        <v>36</v>
      </c>
      <c r="H45" s="98">
        <v>0</v>
      </c>
      <c r="I45" s="98">
        <v>0</v>
      </c>
    </row>
    <row r="46" spans="1:9" ht="12.75" customHeight="1" x14ac:dyDescent="0.2">
      <c r="A46" s="269" t="s">
        <v>205</v>
      </c>
      <c r="B46" s="269"/>
      <c r="C46" s="269"/>
      <c r="D46" s="269"/>
      <c r="E46" s="269"/>
      <c r="F46" s="269"/>
      <c r="G46" s="95">
        <v>37</v>
      </c>
      <c r="H46" s="98">
        <v>26198123</v>
      </c>
      <c r="I46" s="98">
        <v>25000000</v>
      </c>
    </row>
    <row r="47" spans="1:9" ht="12.75" customHeight="1" x14ac:dyDescent="0.2">
      <c r="A47" s="269" t="s">
        <v>206</v>
      </c>
      <c r="B47" s="269"/>
      <c r="C47" s="269"/>
      <c r="D47" s="269"/>
      <c r="E47" s="269"/>
      <c r="F47" s="269"/>
      <c r="G47" s="95">
        <v>38</v>
      </c>
      <c r="H47" s="98">
        <v>0</v>
      </c>
      <c r="I47" s="98">
        <v>0</v>
      </c>
    </row>
    <row r="48" spans="1:9" ht="25.9" customHeight="1" x14ac:dyDescent="0.2">
      <c r="A48" s="262" t="s">
        <v>207</v>
      </c>
      <c r="B48" s="262"/>
      <c r="C48" s="262"/>
      <c r="D48" s="262"/>
      <c r="E48" s="262"/>
      <c r="F48" s="262"/>
      <c r="G48" s="87">
        <v>39</v>
      </c>
      <c r="H48" s="97">
        <f>H44+H45+H46+H47</f>
        <v>26198123</v>
      </c>
      <c r="I48" s="97">
        <f>I44+I45+I46+I47</f>
        <v>25000000</v>
      </c>
    </row>
    <row r="49" spans="1:9" ht="24.6" customHeight="1" x14ac:dyDescent="0.2">
      <c r="A49" s="269" t="s">
        <v>299</v>
      </c>
      <c r="B49" s="269"/>
      <c r="C49" s="269"/>
      <c r="D49" s="269"/>
      <c r="E49" s="269"/>
      <c r="F49" s="269"/>
      <c r="G49" s="95">
        <v>40</v>
      </c>
      <c r="H49" s="98">
        <v>-35893695</v>
      </c>
      <c r="I49" s="98">
        <v>-60119011</v>
      </c>
    </row>
    <row r="50" spans="1:9" ht="12.75" customHeight="1" x14ac:dyDescent="0.2">
      <c r="A50" s="269" t="s">
        <v>208</v>
      </c>
      <c r="B50" s="269"/>
      <c r="C50" s="269"/>
      <c r="D50" s="269"/>
      <c r="E50" s="269"/>
      <c r="F50" s="269"/>
      <c r="G50" s="95">
        <v>41</v>
      </c>
      <c r="H50" s="98">
        <v>0</v>
      </c>
      <c r="I50" s="98">
        <v>0</v>
      </c>
    </row>
    <row r="51" spans="1:9" ht="12.75" customHeight="1" x14ac:dyDescent="0.2">
      <c r="A51" s="269" t="s">
        <v>209</v>
      </c>
      <c r="B51" s="269"/>
      <c r="C51" s="269"/>
      <c r="D51" s="269"/>
      <c r="E51" s="269"/>
      <c r="F51" s="269"/>
      <c r="G51" s="95">
        <v>42</v>
      </c>
      <c r="H51" s="98">
        <v>-1009457</v>
      </c>
      <c r="I51" s="98">
        <v>-2387124</v>
      </c>
    </row>
    <row r="52" spans="1:9" ht="26.45" customHeight="1" x14ac:dyDescent="0.2">
      <c r="A52" s="269" t="s">
        <v>210</v>
      </c>
      <c r="B52" s="269"/>
      <c r="C52" s="269"/>
      <c r="D52" s="269"/>
      <c r="E52" s="269"/>
      <c r="F52" s="269"/>
      <c r="G52" s="95">
        <v>43</v>
      </c>
      <c r="H52" s="98">
        <v>0</v>
      </c>
      <c r="I52" s="98">
        <v>0</v>
      </c>
    </row>
    <row r="53" spans="1:9" ht="12.75" customHeight="1" x14ac:dyDescent="0.2">
      <c r="A53" s="269" t="s">
        <v>211</v>
      </c>
      <c r="B53" s="269"/>
      <c r="C53" s="269"/>
      <c r="D53" s="269"/>
      <c r="E53" s="269"/>
      <c r="F53" s="269"/>
      <c r="G53" s="95">
        <v>44</v>
      </c>
      <c r="H53" s="98">
        <v>0</v>
      </c>
      <c r="I53" s="98">
        <v>0</v>
      </c>
    </row>
    <row r="54" spans="1:9" ht="27.6" customHeight="1" x14ac:dyDescent="0.2">
      <c r="A54" s="262" t="s">
        <v>212</v>
      </c>
      <c r="B54" s="262"/>
      <c r="C54" s="262"/>
      <c r="D54" s="262"/>
      <c r="E54" s="262"/>
      <c r="F54" s="262"/>
      <c r="G54" s="87">
        <v>45</v>
      </c>
      <c r="H54" s="97">
        <f>H49+H50+H51+H52+H53</f>
        <v>-36903152</v>
      </c>
      <c r="I54" s="97">
        <f>I49+I50+I51+I52+I53</f>
        <v>-62506135</v>
      </c>
    </row>
    <row r="55" spans="1:9" ht="27.6" customHeight="1" x14ac:dyDescent="0.2">
      <c r="A55" s="264" t="s">
        <v>213</v>
      </c>
      <c r="B55" s="264"/>
      <c r="C55" s="264"/>
      <c r="D55" s="264"/>
      <c r="E55" s="264"/>
      <c r="F55" s="264"/>
      <c r="G55" s="87">
        <v>46</v>
      </c>
      <c r="H55" s="97">
        <f>H48+H54</f>
        <v>-10705029</v>
      </c>
      <c r="I55" s="97">
        <f>I48+I54</f>
        <v>-37506135</v>
      </c>
    </row>
    <row r="56" spans="1:9" x14ac:dyDescent="0.2">
      <c r="A56" s="235" t="s">
        <v>214</v>
      </c>
      <c r="B56" s="235"/>
      <c r="C56" s="235"/>
      <c r="D56" s="235"/>
      <c r="E56" s="235"/>
      <c r="F56" s="235"/>
      <c r="G56" s="95">
        <v>47</v>
      </c>
      <c r="H56" s="98">
        <v>0</v>
      </c>
      <c r="I56" s="98">
        <v>0</v>
      </c>
    </row>
    <row r="57" spans="1:9" ht="27" customHeight="1" x14ac:dyDescent="0.2">
      <c r="A57" s="264" t="s">
        <v>215</v>
      </c>
      <c r="B57" s="264"/>
      <c r="C57" s="264"/>
      <c r="D57" s="264"/>
      <c r="E57" s="264"/>
      <c r="F57" s="264"/>
      <c r="G57" s="87">
        <v>48</v>
      </c>
      <c r="H57" s="97">
        <f>H27+H42+H55+H56</f>
        <v>12316794</v>
      </c>
      <c r="I57" s="97">
        <f>I27+I42+I55+I56</f>
        <v>-14224127</v>
      </c>
    </row>
    <row r="58" spans="1:9" ht="15.6" customHeight="1" x14ac:dyDescent="0.2">
      <c r="A58" s="283" t="s">
        <v>216</v>
      </c>
      <c r="B58" s="283"/>
      <c r="C58" s="283"/>
      <c r="D58" s="283"/>
      <c r="E58" s="283"/>
      <c r="F58" s="283"/>
      <c r="G58" s="95">
        <v>49</v>
      </c>
      <c r="H58" s="98">
        <v>37704576</v>
      </c>
      <c r="I58" s="98">
        <v>50021370</v>
      </c>
    </row>
    <row r="59" spans="1:9" ht="28.9" customHeight="1" x14ac:dyDescent="0.2">
      <c r="A59" s="264" t="s">
        <v>217</v>
      </c>
      <c r="B59" s="264"/>
      <c r="C59" s="264"/>
      <c r="D59" s="264"/>
      <c r="E59" s="264"/>
      <c r="F59" s="264"/>
      <c r="G59" s="87">
        <v>50</v>
      </c>
      <c r="H59" s="97">
        <f>H57+H58</f>
        <v>50021370</v>
      </c>
      <c r="I59" s="97">
        <f>I57+I58</f>
        <v>35797243</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L62" sqref="L62"/>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81" t="s">
        <v>218</v>
      </c>
      <c r="B1" s="285"/>
      <c r="C1" s="285"/>
      <c r="D1" s="285"/>
      <c r="E1" s="285"/>
      <c r="F1" s="285"/>
      <c r="G1" s="285"/>
      <c r="H1" s="285"/>
      <c r="I1" s="285"/>
    </row>
    <row r="2" spans="1:9" ht="12.75" customHeight="1" x14ac:dyDescent="0.2">
      <c r="A2" s="280" t="s">
        <v>321</v>
      </c>
      <c r="B2" s="246"/>
      <c r="C2" s="246"/>
      <c r="D2" s="246"/>
      <c r="E2" s="246"/>
      <c r="F2" s="246"/>
      <c r="G2" s="246"/>
      <c r="H2" s="246"/>
      <c r="I2" s="246"/>
    </row>
    <row r="3" spans="1:9" x14ac:dyDescent="0.2">
      <c r="A3" s="287" t="s">
        <v>445</v>
      </c>
      <c r="B3" s="291"/>
      <c r="C3" s="291"/>
      <c r="D3" s="291"/>
      <c r="E3" s="291"/>
      <c r="F3" s="291"/>
      <c r="G3" s="291"/>
      <c r="H3" s="291"/>
      <c r="I3" s="291"/>
    </row>
    <row r="4" spans="1:9" x14ac:dyDescent="0.2">
      <c r="A4" s="286" t="s">
        <v>322</v>
      </c>
      <c r="B4" s="250"/>
      <c r="C4" s="250"/>
      <c r="D4" s="250"/>
      <c r="E4" s="250"/>
      <c r="F4" s="250"/>
      <c r="G4" s="250"/>
      <c r="H4" s="250"/>
      <c r="I4" s="251"/>
    </row>
    <row r="5" spans="1:9" ht="33.75" x14ac:dyDescent="0.2">
      <c r="A5" s="275" t="s">
        <v>2</v>
      </c>
      <c r="B5" s="276"/>
      <c r="C5" s="276"/>
      <c r="D5" s="276"/>
      <c r="E5" s="276"/>
      <c r="F5" s="276"/>
      <c r="G5" s="91" t="s">
        <v>106</v>
      </c>
      <c r="H5" s="92" t="s">
        <v>292</v>
      </c>
      <c r="I5" s="92" t="s">
        <v>276</v>
      </c>
    </row>
    <row r="6" spans="1:9" x14ac:dyDescent="0.2">
      <c r="A6" s="289">
        <v>1</v>
      </c>
      <c r="B6" s="276"/>
      <c r="C6" s="276"/>
      <c r="D6" s="276"/>
      <c r="E6" s="276"/>
      <c r="F6" s="276"/>
      <c r="G6" s="93">
        <v>2</v>
      </c>
      <c r="H6" s="92" t="s">
        <v>167</v>
      </c>
      <c r="I6" s="92" t="s">
        <v>168</v>
      </c>
    </row>
    <row r="7" spans="1:9" x14ac:dyDescent="0.2">
      <c r="A7" s="282" t="s">
        <v>169</v>
      </c>
      <c r="B7" s="290"/>
      <c r="C7" s="290"/>
      <c r="D7" s="290"/>
      <c r="E7" s="290"/>
      <c r="F7" s="290"/>
      <c r="G7" s="290"/>
      <c r="H7" s="290"/>
      <c r="I7" s="290"/>
    </row>
    <row r="8" spans="1:9" x14ac:dyDescent="0.2">
      <c r="A8" s="269" t="s">
        <v>219</v>
      </c>
      <c r="B8" s="269"/>
      <c r="C8" s="269"/>
      <c r="D8" s="269"/>
      <c r="E8" s="269"/>
      <c r="F8" s="269"/>
      <c r="G8" s="85">
        <v>1</v>
      </c>
      <c r="H8" s="98">
        <v>0</v>
      </c>
      <c r="I8" s="98">
        <v>0</v>
      </c>
    </row>
    <row r="9" spans="1:9" x14ac:dyDescent="0.2">
      <c r="A9" s="269" t="s">
        <v>220</v>
      </c>
      <c r="B9" s="269"/>
      <c r="C9" s="269"/>
      <c r="D9" s="269"/>
      <c r="E9" s="269"/>
      <c r="F9" s="269"/>
      <c r="G9" s="85">
        <v>2</v>
      </c>
      <c r="H9" s="98">
        <v>0</v>
      </c>
      <c r="I9" s="98">
        <v>0</v>
      </c>
    </row>
    <row r="10" spans="1:9" x14ac:dyDescent="0.2">
      <c r="A10" s="269" t="s">
        <v>221</v>
      </c>
      <c r="B10" s="269"/>
      <c r="C10" s="269"/>
      <c r="D10" s="269"/>
      <c r="E10" s="269"/>
      <c r="F10" s="269"/>
      <c r="G10" s="85">
        <v>3</v>
      </c>
      <c r="H10" s="98">
        <v>0</v>
      </c>
      <c r="I10" s="98">
        <v>0</v>
      </c>
    </row>
    <row r="11" spans="1:9" x14ac:dyDescent="0.2">
      <c r="A11" s="269" t="s">
        <v>222</v>
      </c>
      <c r="B11" s="269"/>
      <c r="C11" s="269"/>
      <c r="D11" s="269"/>
      <c r="E11" s="269"/>
      <c r="F11" s="269"/>
      <c r="G11" s="85">
        <v>4</v>
      </c>
      <c r="H11" s="98">
        <v>0</v>
      </c>
      <c r="I11" s="98">
        <v>0</v>
      </c>
    </row>
    <row r="12" spans="1:9" x14ac:dyDescent="0.2">
      <c r="A12" s="269" t="s">
        <v>389</v>
      </c>
      <c r="B12" s="269"/>
      <c r="C12" s="269"/>
      <c r="D12" s="269"/>
      <c r="E12" s="269"/>
      <c r="F12" s="269"/>
      <c r="G12" s="85">
        <v>5</v>
      </c>
      <c r="H12" s="98">
        <v>0</v>
      </c>
      <c r="I12" s="98">
        <v>0</v>
      </c>
    </row>
    <row r="13" spans="1:9" ht="24" customHeight="1" x14ac:dyDescent="0.2">
      <c r="A13" s="274" t="s">
        <v>397</v>
      </c>
      <c r="B13" s="274"/>
      <c r="C13" s="274"/>
      <c r="D13" s="274"/>
      <c r="E13" s="274"/>
      <c r="F13" s="274"/>
      <c r="G13" s="87">
        <v>6</v>
      </c>
      <c r="H13" s="102">
        <f>SUM(H8:H12)</f>
        <v>0</v>
      </c>
      <c r="I13" s="102">
        <f>SUM(I8:I12)</f>
        <v>0</v>
      </c>
    </row>
    <row r="14" spans="1:9" x14ac:dyDescent="0.2">
      <c r="A14" s="269" t="s">
        <v>390</v>
      </c>
      <c r="B14" s="269"/>
      <c r="C14" s="269"/>
      <c r="D14" s="269"/>
      <c r="E14" s="269"/>
      <c r="F14" s="269"/>
      <c r="G14" s="85">
        <v>7</v>
      </c>
      <c r="H14" s="98">
        <v>0</v>
      </c>
      <c r="I14" s="98">
        <v>0</v>
      </c>
    </row>
    <row r="15" spans="1:9" x14ac:dyDescent="0.2">
      <c r="A15" s="269" t="s">
        <v>391</v>
      </c>
      <c r="B15" s="269"/>
      <c r="C15" s="269"/>
      <c r="D15" s="269"/>
      <c r="E15" s="269"/>
      <c r="F15" s="269"/>
      <c r="G15" s="85">
        <v>8</v>
      </c>
      <c r="H15" s="98">
        <v>0</v>
      </c>
      <c r="I15" s="98">
        <v>0</v>
      </c>
    </row>
    <row r="16" spans="1:9" x14ac:dyDescent="0.2">
      <c r="A16" s="269" t="s">
        <v>392</v>
      </c>
      <c r="B16" s="269"/>
      <c r="C16" s="269"/>
      <c r="D16" s="269"/>
      <c r="E16" s="269"/>
      <c r="F16" s="269"/>
      <c r="G16" s="85">
        <v>9</v>
      </c>
      <c r="H16" s="98">
        <v>0</v>
      </c>
      <c r="I16" s="98">
        <v>0</v>
      </c>
    </row>
    <row r="17" spans="1:9" x14ac:dyDescent="0.2">
      <c r="A17" s="269" t="s">
        <v>393</v>
      </c>
      <c r="B17" s="269"/>
      <c r="C17" s="269"/>
      <c r="D17" s="269"/>
      <c r="E17" s="269"/>
      <c r="F17" s="269"/>
      <c r="G17" s="85">
        <v>10</v>
      </c>
      <c r="H17" s="98">
        <v>0</v>
      </c>
      <c r="I17" s="98">
        <v>0</v>
      </c>
    </row>
    <row r="18" spans="1:9" x14ac:dyDescent="0.2">
      <c r="A18" s="269" t="s">
        <v>394</v>
      </c>
      <c r="B18" s="269"/>
      <c r="C18" s="269"/>
      <c r="D18" s="269"/>
      <c r="E18" s="269"/>
      <c r="F18" s="269"/>
      <c r="G18" s="85">
        <v>11</v>
      </c>
      <c r="H18" s="98">
        <v>0</v>
      </c>
      <c r="I18" s="98">
        <v>0</v>
      </c>
    </row>
    <row r="19" spans="1:9" x14ac:dyDescent="0.2">
      <c r="A19" s="269" t="s">
        <v>395</v>
      </c>
      <c r="B19" s="269"/>
      <c r="C19" s="269"/>
      <c r="D19" s="269"/>
      <c r="E19" s="269"/>
      <c r="F19" s="269"/>
      <c r="G19" s="85">
        <v>12</v>
      </c>
      <c r="H19" s="98">
        <v>0</v>
      </c>
      <c r="I19" s="98">
        <v>0</v>
      </c>
    </row>
    <row r="20" spans="1:9" ht="26.25" customHeight="1" x14ac:dyDescent="0.2">
      <c r="A20" s="274" t="s">
        <v>398</v>
      </c>
      <c r="B20" s="274"/>
      <c r="C20" s="274"/>
      <c r="D20" s="274"/>
      <c r="E20" s="274"/>
      <c r="F20" s="274"/>
      <c r="G20" s="87">
        <v>13</v>
      </c>
      <c r="H20" s="102">
        <f>SUM(H14:H19)</f>
        <v>0</v>
      </c>
      <c r="I20" s="102">
        <f>SUM(I14:I19)</f>
        <v>0</v>
      </c>
    </row>
    <row r="21" spans="1:9" ht="25.9" customHeight="1" x14ac:dyDescent="0.2">
      <c r="A21" s="264" t="s">
        <v>399</v>
      </c>
      <c r="B21" s="264"/>
      <c r="C21" s="264"/>
      <c r="D21" s="264"/>
      <c r="E21" s="264"/>
      <c r="F21" s="264"/>
      <c r="G21" s="87">
        <v>14</v>
      </c>
      <c r="H21" s="97">
        <f>H13+H20</f>
        <v>0</v>
      </c>
      <c r="I21" s="97">
        <f>I13+I20</f>
        <v>0</v>
      </c>
    </row>
    <row r="22" spans="1:9" x14ac:dyDescent="0.2">
      <c r="A22" s="282" t="s">
        <v>187</v>
      </c>
      <c r="B22" s="290"/>
      <c r="C22" s="290"/>
      <c r="D22" s="290"/>
      <c r="E22" s="290"/>
      <c r="F22" s="290"/>
      <c r="G22" s="290"/>
      <c r="H22" s="290"/>
      <c r="I22" s="290"/>
    </row>
    <row r="23" spans="1:9" ht="26.45" customHeight="1" x14ac:dyDescent="0.2">
      <c r="A23" s="269" t="s">
        <v>223</v>
      </c>
      <c r="B23" s="269"/>
      <c r="C23" s="269"/>
      <c r="D23" s="269"/>
      <c r="E23" s="269"/>
      <c r="F23" s="269"/>
      <c r="G23" s="85">
        <v>15</v>
      </c>
      <c r="H23" s="98">
        <v>0</v>
      </c>
      <c r="I23" s="98">
        <v>0</v>
      </c>
    </row>
    <row r="24" spans="1:9" x14ac:dyDescent="0.2">
      <c r="A24" s="269" t="s">
        <v>224</v>
      </c>
      <c r="B24" s="269"/>
      <c r="C24" s="269"/>
      <c r="D24" s="269"/>
      <c r="E24" s="269"/>
      <c r="F24" s="269"/>
      <c r="G24" s="85">
        <v>16</v>
      </c>
      <c r="H24" s="98">
        <v>0</v>
      </c>
      <c r="I24" s="98">
        <v>0</v>
      </c>
    </row>
    <row r="25" spans="1:9" x14ac:dyDescent="0.2">
      <c r="A25" s="269" t="s">
        <v>225</v>
      </c>
      <c r="B25" s="269"/>
      <c r="C25" s="269"/>
      <c r="D25" s="269"/>
      <c r="E25" s="269"/>
      <c r="F25" s="269"/>
      <c r="G25" s="85">
        <v>17</v>
      </c>
      <c r="H25" s="98">
        <v>0</v>
      </c>
      <c r="I25" s="98">
        <v>0</v>
      </c>
    </row>
    <row r="26" spans="1:9" x14ac:dyDescent="0.2">
      <c r="A26" s="269" t="s">
        <v>226</v>
      </c>
      <c r="B26" s="269"/>
      <c r="C26" s="269"/>
      <c r="D26" s="269"/>
      <c r="E26" s="269"/>
      <c r="F26" s="269"/>
      <c r="G26" s="85">
        <v>18</v>
      </c>
      <c r="H26" s="98">
        <v>0</v>
      </c>
      <c r="I26" s="98">
        <v>0</v>
      </c>
    </row>
    <row r="27" spans="1:9" x14ac:dyDescent="0.2">
      <c r="A27" s="269" t="s">
        <v>227</v>
      </c>
      <c r="B27" s="269"/>
      <c r="C27" s="269"/>
      <c r="D27" s="269"/>
      <c r="E27" s="269"/>
      <c r="F27" s="269"/>
      <c r="G27" s="85">
        <v>19</v>
      </c>
      <c r="H27" s="98">
        <v>0</v>
      </c>
      <c r="I27" s="98">
        <v>0</v>
      </c>
    </row>
    <row r="28" spans="1:9" x14ac:dyDescent="0.2">
      <c r="A28" s="269" t="s">
        <v>228</v>
      </c>
      <c r="B28" s="269"/>
      <c r="C28" s="269"/>
      <c r="D28" s="269"/>
      <c r="E28" s="269"/>
      <c r="F28" s="269"/>
      <c r="G28" s="85">
        <v>20</v>
      </c>
      <c r="H28" s="98">
        <v>0</v>
      </c>
      <c r="I28" s="98">
        <v>0</v>
      </c>
    </row>
    <row r="29" spans="1:9" ht="25.15" customHeight="1" x14ac:dyDescent="0.2">
      <c r="A29" s="262" t="s">
        <v>429</v>
      </c>
      <c r="B29" s="262"/>
      <c r="C29" s="262"/>
      <c r="D29" s="262"/>
      <c r="E29" s="262"/>
      <c r="F29" s="262"/>
      <c r="G29" s="87">
        <v>21</v>
      </c>
      <c r="H29" s="97">
        <f>SUM(H23:H28)</f>
        <v>0</v>
      </c>
      <c r="I29" s="97">
        <f>SUM(I23:I28)</f>
        <v>0</v>
      </c>
    </row>
    <row r="30" spans="1:9" ht="21" customHeight="1" x14ac:dyDescent="0.2">
      <c r="A30" s="269" t="s">
        <v>229</v>
      </c>
      <c r="B30" s="269"/>
      <c r="C30" s="269"/>
      <c r="D30" s="269"/>
      <c r="E30" s="269"/>
      <c r="F30" s="269"/>
      <c r="G30" s="85">
        <v>22</v>
      </c>
      <c r="H30" s="98">
        <v>0</v>
      </c>
      <c r="I30" s="98">
        <v>0</v>
      </c>
    </row>
    <row r="31" spans="1:9" x14ac:dyDescent="0.2">
      <c r="A31" s="269" t="s">
        <v>230</v>
      </c>
      <c r="B31" s="269"/>
      <c r="C31" s="269"/>
      <c r="D31" s="269"/>
      <c r="E31" s="269"/>
      <c r="F31" s="269"/>
      <c r="G31" s="85">
        <v>23</v>
      </c>
      <c r="H31" s="98">
        <v>0</v>
      </c>
      <c r="I31" s="98">
        <v>0</v>
      </c>
    </row>
    <row r="32" spans="1:9" x14ac:dyDescent="0.2">
      <c r="A32" s="269" t="s">
        <v>396</v>
      </c>
      <c r="B32" s="269"/>
      <c r="C32" s="269"/>
      <c r="D32" s="269"/>
      <c r="E32" s="269"/>
      <c r="F32" s="269"/>
      <c r="G32" s="85">
        <v>24</v>
      </c>
      <c r="H32" s="98">
        <v>0</v>
      </c>
      <c r="I32" s="98">
        <v>0</v>
      </c>
    </row>
    <row r="33" spans="1:9" x14ac:dyDescent="0.2">
      <c r="A33" s="269" t="s">
        <v>231</v>
      </c>
      <c r="B33" s="269"/>
      <c r="C33" s="269"/>
      <c r="D33" s="269"/>
      <c r="E33" s="269"/>
      <c r="F33" s="269"/>
      <c r="G33" s="85">
        <v>25</v>
      </c>
      <c r="H33" s="98">
        <v>0</v>
      </c>
      <c r="I33" s="98">
        <v>0</v>
      </c>
    </row>
    <row r="34" spans="1:9" x14ac:dyDescent="0.2">
      <c r="A34" s="269" t="s">
        <v>232</v>
      </c>
      <c r="B34" s="269"/>
      <c r="C34" s="269"/>
      <c r="D34" s="269"/>
      <c r="E34" s="269"/>
      <c r="F34" s="269"/>
      <c r="G34" s="85">
        <v>26</v>
      </c>
      <c r="H34" s="98">
        <v>0</v>
      </c>
      <c r="I34" s="98">
        <v>0</v>
      </c>
    </row>
    <row r="35" spans="1:9" ht="28.9" customHeight="1" x14ac:dyDescent="0.2">
      <c r="A35" s="262" t="s">
        <v>430</v>
      </c>
      <c r="B35" s="262"/>
      <c r="C35" s="262"/>
      <c r="D35" s="262"/>
      <c r="E35" s="262"/>
      <c r="F35" s="262"/>
      <c r="G35" s="87">
        <v>27</v>
      </c>
      <c r="H35" s="97">
        <f>SUM(H30:H34)</f>
        <v>0</v>
      </c>
      <c r="I35" s="97">
        <f>SUM(I30:I34)</f>
        <v>0</v>
      </c>
    </row>
    <row r="36" spans="1:9" ht="26.45" customHeight="1" x14ac:dyDescent="0.2">
      <c r="A36" s="264" t="s">
        <v>400</v>
      </c>
      <c r="B36" s="264"/>
      <c r="C36" s="264"/>
      <c r="D36" s="264"/>
      <c r="E36" s="264"/>
      <c r="F36" s="264"/>
      <c r="G36" s="87">
        <v>28</v>
      </c>
      <c r="H36" s="97">
        <f>H29+H35</f>
        <v>0</v>
      </c>
      <c r="I36" s="97">
        <f>I29+I35</f>
        <v>0</v>
      </c>
    </row>
    <row r="37" spans="1:9" x14ac:dyDescent="0.2">
      <c r="A37" s="282" t="s">
        <v>202</v>
      </c>
      <c r="B37" s="290"/>
      <c r="C37" s="290"/>
      <c r="D37" s="290"/>
      <c r="E37" s="290"/>
      <c r="F37" s="290"/>
      <c r="G37" s="290">
        <v>0</v>
      </c>
      <c r="H37" s="290"/>
      <c r="I37" s="290"/>
    </row>
    <row r="38" spans="1:9" x14ac:dyDescent="0.2">
      <c r="A38" s="235" t="s">
        <v>233</v>
      </c>
      <c r="B38" s="235"/>
      <c r="C38" s="235"/>
      <c r="D38" s="235"/>
      <c r="E38" s="235"/>
      <c r="F38" s="235"/>
      <c r="G38" s="85">
        <v>29</v>
      </c>
      <c r="H38" s="98">
        <v>0</v>
      </c>
      <c r="I38" s="98">
        <v>0</v>
      </c>
    </row>
    <row r="39" spans="1:9" ht="21.6" customHeight="1" x14ac:dyDescent="0.2">
      <c r="A39" s="235" t="s">
        <v>234</v>
      </c>
      <c r="B39" s="235"/>
      <c r="C39" s="235"/>
      <c r="D39" s="235"/>
      <c r="E39" s="235"/>
      <c r="F39" s="235"/>
      <c r="G39" s="85">
        <v>30</v>
      </c>
      <c r="H39" s="98">
        <v>0</v>
      </c>
      <c r="I39" s="98">
        <v>0</v>
      </c>
    </row>
    <row r="40" spans="1:9" x14ac:dyDescent="0.2">
      <c r="A40" s="235" t="s">
        <v>235</v>
      </c>
      <c r="B40" s="235"/>
      <c r="C40" s="235"/>
      <c r="D40" s="235"/>
      <c r="E40" s="235"/>
      <c r="F40" s="235"/>
      <c r="G40" s="85">
        <v>31</v>
      </c>
      <c r="H40" s="98">
        <v>0</v>
      </c>
      <c r="I40" s="98">
        <v>0</v>
      </c>
    </row>
    <row r="41" spans="1:9" x14ac:dyDescent="0.2">
      <c r="A41" s="235" t="s">
        <v>236</v>
      </c>
      <c r="B41" s="235"/>
      <c r="C41" s="235"/>
      <c r="D41" s="235"/>
      <c r="E41" s="235"/>
      <c r="F41" s="235"/>
      <c r="G41" s="85">
        <v>32</v>
      </c>
      <c r="H41" s="98">
        <v>0</v>
      </c>
      <c r="I41" s="98">
        <v>0</v>
      </c>
    </row>
    <row r="42" spans="1:9" ht="26.45" customHeight="1" x14ac:dyDescent="0.2">
      <c r="A42" s="262" t="s">
        <v>431</v>
      </c>
      <c r="B42" s="262"/>
      <c r="C42" s="262"/>
      <c r="D42" s="262"/>
      <c r="E42" s="262"/>
      <c r="F42" s="262"/>
      <c r="G42" s="87">
        <v>33</v>
      </c>
      <c r="H42" s="97">
        <f>H41+H40+H39+H38</f>
        <v>0</v>
      </c>
      <c r="I42" s="97">
        <f>I41+I40+I39+I38</f>
        <v>0</v>
      </c>
    </row>
    <row r="43" spans="1:9" ht="22.9" customHeight="1" x14ac:dyDescent="0.2">
      <c r="A43" s="235" t="s">
        <v>237</v>
      </c>
      <c r="B43" s="235"/>
      <c r="C43" s="235"/>
      <c r="D43" s="235"/>
      <c r="E43" s="235"/>
      <c r="F43" s="235"/>
      <c r="G43" s="85">
        <v>34</v>
      </c>
      <c r="H43" s="98">
        <v>0</v>
      </c>
      <c r="I43" s="98">
        <v>0</v>
      </c>
    </row>
    <row r="44" spans="1:9" x14ac:dyDescent="0.2">
      <c r="A44" s="235" t="s">
        <v>238</v>
      </c>
      <c r="B44" s="235"/>
      <c r="C44" s="235"/>
      <c r="D44" s="235"/>
      <c r="E44" s="235"/>
      <c r="F44" s="235"/>
      <c r="G44" s="85">
        <v>35</v>
      </c>
      <c r="H44" s="98">
        <v>0</v>
      </c>
      <c r="I44" s="98">
        <v>0</v>
      </c>
    </row>
    <row r="45" spans="1:9" x14ac:dyDescent="0.2">
      <c r="A45" s="235" t="s">
        <v>239</v>
      </c>
      <c r="B45" s="235"/>
      <c r="C45" s="235"/>
      <c r="D45" s="235"/>
      <c r="E45" s="235"/>
      <c r="F45" s="235"/>
      <c r="G45" s="85">
        <v>36</v>
      </c>
      <c r="H45" s="98">
        <v>0</v>
      </c>
      <c r="I45" s="98">
        <v>0</v>
      </c>
    </row>
    <row r="46" spans="1:9" ht="25.15" customHeight="1" x14ac:dyDescent="0.2">
      <c r="A46" s="235" t="s">
        <v>240</v>
      </c>
      <c r="B46" s="235"/>
      <c r="C46" s="235"/>
      <c r="D46" s="235"/>
      <c r="E46" s="235"/>
      <c r="F46" s="235"/>
      <c r="G46" s="85">
        <v>37</v>
      </c>
      <c r="H46" s="98">
        <v>0</v>
      </c>
      <c r="I46" s="98">
        <v>0</v>
      </c>
    </row>
    <row r="47" spans="1:9" x14ac:dyDescent="0.2">
      <c r="A47" s="235" t="s">
        <v>241</v>
      </c>
      <c r="B47" s="235"/>
      <c r="C47" s="235"/>
      <c r="D47" s="235"/>
      <c r="E47" s="235"/>
      <c r="F47" s="235"/>
      <c r="G47" s="85">
        <v>38</v>
      </c>
      <c r="H47" s="98">
        <v>0</v>
      </c>
      <c r="I47" s="98">
        <v>0</v>
      </c>
    </row>
    <row r="48" spans="1:9" ht="25.15" customHeight="1" x14ac:dyDescent="0.2">
      <c r="A48" s="262" t="s">
        <v>432</v>
      </c>
      <c r="B48" s="262"/>
      <c r="C48" s="262"/>
      <c r="D48" s="262"/>
      <c r="E48" s="262"/>
      <c r="F48" s="262"/>
      <c r="G48" s="87">
        <v>39</v>
      </c>
      <c r="H48" s="97">
        <f>H47+H46+H45+H44+H43</f>
        <v>0</v>
      </c>
      <c r="I48" s="97">
        <f>I47+I46+I45+I44+I43</f>
        <v>0</v>
      </c>
    </row>
    <row r="49" spans="1:9" ht="28.15" customHeight="1" x14ac:dyDescent="0.2">
      <c r="A49" s="264" t="s">
        <v>442</v>
      </c>
      <c r="B49" s="264"/>
      <c r="C49" s="264"/>
      <c r="D49" s="264"/>
      <c r="E49" s="264"/>
      <c r="F49" s="264"/>
      <c r="G49" s="87">
        <v>40</v>
      </c>
      <c r="H49" s="97">
        <f>H48+H42</f>
        <v>0</v>
      </c>
      <c r="I49" s="97">
        <f>I48+I42</f>
        <v>0</v>
      </c>
    </row>
    <row r="50" spans="1:9" x14ac:dyDescent="0.2">
      <c r="A50" s="269" t="s">
        <v>242</v>
      </c>
      <c r="B50" s="269"/>
      <c r="C50" s="269"/>
      <c r="D50" s="269"/>
      <c r="E50" s="269"/>
      <c r="F50" s="269"/>
      <c r="G50" s="85">
        <v>41</v>
      </c>
      <c r="H50" s="98">
        <v>0</v>
      </c>
      <c r="I50" s="98">
        <v>0</v>
      </c>
    </row>
    <row r="51" spans="1:9" ht="24.6" customHeight="1" x14ac:dyDescent="0.2">
      <c r="A51" s="264" t="s">
        <v>401</v>
      </c>
      <c r="B51" s="264"/>
      <c r="C51" s="264"/>
      <c r="D51" s="264"/>
      <c r="E51" s="264"/>
      <c r="F51" s="264"/>
      <c r="G51" s="87">
        <v>42</v>
      </c>
      <c r="H51" s="97">
        <f>H21+H36+H49+H50</f>
        <v>0</v>
      </c>
      <c r="I51" s="97">
        <f>I21+I36+I49+I50</f>
        <v>0</v>
      </c>
    </row>
    <row r="52" spans="1:9" x14ac:dyDescent="0.2">
      <c r="A52" s="283" t="s">
        <v>216</v>
      </c>
      <c r="B52" s="283"/>
      <c r="C52" s="283"/>
      <c r="D52" s="283"/>
      <c r="E52" s="283"/>
      <c r="F52" s="283"/>
      <c r="G52" s="85">
        <v>43</v>
      </c>
      <c r="H52" s="98">
        <v>0</v>
      </c>
      <c r="I52" s="98">
        <v>0</v>
      </c>
    </row>
    <row r="53" spans="1:9" ht="28.9" customHeight="1" x14ac:dyDescent="0.2">
      <c r="A53" s="283" t="s">
        <v>402</v>
      </c>
      <c r="B53" s="283"/>
      <c r="C53" s="283"/>
      <c r="D53" s="283"/>
      <c r="E53" s="283"/>
      <c r="F53" s="283"/>
      <c r="G53" s="85">
        <v>44</v>
      </c>
      <c r="H53" s="103">
        <f>H52+H51</f>
        <v>0</v>
      </c>
      <c r="I53" s="103">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A34" zoomScale="80" zoomScaleNormal="100" zoomScaleSheetLayoutView="80" workbookViewId="0">
      <selection activeCell="V43" sqref="V43"/>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10" t="s">
        <v>243</v>
      </c>
      <c r="B1" s="311"/>
      <c r="C1" s="311"/>
      <c r="D1" s="311"/>
      <c r="E1" s="311"/>
      <c r="F1" s="311"/>
      <c r="G1" s="311"/>
      <c r="H1" s="311"/>
      <c r="I1" s="311"/>
      <c r="J1" s="311"/>
      <c r="K1" s="37"/>
    </row>
    <row r="2" spans="1:25" ht="15.75" x14ac:dyDescent="0.2">
      <c r="A2" s="3"/>
      <c r="B2" s="4"/>
      <c r="C2" s="312" t="s">
        <v>244</v>
      </c>
      <c r="D2" s="312"/>
      <c r="E2" s="5">
        <v>45292</v>
      </c>
      <c r="F2" s="6" t="s">
        <v>0</v>
      </c>
      <c r="G2" s="5">
        <v>45657</v>
      </c>
      <c r="H2" s="39"/>
      <c r="I2" s="39"/>
      <c r="J2" s="39"/>
      <c r="K2" s="40"/>
      <c r="X2" s="41" t="s">
        <v>445</v>
      </c>
    </row>
    <row r="3" spans="1:25" ht="13.5" customHeight="1" thickBot="1" x14ac:dyDescent="0.25">
      <c r="A3" s="313" t="s">
        <v>245</v>
      </c>
      <c r="B3" s="314"/>
      <c r="C3" s="314"/>
      <c r="D3" s="314"/>
      <c r="E3" s="314"/>
      <c r="F3" s="314"/>
      <c r="G3" s="317" t="s">
        <v>3</v>
      </c>
      <c r="H3" s="301" t="s">
        <v>246</v>
      </c>
      <c r="I3" s="301"/>
      <c r="J3" s="301"/>
      <c r="K3" s="301"/>
      <c r="L3" s="301"/>
      <c r="M3" s="301"/>
      <c r="N3" s="301"/>
      <c r="O3" s="301"/>
      <c r="P3" s="301"/>
      <c r="Q3" s="301"/>
      <c r="R3" s="301"/>
      <c r="S3" s="301"/>
      <c r="T3" s="301"/>
      <c r="U3" s="301"/>
      <c r="V3" s="301"/>
      <c r="W3" s="301"/>
      <c r="X3" s="301" t="s">
        <v>406</v>
      </c>
      <c r="Y3" s="303" t="s">
        <v>247</v>
      </c>
    </row>
    <row r="4" spans="1:25" ht="90.75" thickBot="1" x14ac:dyDescent="0.25">
      <c r="A4" s="315"/>
      <c r="B4" s="316"/>
      <c r="C4" s="316"/>
      <c r="D4" s="316"/>
      <c r="E4" s="316"/>
      <c r="F4" s="316"/>
      <c r="G4" s="318"/>
      <c r="H4" s="42" t="s">
        <v>248</v>
      </c>
      <c r="I4" s="42" t="s">
        <v>249</v>
      </c>
      <c r="J4" s="42" t="s">
        <v>250</v>
      </c>
      <c r="K4" s="42" t="s">
        <v>251</v>
      </c>
      <c r="L4" s="42" t="s">
        <v>252</v>
      </c>
      <c r="M4" s="42" t="s">
        <v>253</v>
      </c>
      <c r="N4" s="42" t="s">
        <v>254</v>
      </c>
      <c r="O4" s="42" t="s">
        <v>255</v>
      </c>
      <c r="P4" s="104" t="s">
        <v>403</v>
      </c>
      <c r="Q4" s="42" t="s">
        <v>256</v>
      </c>
      <c r="R4" s="42" t="s">
        <v>257</v>
      </c>
      <c r="S4" s="104" t="s">
        <v>404</v>
      </c>
      <c r="T4" s="104" t="s">
        <v>405</v>
      </c>
      <c r="U4" s="42" t="s">
        <v>258</v>
      </c>
      <c r="V4" s="42" t="s">
        <v>259</v>
      </c>
      <c r="W4" s="42" t="s">
        <v>260</v>
      </c>
      <c r="X4" s="302"/>
      <c r="Y4" s="304"/>
    </row>
    <row r="5" spans="1:25" ht="22.5" x14ac:dyDescent="0.2">
      <c r="A5" s="305">
        <v>1</v>
      </c>
      <c r="B5" s="306"/>
      <c r="C5" s="306"/>
      <c r="D5" s="306"/>
      <c r="E5" s="306"/>
      <c r="F5" s="306"/>
      <c r="G5" s="7">
        <v>2</v>
      </c>
      <c r="H5" s="43" t="s">
        <v>167</v>
      </c>
      <c r="I5" s="44" t="s">
        <v>168</v>
      </c>
      <c r="J5" s="43" t="s">
        <v>279</v>
      </c>
      <c r="K5" s="44" t="s">
        <v>280</v>
      </c>
      <c r="L5" s="43" t="s">
        <v>281</v>
      </c>
      <c r="M5" s="44" t="s">
        <v>282</v>
      </c>
      <c r="N5" s="43" t="s">
        <v>283</v>
      </c>
      <c r="O5" s="44" t="s">
        <v>284</v>
      </c>
      <c r="P5" s="43" t="s">
        <v>285</v>
      </c>
      <c r="Q5" s="44" t="s">
        <v>286</v>
      </c>
      <c r="R5" s="43" t="s">
        <v>287</v>
      </c>
      <c r="S5" s="43" t="s">
        <v>288</v>
      </c>
      <c r="T5" s="43" t="s">
        <v>289</v>
      </c>
      <c r="U5" s="43" t="s">
        <v>407</v>
      </c>
      <c r="V5" s="43" t="s">
        <v>290</v>
      </c>
      <c r="W5" s="43" t="s">
        <v>408</v>
      </c>
      <c r="X5" s="43">
        <v>19</v>
      </c>
      <c r="Y5" s="45" t="s">
        <v>409</v>
      </c>
    </row>
    <row r="6" spans="1:25" x14ac:dyDescent="0.2">
      <c r="A6" s="307" t="s">
        <v>261</v>
      </c>
      <c r="B6" s="307"/>
      <c r="C6" s="307"/>
      <c r="D6" s="307"/>
      <c r="E6" s="307"/>
      <c r="F6" s="307"/>
      <c r="G6" s="307"/>
      <c r="H6" s="307"/>
      <c r="I6" s="307"/>
      <c r="J6" s="307"/>
      <c r="K6" s="307"/>
      <c r="L6" s="307"/>
      <c r="M6" s="307"/>
      <c r="N6" s="308"/>
      <c r="O6" s="308"/>
      <c r="P6" s="308"/>
      <c r="Q6" s="308"/>
      <c r="R6" s="308"/>
      <c r="S6" s="308"/>
      <c r="T6" s="308"/>
      <c r="U6" s="308"/>
      <c r="V6" s="308"/>
      <c r="W6" s="308"/>
      <c r="X6" s="308"/>
      <c r="Y6" s="309"/>
    </row>
    <row r="7" spans="1:25" x14ac:dyDescent="0.2">
      <c r="A7" s="299" t="s">
        <v>293</v>
      </c>
      <c r="B7" s="299"/>
      <c r="C7" s="299"/>
      <c r="D7" s="299"/>
      <c r="E7" s="299"/>
      <c r="F7" s="299"/>
      <c r="G7" s="8">
        <v>1</v>
      </c>
      <c r="H7" s="46">
        <v>169617833</v>
      </c>
      <c r="I7" s="46">
        <v>0</v>
      </c>
      <c r="J7" s="46">
        <v>5217732</v>
      </c>
      <c r="K7" s="46">
        <v>0</v>
      </c>
      <c r="L7" s="46">
        <v>0</v>
      </c>
      <c r="M7" s="46">
        <v>295790</v>
      </c>
      <c r="N7" s="46">
        <v>1886121</v>
      </c>
      <c r="O7" s="46">
        <v>0</v>
      </c>
      <c r="P7" s="46">
        <v>0</v>
      </c>
      <c r="Q7" s="46">
        <v>0</v>
      </c>
      <c r="R7" s="46">
        <v>0</v>
      </c>
      <c r="S7" s="46">
        <v>0</v>
      </c>
      <c r="T7" s="46">
        <v>0</v>
      </c>
      <c r="U7" s="46">
        <v>92646643</v>
      </c>
      <c r="V7" s="46">
        <v>38302027</v>
      </c>
      <c r="W7" s="47">
        <f>H7+I7+J7+K7-L7+M7+N7+O7+P7+Q7+R7+U7+V7+S7+T7</f>
        <v>307966146</v>
      </c>
      <c r="X7" s="46">
        <v>3904359</v>
      </c>
      <c r="Y7" s="47">
        <f>W7+X7</f>
        <v>311870505</v>
      </c>
    </row>
    <row r="8" spans="1:25" x14ac:dyDescent="0.2">
      <c r="A8" s="294" t="s">
        <v>262</v>
      </c>
      <c r="B8" s="294"/>
      <c r="C8" s="294"/>
      <c r="D8" s="294"/>
      <c r="E8" s="294"/>
      <c r="F8" s="294"/>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
      <c r="A9" s="294" t="s">
        <v>263</v>
      </c>
      <c r="B9" s="294"/>
      <c r="C9" s="294"/>
      <c r="D9" s="294"/>
      <c r="E9" s="294"/>
      <c r="F9" s="294"/>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
      <c r="A10" s="300" t="s">
        <v>294</v>
      </c>
      <c r="B10" s="300"/>
      <c r="C10" s="300"/>
      <c r="D10" s="300"/>
      <c r="E10" s="300"/>
      <c r="F10" s="300"/>
      <c r="G10" s="9">
        <v>4</v>
      </c>
      <c r="H10" s="48">
        <f>H7+H8+H9</f>
        <v>169617833</v>
      </c>
      <c r="I10" s="48">
        <f t="shared" ref="I10:Y10" si="2">I7+I8+I9</f>
        <v>0</v>
      </c>
      <c r="J10" s="48">
        <f t="shared" si="2"/>
        <v>5217732</v>
      </c>
      <c r="K10" s="48">
        <f t="shared" si="2"/>
        <v>0</v>
      </c>
      <c r="L10" s="48">
        <f t="shared" si="2"/>
        <v>0</v>
      </c>
      <c r="M10" s="48">
        <f t="shared" si="2"/>
        <v>295790</v>
      </c>
      <c r="N10" s="48">
        <f t="shared" si="2"/>
        <v>1886121</v>
      </c>
      <c r="O10" s="48">
        <f t="shared" si="2"/>
        <v>0</v>
      </c>
      <c r="P10" s="48">
        <f t="shared" si="2"/>
        <v>0</v>
      </c>
      <c r="Q10" s="48">
        <f t="shared" si="2"/>
        <v>0</v>
      </c>
      <c r="R10" s="48">
        <f t="shared" si="2"/>
        <v>0</v>
      </c>
      <c r="S10" s="48">
        <f t="shared" si="2"/>
        <v>0</v>
      </c>
      <c r="T10" s="48">
        <f t="shared" si="2"/>
        <v>0</v>
      </c>
      <c r="U10" s="48">
        <f t="shared" si="2"/>
        <v>92646643</v>
      </c>
      <c r="V10" s="48">
        <f t="shared" si="2"/>
        <v>38302027</v>
      </c>
      <c r="W10" s="48">
        <f t="shared" si="0"/>
        <v>307966146</v>
      </c>
      <c r="X10" s="48">
        <f t="shared" si="2"/>
        <v>3904359</v>
      </c>
      <c r="Y10" s="48">
        <f t="shared" si="2"/>
        <v>311870505</v>
      </c>
    </row>
    <row r="11" spans="1:25" x14ac:dyDescent="0.2">
      <c r="A11" s="294" t="s">
        <v>264</v>
      </c>
      <c r="B11" s="294"/>
      <c r="C11" s="294"/>
      <c r="D11" s="294"/>
      <c r="E11" s="294"/>
      <c r="F11" s="294"/>
      <c r="G11" s="8">
        <v>5</v>
      </c>
      <c r="H11" s="50">
        <v>0</v>
      </c>
      <c r="I11" s="50">
        <v>0</v>
      </c>
      <c r="J11" s="50">
        <v>0</v>
      </c>
      <c r="K11" s="50">
        <v>0</v>
      </c>
      <c r="L11" s="50">
        <v>0</v>
      </c>
      <c r="M11" s="50">
        <v>0</v>
      </c>
      <c r="N11" s="50">
        <v>0</v>
      </c>
      <c r="O11" s="50">
        <v>0</v>
      </c>
      <c r="P11" s="50">
        <v>0</v>
      </c>
      <c r="Q11" s="50">
        <v>0</v>
      </c>
      <c r="R11" s="50">
        <v>0</v>
      </c>
      <c r="S11" s="46">
        <v>0</v>
      </c>
      <c r="T11" s="46">
        <v>0</v>
      </c>
      <c r="U11" s="50">
        <v>0</v>
      </c>
      <c r="V11" s="46">
        <v>29370012</v>
      </c>
      <c r="W11" s="47">
        <f t="shared" si="0"/>
        <v>29370012</v>
      </c>
      <c r="X11" s="46">
        <v>362140</v>
      </c>
      <c r="Y11" s="47">
        <f t="shared" ref="Y11:Y29" si="3">W11+X11</f>
        <v>29732152</v>
      </c>
    </row>
    <row r="12" spans="1:25" x14ac:dyDescent="0.2">
      <c r="A12" s="294" t="s">
        <v>265</v>
      </c>
      <c r="B12" s="294"/>
      <c r="C12" s="294"/>
      <c r="D12" s="294"/>
      <c r="E12" s="294"/>
      <c r="F12" s="294"/>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
      <c r="A13" s="294" t="s">
        <v>266</v>
      </c>
      <c r="B13" s="294"/>
      <c r="C13" s="294"/>
      <c r="D13" s="294"/>
      <c r="E13" s="294"/>
      <c r="F13" s="294"/>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
      <c r="A14" s="294" t="s">
        <v>410</v>
      </c>
      <c r="B14" s="294"/>
      <c r="C14" s="294"/>
      <c r="D14" s="294"/>
      <c r="E14" s="294"/>
      <c r="F14" s="294"/>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
      <c r="A15" s="294" t="s">
        <v>267</v>
      </c>
      <c r="B15" s="294"/>
      <c r="C15" s="294"/>
      <c r="D15" s="294"/>
      <c r="E15" s="294"/>
      <c r="F15" s="294"/>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
      <c r="A16" s="294" t="s">
        <v>268</v>
      </c>
      <c r="B16" s="294"/>
      <c r="C16" s="294"/>
      <c r="D16" s="294"/>
      <c r="E16" s="294"/>
      <c r="F16" s="294"/>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
      <c r="A17" s="294" t="s">
        <v>269</v>
      </c>
      <c r="B17" s="294"/>
      <c r="C17" s="294"/>
      <c r="D17" s="294"/>
      <c r="E17" s="294"/>
      <c r="F17" s="294"/>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
      <c r="A18" s="294" t="s">
        <v>270</v>
      </c>
      <c r="B18" s="294"/>
      <c r="C18" s="294"/>
      <c r="D18" s="294"/>
      <c r="E18" s="294"/>
      <c r="F18" s="294"/>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
      <c r="A19" s="294" t="s">
        <v>271</v>
      </c>
      <c r="B19" s="294"/>
      <c r="C19" s="294"/>
      <c r="D19" s="294"/>
      <c r="E19" s="294"/>
      <c r="F19" s="294"/>
      <c r="G19" s="8">
        <v>13</v>
      </c>
      <c r="H19" s="46">
        <v>0</v>
      </c>
      <c r="I19" s="46">
        <v>0</v>
      </c>
      <c r="J19" s="46">
        <v>0</v>
      </c>
      <c r="K19" s="46">
        <v>0</v>
      </c>
      <c r="L19" s="46">
        <v>0</v>
      </c>
      <c r="M19" s="46">
        <v>0</v>
      </c>
      <c r="N19" s="46">
        <v>0</v>
      </c>
      <c r="O19" s="46">
        <v>0</v>
      </c>
      <c r="P19" s="46">
        <v>0</v>
      </c>
      <c r="Q19" s="46">
        <v>0</v>
      </c>
      <c r="R19" s="46">
        <v>0</v>
      </c>
      <c r="S19" s="46">
        <v>0</v>
      </c>
      <c r="T19" s="46">
        <v>0</v>
      </c>
      <c r="U19" s="46">
        <v>309</v>
      </c>
      <c r="V19" s="46">
        <v>0</v>
      </c>
      <c r="W19" s="47">
        <f t="shared" si="0"/>
        <v>309</v>
      </c>
      <c r="X19" s="46">
        <v>-885</v>
      </c>
      <c r="Y19" s="47">
        <f t="shared" si="3"/>
        <v>-576</v>
      </c>
    </row>
    <row r="20" spans="1:25" x14ac:dyDescent="0.2">
      <c r="A20" s="294" t="s">
        <v>272</v>
      </c>
      <c r="B20" s="294"/>
      <c r="C20" s="294"/>
      <c r="D20" s="294"/>
      <c r="E20" s="294"/>
      <c r="F20" s="294"/>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
      <c r="A21" s="294" t="s">
        <v>411</v>
      </c>
      <c r="B21" s="294"/>
      <c r="C21" s="294"/>
      <c r="D21" s="294"/>
      <c r="E21" s="294"/>
      <c r="F21" s="294"/>
      <c r="G21" s="8">
        <v>15</v>
      </c>
      <c r="H21" s="46">
        <v>0</v>
      </c>
      <c r="I21" s="46">
        <v>0</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x14ac:dyDescent="0.2">
      <c r="A22" s="294" t="s">
        <v>412</v>
      </c>
      <c r="B22" s="294"/>
      <c r="C22" s="294"/>
      <c r="D22" s="294"/>
      <c r="E22" s="294"/>
      <c r="F22" s="294"/>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
      <c r="A23" s="294" t="s">
        <v>413</v>
      </c>
      <c r="B23" s="294"/>
      <c r="C23" s="294"/>
      <c r="D23" s="294"/>
      <c r="E23" s="294"/>
      <c r="F23" s="294"/>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
      <c r="A24" s="294" t="s">
        <v>273</v>
      </c>
      <c r="B24" s="294"/>
      <c r="C24" s="294"/>
      <c r="D24" s="294"/>
      <c r="E24" s="294"/>
      <c r="F24" s="294"/>
      <c r="G24" s="8">
        <v>18</v>
      </c>
      <c r="H24" s="46">
        <v>0</v>
      </c>
      <c r="I24" s="46">
        <v>0</v>
      </c>
      <c r="J24" s="46">
        <v>0</v>
      </c>
      <c r="K24" s="46">
        <v>0</v>
      </c>
      <c r="L24" s="46">
        <v>0</v>
      </c>
      <c r="M24" s="46">
        <v>0</v>
      </c>
      <c r="N24" s="46">
        <v>0</v>
      </c>
      <c r="O24" s="46">
        <v>0</v>
      </c>
      <c r="P24" s="46">
        <v>0</v>
      </c>
      <c r="Q24" s="46">
        <v>0</v>
      </c>
      <c r="R24" s="46">
        <v>0</v>
      </c>
      <c r="S24" s="46">
        <v>0</v>
      </c>
      <c r="T24" s="46">
        <v>0</v>
      </c>
      <c r="U24" s="46">
        <v>0</v>
      </c>
      <c r="V24" s="46">
        <v>0</v>
      </c>
      <c r="W24" s="47">
        <f t="shared" si="0"/>
        <v>0</v>
      </c>
      <c r="X24" s="46">
        <v>0</v>
      </c>
      <c r="Y24" s="47">
        <f t="shared" si="3"/>
        <v>0</v>
      </c>
    </row>
    <row r="25" spans="1:25" x14ac:dyDescent="0.2">
      <c r="A25" s="294" t="s">
        <v>414</v>
      </c>
      <c r="B25" s="294"/>
      <c r="C25" s="294"/>
      <c r="D25" s="294"/>
      <c r="E25" s="294"/>
      <c r="F25" s="294"/>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
      <c r="A26" s="294" t="s">
        <v>416</v>
      </c>
      <c r="B26" s="294"/>
      <c r="C26" s="294"/>
      <c r="D26" s="294"/>
      <c r="E26" s="294"/>
      <c r="F26" s="294"/>
      <c r="G26" s="8">
        <v>20</v>
      </c>
      <c r="H26" s="46">
        <v>0</v>
      </c>
      <c r="I26" s="46">
        <v>0</v>
      </c>
      <c r="J26" s="46">
        <v>0</v>
      </c>
      <c r="K26" s="46">
        <v>0</v>
      </c>
      <c r="L26" s="46">
        <v>0</v>
      </c>
      <c r="M26" s="46">
        <v>0</v>
      </c>
      <c r="N26" s="46">
        <v>0</v>
      </c>
      <c r="O26" s="46">
        <v>0</v>
      </c>
      <c r="P26" s="46">
        <v>0</v>
      </c>
      <c r="Q26" s="46">
        <v>0</v>
      </c>
      <c r="R26" s="46">
        <v>0</v>
      </c>
      <c r="S26" s="46">
        <v>0</v>
      </c>
      <c r="T26" s="46">
        <v>0</v>
      </c>
      <c r="U26" s="46">
        <v>0</v>
      </c>
      <c r="V26" s="46">
        <v>0</v>
      </c>
      <c r="W26" s="47">
        <f t="shared" si="0"/>
        <v>0</v>
      </c>
      <c r="X26" s="46">
        <v>0</v>
      </c>
      <c r="Y26" s="47">
        <f t="shared" si="3"/>
        <v>0</v>
      </c>
    </row>
    <row r="27" spans="1:25" x14ac:dyDescent="0.2">
      <c r="A27" s="294" t="s">
        <v>415</v>
      </c>
      <c r="B27" s="294"/>
      <c r="C27" s="294"/>
      <c r="D27" s="294"/>
      <c r="E27" s="294"/>
      <c r="F27" s="294"/>
      <c r="G27" s="8">
        <v>21</v>
      </c>
      <c r="H27" s="46">
        <v>0</v>
      </c>
      <c r="I27" s="46">
        <v>0</v>
      </c>
      <c r="J27" s="46">
        <v>0</v>
      </c>
      <c r="K27" s="46">
        <v>0</v>
      </c>
      <c r="L27" s="46">
        <v>0</v>
      </c>
      <c r="M27" s="46">
        <v>0</v>
      </c>
      <c r="N27" s="46">
        <v>0</v>
      </c>
      <c r="O27" s="46">
        <v>0</v>
      </c>
      <c r="P27" s="46">
        <v>0</v>
      </c>
      <c r="Q27" s="46">
        <v>0</v>
      </c>
      <c r="R27" s="46">
        <v>0</v>
      </c>
      <c r="S27" s="46">
        <v>0</v>
      </c>
      <c r="T27" s="46">
        <v>0</v>
      </c>
      <c r="U27" s="46">
        <v>0</v>
      </c>
      <c r="V27" s="46">
        <v>0</v>
      </c>
      <c r="W27" s="47">
        <f t="shared" si="0"/>
        <v>0</v>
      </c>
      <c r="X27" s="46">
        <v>0</v>
      </c>
      <c r="Y27" s="47">
        <f t="shared" si="3"/>
        <v>0</v>
      </c>
    </row>
    <row r="28" spans="1:25" x14ac:dyDescent="0.2">
      <c r="A28" s="294" t="s">
        <v>417</v>
      </c>
      <c r="B28" s="294"/>
      <c r="C28" s="294"/>
      <c r="D28" s="294"/>
      <c r="E28" s="294"/>
      <c r="F28" s="294"/>
      <c r="G28" s="8">
        <v>22</v>
      </c>
      <c r="H28" s="46">
        <v>0</v>
      </c>
      <c r="I28" s="46">
        <v>0</v>
      </c>
      <c r="J28" s="46">
        <v>1886274</v>
      </c>
      <c r="K28" s="46">
        <v>0</v>
      </c>
      <c r="L28" s="46">
        <v>0</v>
      </c>
      <c r="M28" s="46">
        <v>-295790</v>
      </c>
      <c r="N28" s="46">
        <v>0</v>
      </c>
      <c r="O28" s="46">
        <v>0</v>
      </c>
      <c r="P28" s="46">
        <v>0</v>
      </c>
      <c r="Q28" s="46">
        <v>0</v>
      </c>
      <c r="R28" s="46">
        <v>0</v>
      </c>
      <c r="S28" s="46">
        <v>0</v>
      </c>
      <c r="T28" s="46">
        <v>0</v>
      </c>
      <c r="U28" s="46">
        <v>36711543</v>
      </c>
      <c r="V28" s="46">
        <v>-38302027</v>
      </c>
      <c r="W28" s="47">
        <f t="shared" si="0"/>
        <v>0</v>
      </c>
      <c r="X28" s="46">
        <v>0</v>
      </c>
      <c r="Y28" s="47">
        <f t="shared" si="3"/>
        <v>0</v>
      </c>
    </row>
    <row r="29" spans="1:25" x14ac:dyDescent="0.2">
      <c r="A29" s="294" t="s">
        <v>418</v>
      </c>
      <c r="B29" s="294"/>
      <c r="C29" s="294"/>
      <c r="D29" s="294"/>
      <c r="E29" s="294"/>
      <c r="F29" s="294"/>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
      <c r="A30" s="295" t="s">
        <v>419</v>
      </c>
      <c r="B30" s="295"/>
      <c r="C30" s="295"/>
      <c r="D30" s="295"/>
      <c r="E30" s="295"/>
      <c r="F30" s="295"/>
      <c r="G30" s="10">
        <v>24</v>
      </c>
      <c r="H30" s="49">
        <f>SUM(H10:H29)</f>
        <v>169617833</v>
      </c>
      <c r="I30" s="49">
        <f t="shared" ref="I30:Y30" si="5">SUM(I10:I29)</f>
        <v>0</v>
      </c>
      <c r="J30" s="49">
        <f t="shared" si="5"/>
        <v>7104006</v>
      </c>
      <c r="K30" s="49">
        <f t="shared" si="5"/>
        <v>0</v>
      </c>
      <c r="L30" s="49">
        <f t="shared" si="5"/>
        <v>0</v>
      </c>
      <c r="M30" s="49">
        <f t="shared" si="5"/>
        <v>0</v>
      </c>
      <c r="N30" s="49">
        <f t="shared" si="5"/>
        <v>1886121</v>
      </c>
      <c r="O30" s="49">
        <f t="shared" si="5"/>
        <v>0</v>
      </c>
      <c r="P30" s="49">
        <f t="shared" si="5"/>
        <v>0</v>
      </c>
      <c r="Q30" s="49">
        <f t="shared" si="5"/>
        <v>0</v>
      </c>
      <c r="R30" s="49">
        <f t="shared" si="5"/>
        <v>0</v>
      </c>
      <c r="S30" s="49">
        <f t="shared" si="5"/>
        <v>0</v>
      </c>
      <c r="T30" s="49">
        <f t="shared" si="5"/>
        <v>0</v>
      </c>
      <c r="U30" s="49">
        <f t="shared" si="5"/>
        <v>129358495</v>
      </c>
      <c r="V30" s="49">
        <f t="shared" si="5"/>
        <v>29370012</v>
      </c>
      <c r="W30" s="49">
        <f t="shared" si="5"/>
        <v>337336467</v>
      </c>
      <c r="X30" s="49">
        <f t="shared" si="5"/>
        <v>4265614</v>
      </c>
      <c r="Y30" s="49">
        <f t="shared" si="5"/>
        <v>341602081</v>
      </c>
    </row>
    <row r="31" spans="1:25" x14ac:dyDescent="0.2">
      <c r="A31" s="296" t="s">
        <v>274</v>
      </c>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row>
    <row r="32" spans="1:25" ht="36.75" customHeight="1" x14ac:dyDescent="0.2">
      <c r="A32" s="292" t="s">
        <v>275</v>
      </c>
      <c r="B32" s="292"/>
      <c r="C32" s="292"/>
      <c r="D32" s="292"/>
      <c r="E32" s="292"/>
      <c r="F32" s="292"/>
      <c r="G32" s="9">
        <v>25</v>
      </c>
      <c r="H32" s="48">
        <f>SUM(H12:H20)</f>
        <v>0</v>
      </c>
      <c r="I32" s="48">
        <f t="shared" ref="I32:Y32" si="6">SUM(I12:I20)</f>
        <v>0</v>
      </c>
      <c r="J32" s="48">
        <f t="shared" si="6"/>
        <v>0</v>
      </c>
      <c r="K32" s="48">
        <f t="shared" si="6"/>
        <v>0</v>
      </c>
      <c r="L32" s="48">
        <f t="shared" si="6"/>
        <v>0</v>
      </c>
      <c r="M32" s="48">
        <f t="shared" si="6"/>
        <v>0</v>
      </c>
      <c r="N32" s="48">
        <f t="shared" si="6"/>
        <v>0</v>
      </c>
      <c r="O32" s="48">
        <f t="shared" si="6"/>
        <v>0</v>
      </c>
      <c r="P32" s="48">
        <f t="shared" si="6"/>
        <v>0</v>
      </c>
      <c r="Q32" s="48">
        <f t="shared" si="6"/>
        <v>0</v>
      </c>
      <c r="R32" s="48">
        <f t="shared" si="6"/>
        <v>0</v>
      </c>
      <c r="S32" s="48">
        <f t="shared" si="6"/>
        <v>0</v>
      </c>
      <c r="T32" s="48">
        <f t="shared" si="6"/>
        <v>0</v>
      </c>
      <c r="U32" s="48">
        <f t="shared" si="6"/>
        <v>309</v>
      </c>
      <c r="V32" s="48">
        <f t="shared" si="6"/>
        <v>0</v>
      </c>
      <c r="W32" s="48">
        <f t="shared" si="6"/>
        <v>309</v>
      </c>
      <c r="X32" s="48">
        <f t="shared" si="6"/>
        <v>-885</v>
      </c>
      <c r="Y32" s="48">
        <f t="shared" si="6"/>
        <v>-576</v>
      </c>
    </row>
    <row r="33" spans="1:25" ht="31.5" customHeight="1" x14ac:dyDescent="0.2">
      <c r="A33" s="292" t="s">
        <v>420</v>
      </c>
      <c r="B33" s="292"/>
      <c r="C33" s="292"/>
      <c r="D33" s="292"/>
      <c r="E33" s="292"/>
      <c r="F33" s="292"/>
      <c r="G33" s="9">
        <v>26</v>
      </c>
      <c r="H33" s="48">
        <f>H11+H32</f>
        <v>0</v>
      </c>
      <c r="I33" s="48">
        <f t="shared" ref="I33:Y33" si="7">I11+I32</f>
        <v>0</v>
      </c>
      <c r="J33" s="48">
        <f t="shared" si="7"/>
        <v>0</v>
      </c>
      <c r="K33" s="48">
        <f t="shared" si="7"/>
        <v>0</v>
      </c>
      <c r="L33" s="48">
        <f t="shared" si="7"/>
        <v>0</v>
      </c>
      <c r="M33" s="48">
        <f t="shared" si="7"/>
        <v>0</v>
      </c>
      <c r="N33" s="48">
        <f t="shared" si="7"/>
        <v>0</v>
      </c>
      <c r="O33" s="48">
        <f t="shared" si="7"/>
        <v>0</v>
      </c>
      <c r="P33" s="48">
        <f t="shared" si="7"/>
        <v>0</v>
      </c>
      <c r="Q33" s="48">
        <f t="shared" si="7"/>
        <v>0</v>
      </c>
      <c r="R33" s="48">
        <f t="shared" si="7"/>
        <v>0</v>
      </c>
      <c r="S33" s="48">
        <f t="shared" si="7"/>
        <v>0</v>
      </c>
      <c r="T33" s="48">
        <f t="shared" si="7"/>
        <v>0</v>
      </c>
      <c r="U33" s="48">
        <f t="shared" si="7"/>
        <v>309</v>
      </c>
      <c r="V33" s="48">
        <f t="shared" si="7"/>
        <v>29370012</v>
      </c>
      <c r="W33" s="48">
        <f t="shared" si="7"/>
        <v>29370321</v>
      </c>
      <c r="X33" s="48">
        <f t="shared" si="7"/>
        <v>361255</v>
      </c>
      <c r="Y33" s="48">
        <f t="shared" si="7"/>
        <v>29731576</v>
      </c>
    </row>
    <row r="34" spans="1:25" ht="30.75" customHeight="1" x14ac:dyDescent="0.2">
      <c r="A34" s="293" t="s">
        <v>421</v>
      </c>
      <c r="B34" s="293"/>
      <c r="C34" s="293"/>
      <c r="D34" s="293"/>
      <c r="E34" s="293"/>
      <c r="F34" s="293"/>
      <c r="G34" s="10">
        <v>27</v>
      </c>
      <c r="H34" s="49">
        <f>SUM(H21:H29)</f>
        <v>0</v>
      </c>
      <c r="I34" s="49">
        <f t="shared" ref="I34:Y34" si="8">SUM(I21:I29)</f>
        <v>0</v>
      </c>
      <c r="J34" s="49">
        <f t="shared" si="8"/>
        <v>1886274</v>
      </c>
      <c r="K34" s="49">
        <f t="shared" si="8"/>
        <v>0</v>
      </c>
      <c r="L34" s="49">
        <f t="shared" si="8"/>
        <v>0</v>
      </c>
      <c r="M34" s="49">
        <f t="shared" si="8"/>
        <v>-295790</v>
      </c>
      <c r="N34" s="49">
        <f t="shared" si="8"/>
        <v>0</v>
      </c>
      <c r="O34" s="49">
        <f t="shared" si="8"/>
        <v>0</v>
      </c>
      <c r="P34" s="49">
        <f t="shared" si="8"/>
        <v>0</v>
      </c>
      <c r="Q34" s="49">
        <f t="shared" si="8"/>
        <v>0</v>
      </c>
      <c r="R34" s="49">
        <f t="shared" si="8"/>
        <v>0</v>
      </c>
      <c r="S34" s="49">
        <f t="shared" si="8"/>
        <v>0</v>
      </c>
      <c r="T34" s="49">
        <f t="shared" si="8"/>
        <v>0</v>
      </c>
      <c r="U34" s="49">
        <f t="shared" si="8"/>
        <v>36711543</v>
      </c>
      <c r="V34" s="49">
        <f t="shared" si="8"/>
        <v>-38302027</v>
      </c>
      <c r="W34" s="49">
        <f t="shared" si="8"/>
        <v>0</v>
      </c>
      <c r="X34" s="49">
        <f t="shared" si="8"/>
        <v>0</v>
      </c>
      <c r="Y34" s="49">
        <f t="shared" si="8"/>
        <v>0</v>
      </c>
    </row>
    <row r="35" spans="1:25" x14ac:dyDescent="0.2">
      <c r="A35" s="296" t="s">
        <v>276</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row>
    <row r="36" spans="1:25" x14ac:dyDescent="0.2">
      <c r="A36" s="299" t="s">
        <v>295</v>
      </c>
      <c r="B36" s="299"/>
      <c r="C36" s="299"/>
      <c r="D36" s="299"/>
      <c r="E36" s="299"/>
      <c r="F36" s="299"/>
      <c r="G36" s="8">
        <v>28</v>
      </c>
      <c r="H36" s="46">
        <v>169617833</v>
      </c>
      <c r="I36" s="46">
        <v>0</v>
      </c>
      <c r="J36" s="46">
        <v>7104006</v>
      </c>
      <c r="K36" s="46">
        <v>0</v>
      </c>
      <c r="L36" s="46">
        <v>0</v>
      </c>
      <c r="M36" s="46">
        <v>0</v>
      </c>
      <c r="N36" s="46">
        <v>1886121</v>
      </c>
      <c r="O36" s="46">
        <v>0</v>
      </c>
      <c r="P36" s="46">
        <v>0</v>
      </c>
      <c r="Q36" s="46">
        <v>0</v>
      </c>
      <c r="R36" s="46">
        <v>0</v>
      </c>
      <c r="S36" s="46">
        <v>0</v>
      </c>
      <c r="T36" s="46">
        <v>0</v>
      </c>
      <c r="U36" s="46">
        <v>129358495</v>
      </c>
      <c r="V36" s="46">
        <v>29370012</v>
      </c>
      <c r="W36" s="47">
        <f>H36+I36+J36+K36-L36+M36+N36+O36+P36+Q36+R36+U36+V36+S36+T36</f>
        <v>337336467</v>
      </c>
      <c r="X36" s="46">
        <v>4265614</v>
      </c>
      <c r="Y36" s="47">
        <f t="shared" ref="Y36:Y38" si="9">W36+X36</f>
        <v>341602081</v>
      </c>
    </row>
    <row r="37" spans="1:25" x14ac:dyDescent="0.2">
      <c r="A37" s="294" t="s">
        <v>262</v>
      </c>
      <c r="B37" s="294"/>
      <c r="C37" s="294"/>
      <c r="D37" s="294"/>
      <c r="E37" s="294"/>
      <c r="F37" s="294"/>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
      <c r="A38" s="294" t="s">
        <v>263</v>
      </c>
      <c r="B38" s="294"/>
      <c r="C38" s="294"/>
      <c r="D38" s="294"/>
      <c r="E38" s="294"/>
      <c r="F38" s="294"/>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
      <c r="A39" s="300" t="s">
        <v>422</v>
      </c>
      <c r="B39" s="300"/>
      <c r="C39" s="300"/>
      <c r="D39" s="300"/>
      <c r="E39" s="300"/>
      <c r="F39" s="300"/>
      <c r="G39" s="9">
        <v>31</v>
      </c>
      <c r="H39" s="48">
        <f>H36+H37+H38</f>
        <v>169617833</v>
      </c>
      <c r="I39" s="48">
        <f t="shared" ref="I39:Y39" si="11">I36+I37+I38</f>
        <v>0</v>
      </c>
      <c r="J39" s="48">
        <f t="shared" si="11"/>
        <v>7104006</v>
      </c>
      <c r="K39" s="48">
        <f t="shared" si="11"/>
        <v>0</v>
      </c>
      <c r="L39" s="48">
        <f t="shared" si="11"/>
        <v>0</v>
      </c>
      <c r="M39" s="48">
        <f t="shared" si="11"/>
        <v>0</v>
      </c>
      <c r="N39" s="48">
        <f t="shared" si="11"/>
        <v>1886121</v>
      </c>
      <c r="O39" s="48">
        <f t="shared" si="11"/>
        <v>0</v>
      </c>
      <c r="P39" s="48">
        <f t="shared" si="11"/>
        <v>0</v>
      </c>
      <c r="Q39" s="48">
        <f t="shared" si="11"/>
        <v>0</v>
      </c>
      <c r="R39" s="48">
        <f t="shared" si="11"/>
        <v>0</v>
      </c>
      <c r="S39" s="48">
        <f t="shared" si="11"/>
        <v>0</v>
      </c>
      <c r="T39" s="48">
        <f t="shared" si="11"/>
        <v>0</v>
      </c>
      <c r="U39" s="48">
        <f t="shared" si="11"/>
        <v>129358495</v>
      </c>
      <c r="V39" s="48">
        <f t="shared" si="11"/>
        <v>29370012</v>
      </c>
      <c r="W39" s="48">
        <f t="shared" si="11"/>
        <v>337336467</v>
      </c>
      <c r="X39" s="48">
        <f t="shared" si="11"/>
        <v>4265614</v>
      </c>
      <c r="Y39" s="48">
        <f t="shared" si="11"/>
        <v>341602081</v>
      </c>
    </row>
    <row r="40" spans="1:25" x14ac:dyDescent="0.2">
      <c r="A40" s="294" t="s">
        <v>264</v>
      </c>
      <c r="B40" s="294"/>
      <c r="C40" s="294"/>
      <c r="D40" s="294"/>
      <c r="E40" s="294"/>
      <c r="F40" s="294"/>
      <c r="G40" s="8">
        <v>32</v>
      </c>
      <c r="H40" s="50">
        <v>0</v>
      </c>
      <c r="I40" s="50">
        <v>0</v>
      </c>
      <c r="J40" s="50">
        <v>0</v>
      </c>
      <c r="K40" s="50">
        <v>0</v>
      </c>
      <c r="L40" s="50">
        <v>0</v>
      </c>
      <c r="M40" s="50">
        <v>0</v>
      </c>
      <c r="N40" s="50">
        <v>0</v>
      </c>
      <c r="O40" s="50">
        <v>0</v>
      </c>
      <c r="P40" s="50">
        <v>0</v>
      </c>
      <c r="Q40" s="50">
        <v>0</v>
      </c>
      <c r="R40" s="50">
        <v>0</v>
      </c>
      <c r="S40" s="46">
        <v>0</v>
      </c>
      <c r="T40" s="46">
        <v>0</v>
      </c>
      <c r="U40" s="50">
        <v>0</v>
      </c>
      <c r="V40" s="98">
        <v>35049470</v>
      </c>
      <c r="W40" s="47">
        <f t="shared" si="10"/>
        <v>35049470</v>
      </c>
      <c r="X40" s="46">
        <v>510102</v>
      </c>
      <c r="Y40" s="47">
        <f t="shared" ref="Y40:Y58" si="12">W40+X40</f>
        <v>35559572</v>
      </c>
    </row>
    <row r="41" spans="1:25" x14ac:dyDescent="0.2">
      <c r="A41" s="294" t="s">
        <v>265</v>
      </c>
      <c r="B41" s="294"/>
      <c r="C41" s="294"/>
      <c r="D41" s="294"/>
      <c r="E41" s="294"/>
      <c r="F41" s="294"/>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
      <c r="A42" s="294" t="s">
        <v>277</v>
      </c>
      <c r="B42" s="294"/>
      <c r="C42" s="294"/>
      <c r="D42" s="294"/>
      <c r="E42" s="294"/>
      <c r="F42" s="294"/>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
      <c r="A43" s="294" t="s">
        <v>410</v>
      </c>
      <c r="B43" s="294"/>
      <c r="C43" s="294"/>
      <c r="D43" s="294"/>
      <c r="E43" s="294"/>
      <c r="F43" s="294"/>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
      <c r="A44" s="294" t="s">
        <v>267</v>
      </c>
      <c r="B44" s="294"/>
      <c r="C44" s="294"/>
      <c r="D44" s="294"/>
      <c r="E44" s="294"/>
      <c r="F44" s="294"/>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
      <c r="A45" s="294" t="s">
        <v>268</v>
      </c>
      <c r="B45" s="294"/>
      <c r="C45" s="294"/>
      <c r="D45" s="294"/>
      <c r="E45" s="294"/>
      <c r="F45" s="294"/>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
      <c r="A46" s="294" t="s">
        <v>278</v>
      </c>
      <c r="B46" s="294"/>
      <c r="C46" s="294"/>
      <c r="D46" s="294"/>
      <c r="E46" s="294"/>
      <c r="F46" s="294"/>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
      <c r="A47" s="294" t="s">
        <v>270</v>
      </c>
      <c r="B47" s="294"/>
      <c r="C47" s="294"/>
      <c r="D47" s="294"/>
      <c r="E47" s="294"/>
      <c r="F47" s="294"/>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
      <c r="A48" s="294" t="s">
        <v>271</v>
      </c>
      <c r="B48" s="294"/>
      <c r="C48" s="294"/>
      <c r="D48" s="294"/>
      <c r="E48" s="294"/>
      <c r="F48" s="294"/>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x14ac:dyDescent="0.2">
      <c r="A49" s="294" t="s">
        <v>272</v>
      </c>
      <c r="B49" s="294"/>
      <c r="C49" s="294"/>
      <c r="D49" s="294"/>
      <c r="E49" s="294"/>
      <c r="F49" s="294"/>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
      <c r="A50" s="294" t="s">
        <v>411</v>
      </c>
      <c r="B50" s="294"/>
      <c r="C50" s="294"/>
      <c r="D50" s="294"/>
      <c r="E50" s="294"/>
      <c r="F50" s="294"/>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
      <c r="A51" s="294" t="s">
        <v>412</v>
      </c>
      <c r="B51" s="294"/>
      <c r="C51" s="294"/>
      <c r="D51" s="294"/>
      <c r="E51" s="294"/>
      <c r="F51" s="294"/>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
      <c r="A52" s="294" t="s">
        <v>413</v>
      </c>
      <c r="B52" s="294"/>
      <c r="C52" s="294"/>
      <c r="D52" s="294"/>
      <c r="E52" s="294"/>
      <c r="F52" s="294"/>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
      <c r="A53" s="294" t="s">
        <v>273</v>
      </c>
      <c r="B53" s="294"/>
      <c r="C53" s="294"/>
      <c r="D53" s="294"/>
      <c r="E53" s="294"/>
      <c r="F53" s="294"/>
      <c r="G53" s="8">
        <v>45</v>
      </c>
      <c r="H53" s="46">
        <v>0</v>
      </c>
      <c r="I53" s="46">
        <v>0</v>
      </c>
      <c r="J53" s="46">
        <v>0</v>
      </c>
      <c r="K53" s="46">
        <v>0</v>
      </c>
      <c r="L53" s="46">
        <v>0</v>
      </c>
      <c r="M53" s="46">
        <v>0</v>
      </c>
      <c r="N53" s="46">
        <v>0</v>
      </c>
      <c r="O53" s="46">
        <v>0</v>
      </c>
      <c r="P53" s="46">
        <v>0</v>
      </c>
      <c r="Q53" s="46">
        <v>0</v>
      </c>
      <c r="R53" s="46">
        <v>0</v>
      </c>
      <c r="S53" s="46">
        <v>0</v>
      </c>
      <c r="T53" s="46">
        <v>0</v>
      </c>
      <c r="U53" s="46">
        <v>0</v>
      </c>
      <c r="V53" s="46">
        <v>0</v>
      </c>
      <c r="W53" s="47">
        <f t="shared" si="10"/>
        <v>0</v>
      </c>
      <c r="X53" s="46">
        <v>0</v>
      </c>
      <c r="Y53" s="47">
        <f t="shared" si="12"/>
        <v>0</v>
      </c>
    </row>
    <row r="54" spans="1:25" x14ac:dyDescent="0.2">
      <c r="A54" s="294" t="s">
        <v>414</v>
      </c>
      <c r="B54" s="294"/>
      <c r="C54" s="294"/>
      <c r="D54" s="294"/>
      <c r="E54" s="294"/>
      <c r="F54" s="294"/>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0"/>
        <v>0</v>
      </c>
      <c r="X54" s="46">
        <v>0</v>
      </c>
      <c r="Y54" s="47">
        <f t="shared" si="12"/>
        <v>0</v>
      </c>
    </row>
    <row r="55" spans="1:25" x14ac:dyDescent="0.2">
      <c r="A55" s="294" t="s">
        <v>423</v>
      </c>
      <c r="B55" s="294"/>
      <c r="C55" s="294"/>
      <c r="D55" s="294"/>
      <c r="E55" s="294"/>
      <c r="F55" s="294"/>
      <c r="G55" s="8">
        <v>47</v>
      </c>
      <c r="H55" s="46">
        <v>0</v>
      </c>
      <c r="I55" s="46">
        <v>0</v>
      </c>
      <c r="J55" s="46">
        <v>0</v>
      </c>
      <c r="K55" s="46">
        <v>0</v>
      </c>
      <c r="L55" s="46">
        <v>0</v>
      </c>
      <c r="M55" s="46">
        <v>0</v>
      </c>
      <c r="N55" s="46">
        <v>0</v>
      </c>
      <c r="O55" s="46">
        <v>0</v>
      </c>
      <c r="P55" s="46">
        <v>0</v>
      </c>
      <c r="Q55" s="46">
        <v>0</v>
      </c>
      <c r="R55" s="46">
        <v>0</v>
      </c>
      <c r="S55" s="46">
        <v>0</v>
      </c>
      <c r="T55" s="46">
        <v>0</v>
      </c>
      <c r="U55" s="46">
        <v>0</v>
      </c>
      <c r="V55" s="46">
        <v>0</v>
      </c>
      <c r="W55" s="47">
        <f t="shared" si="10"/>
        <v>0</v>
      </c>
      <c r="X55" s="46">
        <v>0</v>
      </c>
      <c r="Y55" s="47">
        <f t="shared" si="12"/>
        <v>0</v>
      </c>
    </row>
    <row r="56" spans="1:25" x14ac:dyDescent="0.2">
      <c r="A56" s="294" t="s">
        <v>415</v>
      </c>
      <c r="B56" s="294"/>
      <c r="C56" s="294"/>
      <c r="D56" s="294"/>
      <c r="E56" s="294"/>
      <c r="F56" s="294"/>
      <c r="G56" s="8">
        <v>48</v>
      </c>
      <c r="H56" s="46">
        <v>0</v>
      </c>
      <c r="I56" s="46">
        <v>0</v>
      </c>
      <c r="J56" s="46">
        <v>0</v>
      </c>
      <c r="K56" s="46">
        <v>0</v>
      </c>
      <c r="L56" s="46">
        <v>0</v>
      </c>
      <c r="M56" s="46">
        <v>0</v>
      </c>
      <c r="N56" s="46">
        <v>0</v>
      </c>
      <c r="O56" s="46">
        <v>0</v>
      </c>
      <c r="P56" s="46">
        <v>0</v>
      </c>
      <c r="Q56" s="46">
        <v>0</v>
      </c>
      <c r="R56" s="46">
        <v>0</v>
      </c>
      <c r="S56" s="46">
        <v>0</v>
      </c>
      <c r="T56" s="46">
        <v>0</v>
      </c>
      <c r="U56" s="46">
        <v>0</v>
      </c>
      <c r="V56" s="46">
        <v>0</v>
      </c>
      <c r="W56" s="47">
        <f t="shared" si="10"/>
        <v>0</v>
      </c>
      <c r="X56" s="46">
        <v>0</v>
      </c>
      <c r="Y56" s="47">
        <f t="shared" si="12"/>
        <v>0</v>
      </c>
    </row>
    <row r="57" spans="1:25" x14ac:dyDescent="0.2">
      <c r="A57" s="294" t="s">
        <v>424</v>
      </c>
      <c r="B57" s="294"/>
      <c r="C57" s="294"/>
      <c r="D57" s="294"/>
      <c r="E57" s="294"/>
      <c r="F57" s="294"/>
      <c r="G57" s="8">
        <v>49</v>
      </c>
      <c r="H57" s="46">
        <v>0</v>
      </c>
      <c r="I57" s="46">
        <v>0</v>
      </c>
      <c r="J57" s="46">
        <v>1386795</v>
      </c>
      <c r="K57" s="46">
        <v>0</v>
      </c>
      <c r="L57" s="46">
        <v>0</v>
      </c>
      <c r="M57" s="46">
        <v>0</v>
      </c>
      <c r="N57" s="46">
        <v>0</v>
      </c>
      <c r="O57" s="46">
        <v>0</v>
      </c>
      <c r="P57" s="46">
        <v>0</v>
      </c>
      <c r="Q57" s="46">
        <v>0</v>
      </c>
      <c r="R57" s="46">
        <v>0</v>
      </c>
      <c r="S57" s="46">
        <v>0</v>
      </c>
      <c r="T57" s="46">
        <v>0</v>
      </c>
      <c r="U57" s="46">
        <v>27983217</v>
      </c>
      <c r="V57" s="46">
        <v>-29370012</v>
      </c>
      <c r="W57" s="47">
        <f t="shared" si="10"/>
        <v>0</v>
      </c>
      <c r="X57" s="46">
        <v>0</v>
      </c>
      <c r="Y57" s="47">
        <f t="shared" si="12"/>
        <v>0</v>
      </c>
    </row>
    <row r="58" spans="1:25" x14ac:dyDescent="0.2">
      <c r="A58" s="294" t="s">
        <v>418</v>
      </c>
      <c r="B58" s="294"/>
      <c r="C58" s="294"/>
      <c r="D58" s="294"/>
      <c r="E58" s="294"/>
      <c r="F58" s="294"/>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
      <c r="A59" s="295" t="s">
        <v>425</v>
      </c>
      <c r="B59" s="295"/>
      <c r="C59" s="295"/>
      <c r="D59" s="295"/>
      <c r="E59" s="295"/>
      <c r="F59" s="295"/>
      <c r="G59" s="10">
        <v>51</v>
      </c>
      <c r="H59" s="49">
        <f>SUM(H39:H58)</f>
        <v>169617833</v>
      </c>
      <c r="I59" s="49">
        <f t="shared" ref="I59:Y59" si="13">SUM(I39:I58)</f>
        <v>0</v>
      </c>
      <c r="J59" s="49">
        <f t="shared" si="13"/>
        <v>8490801</v>
      </c>
      <c r="K59" s="49">
        <f t="shared" si="13"/>
        <v>0</v>
      </c>
      <c r="L59" s="49">
        <f t="shared" si="13"/>
        <v>0</v>
      </c>
      <c r="M59" s="49">
        <f t="shared" si="13"/>
        <v>0</v>
      </c>
      <c r="N59" s="49">
        <f t="shared" si="13"/>
        <v>1886121</v>
      </c>
      <c r="O59" s="49">
        <f t="shared" si="13"/>
        <v>0</v>
      </c>
      <c r="P59" s="49">
        <f t="shared" si="13"/>
        <v>0</v>
      </c>
      <c r="Q59" s="49">
        <f t="shared" si="13"/>
        <v>0</v>
      </c>
      <c r="R59" s="49">
        <f t="shared" si="13"/>
        <v>0</v>
      </c>
      <c r="S59" s="49">
        <f t="shared" si="13"/>
        <v>0</v>
      </c>
      <c r="T59" s="49">
        <f t="shared" si="13"/>
        <v>0</v>
      </c>
      <c r="U59" s="49">
        <f t="shared" si="13"/>
        <v>157341712</v>
      </c>
      <c r="V59" s="49">
        <f t="shared" si="13"/>
        <v>35049470</v>
      </c>
      <c r="W59" s="49">
        <f t="shared" si="13"/>
        <v>372385937</v>
      </c>
      <c r="X59" s="49">
        <f t="shared" si="13"/>
        <v>4775716</v>
      </c>
      <c r="Y59" s="49">
        <f t="shared" si="13"/>
        <v>377161653</v>
      </c>
    </row>
    <row r="60" spans="1:25" x14ac:dyDescent="0.2">
      <c r="A60" s="296" t="s">
        <v>274</v>
      </c>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row>
    <row r="61" spans="1:25" ht="31.5" customHeight="1" x14ac:dyDescent="0.2">
      <c r="A61" s="292" t="s">
        <v>426</v>
      </c>
      <c r="B61" s="292"/>
      <c r="C61" s="292"/>
      <c r="D61" s="292"/>
      <c r="E61" s="292"/>
      <c r="F61" s="292"/>
      <c r="G61" s="9">
        <v>52</v>
      </c>
      <c r="H61" s="48">
        <f>SUM(H41:H49)</f>
        <v>0</v>
      </c>
      <c r="I61" s="48">
        <f t="shared" ref="I61:Y61" si="14">SUM(I41:I49)</f>
        <v>0</v>
      </c>
      <c r="J61" s="48">
        <f t="shared" si="14"/>
        <v>0</v>
      </c>
      <c r="K61" s="48">
        <f t="shared" si="14"/>
        <v>0</v>
      </c>
      <c r="L61" s="48">
        <f t="shared" si="14"/>
        <v>0</v>
      </c>
      <c r="M61" s="48">
        <f t="shared" si="14"/>
        <v>0</v>
      </c>
      <c r="N61" s="48">
        <f t="shared" si="14"/>
        <v>0</v>
      </c>
      <c r="O61" s="48">
        <f t="shared" si="14"/>
        <v>0</v>
      </c>
      <c r="P61" s="48">
        <f t="shared" si="14"/>
        <v>0</v>
      </c>
      <c r="Q61" s="48">
        <f t="shared" si="14"/>
        <v>0</v>
      </c>
      <c r="R61" s="48">
        <f t="shared" si="14"/>
        <v>0</v>
      </c>
      <c r="S61" s="48">
        <f t="shared" si="14"/>
        <v>0</v>
      </c>
      <c r="T61" s="48">
        <f t="shared" si="14"/>
        <v>0</v>
      </c>
      <c r="U61" s="48">
        <f t="shared" si="14"/>
        <v>0</v>
      </c>
      <c r="V61" s="48">
        <f t="shared" si="14"/>
        <v>0</v>
      </c>
      <c r="W61" s="48">
        <f t="shared" si="14"/>
        <v>0</v>
      </c>
      <c r="X61" s="48">
        <f t="shared" si="14"/>
        <v>0</v>
      </c>
      <c r="Y61" s="48">
        <f t="shared" si="14"/>
        <v>0</v>
      </c>
    </row>
    <row r="62" spans="1:25" ht="27.75" customHeight="1" x14ac:dyDescent="0.2">
      <c r="A62" s="292" t="s">
        <v>427</v>
      </c>
      <c r="B62" s="292"/>
      <c r="C62" s="292"/>
      <c r="D62" s="292"/>
      <c r="E62" s="292"/>
      <c r="F62" s="292"/>
      <c r="G62" s="9">
        <v>53</v>
      </c>
      <c r="H62" s="48">
        <f>H40+H61</f>
        <v>0</v>
      </c>
      <c r="I62" s="48">
        <f t="shared" ref="I62:Y62" si="15">I40+I61</f>
        <v>0</v>
      </c>
      <c r="J62" s="48">
        <f t="shared" si="15"/>
        <v>0</v>
      </c>
      <c r="K62" s="48">
        <f t="shared" si="15"/>
        <v>0</v>
      </c>
      <c r="L62" s="48">
        <f t="shared" si="15"/>
        <v>0</v>
      </c>
      <c r="M62" s="48">
        <f t="shared" si="15"/>
        <v>0</v>
      </c>
      <c r="N62" s="48">
        <f t="shared" si="15"/>
        <v>0</v>
      </c>
      <c r="O62" s="48">
        <f t="shared" si="15"/>
        <v>0</v>
      </c>
      <c r="P62" s="48">
        <f t="shared" si="15"/>
        <v>0</v>
      </c>
      <c r="Q62" s="48">
        <f t="shared" si="15"/>
        <v>0</v>
      </c>
      <c r="R62" s="48">
        <f t="shared" si="15"/>
        <v>0</v>
      </c>
      <c r="S62" s="48">
        <f t="shared" si="15"/>
        <v>0</v>
      </c>
      <c r="T62" s="48">
        <f t="shared" si="15"/>
        <v>0</v>
      </c>
      <c r="U62" s="48">
        <f t="shared" si="15"/>
        <v>0</v>
      </c>
      <c r="V62" s="48">
        <f t="shared" si="15"/>
        <v>35049470</v>
      </c>
      <c r="W62" s="48">
        <f t="shared" si="15"/>
        <v>35049470</v>
      </c>
      <c r="X62" s="48">
        <f t="shared" si="15"/>
        <v>510102</v>
      </c>
      <c r="Y62" s="48">
        <f t="shared" si="15"/>
        <v>35559572</v>
      </c>
    </row>
    <row r="63" spans="1:25" ht="29.25" customHeight="1" x14ac:dyDescent="0.2">
      <c r="A63" s="293" t="s">
        <v>428</v>
      </c>
      <c r="B63" s="293"/>
      <c r="C63" s="293"/>
      <c r="D63" s="293"/>
      <c r="E63" s="293"/>
      <c r="F63" s="293"/>
      <c r="G63" s="10">
        <v>54</v>
      </c>
      <c r="H63" s="49">
        <f>SUM(H50:H58)</f>
        <v>0</v>
      </c>
      <c r="I63" s="49">
        <f t="shared" ref="I63:Y63" si="16">SUM(I50:I58)</f>
        <v>0</v>
      </c>
      <c r="J63" s="49">
        <f t="shared" si="16"/>
        <v>1386795</v>
      </c>
      <c r="K63" s="49">
        <f t="shared" si="16"/>
        <v>0</v>
      </c>
      <c r="L63" s="49">
        <f t="shared" si="16"/>
        <v>0</v>
      </c>
      <c r="M63" s="49">
        <f t="shared" si="16"/>
        <v>0</v>
      </c>
      <c r="N63" s="49">
        <f t="shared" si="16"/>
        <v>0</v>
      </c>
      <c r="O63" s="49">
        <f t="shared" si="16"/>
        <v>0</v>
      </c>
      <c r="P63" s="49">
        <f t="shared" si="16"/>
        <v>0</v>
      </c>
      <c r="Q63" s="49">
        <f t="shared" si="16"/>
        <v>0</v>
      </c>
      <c r="R63" s="49">
        <f t="shared" si="16"/>
        <v>0</v>
      </c>
      <c r="S63" s="49">
        <f t="shared" si="16"/>
        <v>0</v>
      </c>
      <c r="T63" s="49">
        <f t="shared" si="16"/>
        <v>0</v>
      </c>
      <c r="U63" s="49">
        <f t="shared" si="16"/>
        <v>27983217</v>
      </c>
      <c r="V63" s="49">
        <f t="shared" si="16"/>
        <v>-29370012</v>
      </c>
      <c r="W63" s="49">
        <f t="shared" si="16"/>
        <v>0</v>
      </c>
      <c r="X63" s="49">
        <f t="shared" si="16"/>
        <v>0</v>
      </c>
      <c r="Y63" s="49">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13"/>
  <sheetViews>
    <sheetView tabSelected="1" topLeftCell="A79" zoomScale="90" zoomScaleNormal="90" workbookViewId="0">
      <selection activeCell="M101" sqref="M101"/>
    </sheetView>
  </sheetViews>
  <sheetFormatPr defaultRowHeight="12.75" x14ac:dyDescent="0.2"/>
  <cols>
    <col min="1" max="1" width="21.140625" customWidth="1"/>
    <col min="2" max="2" width="11.7109375" customWidth="1"/>
    <col min="3" max="3" width="14.7109375" customWidth="1"/>
    <col min="4" max="4" width="6.140625" customWidth="1"/>
    <col min="5" max="5" width="26.42578125" customWidth="1"/>
    <col min="6" max="6" width="13" customWidth="1"/>
    <col min="8" max="8" width="14.7109375" customWidth="1"/>
    <col min="9" max="9" width="43.28515625" customWidth="1"/>
    <col min="10" max="10" width="23.42578125" customWidth="1"/>
  </cols>
  <sheetData>
    <row r="1" spans="1:10" x14ac:dyDescent="0.2">
      <c r="A1" s="320" t="s">
        <v>542</v>
      </c>
      <c r="B1" s="321"/>
      <c r="C1" s="321"/>
      <c r="D1" s="321"/>
      <c r="E1" s="321"/>
      <c r="F1" s="321"/>
      <c r="G1" s="321"/>
      <c r="H1" s="321"/>
      <c r="I1" s="321"/>
      <c r="J1" s="321"/>
    </row>
    <row r="2" spans="1:10" x14ac:dyDescent="0.2">
      <c r="A2" s="321"/>
      <c r="B2" s="321"/>
      <c r="C2" s="321"/>
      <c r="D2" s="321"/>
      <c r="E2" s="321"/>
      <c r="F2" s="321"/>
      <c r="G2" s="321"/>
      <c r="H2" s="321"/>
      <c r="I2" s="321"/>
      <c r="J2" s="321"/>
    </row>
    <row r="3" spans="1:10" x14ac:dyDescent="0.2">
      <c r="A3" s="321"/>
      <c r="B3" s="321"/>
      <c r="C3" s="321"/>
      <c r="D3" s="321"/>
      <c r="E3" s="321"/>
      <c r="F3" s="321"/>
      <c r="G3" s="321"/>
      <c r="H3" s="321"/>
      <c r="I3" s="321"/>
      <c r="J3" s="321"/>
    </row>
    <row r="4" spans="1:10" x14ac:dyDescent="0.2">
      <c r="A4" s="321"/>
      <c r="B4" s="321"/>
      <c r="C4" s="321"/>
      <c r="D4" s="321"/>
      <c r="E4" s="321"/>
      <c r="F4" s="321"/>
      <c r="G4" s="321"/>
      <c r="H4" s="321"/>
      <c r="I4" s="321"/>
      <c r="J4" s="321"/>
    </row>
    <row r="5" spans="1:10" x14ac:dyDescent="0.2">
      <c r="A5" s="321"/>
      <c r="B5" s="321"/>
      <c r="C5" s="321"/>
      <c r="D5" s="321"/>
      <c r="E5" s="321"/>
      <c r="F5" s="321"/>
      <c r="G5" s="321"/>
      <c r="H5" s="321"/>
      <c r="I5" s="321"/>
      <c r="J5" s="321"/>
    </row>
    <row r="6" spans="1:10" x14ac:dyDescent="0.2">
      <c r="A6" s="321"/>
      <c r="B6" s="321"/>
      <c r="C6" s="321"/>
      <c r="D6" s="321"/>
      <c r="E6" s="321"/>
      <c r="F6" s="321"/>
      <c r="G6" s="321"/>
      <c r="H6" s="321"/>
      <c r="I6" s="321"/>
      <c r="J6" s="321"/>
    </row>
    <row r="7" spans="1:10" x14ac:dyDescent="0.2">
      <c r="A7" s="321"/>
      <c r="B7" s="321"/>
      <c r="C7" s="321"/>
      <c r="D7" s="321"/>
      <c r="E7" s="321"/>
      <c r="F7" s="321"/>
      <c r="G7" s="321"/>
      <c r="H7" s="321"/>
      <c r="I7" s="321"/>
      <c r="J7" s="321"/>
    </row>
    <row r="8" spans="1:10" x14ac:dyDescent="0.2">
      <c r="A8" s="321"/>
      <c r="B8" s="321"/>
      <c r="C8" s="321"/>
      <c r="D8" s="321"/>
      <c r="E8" s="321"/>
      <c r="F8" s="321"/>
      <c r="G8" s="321"/>
      <c r="H8" s="321"/>
      <c r="I8" s="321"/>
      <c r="J8" s="321"/>
    </row>
    <row r="9" spans="1:10" x14ac:dyDescent="0.2">
      <c r="A9" s="321"/>
      <c r="B9" s="321"/>
      <c r="C9" s="321"/>
      <c r="D9" s="321"/>
      <c r="E9" s="321"/>
      <c r="F9" s="321"/>
      <c r="G9" s="321"/>
      <c r="H9" s="321"/>
      <c r="I9" s="321"/>
      <c r="J9" s="321"/>
    </row>
    <row r="10" spans="1:10" x14ac:dyDescent="0.2">
      <c r="A10" s="321"/>
      <c r="B10" s="321"/>
      <c r="C10" s="321"/>
      <c r="D10" s="321"/>
      <c r="E10" s="321"/>
      <c r="F10" s="321"/>
      <c r="G10" s="321"/>
      <c r="H10" s="321"/>
      <c r="I10" s="321"/>
      <c r="J10" s="321"/>
    </row>
    <row r="11" spans="1:10" x14ac:dyDescent="0.2">
      <c r="A11" s="321"/>
      <c r="B11" s="321"/>
      <c r="C11" s="321"/>
      <c r="D11" s="321"/>
      <c r="E11" s="321"/>
      <c r="F11" s="321"/>
      <c r="G11" s="321"/>
      <c r="H11" s="321"/>
      <c r="I11" s="321"/>
      <c r="J11" s="321"/>
    </row>
    <row r="12" spans="1:10" x14ac:dyDescent="0.2">
      <c r="A12" s="321"/>
      <c r="B12" s="321"/>
      <c r="C12" s="321"/>
      <c r="D12" s="321"/>
      <c r="E12" s="321"/>
      <c r="F12" s="321"/>
      <c r="G12" s="321"/>
      <c r="H12" s="321"/>
      <c r="I12" s="321"/>
      <c r="J12" s="321"/>
    </row>
    <row r="13" spans="1:10" x14ac:dyDescent="0.2">
      <c r="A13" s="321"/>
      <c r="B13" s="321"/>
      <c r="C13" s="321"/>
      <c r="D13" s="321"/>
      <c r="E13" s="321"/>
      <c r="F13" s="321"/>
      <c r="G13" s="321"/>
      <c r="H13" s="321"/>
      <c r="I13" s="321"/>
      <c r="J13" s="321"/>
    </row>
    <row r="14" spans="1:10" x14ac:dyDescent="0.2">
      <c r="A14" s="321"/>
      <c r="B14" s="321"/>
      <c r="C14" s="321"/>
      <c r="D14" s="321"/>
      <c r="E14" s="321"/>
      <c r="F14" s="321"/>
      <c r="G14" s="321"/>
      <c r="H14" s="321"/>
      <c r="I14" s="321"/>
      <c r="J14" s="321"/>
    </row>
    <row r="15" spans="1:10" x14ac:dyDescent="0.2">
      <c r="A15" s="321"/>
      <c r="B15" s="321"/>
      <c r="C15" s="321"/>
      <c r="D15" s="321"/>
      <c r="E15" s="321"/>
      <c r="F15" s="321"/>
      <c r="G15" s="321"/>
      <c r="H15" s="321"/>
      <c r="I15" s="321"/>
      <c r="J15" s="321"/>
    </row>
    <row r="16" spans="1:10" x14ac:dyDescent="0.2">
      <c r="A16" s="321"/>
      <c r="B16" s="321"/>
      <c r="C16" s="321"/>
      <c r="D16" s="321"/>
      <c r="E16" s="321"/>
      <c r="F16" s="321"/>
      <c r="G16" s="321"/>
      <c r="H16" s="321"/>
      <c r="I16" s="321"/>
      <c r="J16" s="321"/>
    </row>
    <row r="17" spans="1:10" x14ac:dyDescent="0.2">
      <c r="A17" s="321"/>
      <c r="B17" s="321"/>
      <c r="C17" s="321"/>
      <c r="D17" s="321"/>
      <c r="E17" s="321"/>
      <c r="F17" s="321"/>
      <c r="G17" s="321"/>
      <c r="H17" s="321"/>
      <c r="I17" s="321"/>
      <c r="J17" s="321"/>
    </row>
    <row r="18" spans="1:10" x14ac:dyDescent="0.2">
      <c r="A18" s="321"/>
      <c r="B18" s="321"/>
      <c r="C18" s="321"/>
      <c r="D18" s="321"/>
      <c r="E18" s="321"/>
      <c r="F18" s="321"/>
      <c r="G18" s="321"/>
      <c r="H18" s="321"/>
      <c r="I18" s="321"/>
      <c r="J18" s="321"/>
    </row>
    <row r="19" spans="1:10" x14ac:dyDescent="0.2">
      <c r="A19" s="321"/>
      <c r="B19" s="321"/>
      <c r="C19" s="321"/>
      <c r="D19" s="321"/>
      <c r="E19" s="321"/>
      <c r="F19" s="321"/>
      <c r="G19" s="321"/>
      <c r="H19" s="321"/>
      <c r="I19" s="321"/>
      <c r="J19" s="321"/>
    </row>
    <row r="20" spans="1:10" x14ac:dyDescent="0.2">
      <c r="A20" s="321"/>
      <c r="B20" s="321"/>
      <c r="C20" s="321"/>
      <c r="D20" s="321"/>
      <c r="E20" s="321"/>
      <c r="F20" s="321"/>
      <c r="G20" s="321"/>
      <c r="H20" s="321"/>
      <c r="I20" s="321"/>
      <c r="J20" s="321"/>
    </row>
    <row r="21" spans="1:10" x14ac:dyDescent="0.2">
      <c r="A21" s="321"/>
      <c r="B21" s="321"/>
      <c r="C21" s="321"/>
      <c r="D21" s="321"/>
      <c r="E21" s="321"/>
      <c r="F21" s="321"/>
      <c r="G21" s="321"/>
      <c r="H21" s="321"/>
      <c r="I21" s="321"/>
      <c r="J21" s="321"/>
    </row>
    <row r="22" spans="1:10" x14ac:dyDescent="0.2">
      <c r="A22" s="321"/>
      <c r="B22" s="321"/>
      <c r="C22" s="321"/>
      <c r="D22" s="321"/>
      <c r="E22" s="321"/>
      <c r="F22" s="321"/>
      <c r="G22" s="321"/>
      <c r="H22" s="321"/>
      <c r="I22" s="321"/>
      <c r="J22" s="321"/>
    </row>
    <row r="23" spans="1:10" x14ac:dyDescent="0.2">
      <c r="A23" s="321"/>
      <c r="B23" s="321"/>
      <c r="C23" s="321"/>
      <c r="D23" s="321"/>
      <c r="E23" s="321"/>
      <c r="F23" s="321"/>
      <c r="G23" s="321"/>
      <c r="H23" s="321"/>
      <c r="I23" s="321"/>
      <c r="J23" s="321"/>
    </row>
    <row r="24" spans="1:10" x14ac:dyDescent="0.2">
      <c r="A24" s="321"/>
      <c r="B24" s="321"/>
      <c r="C24" s="321"/>
      <c r="D24" s="321"/>
      <c r="E24" s="321"/>
      <c r="F24" s="321"/>
      <c r="G24" s="321"/>
      <c r="H24" s="321"/>
      <c r="I24" s="321"/>
      <c r="J24" s="321"/>
    </row>
    <row r="25" spans="1:10" ht="102.75" customHeight="1" x14ac:dyDescent="0.2">
      <c r="A25" s="321"/>
      <c r="B25" s="321"/>
      <c r="C25" s="321"/>
      <c r="D25" s="321"/>
      <c r="E25" s="321"/>
      <c r="F25" s="321"/>
      <c r="G25" s="321"/>
      <c r="H25" s="321"/>
      <c r="I25" s="321"/>
      <c r="J25" s="321"/>
    </row>
    <row r="26" spans="1:10" ht="104.25" customHeight="1" x14ac:dyDescent="0.2">
      <c r="A26" s="321"/>
      <c r="B26" s="321"/>
      <c r="C26" s="321"/>
      <c r="D26" s="321"/>
      <c r="E26" s="321"/>
      <c r="F26" s="321"/>
      <c r="G26" s="321"/>
      <c r="H26" s="321"/>
      <c r="I26" s="321"/>
      <c r="J26" s="321"/>
    </row>
    <row r="27" spans="1:10" ht="75" customHeight="1" x14ac:dyDescent="0.2">
      <c r="A27" s="321"/>
      <c r="B27" s="321"/>
      <c r="C27" s="321"/>
      <c r="D27" s="321"/>
      <c r="E27" s="321"/>
      <c r="F27" s="321"/>
      <c r="G27" s="321"/>
      <c r="H27" s="321"/>
      <c r="I27" s="321"/>
      <c r="J27" s="321"/>
    </row>
    <row r="28" spans="1:10" ht="87.75" customHeight="1" x14ac:dyDescent="0.2">
      <c r="A28" s="321"/>
      <c r="B28" s="321"/>
      <c r="C28" s="321"/>
      <c r="D28" s="321"/>
      <c r="E28" s="321"/>
      <c r="F28" s="321"/>
      <c r="G28" s="321"/>
      <c r="H28" s="321"/>
      <c r="I28" s="321"/>
      <c r="J28" s="321"/>
    </row>
    <row r="29" spans="1:10" ht="85.5" customHeight="1" x14ac:dyDescent="0.2">
      <c r="A29" s="321"/>
      <c r="B29" s="321"/>
      <c r="C29" s="321"/>
      <c r="D29" s="321"/>
      <c r="E29" s="321"/>
      <c r="F29" s="321"/>
      <c r="G29" s="321"/>
      <c r="H29" s="321"/>
      <c r="I29" s="321"/>
      <c r="J29" s="321"/>
    </row>
    <row r="30" spans="1:10" ht="316.5" customHeight="1" x14ac:dyDescent="0.2">
      <c r="A30" s="321"/>
      <c r="B30" s="321"/>
      <c r="C30" s="321"/>
      <c r="D30" s="321"/>
      <c r="E30" s="321"/>
      <c r="F30" s="321"/>
      <c r="G30" s="321"/>
      <c r="H30" s="321"/>
      <c r="I30" s="321"/>
      <c r="J30" s="321"/>
    </row>
    <row r="31" spans="1:10" x14ac:dyDescent="0.2">
      <c r="A31" s="120"/>
      <c r="B31" s="120"/>
      <c r="C31" s="120"/>
      <c r="D31" s="120"/>
      <c r="E31" s="120"/>
      <c r="F31" s="120"/>
      <c r="G31" s="120"/>
      <c r="H31" s="120"/>
      <c r="I31" s="120"/>
      <c r="J31" s="120"/>
    </row>
    <row r="32" spans="1:10" ht="15" x14ac:dyDescent="0.2">
      <c r="A32" s="138" t="s">
        <v>465</v>
      </c>
      <c r="B32" s="139"/>
      <c r="C32" s="139"/>
      <c r="D32" s="139"/>
      <c r="E32" s="139"/>
      <c r="F32" s="139"/>
      <c r="G32" s="139"/>
      <c r="H32" s="139"/>
      <c r="I32" s="139"/>
      <c r="J32" s="120"/>
    </row>
    <row r="33" spans="1:10" x14ac:dyDescent="0.2">
      <c r="A33" s="140" t="s">
        <v>466</v>
      </c>
      <c r="B33" s="120"/>
      <c r="C33" s="120"/>
      <c r="D33" s="120"/>
      <c r="E33" s="120"/>
      <c r="F33" s="120"/>
      <c r="G33" s="120"/>
      <c r="H33" s="120"/>
      <c r="I33" s="120"/>
      <c r="J33" s="120"/>
    </row>
    <row r="34" spans="1:10" x14ac:dyDescent="0.2">
      <c r="A34" s="141" t="s">
        <v>467</v>
      </c>
      <c r="B34" s="142"/>
      <c r="C34" s="142" t="s">
        <v>452</v>
      </c>
      <c r="D34" s="142"/>
      <c r="E34" s="143"/>
      <c r="F34" s="120"/>
      <c r="G34" s="120"/>
      <c r="H34" s="120"/>
      <c r="I34" s="120"/>
      <c r="J34" s="120"/>
    </row>
    <row r="35" spans="1:10" x14ac:dyDescent="0.2">
      <c r="A35" s="144" t="s">
        <v>310</v>
      </c>
      <c r="B35" s="145"/>
      <c r="C35" s="146" t="s">
        <v>468</v>
      </c>
      <c r="D35" s="145"/>
      <c r="E35" s="147"/>
      <c r="F35" s="120"/>
      <c r="G35" s="120"/>
      <c r="H35" s="120"/>
      <c r="I35" s="120"/>
      <c r="J35" s="120"/>
    </row>
    <row r="36" spans="1:10" x14ac:dyDescent="0.2">
      <c r="A36" s="144" t="s">
        <v>469</v>
      </c>
      <c r="B36" s="145"/>
      <c r="C36" s="146" t="s">
        <v>470</v>
      </c>
      <c r="D36" s="145"/>
      <c r="E36" s="147"/>
      <c r="F36" s="120"/>
      <c r="G36" s="120"/>
      <c r="H36" s="120"/>
      <c r="I36" s="120"/>
      <c r="J36" s="120"/>
    </row>
    <row r="37" spans="1:10" x14ac:dyDescent="0.2">
      <c r="A37" s="144" t="s">
        <v>471</v>
      </c>
      <c r="B37" s="145"/>
      <c r="C37" s="146" t="s">
        <v>472</v>
      </c>
      <c r="D37" s="145"/>
      <c r="E37" s="147"/>
      <c r="F37" s="120"/>
      <c r="G37" s="120"/>
      <c r="H37" s="120"/>
      <c r="I37" s="120"/>
      <c r="J37" s="120"/>
    </row>
    <row r="38" spans="1:10" x14ac:dyDescent="0.2">
      <c r="A38" s="144" t="s">
        <v>473</v>
      </c>
      <c r="B38" s="145"/>
      <c r="C38" s="148" t="s">
        <v>448</v>
      </c>
      <c r="D38" s="145"/>
      <c r="E38" s="147"/>
      <c r="F38" s="120"/>
      <c r="G38" s="120"/>
      <c r="H38" s="120"/>
      <c r="I38" s="120"/>
      <c r="J38" s="120"/>
    </row>
    <row r="39" spans="1:10" x14ac:dyDescent="0.2">
      <c r="A39" s="149" t="s">
        <v>474</v>
      </c>
      <c r="B39" s="150"/>
      <c r="C39" s="151" t="s">
        <v>475</v>
      </c>
      <c r="D39" s="150"/>
      <c r="E39" s="152"/>
      <c r="F39" s="120"/>
      <c r="G39" s="120"/>
      <c r="H39" s="120"/>
      <c r="I39" s="120"/>
      <c r="J39" s="120"/>
    </row>
    <row r="40" spans="1:10" x14ac:dyDescent="0.2">
      <c r="A40" s="144" t="s">
        <v>476</v>
      </c>
      <c r="B40" s="120"/>
      <c r="C40" s="120"/>
      <c r="D40" s="120"/>
      <c r="E40" s="120"/>
      <c r="F40" s="120"/>
      <c r="G40" s="120"/>
      <c r="H40" s="120"/>
      <c r="I40" s="120"/>
      <c r="J40" s="120"/>
    </row>
    <row r="41" spans="1:10" ht="25.5" customHeight="1" x14ac:dyDescent="0.2">
      <c r="A41" s="322" t="s">
        <v>543</v>
      </c>
      <c r="B41" s="322"/>
      <c r="C41" s="322"/>
      <c r="D41" s="322"/>
      <c r="E41" s="322"/>
      <c r="F41" s="322"/>
      <c r="G41" s="322"/>
      <c r="H41" s="322"/>
      <c r="I41" s="322"/>
      <c r="J41" s="322"/>
    </row>
    <row r="42" spans="1:10" x14ac:dyDescent="0.2">
      <c r="A42" s="153" t="s">
        <v>477</v>
      </c>
      <c r="B42" s="120"/>
      <c r="C42" s="120"/>
      <c r="D42" s="120"/>
      <c r="E42" s="120"/>
      <c r="F42" s="120"/>
      <c r="G42" s="120"/>
      <c r="H42" s="120"/>
      <c r="I42" s="120"/>
      <c r="J42" s="120"/>
    </row>
    <row r="43" spans="1:10" x14ac:dyDescent="0.2">
      <c r="A43" s="323" t="s">
        <v>544</v>
      </c>
      <c r="B43" s="323"/>
      <c r="C43" s="323"/>
      <c r="D43" s="323"/>
      <c r="E43" s="323"/>
      <c r="F43" s="323"/>
      <c r="G43" s="323"/>
      <c r="H43" s="323"/>
      <c r="I43" s="323"/>
      <c r="J43" s="323"/>
    </row>
    <row r="44" spans="1:10" x14ac:dyDescent="0.2">
      <c r="A44" s="153" t="s">
        <v>478</v>
      </c>
      <c r="B44" s="120"/>
      <c r="C44" s="120"/>
      <c r="D44" s="120"/>
      <c r="E44" s="120"/>
      <c r="F44" s="120"/>
      <c r="G44" s="120"/>
      <c r="H44" s="120"/>
      <c r="I44" s="120"/>
      <c r="J44" s="120"/>
    </row>
    <row r="45" spans="1:10" x14ac:dyDescent="0.2">
      <c r="A45" s="154" t="s">
        <v>479</v>
      </c>
      <c r="B45" s="120"/>
      <c r="C45" s="120"/>
      <c r="D45" s="120"/>
      <c r="E45" s="120"/>
      <c r="F45" s="120"/>
      <c r="G45" s="120"/>
      <c r="H45" s="120"/>
      <c r="I45" s="120"/>
      <c r="J45" s="120"/>
    </row>
    <row r="46" spans="1:10" x14ac:dyDescent="0.2">
      <c r="A46" s="140" t="s">
        <v>480</v>
      </c>
      <c r="B46" s="120"/>
      <c r="C46" s="120"/>
      <c r="D46" s="120"/>
      <c r="E46" s="120"/>
      <c r="F46" s="120"/>
      <c r="G46" s="120"/>
      <c r="H46" s="120"/>
      <c r="I46" s="120"/>
      <c r="J46" s="120"/>
    </row>
    <row r="47" spans="1:10" x14ac:dyDescent="0.2">
      <c r="A47" s="154" t="s">
        <v>545</v>
      </c>
      <c r="B47" s="120"/>
      <c r="C47" s="120"/>
      <c r="D47" s="120"/>
      <c r="E47" s="120"/>
      <c r="F47" s="120"/>
      <c r="G47" s="120"/>
      <c r="H47" s="120"/>
      <c r="I47" s="120"/>
      <c r="J47" s="120"/>
    </row>
    <row r="48" spans="1:10" x14ac:dyDescent="0.2">
      <c r="A48" s="140" t="s">
        <v>481</v>
      </c>
      <c r="B48" s="120"/>
      <c r="C48" s="120"/>
      <c r="D48" s="120"/>
      <c r="E48" s="120"/>
      <c r="F48" s="120"/>
      <c r="G48" s="120"/>
      <c r="H48" s="120"/>
      <c r="I48" s="120"/>
      <c r="J48" s="120"/>
    </row>
    <row r="49" spans="1:10" x14ac:dyDescent="0.2">
      <c r="A49" s="154" t="s">
        <v>546</v>
      </c>
      <c r="B49" s="120"/>
      <c r="C49" s="120"/>
      <c r="D49" s="120"/>
      <c r="E49" s="120"/>
      <c r="F49" s="120"/>
      <c r="G49" s="120"/>
      <c r="H49" s="120"/>
      <c r="I49" s="120"/>
      <c r="J49" s="120"/>
    </row>
    <row r="50" spans="1:10" x14ac:dyDescent="0.2">
      <c r="A50" s="140" t="s">
        <v>482</v>
      </c>
      <c r="B50" s="120"/>
      <c r="C50" s="120"/>
      <c r="D50" s="120"/>
      <c r="E50" s="120"/>
      <c r="F50" s="120"/>
      <c r="G50" s="120"/>
      <c r="H50" s="120"/>
      <c r="I50" s="120"/>
      <c r="J50" s="120"/>
    </row>
    <row r="51" spans="1:10" x14ac:dyDescent="0.2">
      <c r="A51" s="154" t="s">
        <v>547</v>
      </c>
      <c r="B51" s="120"/>
      <c r="C51" s="120"/>
      <c r="D51" s="120"/>
      <c r="E51" s="120"/>
      <c r="F51" s="120"/>
      <c r="G51" s="120"/>
      <c r="H51" s="120"/>
      <c r="I51" s="120"/>
      <c r="J51" s="120"/>
    </row>
    <row r="52" spans="1:10" x14ac:dyDescent="0.2">
      <c r="A52" s="140" t="s">
        <v>483</v>
      </c>
      <c r="B52" s="120"/>
      <c r="C52" s="120"/>
      <c r="D52" s="120"/>
      <c r="E52" s="120"/>
      <c r="F52" s="120"/>
      <c r="G52" s="120"/>
      <c r="H52" s="120"/>
      <c r="I52" s="120"/>
      <c r="J52" s="120"/>
    </row>
    <row r="53" spans="1:10" x14ac:dyDescent="0.2">
      <c r="A53" s="154" t="s">
        <v>529</v>
      </c>
      <c r="B53" s="120"/>
      <c r="C53" s="120"/>
      <c r="D53" s="120"/>
      <c r="E53" s="120"/>
      <c r="F53" s="120"/>
      <c r="G53" s="120"/>
      <c r="H53" s="120"/>
      <c r="I53" s="120"/>
      <c r="J53" s="120"/>
    </row>
    <row r="54" spans="1:10" x14ac:dyDescent="0.2">
      <c r="A54" s="140" t="s">
        <v>484</v>
      </c>
      <c r="B54" s="120"/>
      <c r="C54" s="120"/>
      <c r="D54" s="120"/>
      <c r="E54" s="120"/>
      <c r="F54" s="120"/>
      <c r="G54" s="120"/>
      <c r="H54" s="120"/>
      <c r="I54" s="120"/>
      <c r="J54" s="120"/>
    </row>
    <row r="55" spans="1:10" x14ac:dyDescent="0.2">
      <c r="A55" s="154" t="s">
        <v>548</v>
      </c>
      <c r="B55" s="120"/>
      <c r="C55" s="120"/>
      <c r="D55" s="120"/>
      <c r="E55" s="120"/>
      <c r="F55" s="120"/>
      <c r="G55" s="120"/>
      <c r="H55" s="120"/>
      <c r="I55" s="120"/>
      <c r="J55" s="120"/>
    </row>
    <row r="56" spans="1:10" x14ac:dyDescent="0.2">
      <c r="A56" s="140" t="s">
        <v>485</v>
      </c>
      <c r="B56" s="120"/>
      <c r="C56" s="120"/>
      <c r="D56" s="120"/>
      <c r="E56" s="120"/>
      <c r="F56" s="120"/>
      <c r="G56" s="120"/>
      <c r="H56" s="120"/>
      <c r="I56" s="120"/>
      <c r="J56" s="120"/>
    </row>
    <row r="57" spans="1:10" x14ac:dyDescent="0.2">
      <c r="A57" s="154" t="s">
        <v>530</v>
      </c>
      <c r="B57" s="120"/>
      <c r="C57" s="120"/>
      <c r="D57" s="120"/>
      <c r="E57" s="120"/>
      <c r="F57" s="120"/>
      <c r="G57" s="120"/>
      <c r="H57" s="120"/>
      <c r="I57" s="120"/>
      <c r="J57" s="120"/>
    </row>
    <row r="58" spans="1:10" x14ac:dyDescent="0.2">
      <c r="A58" s="140" t="s">
        <v>486</v>
      </c>
      <c r="B58" s="120"/>
      <c r="C58" s="120"/>
      <c r="D58" s="120"/>
      <c r="E58" s="120"/>
      <c r="F58" s="120"/>
      <c r="G58" s="120"/>
      <c r="H58" s="120"/>
      <c r="I58" s="120"/>
      <c r="J58" s="120"/>
    </row>
    <row r="59" spans="1:10" x14ac:dyDescent="0.2">
      <c r="A59" s="154" t="s">
        <v>549</v>
      </c>
      <c r="B59" s="120"/>
      <c r="C59" s="120"/>
      <c r="D59" s="120"/>
      <c r="E59" s="120"/>
      <c r="F59" s="120"/>
      <c r="G59" s="120"/>
      <c r="H59" s="120"/>
      <c r="I59" s="120"/>
      <c r="J59" s="120"/>
    </row>
    <row r="60" spans="1:10" x14ac:dyDescent="0.2">
      <c r="A60" s="155" t="s">
        <v>487</v>
      </c>
      <c r="B60" s="156"/>
      <c r="C60" s="156"/>
      <c r="D60" s="156"/>
      <c r="E60" s="156"/>
      <c r="F60" s="156"/>
      <c r="G60" s="120"/>
      <c r="H60" s="120"/>
      <c r="I60" s="120"/>
      <c r="J60" s="120"/>
    </row>
    <row r="61" spans="1:10" ht="18.75" customHeight="1" x14ac:dyDescent="0.2">
      <c r="A61" s="157" t="s">
        <v>488</v>
      </c>
      <c r="B61" s="156"/>
      <c r="C61" s="156"/>
      <c r="D61" s="156"/>
      <c r="E61" s="158">
        <v>13017</v>
      </c>
      <c r="F61" s="120"/>
      <c r="G61" s="120"/>
      <c r="H61" s="120"/>
      <c r="I61" s="120"/>
      <c r="J61" s="120"/>
    </row>
    <row r="62" spans="1:10" ht="18.75" customHeight="1" thickBot="1" x14ac:dyDescent="0.25">
      <c r="A62" s="159" t="s">
        <v>534</v>
      </c>
      <c r="B62" s="159"/>
      <c r="C62" s="159"/>
      <c r="D62" s="159"/>
      <c r="E62" s="160">
        <v>-246</v>
      </c>
      <c r="F62" s="120"/>
      <c r="G62" s="120"/>
      <c r="H62" s="120"/>
      <c r="I62" s="120"/>
      <c r="J62" s="120"/>
    </row>
    <row r="63" spans="1:10" ht="18.75" customHeight="1" x14ac:dyDescent="0.2">
      <c r="A63" s="157" t="s">
        <v>550</v>
      </c>
      <c r="B63" s="156"/>
      <c r="C63" s="156"/>
      <c r="D63" s="156"/>
      <c r="E63" s="158">
        <f>+E61-E62</f>
        <v>13263</v>
      </c>
      <c r="F63" s="120"/>
      <c r="G63" s="120"/>
      <c r="H63" s="120"/>
      <c r="I63" s="120"/>
      <c r="J63" s="120"/>
    </row>
    <row r="64" spans="1:10" x14ac:dyDescent="0.2">
      <c r="A64" s="140" t="s">
        <v>489</v>
      </c>
      <c r="B64" s="120"/>
      <c r="C64" s="120"/>
      <c r="D64" s="120"/>
      <c r="E64" s="120"/>
      <c r="F64" s="120"/>
      <c r="G64" s="120"/>
      <c r="H64" s="120"/>
      <c r="I64" s="120"/>
      <c r="J64" s="120"/>
    </row>
    <row r="65" spans="1:10" x14ac:dyDescent="0.2">
      <c r="A65" s="154" t="s">
        <v>490</v>
      </c>
      <c r="B65" s="120"/>
      <c r="C65" s="120"/>
      <c r="D65" s="120"/>
      <c r="E65" s="120"/>
      <c r="F65" s="120"/>
      <c r="G65" s="120"/>
      <c r="H65" s="120"/>
      <c r="I65" s="120"/>
      <c r="J65" s="120"/>
    </row>
    <row r="66" spans="1:10" x14ac:dyDescent="0.2">
      <c r="A66" s="140" t="s">
        <v>491</v>
      </c>
      <c r="B66" s="120"/>
      <c r="C66" s="120"/>
      <c r="D66" s="120"/>
      <c r="E66" s="120"/>
      <c r="F66" s="120"/>
      <c r="G66" s="120"/>
      <c r="H66" s="120"/>
      <c r="I66" s="120"/>
      <c r="J66" s="120"/>
    </row>
    <row r="67" spans="1:10" ht="13.5" thickBot="1" x14ac:dyDescent="0.25">
      <c r="A67" s="161" t="s">
        <v>492</v>
      </c>
      <c r="B67" s="161"/>
      <c r="C67" s="161" t="s">
        <v>493</v>
      </c>
      <c r="D67" s="161"/>
      <c r="E67" s="162" t="s">
        <v>494</v>
      </c>
      <c r="F67" s="120"/>
      <c r="G67" s="120"/>
      <c r="H67" s="120"/>
      <c r="I67" s="120"/>
      <c r="J67" s="120"/>
    </row>
    <row r="68" spans="1:10" x14ac:dyDescent="0.2">
      <c r="A68" s="159" t="s">
        <v>495</v>
      </c>
      <c r="B68" s="159"/>
      <c r="C68" s="163">
        <v>10944339</v>
      </c>
      <c r="D68" s="159"/>
      <c r="E68" s="164" t="s">
        <v>496</v>
      </c>
      <c r="F68" s="120"/>
      <c r="G68" s="120"/>
      <c r="H68" s="120"/>
      <c r="I68" s="120"/>
      <c r="J68" s="120"/>
    </row>
    <row r="69" spans="1:10" x14ac:dyDescent="0.2">
      <c r="A69" s="140" t="s">
        <v>497</v>
      </c>
      <c r="B69" s="120"/>
      <c r="C69" s="120"/>
      <c r="D69" s="120"/>
      <c r="E69" s="120"/>
      <c r="F69" s="120"/>
      <c r="G69" s="120"/>
      <c r="H69" s="120"/>
      <c r="I69" s="120"/>
      <c r="J69" s="120"/>
    </row>
    <row r="70" spans="1:10" x14ac:dyDescent="0.2">
      <c r="A70" s="154" t="s">
        <v>490</v>
      </c>
      <c r="B70" s="120"/>
      <c r="C70" s="120"/>
      <c r="D70" s="120"/>
      <c r="E70" s="120"/>
      <c r="F70" s="120"/>
      <c r="G70" s="120"/>
      <c r="H70" s="120"/>
      <c r="I70" s="120"/>
      <c r="J70" s="120"/>
    </row>
    <row r="71" spans="1:10" x14ac:dyDescent="0.2">
      <c r="A71" s="140" t="s">
        <v>498</v>
      </c>
      <c r="B71" s="120"/>
      <c r="C71" s="120"/>
      <c r="D71" s="120"/>
      <c r="E71" s="120"/>
      <c r="F71" s="120"/>
      <c r="G71" s="120"/>
      <c r="H71" s="120"/>
      <c r="I71" s="120"/>
      <c r="J71" s="120"/>
    </row>
    <row r="72" spans="1:10" x14ac:dyDescent="0.2">
      <c r="A72" s="154" t="s">
        <v>531</v>
      </c>
      <c r="B72" s="120"/>
      <c r="C72" s="120"/>
      <c r="D72" s="120"/>
      <c r="E72" s="120"/>
      <c r="F72" s="120"/>
      <c r="G72" s="120"/>
      <c r="H72" s="120"/>
      <c r="I72" s="120"/>
      <c r="J72" s="120"/>
    </row>
    <row r="73" spans="1:10" x14ac:dyDescent="0.2">
      <c r="A73" s="140" t="s">
        <v>499</v>
      </c>
      <c r="B73" s="120"/>
      <c r="C73" s="120"/>
      <c r="D73" s="120"/>
      <c r="E73" s="120"/>
      <c r="F73" s="120"/>
      <c r="G73" s="120"/>
      <c r="H73" s="120"/>
      <c r="I73" s="120"/>
      <c r="J73" s="120"/>
    </row>
    <row r="74" spans="1:10" x14ac:dyDescent="0.2">
      <c r="A74" s="154" t="s">
        <v>532</v>
      </c>
      <c r="B74" s="120"/>
      <c r="C74" s="120"/>
      <c r="D74" s="120"/>
      <c r="E74" s="120"/>
      <c r="F74" s="120"/>
      <c r="G74" s="120"/>
      <c r="H74" s="120"/>
      <c r="I74" s="120"/>
      <c r="J74" s="120"/>
    </row>
    <row r="75" spans="1:10" x14ac:dyDescent="0.2">
      <c r="A75" s="140" t="s">
        <v>500</v>
      </c>
      <c r="B75" s="120"/>
      <c r="C75" s="120"/>
      <c r="D75" s="120"/>
      <c r="E75" s="120"/>
      <c r="F75" s="120"/>
      <c r="G75" s="120"/>
      <c r="H75" s="120"/>
      <c r="I75" s="120"/>
      <c r="J75" s="120"/>
    </row>
    <row r="76" spans="1:10" x14ac:dyDescent="0.2">
      <c r="A76" s="154" t="s">
        <v>501</v>
      </c>
      <c r="B76" s="120"/>
      <c r="C76" s="120"/>
      <c r="D76" s="120"/>
      <c r="E76" s="120"/>
      <c r="F76" s="120"/>
      <c r="G76" s="120"/>
      <c r="H76" s="120"/>
      <c r="I76" s="120"/>
      <c r="J76" s="120"/>
    </row>
    <row r="77" spans="1:10" x14ac:dyDescent="0.2">
      <c r="A77" s="140" t="s">
        <v>502</v>
      </c>
      <c r="B77" s="120"/>
      <c r="C77" s="120"/>
      <c r="D77" s="120"/>
      <c r="E77" s="120"/>
      <c r="F77" s="120"/>
      <c r="G77" s="120"/>
      <c r="H77" s="120"/>
      <c r="I77" s="120"/>
      <c r="J77" s="120"/>
    </row>
    <row r="78" spans="1:10" x14ac:dyDescent="0.2">
      <c r="A78" s="154" t="s">
        <v>503</v>
      </c>
      <c r="B78" s="120"/>
      <c r="C78" s="120"/>
      <c r="D78" s="120"/>
      <c r="E78" s="120"/>
      <c r="F78" s="120"/>
      <c r="G78" s="120"/>
      <c r="H78" s="120"/>
      <c r="I78" s="120"/>
      <c r="J78" s="120"/>
    </row>
    <row r="79" spans="1:10" x14ac:dyDescent="0.2">
      <c r="A79" s="140" t="s">
        <v>504</v>
      </c>
      <c r="B79" s="120"/>
      <c r="C79" s="120"/>
      <c r="D79" s="120"/>
      <c r="E79" s="120"/>
      <c r="F79" s="120"/>
      <c r="G79" s="120"/>
      <c r="H79" s="120"/>
      <c r="I79" s="120"/>
      <c r="J79" s="120"/>
    </row>
    <row r="80" spans="1:10" x14ac:dyDescent="0.2">
      <c r="A80" s="323" t="s">
        <v>505</v>
      </c>
      <c r="B80" s="323"/>
      <c r="C80" s="323"/>
      <c r="D80" s="323"/>
      <c r="E80" s="323"/>
      <c r="F80" s="323"/>
      <c r="G80" s="323"/>
      <c r="H80" s="323"/>
      <c r="I80" s="323"/>
      <c r="J80" s="120"/>
    </row>
    <row r="81" spans="1:10" x14ac:dyDescent="0.2">
      <c r="A81" s="323" t="s">
        <v>506</v>
      </c>
      <c r="B81" s="323"/>
      <c r="C81" s="323"/>
      <c r="D81" s="323"/>
      <c r="E81" s="323"/>
      <c r="F81" s="323"/>
      <c r="G81" s="323"/>
      <c r="H81" s="323"/>
      <c r="I81" s="323"/>
      <c r="J81" s="120"/>
    </row>
    <row r="82" spans="1:10" x14ac:dyDescent="0.2">
      <c r="A82" s="140" t="s">
        <v>507</v>
      </c>
      <c r="B82" s="120"/>
      <c r="C82" s="120"/>
      <c r="D82" s="120"/>
      <c r="E82" s="120"/>
      <c r="F82" s="120"/>
      <c r="G82" s="120"/>
      <c r="H82" s="120"/>
      <c r="I82" s="120"/>
      <c r="J82" s="120"/>
    </row>
    <row r="83" spans="1:10" x14ac:dyDescent="0.2">
      <c r="A83" s="154" t="s">
        <v>551</v>
      </c>
      <c r="B83" s="120"/>
      <c r="C83" s="120"/>
      <c r="D83" s="120"/>
      <c r="E83" s="120"/>
      <c r="F83" s="120"/>
      <c r="G83" s="120"/>
      <c r="H83" s="120"/>
      <c r="I83" s="120"/>
      <c r="J83" s="120"/>
    </row>
    <row r="84" spans="1:10" x14ac:dyDescent="0.2">
      <c r="A84" s="140" t="s">
        <v>508</v>
      </c>
      <c r="B84" s="120"/>
      <c r="C84" s="120"/>
      <c r="D84" s="120"/>
      <c r="E84" s="120"/>
      <c r="F84" s="120"/>
      <c r="G84" s="120"/>
      <c r="H84" s="120"/>
      <c r="I84" s="120"/>
      <c r="J84" s="120"/>
    </row>
    <row r="85" spans="1:10" x14ac:dyDescent="0.2">
      <c r="A85" s="154" t="s">
        <v>533</v>
      </c>
      <c r="B85" s="120"/>
      <c r="C85" s="120"/>
      <c r="D85" s="120"/>
      <c r="E85" s="120"/>
      <c r="F85" s="120"/>
      <c r="G85" s="120"/>
      <c r="H85" s="120"/>
      <c r="I85" s="120"/>
      <c r="J85" s="120"/>
    </row>
    <row r="86" spans="1:10" x14ac:dyDescent="0.2">
      <c r="A86" s="140" t="s">
        <v>509</v>
      </c>
      <c r="B86" s="120"/>
      <c r="C86" s="120"/>
      <c r="D86" s="120"/>
      <c r="E86" s="120"/>
      <c r="F86" s="120"/>
      <c r="G86" s="120"/>
      <c r="H86" s="120"/>
      <c r="I86" s="120"/>
      <c r="J86" s="120"/>
    </row>
    <row r="87" spans="1:10" x14ac:dyDescent="0.2">
      <c r="A87" s="154" t="s">
        <v>552</v>
      </c>
      <c r="B87" s="120"/>
      <c r="C87" s="120"/>
      <c r="D87" s="120"/>
      <c r="E87" s="120"/>
      <c r="F87" s="120"/>
      <c r="G87" s="120"/>
      <c r="H87" s="120"/>
      <c r="I87" s="120"/>
      <c r="J87" s="120"/>
    </row>
    <row r="88" spans="1:10" x14ac:dyDescent="0.2">
      <c r="A88" s="168" t="s">
        <v>535</v>
      </c>
      <c r="B88" s="120"/>
      <c r="C88" s="120"/>
      <c r="D88" s="120"/>
      <c r="E88" s="120"/>
      <c r="F88" s="120"/>
      <c r="G88" s="120"/>
      <c r="H88" s="120"/>
      <c r="I88" s="120"/>
      <c r="J88" s="120"/>
    </row>
    <row r="89" spans="1:10" x14ac:dyDescent="0.2">
      <c r="A89" s="132" t="s">
        <v>553</v>
      </c>
      <c r="B89" s="120"/>
      <c r="C89" s="120"/>
      <c r="D89" s="120"/>
      <c r="E89" s="120"/>
      <c r="F89" s="120"/>
      <c r="G89" s="120"/>
      <c r="H89" s="120"/>
      <c r="I89" s="120"/>
      <c r="J89" s="120"/>
    </row>
    <row r="90" spans="1:10" x14ac:dyDescent="0.2">
      <c r="A90" s="168" t="s">
        <v>536</v>
      </c>
      <c r="B90" s="120"/>
      <c r="C90" s="120"/>
      <c r="D90" s="120"/>
      <c r="E90" s="120"/>
      <c r="F90" s="120"/>
      <c r="G90" s="120"/>
      <c r="H90" s="120"/>
      <c r="I90" s="120"/>
      <c r="J90" s="120"/>
    </row>
    <row r="91" spans="1:10" x14ac:dyDescent="0.2">
      <c r="A91" s="319" t="s">
        <v>555</v>
      </c>
      <c r="B91" s="319"/>
      <c r="C91" s="319"/>
      <c r="D91" s="319"/>
      <c r="E91" s="319"/>
      <c r="F91" s="319"/>
      <c r="G91" s="319"/>
      <c r="H91" s="319"/>
      <c r="I91" s="319"/>
      <c r="J91" s="319"/>
    </row>
    <row r="92" spans="1:10" ht="8.25" customHeight="1" x14ac:dyDescent="0.2">
      <c r="A92" s="319"/>
      <c r="B92" s="319"/>
      <c r="C92" s="319"/>
      <c r="D92" s="319"/>
      <c r="E92" s="319"/>
      <c r="F92" s="319"/>
      <c r="G92" s="319"/>
      <c r="H92" s="319"/>
      <c r="I92" s="319"/>
      <c r="J92" s="319"/>
    </row>
    <row r="93" spans="1:10" x14ac:dyDescent="0.2">
      <c r="A93" s="137"/>
      <c r="B93" s="137"/>
      <c r="C93" s="137"/>
      <c r="D93" s="137"/>
      <c r="E93" s="137"/>
      <c r="F93" s="137"/>
      <c r="G93" s="137"/>
      <c r="H93" s="137"/>
      <c r="I93" s="137"/>
      <c r="J93" s="137"/>
    </row>
    <row r="94" spans="1:10" x14ac:dyDescent="0.2">
      <c r="A94" s="137"/>
      <c r="B94" s="137"/>
      <c r="C94" s="137"/>
      <c r="D94" s="137"/>
      <c r="E94" s="137"/>
      <c r="F94" s="137"/>
      <c r="G94" s="137"/>
      <c r="H94" s="137"/>
      <c r="I94" s="137"/>
      <c r="J94" s="137"/>
    </row>
    <row r="95" spans="1:10" x14ac:dyDescent="0.2">
      <c r="A95" s="146" t="s">
        <v>554</v>
      </c>
      <c r="B95" s="166"/>
      <c r="C95" s="166"/>
      <c r="D95" s="166"/>
      <c r="E95" s="166"/>
      <c r="F95" s="166"/>
      <c r="G95" s="166"/>
      <c r="H95" s="166"/>
      <c r="I95" s="166"/>
      <c r="J95" s="120"/>
    </row>
    <row r="96" spans="1:10" x14ac:dyDescent="0.2">
      <c r="A96" s="167" t="s">
        <v>487</v>
      </c>
      <c r="B96" s="155"/>
      <c r="C96" s="120"/>
      <c r="D96" s="120"/>
      <c r="E96" s="120"/>
      <c r="F96" s="120"/>
      <c r="G96" s="120"/>
      <c r="H96" s="120"/>
      <c r="I96" s="120"/>
      <c r="J96" s="120"/>
    </row>
    <row r="97" spans="1:10" ht="13.5" thickBot="1" x14ac:dyDescent="0.25">
      <c r="A97" s="106" t="s">
        <v>510</v>
      </c>
      <c r="B97" s="106"/>
      <c r="C97" s="107" t="s">
        <v>511</v>
      </c>
      <c r="D97" s="107"/>
      <c r="E97" s="108" t="s">
        <v>512</v>
      </c>
      <c r="F97" s="107" t="s">
        <v>513</v>
      </c>
      <c r="G97" s="107"/>
      <c r="H97" s="109" t="s">
        <v>514</v>
      </c>
      <c r="I97" s="106" t="s">
        <v>515</v>
      </c>
      <c r="J97" s="120"/>
    </row>
    <row r="98" spans="1:10" ht="20.25" customHeight="1" x14ac:dyDescent="0.2">
      <c r="A98" s="324" t="s">
        <v>516</v>
      </c>
      <c r="B98" s="324"/>
      <c r="C98" s="123">
        <v>6873</v>
      </c>
      <c r="D98" s="123"/>
      <c r="E98" s="110" t="s">
        <v>517</v>
      </c>
      <c r="F98" s="123">
        <v>6635</v>
      </c>
      <c r="G98" s="110"/>
      <c r="H98" s="126">
        <f>C98-F98</f>
        <v>238</v>
      </c>
      <c r="I98" s="325" t="s">
        <v>557</v>
      </c>
      <c r="J98" s="120"/>
    </row>
    <row r="99" spans="1:10" ht="20.25" customHeight="1" x14ac:dyDescent="0.2">
      <c r="A99" s="322" t="s">
        <v>518</v>
      </c>
      <c r="B99" s="322"/>
      <c r="C99" s="124">
        <v>-14972</v>
      </c>
      <c r="D99" s="125"/>
      <c r="E99" s="111" t="s">
        <v>518</v>
      </c>
      <c r="F99" s="124">
        <v>-15072</v>
      </c>
      <c r="G99" s="110"/>
      <c r="H99" s="127">
        <f>C99-F99</f>
        <v>100</v>
      </c>
      <c r="I99" s="326"/>
      <c r="J99" s="120"/>
    </row>
    <row r="100" spans="1:10" ht="23.25" customHeight="1" x14ac:dyDescent="0.2">
      <c r="A100" s="322" t="s">
        <v>556</v>
      </c>
      <c r="B100" s="322"/>
      <c r="C100" s="124">
        <v>-185</v>
      </c>
      <c r="D100" s="125"/>
      <c r="E100" s="111" t="s">
        <v>537</v>
      </c>
      <c r="F100" s="334" t="s">
        <v>490</v>
      </c>
      <c r="G100" s="110"/>
      <c r="H100" s="127">
        <f>+C100</f>
        <v>-185</v>
      </c>
      <c r="I100" s="326"/>
      <c r="J100" s="120"/>
    </row>
    <row r="101" spans="1:10" ht="20.25" customHeight="1" x14ac:dyDescent="0.2">
      <c r="A101" s="328" t="s">
        <v>519</v>
      </c>
      <c r="B101" s="328"/>
      <c r="C101" s="170" t="s">
        <v>490</v>
      </c>
      <c r="D101" s="112"/>
      <c r="E101" s="113" t="s">
        <v>520</v>
      </c>
      <c r="F101" s="114">
        <v>153</v>
      </c>
      <c r="G101" s="113"/>
      <c r="H101" s="335">
        <f>-F101</f>
        <v>-153</v>
      </c>
      <c r="I101" s="327"/>
      <c r="J101" s="120"/>
    </row>
    <row r="102" spans="1:10" ht="25.5" customHeight="1" x14ac:dyDescent="0.2">
      <c r="A102" s="329" t="s">
        <v>521</v>
      </c>
      <c r="B102" s="329"/>
      <c r="C102" s="128">
        <v>39566</v>
      </c>
      <c r="D102" s="128"/>
      <c r="E102" s="115" t="s">
        <v>522</v>
      </c>
      <c r="F102" s="128">
        <v>81571</v>
      </c>
      <c r="G102" s="115"/>
      <c r="H102" s="129">
        <f>+C102-F102</f>
        <v>-42005</v>
      </c>
      <c r="I102" s="330" t="s">
        <v>558</v>
      </c>
      <c r="J102" s="120"/>
    </row>
    <row r="103" spans="1:10" ht="25.5" customHeight="1" x14ac:dyDescent="0.2">
      <c r="A103" s="331" t="s">
        <v>523</v>
      </c>
      <c r="B103" s="331"/>
      <c r="C103" s="130">
        <v>42005</v>
      </c>
      <c r="D103" s="130"/>
      <c r="E103" s="113" t="s">
        <v>519</v>
      </c>
      <c r="F103" s="112">
        <v>0</v>
      </c>
      <c r="G103" s="113"/>
      <c r="H103" s="131">
        <f>+C103-F103</f>
        <v>42005</v>
      </c>
      <c r="I103" s="327"/>
      <c r="J103" s="120"/>
    </row>
    <row r="104" spans="1:10" ht="21.75" customHeight="1" x14ac:dyDescent="0.2">
      <c r="A104" s="329" t="s">
        <v>524</v>
      </c>
      <c r="B104" s="329"/>
      <c r="C104" s="128">
        <v>59876</v>
      </c>
      <c r="D104" s="128"/>
      <c r="E104" s="115" t="s">
        <v>525</v>
      </c>
      <c r="F104" s="128">
        <v>73234</v>
      </c>
      <c r="G104" s="115"/>
      <c r="H104" s="116">
        <f>-(F104-C104)</f>
        <v>-13358</v>
      </c>
      <c r="I104" s="330" t="s">
        <v>559</v>
      </c>
      <c r="J104" s="120"/>
    </row>
    <row r="105" spans="1:10" ht="21.75" customHeight="1" x14ac:dyDescent="0.2">
      <c r="A105" s="319" t="s">
        <v>526</v>
      </c>
      <c r="B105" s="319"/>
      <c r="C105" s="117">
        <v>246</v>
      </c>
      <c r="D105" s="132"/>
      <c r="E105" s="132" t="s">
        <v>537</v>
      </c>
      <c r="F105" s="169" t="s">
        <v>490</v>
      </c>
      <c r="G105" s="132"/>
      <c r="H105" s="133">
        <f>+C105</f>
        <v>246</v>
      </c>
      <c r="I105" s="326"/>
      <c r="J105" s="120"/>
    </row>
    <row r="106" spans="1:10" ht="21.75" customHeight="1" thickBot="1" x14ac:dyDescent="0.25">
      <c r="A106" s="333" t="s">
        <v>527</v>
      </c>
      <c r="B106" s="333"/>
      <c r="C106" s="134">
        <v>13112</v>
      </c>
      <c r="D106" s="134"/>
      <c r="E106" s="118" t="s">
        <v>537</v>
      </c>
      <c r="F106" s="135">
        <v>0</v>
      </c>
      <c r="G106" s="118"/>
      <c r="H106" s="136">
        <f>+C106-F106</f>
        <v>13112</v>
      </c>
      <c r="I106" s="332"/>
      <c r="J106" s="120"/>
    </row>
    <row r="107" spans="1:10" x14ac:dyDescent="0.2">
      <c r="A107" s="119" t="s">
        <v>528</v>
      </c>
      <c r="B107" s="119"/>
      <c r="C107" s="120"/>
      <c r="D107" s="120"/>
      <c r="E107" s="120"/>
      <c r="F107" s="120"/>
      <c r="G107" s="120"/>
      <c r="H107" s="121">
        <f>SUM(H98:H106)</f>
        <v>0</v>
      </c>
      <c r="I107" s="120"/>
      <c r="J107" s="120"/>
    </row>
    <row r="108" spans="1:10" x14ac:dyDescent="0.2">
      <c r="A108" s="165"/>
      <c r="B108" s="165"/>
      <c r="C108" s="165"/>
      <c r="D108" s="165"/>
      <c r="E108" s="165"/>
      <c r="F108" s="165"/>
      <c r="G108" s="165"/>
      <c r="H108" s="165"/>
      <c r="I108" s="165"/>
      <c r="J108" s="120"/>
    </row>
    <row r="109" spans="1:10" x14ac:dyDescent="0.2">
      <c r="A109" s="165"/>
      <c r="B109" s="165"/>
      <c r="C109" s="165"/>
      <c r="D109" s="165"/>
      <c r="E109" s="165"/>
      <c r="F109" s="165"/>
      <c r="G109" s="165"/>
      <c r="H109" s="165"/>
      <c r="I109" s="165"/>
      <c r="J109" s="120"/>
    </row>
    <row r="110" spans="1:10" x14ac:dyDescent="0.2">
      <c r="A110" s="323" t="s">
        <v>560</v>
      </c>
      <c r="B110" s="323"/>
      <c r="C110" s="323"/>
      <c r="D110" s="323"/>
      <c r="E110" s="323"/>
      <c r="F110" s="323"/>
      <c r="G110" s="323"/>
      <c r="H110" s="323"/>
      <c r="I110" s="323"/>
      <c r="J110" s="122"/>
    </row>
    <row r="111" spans="1:10" x14ac:dyDescent="0.2">
      <c r="A111" s="323"/>
      <c r="B111" s="323"/>
      <c r="C111" s="323"/>
      <c r="D111" s="323"/>
      <c r="E111" s="323"/>
      <c r="F111" s="323"/>
      <c r="G111" s="323"/>
      <c r="H111" s="323"/>
      <c r="I111" s="323"/>
      <c r="J111" s="122"/>
    </row>
    <row r="112" spans="1:10" x14ac:dyDescent="0.2">
      <c r="A112" s="120"/>
      <c r="B112" s="120"/>
      <c r="C112" s="120"/>
      <c r="D112" s="120"/>
      <c r="E112" s="120"/>
      <c r="F112" s="120"/>
      <c r="G112" s="120"/>
      <c r="H112" s="120"/>
      <c r="I112" s="120"/>
      <c r="J112" s="120"/>
    </row>
    <row r="113" spans="1:10" x14ac:dyDescent="0.2">
      <c r="A113" s="120"/>
      <c r="B113" s="120"/>
      <c r="C113" s="120"/>
      <c r="D113" s="120"/>
      <c r="E113" s="120"/>
      <c r="F113" s="120"/>
      <c r="G113" s="120"/>
      <c r="H113" s="120"/>
      <c r="I113" s="120"/>
      <c r="J113" s="120"/>
    </row>
  </sheetData>
  <mergeCells count="19">
    <mergeCell ref="A104:B104"/>
    <mergeCell ref="I104:I106"/>
    <mergeCell ref="A106:B106"/>
    <mergeCell ref="A110:I111"/>
    <mergeCell ref="A105:B105"/>
    <mergeCell ref="A98:B98"/>
    <mergeCell ref="I98:I101"/>
    <mergeCell ref="A99:B99"/>
    <mergeCell ref="A101:B101"/>
    <mergeCell ref="A102:B102"/>
    <mergeCell ref="I102:I103"/>
    <mergeCell ref="A103:B103"/>
    <mergeCell ref="A100:B100"/>
    <mergeCell ref="A91:J92"/>
    <mergeCell ref="A1:J30"/>
    <mergeCell ref="A41:J41"/>
    <mergeCell ref="A43:J43"/>
    <mergeCell ref="A80:I80"/>
    <mergeCell ref="A81:I8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Ellen Rimanić</cp:lastModifiedBy>
  <cp:lastPrinted>2018-04-25T06:49:36Z</cp:lastPrinted>
  <dcterms:created xsi:type="dcterms:W3CDTF">2008-10-17T11:51:54Z</dcterms:created>
  <dcterms:modified xsi:type="dcterms:W3CDTF">2025-04-24T12:27:00Z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