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1\2. kvartal\PREDAJA 2Q_2021\2. HANFA i ZSE .pdf i .xls\kons\"/>
    </mc:Choice>
  </mc:AlternateContent>
  <xr:revisionPtr revIDLastSave="0" documentId="13_ncr:1_{403097E0-261B-4AB0-B051-02D1E2076A3C}" xr6:coauthVersionLast="36" xr6:coauthVersionMax="36" xr10:uidLastSave="{00000000-0000-0000-0000-000000000000}"/>
  <bookViews>
    <workbookView xWindow="0" yWindow="0" windowWidth="28800" windowHeight="11925"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G65" i="24" l="1"/>
  <c r="F96" i="24" l="1"/>
  <c r="J65" i="24" l="1"/>
  <c r="I64" i="24"/>
  <c r="G62" i="24"/>
  <c r="I62" i="24" s="1"/>
  <c r="I57" i="24"/>
  <c r="L81" i="24" l="1"/>
  <c r="L80" i="24"/>
  <c r="L79" i="24"/>
  <c r="L78" i="24"/>
  <c r="L77" i="24"/>
  <c r="L76" i="24"/>
  <c r="L75" i="24"/>
  <c r="I61" i="24"/>
  <c r="I60" i="24"/>
  <c r="I59" i="24"/>
  <c r="I58" i="24"/>
  <c r="G55" i="24"/>
  <c r="I55" i="24" s="1"/>
  <c r="I54" i="24"/>
  <c r="I53" i="24"/>
  <c r="L82" i="24" l="1"/>
  <c r="V28" i="22"/>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H21" i="21"/>
  <c r="J14" i="26"/>
  <c r="J61" i="26" s="1"/>
  <c r="K60" i="26"/>
  <c r="J60" i="26"/>
  <c r="I14" i="26"/>
  <c r="I61" i="26" s="1"/>
  <c r="I60" i="26"/>
  <c r="H60" i="26"/>
  <c r="H14" i="26"/>
  <c r="H61" i="26" s="1"/>
  <c r="I21" i="21"/>
  <c r="H36" i="21"/>
  <c r="I36" i="21"/>
  <c r="H49" i="21"/>
  <c r="I49" i="21"/>
  <c r="J64" i="26" l="1"/>
  <c r="K64" i="26"/>
  <c r="I62" i="26"/>
  <c r="I68" i="26" s="1"/>
  <c r="K62" i="26"/>
  <c r="K68" i="26" s="1"/>
  <c r="K63" i="26"/>
  <c r="J63" i="26"/>
  <c r="J62" i="26"/>
  <c r="J68" i="26" s="1"/>
  <c r="I64" i="26"/>
  <c r="I63" i="26"/>
  <c r="H62" i="26"/>
  <c r="H68" i="26" s="1"/>
  <c r="H63" i="26"/>
  <c r="H64" i="26"/>
  <c r="I51" i="21"/>
  <c r="I53" i="21" s="1"/>
  <c r="H51" i="21"/>
  <c r="H53" i="21" s="1"/>
  <c r="K66" i="26" l="1"/>
  <c r="K67" i="26"/>
  <c r="I66" i="26"/>
  <c r="I67" i="26"/>
  <c r="J67" i="26"/>
  <c r="J66"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<sst xmlns="http://schemas.openxmlformats.org/spreadsheetml/2006/main" count="595" uniqueCount="521">
  <si>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</si>
  <si>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</si>
  <si>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</si>
  <si>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</si>
  <si>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</si>
  <si>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</si>
  <si>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</si>
  <si>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</si>
  <si>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</si>
  <si>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</si>
  <si>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</si>
  <si>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</si>
  <si>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</si>
  <si>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</si>
  <si>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</si>
  <si>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</si>
  <si>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</si>
  <si>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</si>
  <si>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</si>
  <si>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</si>
  <si>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</si>
  <si>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</si>
  <si>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</si>
  <si>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</si>
  <si>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</si>
  <si>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</si>
  <si>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</si>
  <si>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</si>
  <si>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</si>
  <si>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</si>
  <si>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</si>
  <si>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</si>
  <si>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</si>
  <si>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</si>
  <si>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</si>
  <si>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</si>
  <si>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</si>
  <si>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</si>
  <si>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</si>
  <si>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</si>
  <si>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</si>
  <si>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</si>
  <si>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</si>
  <si>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</si>
  <si>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</si>
  <si>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</si>
  <si>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</si>
  <si>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</si>
  <si>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</si>
  <si>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</si>
  <si>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</si>
  <si>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</si>
  <si>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</si>
  <si>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</si>
  <si>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</si>
  <si>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</si>
  <si>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</si>
  <si>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</si>
  <si>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</si>
  <si>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</si>
  <si>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</si>
  <si>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</si>
  <si>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</si>
  <si>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</si>
  <si>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</si>
  <si>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</si>
  <si>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</si>
  <si>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</si>
  <si>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</si>
  <si>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</si>
  <si>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</si>
  <si>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</si>
  <si>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</si>
  <si>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</si>
  <si>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</si>
  <si>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</si>
  <si>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</si>
  <si>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</si>
  <si>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</si>
  <si>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</si>
  <si>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</si>
  <si>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</si>
  <si>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</si>
  <si>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</si>
  <si>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</si>
  <si>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</si>
  <si>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</si>
  <si>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</si>
  <si>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</si>
  <si>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</si>
  <si>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</si>
  <si>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</si>
  <si>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</si>
  <si>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</si>
  <si>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</si>
  <si>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</si>
  <si>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</si>
  <si>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</si>
  <si>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</si>
  <si>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</si>
  <si>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</si>
  <si>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</si>
  <si>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</si>
  <si>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</si>
  <si>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</si>
  <si>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</si>
  <si>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</si>
  <si>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</si>
  <si>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</si>
  <si>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</si>
  <si>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</si>
  <si>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</si>
  <si>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</si>
  <si>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</si>
  <si>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</si>
  <si>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</si>
  <si>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</si>
  <si>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</si>
  <si>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</si>
  <si>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</si>
  <si>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</si>
  <si>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</si>
  <si>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</si>
  <si>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</si>
  <si>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</si>
  <si>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</si>
  <si>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</si>
  <si>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</si>
  <si>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</si>
  <si>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</si>
  <si>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</si>
  <si>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</si>
  <si>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</si>
  <si>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</si>
  <si>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</si>
  <si>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</si>
  <si>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</si>
  <si>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</si>
  <si>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</si>
  <si>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</si>
  <si>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</si>
  <si>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</si>
  <si>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</si>
  <si>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</si>
  <si>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</si>
  <si>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</si>
  <si>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</si>
  <si>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</si>
  <si>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</si>
  <si>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</si>
  <si>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</si>
  <si>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</si>
  <si>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</si>
  <si>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</si>
  <si>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</si>
  <si>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</si>
  <si>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</si>
  <si>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</si>
  <si>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</si>
  <si>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</si>
  <si>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</si>
  <si>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</si>
  <si>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</si>
  <si>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</si>
  <si>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</si>
  <si>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</si>
  <si>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</si>
  <si>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</si>
  <si>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</si>
  <si>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</si>
  <si>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</si>
  <si>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</si>
  <si>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</si>
  <si>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</si>
  <si>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</si>
  <si>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</si>
  <si>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</si>
  <si>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</si>
  <si>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</si>
  <si>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</si>
  <si>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</si>
  <si>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</si>
  <si>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</si>
  <si>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</si>
  <si>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</si>
  <si>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</si>
  <si>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</si>
  <si>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</si>
  <si>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</si>
  <si>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</si>
  <si>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</si>
  <si>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</si>
  <si>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</si>
  <si>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</si>
  <si>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</si>
  <si>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</si>
  <si>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</si>
  <si>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</si>
  <si>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</si>
  <si>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</si>
  <si>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</si>
  <si>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</si>
  <si>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</si>
  <si>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</si>
  <si>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</si>
  <si>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</si>
  <si>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</si>
  <si>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</si>
  <si>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</si>
  <si>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</si>
  <si>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</si>
  <si>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</si>
  <si>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</si>
  <si>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</si>
  <si>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</si>
  <si>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</si>
  <si>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</si>
  <si>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</si>
  <si>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</si>
  <si>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</si>
  <si>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</si>
  <si>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</si>
  <si>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</si>
  <si>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</si>
  <si>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</si>
  <si>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</si>
  <si>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</si>
  <si>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</si>
  <si>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</si>
  <si>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</si>
  <si>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</si>
  <si>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</si>
  <si>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</si>
  <si>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</si>
  <si>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</si>
  <si>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</si>
  <si>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</si>
  <si>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</si>
  <si>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</si>
  <si>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</si>
  <si>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</si>
  <si>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</si>
  <si>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</si>
  <si>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</si>
  <si>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</si>
  <si>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</si>
  <si>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</si>
  <si>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</si>
  <si>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</si>
  <si>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</si>
  <si>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</si>
  <si>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</si>
  <si>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</si>
  <si>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</si>
  <si>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</si>
  <si>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</si>
  <si>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</si>
  <si>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</si>
  <si>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</si>
  <si>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</si>
  <si>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</si>
  <si>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</si>
  <si>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</si>
  <si>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</si>
  <si>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</si>
  <si>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</si>
  <si>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</si>
  <si>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</si>
  <si>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</si>
  <si>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</si>
  <si>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</si>
  <si>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</si>
  <si>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</si>
  <si>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</si>
  <si>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</si>
  <si>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</si>
  <si>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</si>
  <si>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</si>
  <si>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</si>
  <si>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</si>
  <si>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</si>
  <si>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</si>
  <si>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</si>
  <si>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</si>
  <si>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</si>
  <si>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</si>
  <si>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</si>
  <si>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</si>
  <si>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</si>
  <si>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</si>
  <si>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</si>
  <si>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</si>
  <si>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</si>
  <si>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</si>
  <si>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</si>
  <si>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</si>
  <si>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</si>
  <si>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</si>
  <si>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</si>
  <si>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</si>
  <si>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</si>
  <si>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</si>
  <si>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</si>
  <si>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</si>
  <si>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</si>
  <si>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</si>
  <si>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</si>
  <si>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</si>
  <si>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</si>
  <si>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</si>
  <si>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</si>
  <si>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</si>
  <si>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</si>
  <si>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</si>
  <si>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</si>
  <si>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</si>
  <si>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</si>
  <si>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</si>
  <si>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</si>
  <si>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</si>
  <si>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</si>
  <si>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</si>
  <si>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</si>
  <si>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</si>
  <si>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</si>
  <si>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</si>
  <si>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</si>
  <si>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</si>
  <si>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</si>
  <si>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</si>
  <si>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</si>
  <si>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</si>
  <si>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</si>
  <si>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</si>
  <si>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</si>
  <si>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</si>
  <si>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</si>
  <si>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</si>
  <si>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</si>
  <si>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</si>
  <si>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</si>
  <si>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</si>
  <si>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</si>
  <si>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</si>
  <si>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</si>
  <si>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</si>
  <si>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</si>
  <si>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</si>
  <si>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</si>
  <si>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</si>
  <si>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</si>
  <si>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</si>
  <si>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</si>
  <si>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</si>
  <si>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</si>
  <si>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</si>
  <si>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</si>
  <si>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</si>
  <si>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</si>
  <si>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</si>
  <si>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</si>
  <si>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</si>
  <si>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</si>
  <si>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</si>
  <si>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</si>
  <si>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</si>
  <si>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</si>
  <si>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</si>
  <si>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</si>
  <si>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</si>
  <si>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</si>
  <si>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</si>
  <si>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</si>
  <si>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</si>
  <si>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</si>
  <si>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</si>
  <si>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</si>
  <si>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</si>
  <si>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</si>
  <si>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</si>
  <si>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</si>
  <si>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</si>
  <si>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</si>
  <si>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</si>
  <si>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</si>
  <si>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</si>
  <si>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</si>
  <si>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</si>
  <si>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</si>
  <si>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</si>
  <si>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</si>
  <si>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</si>
  <si>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</si>
  <si>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</si>
  <si>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</si>
  <si>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</si>
  <si>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</si>
  <si>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</si>
  <si>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</si>
  <si>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</si>
  <si>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</si>
  <si>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</si>
  <si>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</si>
  <si>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</si>
  <si>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</si>
  <si>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</si>
  <si>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</si>
  <si>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</si>
  <si>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</si>
  <si>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</si>
  <si>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</si>
  <si>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</si>
  <si>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</si>
  <si>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</si>
  <si>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</si>
  <si>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</si>
  <si>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</si>
  <si>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</si>
  <si>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</si>
  <si>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</si>
  <si>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</si>
  <si>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</si>
  <si>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</si>
  <si>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</si>
  <si>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</si>
  <si>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</si>
  <si>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</si>
  <si>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</si>
  <si>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</si>
  <si>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</si>
  <si>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</si>
  <si>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</si>
  <si>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</si>
  <si>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</si>
  <si>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</si>
  <si>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</si>
  <si>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</si>
  <si>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</si>
  <si>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</si>
  <si>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</si>
  <si>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</si>
  <si>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</si>
  <si>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</si>
  <si>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</si>
  <si>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</si>
  <si>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</si>
  <si>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</si>
  <si>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</si>
  <si>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</si>
  <si>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</si>
  <si>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</si>
  <si>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</si>
  <si>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</si>
  <si>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</si>
  <si>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</si>
  <si>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</si>
  <si>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</si>
  <si>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</si>
  <si>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</si>
  <si>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</si>
  <si>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</si>
  <si>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</si>
  <si>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</si>
  <si>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</si>
  <si>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GRAND HOTEL IMPERIAL d.d.</t>
  </si>
  <si>
    <t>DUBROVNIK</t>
  </si>
  <si>
    <t>03706273</t>
  </si>
  <si>
    <t>Obveznik: MAISTRA d.d.________________________________________________________________________</t>
  </si>
  <si>
    <t>Obveznik: MAISTRA d.d.</t>
  </si>
  <si>
    <t>(u tisućama kuna)</t>
  </si>
  <si>
    <t>Stavka Izvještaja o sveobuhvatnoj dobiti</t>
  </si>
  <si>
    <t xml:space="preserve">Prije reklasifikacije </t>
  </si>
  <si>
    <t>Reklasifikacija</t>
  </si>
  <si>
    <t>Prihodi od prodaje (izvan grupe)</t>
  </si>
  <si>
    <t>Ostali poslovni prihodi (izvan grupe)</t>
  </si>
  <si>
    <t>POSLOVNI PRIHODI</t>
  </si>
  <si>
    <t>Ostali vanjski troškovi</t>
  </si>
  <si>
    <t>Ostali troškovi</t>
  </si>
  <si>
    <t>Ostali poslovni rashodi</t>
  </si>
  <si>
    <t>POSLOVNI RASHODI</t>
  </si>
  <si>
    <t>Nakon reklasifikacije</t>
  </si>
  <si>
    <t>Stavka GFI</t>
  </si>
  <si>
    <t>Iznos</t>
  </si>
  <si>
    <t>Stavka MSFI</t>
  </si>
  <si>
    <t xml:space="preserve">Iznos </t>
  </si>
  <si>
    <t>Razlika</t>
  </si>
  <si>
    <t>Napomene</t>
  </si>
  <si>
    <t>Ostali poslovni prihodi</t>
  </si>
  <si>
    <t>Ostali prihodi</t>
  </si>
  <si>
    <t>Ostali poslovni rashodi;
Troškovi rezerviranja</t>
  </si>
  <si>
    <t xml:space="preserve"> / </t>
  </si>
  <si>
    <t>Ostali dobici/(gubici) - neto</t>
  </si>
  <si>
    <t>Troškovi sirovina i materijala</t>
  </si>
  <si>
    <t>Troškovi materijala i usluga</t>
  </si>
  <si>
    <t xml:space="preserve">Troškovi osoblja </t>
  </si>
  <si>
    <t>Troškovi zaposlenih</t>
  </si>
  <si>
    <t>KUMULATIVNI EFEKT NA RDG</t>
  </si>
  <si>
    <t>Tečajne razlike i drugi rashodi</t>
  </si>
  <si>
    <t>NETO FINANCIJSKI PRIHODI/(RASHODI)</t>
  </si>
  <si>
    <t>Troškovi osoblja</t>
  </si>
  <si>
    <t>Na dan 31. prosinca 2020.</t>
  </si>
  <si>
    <t>Iskazano u izvještaju o sveobuhvatnoj dobiti</t>
  </si>
  <si>
    <t>Nema značajnih događaja koji su nastupili nakon datuma bilance i nisu odraženi u računu dobiti i gubitka ili bilanci.</t>
  </si>
  <si>
    <t>Grupa nije kapitalizirala troškove plaća u promatranom razdoblju.</t>
  </si>
  <si>
    <t>30.06.2021.</t>
  </si>
  <si>
    <t xml:space="preserve">stanje na dan 30.06.2021. </t>
  </si>
  <si>
    <t>u razdoblju 01.01.2021. do 30.06.2021.</t>
  </si>
  <si>
    <t xml:space="preserve">BILJEŠKE UZ FINANCIJSKE IZVJEŠTAJE - TFI
(koji se sastavljaju za tromjesečna razdoblja)
Naziv izdavatelja:   Maistra d.d.
OIB:   25190869349
Izvještajno razdoblje: 01.01.2021.-30.06.2021.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</si>
  <si>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Nerevidirani konsolidirani financijski izvještaji za razdoblje 01.01.-30.06.2021. godine pripremljeni su u skladu sa Zakonom o računovodstvu Republike Hrvatske i Međunarodnim standardima financijskog izvještavanja (MSFI) te daju cjelovit i istinit prikaz imovine i obveza, dobitka i gubitka, financijskog položaja i poslovanja.
Nerevidiranih konsolidirani financijski izvještaji za drugo tromjesečje pripremljeni su temeljem istih računovodstvenih politika, prikaza i metoda izračuna koji su se koristili prilikom pripreme godišnjih financijskih izvještaja na dan 31. prosinca 2020. godine.</t>
  </si>
  <si>
    <t>Tijekom 2020. godine Grupa je u izvještaju o sveobuhvatnoj dobiti napravila reklasifikacije, a u svrhu poboljšanja prezentacije.
Reklasifikacije nemaju materijalni učinak na izvještaj o financijskom položaju, izvještaj o promjenama kapitala niti na izvještaj o novčanom toku. Učinak navedenih promjena na usporedne podatke za razdoblje 01.01.-30.06.2020. godine je kako slijedi:</t>
  </si>
  <si>
    <t>30. lipnja 2020.</t>
  </si>
  <si>
    <t>U nastavku je prikazana tablica usklade konsolidiranog financijskog izvještaja za razdoblje 01.01.-30.06.2020. i revidiranog MSFI financijskog izvještaja za 2020. godinu:</t>
  </si>
  <si>
    <t xml:space="preserve">U razdoblju od 01.01. do 30.06.2021. godine u Grupi je bilo zaposleno prosječno 1.594 radnika. </t>
  </si>
  <si>
    <t>Stanje odgođenog poreza na kraju 2020. godine kao i kretanje odgođenog poreza tijekom razdoblja 01.01.-30.06.2021. prikazano je u nastavku:</t>
  </si>
  <si>
    <t>Na dan 30. lipnja 2021.</t>
  </si>
  <si>
    <t>Ostali dobici/(gubici) – neto su u MSFI izvještaju iskazani zasebno, a u GFI izvještaju su uključeni u Ostale poslovne prihode u iznosu od 425 tis te u Ostale poslovne rashode u iznosu od 420 tis.</t>
  </si>
  <si>
    <t>Dio troškova materijala i usluga u iznosu od 35.254 tis iskazan je u poziciji Ostali vanjski troškovi.</t>
  </si>
  <si>
    <t>Dio troškova zaposlenih u GFI izvještaju iskazan je na poziciji Ostali troškovi u iznosu od 5.611 tis.</t>
  </si>
  <si>
    <t xml:space="preserve"> </t>
  </si>
  <si>
    <t>Od ukupno iskazanih dugoročnih obveza Grupa ima obaveza koje dospijevaju nakon više od pet godina u iznosu od 673.613 tisuća kuna.</t>
  </si>
  <si>
    <t>Detaljnije informacije o financijskim izvještajima dostupne su u PDF dokumentu "Financijska nerevidirana izvješća za prvo polugodište 2021. godine"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</si>
</sst>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
    <numFmt numFmtId="167" formatCode="#,##0\ &quot;kn&quot;;\(#,##0\)"/>
    <numFmt numFmtId="168" formatCode="#,##0;[Black]\(#,##0\);\-"/>
    <numFmt numFmtId="169" formatCode="#,###\-;\(#,##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name val="Arial"/>
      <family val="2"/>
      <charset val="238"/>
    </font>
    <font>
      <sz val="10"/>
      <color theme="1"/>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8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0" fillId="11" borderId="0" xfId="0" applyFill="1"/>
    <xf numFmtId="0" fontId="2" fillId="11" borderId="0" xfId="0" applyFont="1" applyFill="1" applyAlignment="1">
      <alignment horizontal="left" vertical="center" wrapText="1"/>
    </xf>
    <xf numFmtId="0" fontId="35" fillId="11" borderId="0" xfId="0" applyFont="1" applyFill="1"/>
    <xf numFmtId="0" fontId="6" fillId="11" borderId="39" xfId="0" applyFont="1" applyFill="1" applyBorder="1" applyAlignment="1">
      <alignment vertical="center"/>
    </xf>
    <xf numFmtId="0" fontId="6" fillId="0" borderId="39" xfId="0" applyFont="1" applyBorder="1" applyAlignment="1">
      <alignment vertical="center"/>
    </xf>
    <xf numFmtId="0" fontId="6" fillId="11" borderId="39" xfId="0" applyFont="1" applyFill="1" applyBorder="1" applyAlignment="1">
      <alignment horizontal="right" vertical="center"/>
    </xf>
    <xf numFmtId="0" fontId="6" fillId="11" borderId="0" xfId="0" applyFont="1" applyFill="1"/>
    <xf numFmtId="0" fontId="0" fillId="11" borderId="0" xfId="0" applyFill="1" applyAlignment="1">
      <alignment horizontal="right"/>
    </xf>
    <xf numFmtId="3" fontId="0" fillId="11" borderId="0" xfId="0" applyNumberFormat="1" applyFill="1" applyAlignment="1">
      <alignment horizontal="right" vertical="center"/>
    </xf>
    <xf numFmtId="0" fontId="0" fillId="11" borderId="0" xfId="0" applyFill="1" applyAlignment="1"/>
    <xf numFmtId="0" fontId="2" fillId="11" borderId="0" xfId="0" applyFont="1" applyFill="1" applyAlignment="1">
      <alignment vertical="center"/>
    </xf>
    <xf numFmtId="0" fontId="0" fillId="11" borderId="0" xfId="0" applyFill="1" applyAlignment="1">
      <alignment vertical="center"/>
    </xf>
    <xf numFmtId="166" fontId="0" fillId="11" borderId="0" xfId="0" applyNumberFormat="1" applyFill="1" applyAlignment="1">
      <alignment horizontal="right" vertical="center"/>
    </xf>
    <xf numFmtId="3" fontId="0" fillId="11" borderId="0" xfId="0" applyNumberFormat="1" applyFill="1" applyAlignment="1">
      <alignment vertical="center"/>
    </xf>
    <xf numFmtId="0" fontId="2" fillId="11" borderId="40" xfId="0" applyFont="1" applyFill="1" applyBorder="1" applyAlignment="1">
      <alignment vertical="center"/>
    </xf>
    <xf numFmtId="0" fontId="0" fillId="11" borderId="40" xfId="0" applyFill="1" applyBorder="1" applyAlignment="1">
      <alignment vertical="center"/>
    </xf>
    <xf numFmtId="3" fontId="0" fillId="11" borderId="40" xfId="0" applyNumberFormat="1" applyFill="1" applyBorder="1" applyAlignment="1">
      <alignment horizontal="right" vertical="center"/>
    </xf>
    <xf numFmtId="166" fontId="0" fillId="11" borderId="40" xfId="0" applyNumberFormat="1" applyFill="1" applyBorder="1" applyAlignment="1">
      <alignment horizontal="right" vertical="center"/>
    </xf>
    <xf numFmtId="0" fontId="6" fillId="11" borderId="0" xfId="0" applyFont="1" applyFill="1" applyAlignment="1">
      <alignment vertical="center"/>
    </xf>
    <xf numFmtId="3" fontId="6" fillId="11" borderId="0" xfId="0" applyNumberFormat="1" applyFont="1" applyFill="1" applyAlignment="1">
      <alignment horizontal="right" vertical="center"/>
    </xf>
    <xf numFmtId="166" fontId="6" fillId="11" borderId="0" xfId="0" applyNumberFormat="1" applyFont="1" applyFill="1" applyAlignment="1">
      <alignment horizontal="right" vertical="center"/>
    </xf>
    <xf numFmtId="167" fontId="0" fillId="11" borderId="0" xfId="0" applyNumberFormat="1" applyFill="1" applyAlignment="1">
      <alignment horizontal="right" vertical="center"/>
    </xf>
    <xf numFmtId="0" fontId="2" fillId="11" borderId="39" xfId="0" applyFon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horizontal="right" vertical="center"/>
    </xf>
    <xf numFmtId="0" fontId="2" fillId="11" borderId="0" xfId="0" applyFont="1" applyFill="1" applyAlignment="1">
      <alignment horizontal="left" vertical="top"/>
    </xf>
    <xf numFmtId="0" fontId="6" fillId="0" borderId="39" xfId="0" applyFont="1" applyBorder="1" applyAlignment="1">
      <alignment horizontal="left" vertical="center"/>
    </xf>
    <xf numFmtId="167" fontId="0" fillId="11" borderId="0" xfId="0" applyNumberFormat="1" applyFill="1" applyAlignment="1">
      <alignment vertical="center"/>
    </xf>
    <xf numFmtId="0" fontId="2" fillId="11" borderId="0" xfId="0" applyFont="1" applyFill="1" applyAlignment="1">
      <alignment horizontal="left" vertical="center"/>
    </xf>
    <xf numFmtId="0" fontId="0" fillId="11" borderId="0" xfId="0" applyFill="1" applyAlignment="1">
      <alignment horizontal="left" vertical="center"/>
    </xf>
    <xf numFmtId="0" fontId="0" fillId="11" borderId="42" xfId="0" applyFill="1" applyBorder="1" applyAlignment="1">
      <alignment vertical="center"/>
    </xf>
    <xf numFmtId="3" fontId="0" fillId="11" borderId="42" xfId="0" applyNumberFormat="1" applyFill="1" applyBorder="1" applyAlignment="1">
      <alignment vertical="center"/>
    </xf>
    <xf numFmtId="3" fontId="0" fillId="11" borderId="40" xfId="0" applyNumberFormat="1" applyFill="1" applyBorder="1" applyAlignment="1">
      <alignment vertical="center"/>
    </xf>
    <xf numFmtId="3" fontId="0" fillId="11" borderId="39" xfId="0" applyNumberFormat="1" applyFill="1" applyBorder="1" applyAlignment="1">
      <alignment vertical="center"/>
    </xf>
    <xf numFmtId="0" fontId="2" fillId="11" borderId="0" xfId="0" applyFont="1" applyFill="1"/>
    <xf numFmtId="0" fontId="36" fillId="11" borderId="0" xfId="0" applyFont="1" applyFill="1"/>
    <xf numFmtId="0" fontId="37" fillId="11" borderId="0" xfId="0" applyFont="1" applyFill="1"/>
    <xf numFmtId="3" fontId="37" fillId="11" borderId="0" xfId="0" applyNumberFormat="1" applyFont="1" applyFill="1"/>
    <xf numFmtId="0" fontId="36" fillId="11" borderId="0" xfId="0" applyFont="1" applyFill="1" applyBorder="1"/>
    <xf numFmtId="168" fontId="36" fillId="11" borderId="39" xfId="0" applyNumberFormat="1" applyFont="1" applyFill="1" applyBorder="1" applyAlignment="1">
      <alignment vertical="center" wrapText="1"/>
    </xf>
    <xf numFmtId="3" fontId="0" fillId="0" borderId="0" xfId="0" applyNumberFormat="1"/>
    <xf numFmtId="166" fontId="0" fillId="11" borderId="0" xfId="0" applyNumberFormat="1" applyFill="1" applyAlignment="1">
      <alignment vertical="center"/>
    </xf>
    <xf numFmtId="168" fontId="0" fillId="11" borderId="0" xfId="0" applyNumberFormat="1" applyFill="1" applyAlignment="1">
      <alignment vertical="center"/>
    </xf>
    <xf numFmtId="168" fontId="0" fillId="11" borderId="40" xfId="0" applyNumberFormat="1" applyFill="1" applyBorder="1" applyAlignment="1">
      <alignment vertical="center"/>
    </xf>
    <xf numFmtId="169" fontId="2" fillId="11" borderId="40" xfId="0" applyNumberFormat="1" applyFont="1" applyFill="1" applyBorder="1" applyAlignment="1">
      <alignment vertical="center"/>
    </xf>
    <xf numFmtId="169" fontId="0" fillId="11" borderId="39" xfId="0" applyNumberFormat="1" applyFill="1" applyBorder="1" applyAlignment="1">
      <alignment vertical="center"/>
    </xf>
    <xf numFmtId="169" fontId="6" fillId="11" borderId="0" xfId="0" applyNumberFormat="1" applyFont="1" applyFill="1"/>
    <xf numFmtId="0" fontId="0" fillId="11" borderId="0" xfId="0" applyFill="1" applyAlignment="1">
      <alignment horizontal="left" wrapText="1"/>
    </xf>
    <xf numFmtId="0" fontId="0" fillId="0" borderId="0" xfId="0" applyAlignment="1">
      <alignment vertical="center"/>
    </xf>
    <xf numFmtId="0" fontId="2" fillId="11" borderId="0" xfId="0" applyFont="1" applyFill="1" applyAlignment="1">
      <alignment horizontal="left" vertical="top"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11" borderId="0" xfId="0" applyFont="1" applyFill="1" applyAlignment="1">
      <alignment horizontal="left" vertical="center" wrapText="1"/>
    </xf>
    <xf numFmtId="0" fontId="0" fillId="11" borderId="0" xfId="0" applyFill="1" applyAlignment="1">
      <alignment horizontal="left" vertical="center" wrapText="1"/>
    </xf>
    <xf numFmtId="0" fontId="2" fillId="0" borderId="0" xfId="0" applyFont="1" applyAlignment="1">
      <alignment horizontal="left" vertical="top" wrapText="1"/>
    </xf>
    <xf numFmtId="0" fontId="2" fillId="11" borderId="0" xfId="0" applyFont="1" applyFill="1" applyAlignment="1">
      <alignment horizontal="left" wrapText="1"/>
    </xf>
    <xf numFmtId="0" fontId="0" fillId="11" borderId="0" xfId="0" applyFill="1" applyAlignment="1">
      <alignment horizontal="left" wrapText="1"/>
    </xf>
    <xf numFmtId="0" fontId="6" fillId="11" borderId="39" xfId="0" applyFont="1" applyFill="1" applyBorder="1" applyAlignment="1">
      <alignment horizontal="right" vertical="center"/>
    </xf>
    <xf numFmtId="0" fontId="6" fillId="11" borderId="39" xfId="0" applyFont="1" applyFill="1" applyBorder="1" applyAlignment="1">
      <alignment horizontal="right" vertical="center" wrapText="1"/>
    </xf>
    <xf numFmtId="0" fontId="0" fillId="11" borderId="0" xfId="0" applyFill="1" applyAlignment="1">
      <alignment horizontal="right"/>
    </xf>
    <xf numFmtId="3" fontId="0" fillId="11" borderId="0" xfId="0" applyNumberFormat="1" applyFill="1" applyAlignment="1">
      <alignment horizontal="right" vertical="center"/>
    </xf>
    <xf numFmtId="3" fontId="0" fillId="11" borderId="40" xfId="0" applyNumberFormat="1" applyFill="1" applyBorder="1" applyAlignment="1">
      <alignment horizontal="right" vertical="center"/>
    </xf>
    <xf numFmtId="3" fontId="6" fillId="11" borderId="0" xfId="0" applyNumberFormat="1" applyFont="1" applyFill="1" applyAlignment="1">
      <alignment horizontal="right" vertical="center"/>
    </xf>
    <xf numFmtId="3" fontId="0" fillId="11" borderId="39" xfId="0" applyNumberFormat="1" applyFill="1" applyBorder="1" applyAlignment="1">
      <alignment horizontal="right" vertical="center"/>
    </xf>
    <xf numFmtId="0" fontId="6" fillId="11" borderId="39" xfId="0" applyFont="1" applyFill="1" applyBorder="1" applyAlignment="1">
      <alignment horizontal="left" vertical="center"/>
    </xf>
    <xf numFmtId="0" fontId="2" fillId="11" borderId="0" xfId="0" applyFont="1" applyFill="1" applyAlignment="1">
      <alignment horizontal="left" vertical="center"/>
    </xf>
    <xf numFmtId="0" fontId="0" fillId="11" borderId="0" xfId="0" applyFill="1" applyAlignment="1">
      <alignment horizontal="left" vertical="center"/>
    </xf>
    <xf numFmtId="0" fontId="2" fillId="11" borderId="0"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2" fillId="11" borderId="40" xfId="0" applyFont="1" applyFill="1" applyBorder="1" applyAlignment="1">
      <alignment horizontal="left" vertical="center"/>
    </xf>
    <xf numFmtId="0" fontId="0" fillId="11" borderId="40" xfId="0" applyFill="1" applyBorder="1" applyAlignment="1">
      <alignment horizontal="left" vertical="center"/>
    </xf>
    <xf numFmtId="0" fontId="0" fillId="11" borderId="41" xfId="0" applyFill="1" applyBorder="1" applyAlignment="1">
      <alignment horizontal="left" vertical="center" wrapText="1"/>
    </xf>
    <xf numFmtId="0" fontId="0" fillId="11" borderId="42" xfId="0" applyFill="1" applyBorder="1" applyAlignment="1">
      <alignment horizontal="left" vertical="center" wrapText="1"/>
    </xf>
    <xf numFmtId="0" fontId="2" fillId="11" borderId="42" xfId="0" applyFont="1" applyFill="1" applyBorder="1" applyAlignment="1">
      <alignment horizontal="left" vertical="center"/>
    </xf>
    <xf numFmtId="0" fontId="0" fillId="11" borderId="42" xfId="0" applyFill="1" applyBorder="1" applyAlignment="1">
      <alignment horizontal="left" vertical="center"/>
    </xf>
    <xf numFmtId="0" fontId="2" fillId="11" borderId="42" xfId="0" applyFont="1" applyFill="1" applyBorder="1" applyAlignment="1">
      <alignment horizontal="left" vertical="center" wrapText="1"/>
    </xf>
    <xf numFmtId="0" fontId="0" fillId="11" borderId="43" xfId="0" applyFill="1" applyBorder="1" applyAlignment="1">
      <alignment horizontal="left" vertical="center" wrapText="1"/>
    </xf>
    <xf numFmtId="0" fontId="0" fillId="11" borderId="39" xfId="0" applyFill="1" applyBorder="1" applyAlignment="1">
      <alignment horizontal="left" vertical="center" wrapText="1"/>
    </xf>
    <xf numFmtId="0" fontId="2" fillId="11" borderId="39" xfId="0" applyFont="1" applyFill="1" applyBorder="1" applyAlignment="1">
      <alignment horizontal="left" vertical="center"/>
    </xf>
    <xf numFmtId="0" fontId="0" fillId="11" borderId="39" xfId="0" applyFill="1" applyBorder="1" applyAlignment="1">
      <alignment horizontal="left" vertical="center"/>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9" xr6:uid="{00000000-000C-0000-FFFF-FFFF5D020000}" r="J99" connectionId="0">
    <xmlCellPr id="1" xr6:uid="{00000000-0010-0000-5D02-000001000000}" uniqueName="P1123828">
      <xmlPr mapId="2" xpath="/TFI-IZD-POD/ISD-GFI-IZD-POD_1000375/P1123828" xmlDataType="decimal"/>
    </xmlCellPr>
  </singleXmlCell>
  <singleXmlCell id="610" xr6:uid="{00000000-000C-0000-FFFF-FFFF5E020000}" r="K99" connectionId="0">
    <xmlCellPr id="1" xr6:uid="{00000000-0010-0000-5E02-000001000000}" uniqueName="P1123829">
      <xmlPr mapId="2" xpath="/TFI-IZD-POD/ISD-GFI-IZD-POD_1000375/P1123829" xmlDataType="decimal"/>
    </xmlCellPr>
  </singleXmlCell>
  <singleXmlCell id="613" xr6:uid="{00000000-000C-0000-FFFF-FFFF5F020000}" r="J100" connectionId="0">
    <xmlCellPr id="1" xr6:uid="{00000000-0010-0000-5F02-000001000000}" uniqueName="P1123832">
      <xmlPr mapId="2" xpath="/TFI-IZD-POD/ISD-GFI-IZD-POD_1000375/P1123832" xmlDataType="decimal"/>
    </xmlCellPr>
  </singleXmlCell>
  <singleXmlCell id="614" xr6:uid="{00000000-000C-0000-FFFF-FFFF60020000}" r="K100" connectionId="0">
    <xmlCellPr id="1" xr6:uid="{00000000-0010-0000-6002-000001000000}" uniqueName="P1123833">
      <xmlPr mapId="2" xpath="/TFI-IZD-POD/ISD-GFI-IZD-POD_1000375/P1123833" xmlDataType="decimal"/>
    </xmlCellPr>
  </singleXmlCell>
  <singleXmlCell id="617" xr6:uid="{00000000-000C-0000-FFFF-FFFF61020000}" r="J101" connectionId="0">
    <xmlCellPr id="1" xr6:uid="{00000000-0010-0000-6102-000001000000}" uniqueName="P1076392">
      <xmlPr mapId="2" xpath="/TFI-IZD-POD/ISD-GFI-IZD-POD_1000375/P1076392" xmlDataType="decimal"/>
    </xmlCellPr>
  </singleXmlCell>
  <singleXmlCell id="618" xr6:uid="{00000000-000C-0000-FFFF-FFFF62020000}" r="K101" connectionId="0">
    <xmlCellPr id="1" xr6:uid="{00000000-0010-0000-6202-000001000000}" uniqueName="P1082596">
      <xmlPr mapId="2" xpath="/TFI-IZD-POD/ISD-GFI-IZD-POD_1000375/P1082596" xmlDataType="decimal"/>
    </xmlCellPr>
  </singleXmlCell>
  <singleXmlCell id="621" xr6:uid="{00000000-000C-0000-FFFF-FFFF63020000}" r="J102" connectionId="0">
    <xmlCellPr id="1" xr6:uid="{00000000-0010-0000-6302-000001000000}" uniqueName="P1076394">
      <xmlPr mapId="2" xpath="/TFI-IZD-POD/ISD-GFI-IZD-POD_1000375/P1076394" xmlDataType="decimal"/>
    </xmlCellPr>
  </singleXmlCell>
  <singleXmlCell id="622" xr6:uid="{00000000-000C-0000-FFFF-FFFF64020000}" r="K102" connectionId="0">
    <xmlCellPr id="1" xr6:uid="{00000000-0010-0000-6402-000001000000}" uniqueName="P1082598">
      <xmlPr mapId="2" xpath="/TFI-IZD-POD/ISD-GFI-IZD-POD_1000375/P1082598" xmlDataType="decimal"/>
    </xmlCellPr>
  </singleXmlCell>
  <singleXmlCell id="625" xr6:uid="{00000000-000C-0000-FFFF-FFFF65020000}" r="J103" connectionId="0">
    <xmlCellPr id="1" xr6:uid="{00000000-0010-0000-6502-000001000000}" uniqueName="P1076396">
      <xmlPr mapId="2" xpath="/TFI-IZD-POD/ISD-GFI-IZD-POD_1000375/P1076396" xmlDataType="decimal"/>
    </xmlCellPr>
  </singleXmlCell>
  <singleXmlCell id="626" xr6:uid="{00000000-000C-0000-FFFF-FFFF66020000}" r="K103" connectionId="0">
    <xmlCellPr id="1" xr6:uid="{00000000-0010-0000-6602-000001000000}" uniqueName="P1082600">
      <xmlPr mapId="2" xpath="/TFI-IZD-POD/ISD-GFI-IZD-POD_1000375/P1082600" xmlDataType="decimal"/>
    </xmlCellPr>
  </singleXmlCell>
  <singleXmlCell id="629" xr6:uid="{00000000-000C-0000-FFFF-FFFF67020000}" r="J104" connectionId="0">
    <xmlCellPr id="1" xr6:uid="{00000000-0010-0000-6702-000001000000}" uniqueName="P1123836">
      <xmlPr mapId="2" xpath="/TFI-IZD-POD/ISD-GFI-IZD-POD_1000375/P1123836" xmlDataType="decimal"/>
    </xmlCellPr>
  </singleXmlCell>
  <singleXmlCell id="630" xr6:uid="{00000000-000C-0000-FFFF-FFFF68020000}" r="K104" connectionId="0">
    <xmlCellPr id="1" xr6:uid="{00000000-0010-0000-6802-000001000000}" uniqueName="P1123837">
      <xmlPr mapId="2" xpath="/TFI-IZD-POD/ISD-GFI-IZD-POD_1000375/P1123837" xmlDataType="decimal"/>
    </xmlCellPr>
  </singleXmlCell>
  <singleXmlCell id="633" xr6:uid="{00000000-000C-0000-FFFF-FFFF69020000}" r="J105" connectionId="0">
    <xmlCellPr id="1" xr6:uid="{00000000-0010-0000-6902-000001000000}" uniqueName="P1123840">
      <xmlPr mapId="2" xpath="/TFI-IZD-POD/ISD-GFI-IZD-POD_1000375/P1123840" xmlDataType="decimal"/>
    </xmlCellPr>
  </singleXmlCell>
  <singleXmlCell id="634" xr6:uid="{00000000-000C-0000-FFFF-FFFF6A020000}" r="K105" connectionId="0">
    <xmlCellPr id="1" xr6:uid="{00000000-0010-0000-6A02-000001000000}" uniqueName="P1123841">
      <xmlPr mapId="2" xpath="/TFI-IZD-POD/ISD-GFI-IZD-POD_1000375/P1123841" xmlDataType="decimal"/>
    </xmlCellPr>
  </singleXmlCell>
  <singleXmlCell id="637" xr6:uid="{00000000-000C-0000-FFFF-FFFF6B020000}" r="J106" connectionId="0">
    <xmlCellPr id="1" xr6:uid="{00000000-0010-0000-6B02-000001000000}" uniqueName="P1123844">
      <xmlPr mapId="2" xpath="/TFI-IZD-POD/ISD-GFI-IZD-POD_1000375/P1123844" xmlDataType="decimal"/>
    </xmlCellPr>
  </singleXmlCell>
  <singleXmlCell id="638" xr6:uid="{00000000-000C-0000-FFFF-FFFF6C020000}" r="K106" connectionId="0">
    <xmlCellPr id="1" xr6:uid="{00000000-0010-0000-6C02-000001000000}" uniqueName="P1123845">
      <xmlPr mapId="2" xpath="/TFI-IZD-POD/ISD-GFI-IZD-POD_1000375/P1123845" xmlDataType="decimal"/>
    </xmlCellPr>
  </singleXmlCell>
  <singleXmlCell id="641" xr6:uid="{00000000-000C-0000-FFFF-FFFF6D020000}" r="J107" connectionId="0">
    <xmlCellPr id="1" xr6:uid="{00000000-0010-0000-6D02-000001000000}" uniqueName="P1123848">
      <xmlPr mapId="2" xpath="/TFI-IZD-POD/ISD-GFI-IZD-POD_1000375/P1123848" xmlDataType="decimal"/>
    </xmlCellPr>
  </singleXmlCell>
  <singleXmlCell id="642" xr6:uid="{00000000-000C-0000-FFFF-FFFF6E020000}" r="K107" connectionId="0">
    <xmlCellPr id="1" xr6:uid="{00000000-0010-0000-6E02-000001000000}" uniqueName="P1123849">
      <xmlPr mapId="2" xpath="/TFI-IZD-POD/ISD-GFI-IZD-POD_1000375/P1123849" xmlDataType="decimal"/>
    </xmlCellPr>
  </singleXmlCell>
  <singleXmlCell id="643" xr6:uid="{00000000-000C-0000-FFFF-FFFF6F020000}" r="H108" connectionId="0">
    <xmlCellPr id="1" xr6:uid="{00000000-0010-0000-6F02-000001000000}" uniqueName="P1076403">
      <xmlPr mapId="2" xpath="/TFI-IZD-POD/ISD-GFI-IZD-POD_1000375/P1076403" xmlDataType="decimal"/>
    </xmlCellPr>
  </singleXmlCell>
  <singleXmlCell id="644" xr6:uid="{00000000-000C-0000-FFFF-FFFF70020000}" r="I108" connectionId="0">
    <xmlCellPr id="1" xr6:uid="{00000000-0010-0000-7002-000001000000}" uniqueName="P1082607">
      <xmlPr mapId="2" xpath="/TFI-IZD-POD/ISD-GFI-IZD-POD_1000375/P1082607" xmlDataType="decimal"/>
    </xmlCellPr>
  </singleXmlCell>
  <singleXmlCell id="645" xr6:uid="{00000000-000C-0000-FFFF-FFFF71020000}" r="J108" connectionId="0">
    <xmlCellPr id="1" xr6:uid="{00000000-0010-0000-7102-000001000000}" uniqueName="P1076404">
      <xmlPr mapId="2" xpath="/TFI-IZD-POD/ISD-GFI-IZD-POD_1000375/P1076404" xmlDataType="decimal"/>
    </xmlCellPr>
  </singleXmlCell>
  <singleXmlCell id="646" xr6:uid="{00000000-000C-0000-FFFF-FFFF72020000}" r="K108" connectionId="0">
    <xmlCellPr id="1" xr6:uid="{00000000-0010-0000-7202-000001000000}" uniqueName="P1082608">
      <xmlPr mapId="2" xpath="/TFI-IZD-POD/ISD-GFI-IZD-POD_1000375/P1082608" xmlDataType="decimal"/>
    </xmlCellPr>
  </singleXmlCell>
  <singleXmlCell id="647" xr6:uid="{00000000-000C-0000-FFFF-FFFF73020000}" r="H109" connectionId="0">
    <xmlCellPr id="1" xr6:uid="{00000000-0010-0000-7302-000001000000}" uniqueName="P1076405">
      <xmlPr mapId="2" xpath="/TFI-IZD-POD/ISD-GFI-IZD-POD_1000375/P1076405" xmlDataType="decimal"/>
    </xmlCellPr>
  </singleXmlCell>
  <singleXmlCell id="648" xr6:uid="{00000000-000C-0000-FFFF-FFFF74020000}" r="I109" connectionId="0">
    <xmlCellPr id="1" xr6:uid="{00000000-0010-0000-7402-000001000000}" uniqueName="P1082609">
      <xmlPr mapId="2" xpath="/TFI-IZD-POD/ISD-GFI-IZD-POD_1000375/P1082609" xmlDataType="decimal"/>
    </xmlCellPr>
  </singleXmlCell>
  <singleXmlCell id="649" xr6:uid="{00000000-000C-0000-FFFF-FFFF75020000}" r="J109" connectionId="0">
    <xmlCellPr id="1" xr6:uid="{00000000-0010-0000-7502-000001000000}" uniqueName="P1076406">
      <xmlPr mapId="2" xpath="/TFI-IZD-POD/ISD-GFI-IZD-POD_1000375/P1076406" xmlDataType="decimal"/>
    </xmlCellPr>
  </singleXmlCell>
  <singleXmlCell id="650" xr6:uid="{00000000-000C-0000-FFFF-FFFF76020000}" r="K109" connectionId="0">
    <xmlCellPr id="1" xr6:uid="{00000000-0010-0000-7602-000001000000}" uniqueName="P1082610">
      <xmlPr mapId="2" xpath="/TFI-IZD-POD/ISD-GFI-IZD-POD_1000375/P1082610" xmlDataType="decimal"/>
    </xmlCellPr>
  </singleXmlCell>
  <singleXmlCell id="651" xr6:uid="{00000000-000C-0000-FFFF-FFFF77020000}" r="H111" connectionId="0">
    <xmlCellPr id="1" xr6:uid="{00000000-0010-0000-7702-000001000000}" uniqueName="P1076407">
      <xmlPr mapId="2" xpath="/TFI-IZD-POD/ISD-GFI-IZD-POD_1000375/P1076407" xmlDataType="decimal"/>
    </xmlCellPr>
  </singleXmlCell>
  <singleXmlCell id="652" xr6:uid="{00000000-000C-0000-FFFF-FFFF78020000}" r="I111" connectionId="0">
    <xmlCellPr id="1" xr6:uid="{00000000-0010-0000-7802-000001000000}" uniqueName="P1082611">
      <xmlPr mapId="2" xpath="/TFI-IZD-POD/ISD-GFI-IZD-POD_1000375/P1082611" xmlDataType="decimal"/>
    </xmlCellPr>
  </singleXmlCell>
  <singleXmlCell id="653" xr6:uid="{00000000-000C-0000-FFFF-FFFF79020000}" r="J111" connectionId="0">
    <xmlCellPr id="1" xr6:uid="{00000000-0010-0000-7902-000001000000}" uniqueName="P1076408">
      <xmlPr mapId="2" xpath="/TFI-IZD-POD/ISD-GFI-IZD-POD_1000375/P1076408" xmlDataType="decimal"/>
    </xmlCellPr>
  </singleXmlCell>
  <singleXmlCell id="654" xr6:uid="{00000000-000C-0000-FFFF-FFFF7A020000}" r="K111" connectionId="0">
    <xmlCellPr id="1" xr6:uid="{00000000-0010-0000-7A02-000001000000}" uniqueName="P1082612">
      <xmlPr mapId="2" xpath="/TFI-IZD-POD/ISD-GFI-IZD-POD_1000375/P1082612" xmlDataType="decimal"/>
    </xmlCellPr>
  </singleXmlCell>
  <singleXmlCell id="655" xr6:uid="{00000000-000C-0000-FFFF-FFFF7B020000}" r="H112" connectionId="0">
    <xmlCellPr id="1" xr6:uid="{00000000-0010-0000-7B02-000001000000}" uniqueName="P1076409">
      <xmlPr mapId="2" xpath="/TFI-IZD-POD/ISD-GFI-IZD-POD_1000375/P1076409" xmlDataType="decimal"/>
    </xmlCellPr>
  </singleXmlCell>
  <singleXmlCell id="656" xr6:uid="{00000000-000C-0000-FFFF-FFFF7C020000}" r="I112" connectionId="0">
    <xmlCellPr id="1" xr6:uid="{00000000-0010-0000-7C02-000001000000}" uniqueName="P1082613">
      <xmlPr mapId="2" xpath="/TFI-IZD-POD/ISD-GFI-IZD-POD_1000375/P1082613" xmlDataType="decimal"/>
    </xmlCellPr>
  </singleXmlCell>
  <singleXmlCell id="657" xr6:uid="{00000000-000C-0000-FFFF-FFFF7D020000}" r="J112" connectionId="0">
    <xmlCellPr id="1" xr6:uid="{00000000-0010-0000-7D02-000001000000}" uniqueName="P1076410">
      <xmlPr mapId="2" xpath="/TFI-IZD-POD/ISD-GFI-IZD-POD_1000375/P1076410" xmlDataType="decimal"/>
    </xmlCellPr>
  </singleXmlCell>
  <singleXmlCell id="658" xr6:uid="{00000000-000C-0000-FFFF-FFFF7E020000}" r="K112" connectionId="0">
    <xmlCellPr id="1" xr6:uid="{00000000-0010-0000-7E02-000001000000}" uniqueName="P1082614">
      <xmlPr mapId="2" xpath="/TFI-IZD-POD/ISD-GFI-IZD-POD_1000375/P1082614" xmlDataType="decimal"/>
    </xmlCellPr>
  </singleXmlCell>
  <singleXmlCell id="659" xr6:uid="{00000000-000C-0000-FFFF-FFFF7F020000}" r="H113" connectionId="0">
    <xmlCellPr id="1" xr6:uid="{00000000-0010-0000-7F02-000001000000}" uniqueName="P1076411">
      <xmlPr mapId="2" xpath="/TFI-IZD-POD/ISD-GFI-IZD-POD_1000375/P1076411" xmlDataType="decimal"/>
    </xmlCellPr>
  </singleXmlCell>
  <singleXmlCell id="660" xr6:uid="{00000000-000C-0000-FFFF-FFFF80020000}" r="I113" connectionId="0">
    <xmlCellPr id="1" xr6:uid="{00000000-0010-0000-8002-000001000000}" uniqueName="P1082615">
      <xmlPr mapId="2" xpath="/TFI-IZD-POD/ISD-GFI-IZD-POD_1000375/P1082615" xmlDataType="decimal"/>
    </xmlCellPr>
  </singleXmlCell>
  <singleXmlCell id="661" xr6:uid="{00000000-000C-0000-FFFF-FFFF81020000}" r="J113" connectionId="0">
    <xmlCellPr id="1" xr6:uid="{00000000-0010-0000-8102-000001000000}" uniqueName="P1076412">
      <xmlPr mapId="2" xpath="/TFI-IZD-POD/ISD-GFI-IZD-POD_1000375/P1076412" xmlDataType="decimal"/>
    </xmlCellPr>
  </singleXmlCell>
  <singleXmlCell id="662" xr6:uid="{00000000-000C-0000-FFFF-FFFF82020000}" r="K113" connectionId="0">
    <xmlCellPr id="1" xr6:uid="{00000000-0010-0000-8202-000001000000}" uniqueName="P1082616">
      <xmlPr mapId="2" xpath="/TFI-IZD-POD/ISD-GFI-IZD-POD_1000375/P1082616" xmlDataType="decimal"/>
    </xmlCellPr>
  </singleXmlCell>
  <singleXmlCell id="608" xr6:uid="{00000000-000C-0000-FFFF-FFFF83020000}" r="I99" connectionId="0">
    <xmlCellPr id="1" xr6:uid="{00000000-0010-0000-8302-000001000000}" uniqueName="P1123827">
      <xmlPr mapId="2" xpath="/TFI-IZD-POD/ISD-GFI-IZD-POD_1000375/P1123827" xmlDataType="decimal"/>
    </xmlCellPr>
  </singleXmlCell>
  <singleXmlCell id="611" xr6:uid="{00000000-000C-0000-FFFF-FFFF84020000}" r="H100" connectionId="0">
    <xmlCellPr id="1" xr6:uid="{00000000-0010-0000-8402-000001000000}" uniqueName="P1123830">
      <xmlPr mapId="2" xpath="/TFI-IZD-POD/ISD-GFI-IZD-POD_1000375/P1123830" xmlDataType="decimal"/>
    </xmlCellPr>
  </singleXmlCell>
  <singleXmlCell id="612" xr6:uid="{00000000-000C-0000-FFFF-FFFF85020000}" r="I100" connectionId="0">
    <xmlCellPr id="1" xr6:uid="{00000000-0010-0000-8502-000001000000}" uniqueName="P1123831">
      <xmlPr mapId="2" xpath="/TFI-IZD-POD/ISD-GFI-IZD-POD_1000375/P1123831" xmlDataType="decimal"/>
    </xmlCellPr>
  </singleXmlCell>
  <singleXmlCell id="615" xr6:uid="{00000000-000C-0000-FFFF-FFFF86020000}" r="H101" connectionId="0">
    <xmlCellPr id="1" xr6:uid="{00000000-0010-0000-8602-000001000000}" uniqueName="P1076391">
      <xmlPr mapId="2" xpath="/TFI-IZD-POD/ISD-GFI-IZD-POD_1000375/P1076391" xmlDataType="decimal"/>
    </xmlCellPr>
  </singleXmlCell>
  <singleXmlCell id="616" xr6:uid="{00000000-000C-0000-FFFF-FFFF87020000}" r="I101" connectionId="0">
    <xmlCellPr id="1" xr6:uid="{00000000-0010-0000-8702-000001000000}" uniqueName="P1082595">
      <xmlPr mapId="2" xpath="/TFI-IZD-POD/ISD-GFI-IZD-POD_1000375/P1082595" xmlDataType="decimal"/>
    </xmlCellPr>
  </singleXmlCell>
  <singleXmlCell id="619" xr6:uid="{00000000-000C-0000-FFFF-FFFF88020000}" r="H102" connectionId="0">
    <xmlCellPr id="1" xr6:uid="{00000000-0010-0000-8802-000001000000}" uniqueName="P1076393">
      <xmlPr mapId="2" xpath="/TFI-IZD-POD/ISD-GFI-IZD-POD_1000375/P1076393" xmlDataType="decimal"/>
    </xmlCellPr>
  </singleXmlCell>
  <singleXmlCell id="620" xr6:uid="{00000000-000C-0000-FFFF-FFFF89020000}" r="I102" connectionId="0">
    <xmlCellPr id="1" xr6:uid="{00000000-0010-0000-8902-000001000000}" uniqueName="P1082597">
      <xmlPr mapId="2" xpath="/TFI-IZD-POD/ISD-GFI-IZD-POD_1000375/P1082597" xmlDataType="decimal"/>
    </xmlCellPr>
  </singleXmlCell>
  <singleXmlCell id="623" xr6:uid="{00000000-000C-0000-FFFF-FFFF8A020000}" r="H103" connectionId="0">
    <xmlCellPr id="1" xr6:uid="{00000000-0010-0000-8A02-000001000000}" uniqueName="P1076395">
      <xmlPr mapId="2" xpath="/TFI-IZD-POD/ISD-GFI-IZD-POD_1000375/P1076395" xmlDataType="decimal"/>
    </xmlCellPr>
  </singleXmlCell>
  <singleXmlCell id="624" xr6:uid="{00000000-000C-0000-FFFF-FFFF8B020000}" r="I103" connectionId="0">
    <xmlCellPr id="1" xr6:uid="{00000000-0010-0000-8B02-000001000000}" uniqueName="P1082599">
      <xmlPr mapId="2" xpath="/TFI-IZD-POD/ISD-GFI-IZD-POD_1000375/P1082599" xmlDataType="decimal"/>
    </xmlCellPr>
  </singleXmlCell>
  <singleXmlCell id="627" xr6:uid="{00000000-000C-0000-FFFF-FFFF8C020000}" r="H104" connectionId="0">
    <xmlCellPr id="1" xr6:uid="{00000000-0010-0000-8C02-000001000000}" uniqueName="P1123834">
      <xmlPr mapId="2" xpath="/TFI-IZD-POD/ISD-GFI-IZD-POD_1000375/P1123834" xmlDataType="decimal"/>
    </xmlCellPr>
  </singleXmlCell>
  <singleXmlCell id="628" xr6:uid="{00000000-000C-0000-FFFF-FFFF8D020000}" r="I104" connectionId="0">
    <xmlCellPr id="1" xr6:uid="{00000000-0010-0000-8D02-000001000000}" uniqueName="P1123835">
      <xmlPr mapId="2" xpath="/TFI-IZD-POD/ISD-GFI-IZD-POD_1000375/P1123835" xmlDataType="decimal"/>
    </xmlCellPr>
  </singleXmlCell>
  <singleXmlCell id="631" xr6:uid="{00000000-000C-0000-FFFF-FFFF8E020000}" r="H105" connectionId="0">
    <xmlCellPr id="1" xr6:uid="{00000000-0010-0000-8E02-000001000000}" uniqueName="P1123838">
      <xmlPr mapId="2" xpath="/TFI-IZD-POD/ISD-GFI-IZD-POD_1000375/P1123838" xmlDataType="decimal"/>
    </xmlCellPr>
  </singleXmlCell>
  <singleXmlCell id="632" xr6:uid="{00000000-000C-0000-FFFF-FFFF8F020000}" r="I105" connectionId="0">
    <xmlCellPr id="1" xr6:uid="{00000000-0010-0000-8F02-000001000000}" uniqueName="P1123839">
      <xmlPr mapId="2" xpath="/TFI-IZD-POD/ISD-GFI-IZD-POD_1000375/P1123839" xmlDataType="decimal"/>
    </xmlCellPr>
  </singleXmlCell>
  <singleXmlCell id="635" xr6:uid="{00000000-000C-0000-FFFF-FFFF90020000}" r="H106" connectionId="0">
    <xmlCellPr id="1" xr6:uid="{00000000-0010-0000-9002-000001000000}" uniqueName="P1123842">
      <xmlPr mapId="2" xpath="/TFI-IZD-POD/ISD-GFI-IZD-POD_1000375/P1123842" xmlDataType="decimal"/>
    </xmlCellPr>
  </singleXmlCell>
  <singleXmlCell id="636" xr6:uid="{00000000-000C-0000-FFFF-FFFF91020000}" r="I106" connectionId="0">
    <xmlCellPr id="1" xr6:uid="{00000000-0010-0000-9102-000001000000}" uniqueName="P1123843">
      <xmlPr mapId="2" xpath="/TFI-IZD-POD/ISD-GFI-IZD-POD_1000375/P1123843" xmlDataType="decimal"/>
    </xmlCellPr>
  </singleXmlCell>
  <singleXmlCell id="639" xr6:uid="{00000000-000C-0000-FFFF-FFFF92020000}" r="H107" connectionId="0">
    <xmlCellPr id="1" xr6:uid="{00000000-0010-0000-9202-000001000000}" uniqueName="P1123846">
      <xmlPr mapId="2" xpath="/TFI-IZD-POD/ISD-GFI-IZD-POD_1000375/P1123846" xmlDataType="decimal"/>
    </xmlCellPr>
  </singleXmlCell>
  <singleXmlCell id="640" xr6:uid="{00000000-000C-0000-FFFF-FFFF93020000}" r="I107" connectionId="0">
    <xmlCellPr id="1" xr6:uid="{00000000-0010-0000-9302-000001000000}" uniqueName="P1123847">
      <xmlPr mapId="2" xpath="/TFI-IZD-POD/ISD-GFI-IZD-POD_1000375/P1123847"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9" zoomScaleNormal="100" workbookViewId="0">
      <selection activeCell="A53" sqref="C53:I5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26" t="s">
        <v>308</v>
      </c>
      <c r="B1" s="227"/>
      <c r="C1" s="227"/>
      <c r="D1" s="47"/>
      <c r="E1" s="47"/>
      <c r="F1" s="47"/>
      <c r="G1" s="47"/>
      <c r="H1" s="47"/>
      <c r="I1" s="47"/>
      <c r="J1" s="48"/>
    </row>
    <row r="2" spans="1:20" ht="14.45" customHeight="1" x14ac:dyDescent="0.25">
      <c r="A2" s="228" t="s">
        <v>324</v>
      </c>
      <c r="B2" s="229"/>
      <c r="C2" s="229"/>
      <c r="D2" s="229"/>
      <c r="E2" s="229"/>
      <c r="F2" s="229"/>
      <c r="G2" s="229"/>
      <c r="H2" s="229"/>
      <c r="I2" s="229"/>
      <c r="J2" s="230"/>
      <c r="N2" s="97">
        <v>1</v>
      </c>
    </row>
    <row r="3" spans="1:20" x14ac:dyDescent="0.25">
      <c r="A3" s="50"/>
      <c r="B3" s="51"/>
      <c r="C3" s="51"/>
      <c r="D3" s="51"/>
      <c r="E3" s="51"/>
      <c r="F3" s="51"/>
      <c r="G3" s="51"/>
      <c r="H3" s="51"/>
      <c r="I3" s="51"/>
      <c r="J3" s="52"/>
      <c r="N3" s="97">
        <v>2</v>
      </c>
    </row>
    <row r="4" spans="1:20" ht="33.6" customHeight="1" x14ac:dyDescent="0.25">
      <c r="A4" s="231" t="s">
        <v>309</v>
      </c>
      <c r="B4" s="232"/>
      <c r="C4" s="232"/>
      <c r="D4" s="232"/>
      <c r="E4" s="233" t="s">
        <v>449</v>
      </c>
      <c r="F4" s="234"/>
      <c r="G4" s="53" t="s">
        <v>0</v>
      </c>
      <c r="H4" s="233" t="s">
        <v>504</v>
      </c>
      <c r="I4" s="234"/>
      <c r="J4" s="54"/>
      <c r="N4" s="97">
        <v>3</v>
      </c>
    </row>
    <row r="5" spans="1:20" s="55" customFormat="1" ht="10.15" customHeight="1" x14ac:dyDescent="0.25">
      <c r="A5" s="235"/>
      <c r="B5" s="236"/>
      <c r="C5" s="236"/>
      <c r="D5" s="236"/>
      <c r="E5" s="236"/>
      <c r="F5" s="236"/>
      <c r="G5" s="236"/>
      <c r="H5" s="236"/>
      <c r="I5" s="236"/>
      <c r="J5" s="23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22" t="s">
        <v>333</v>
      </c>
      <c r="B10" s="223"/>
      <c r="C10" s="223"/>
      <c r="D10" s="223"/>
      <c r="E10" s="223"/>
      <c r="F10" s="223"/>
      <c r="G10" s="223"/>
      <c r="H10" s="223"/>
      <c r="I10" s="223"/>
      <c r="J10" s="66"/>
    </row>
    <row r="11" spans="1:20" ht="24.6" customHeight="1" x14ac:dyDescent="0.25">
      <c r="A11" s="210" t="s">
        <v>310</v>
      </c>
      <c r="B11" s="224"/>
      <c r="C11" s="216" t="s">
        <v>450</v>
      </c>
      <c r="D11" s="217"/>
      <c r="E11" s="67"/>
      <c r="F11" s="182" t="s">
        <v>334</v>
      </c>
      <c r="G11" s="220"/>
      <c r="H11" s="198" t="s">
        <v>451</v>
      </c>
      <c r="I11" s="199"/>
      <c r="J11" s="68"/>
    </row>
    <row r="12" spans="1:20" ht="14.45" customHeight="1" x14ac:dyDescent="0.25">
      <c r="A12" s="69"/>
      <c r="B12" s="70"/>
      <c r="C12" s="70"/>
      <c r="D12" s="70"/>
      <c r="E12" s="225"/>
      <c r="F12" s="225"/>
      <c r="G12" s="225"/>
      <c r="H12" s="225"/>
      <c r="I12" s="71"/>
      <c r="J12" s="68"/>
    </row>
    <row r="13" spans="1:20" ht="21" customHeight="1" x14ac:dyDescent="0.25">
      <c r="A13" s="181" t="s">
        <v>325</v>
      </c>
      <c r="B13" s="220"/>
      <c r="C13" s="216" t="s">
        <v>452</v>
      </c>
      <c r="D13" s="217"/>
      <c r="E13" s="238"/>
      <c r="F13" s="225"/>
      <c r="G13" s="225"/>
      <c r="H13" s="225"/>
      <c r="I13" s="71"/>
      <c r="J13" s="68"/>
    </row>
    <row r="14" spans="1:20" ht="10.9" customHeight="1" x14ac:dyDescent="0.25">
      <c r="A14" s="67"/>
      <c r="B14" s="71"/>
      <c r="C14" s="70"/>
      <c r="D14" s="70"/>
      <c r="E14" s="188"/>
      <c r="F14" s="188"/>
      <c r="G14" s="188"/>
      <c r="H14" s="188"/>
      <c r="I14" s="70"/>
      <c r="J14" s="72"/>
    </row>
    <row r="15" spans="1:20" ht="22.9" customHeight="1" x14ac:dyDescent="0.25">
      <c r="A15" s="181" t="s">
        <v>311</v>
      </c>
      <c r="B15" s="220"/>
      <c r="C15" s="216" t="s">
        <v>453</v>
      </c>
      <c r="D15" s="217"/>
      <c r="E15" s="221"/>
      <c r="F15" s="212"/>
      <c r="G15" s="73" t="s">
        <v>335</v>
      </c>
      <c r="H15" s="198" t="s">
        <v>454</v>
      </c>
      <c r="I15" s="199"/>
      <c r="J15" s="74"/>
    </row>
    <row r="16" spans="1:20" ht="10.9" customHeight="1" x14ac:dyDescent="0.25">
      <c r="A16" s="67"/>
      <c r="B16" s="71"/>
      <c r="C16" s="70"/>
      <c r="D16" s="70"/>
      <c r="E16" s="188"/>
      <c r="F16" s="188"/>
      <c r="G16" s="188"/>
      <c r="H16" s="188"/>
      <c r="I16" s="70"/>
      <c r="J16" s="72"/>
    </row>
    <row r="17" spans="1:10" ht="22.9" customHeight="1" x14ac:dyDescent="0.25">
      <c r="A17" s="75"/>
      <c r="B17" s="73" t="s">
        <v>336</v>
      </c>
      <c r="C17" s="216" t="s">
        <v>455</v>
      </c>
      <c r="D17" s="217"/>
      <c r="E17" s="76"/>
      <c r="F17" s="76"/>
      <c r="G17" s="76"/>
      <c r="H17" s="76"/>
      <c r="I17" s="76"/>
      <c r="J17" s="74"/>
    </row>
    <row r="18" spans="1:10" x14ac:dyDescent="0.25">
      <c r="A18" s="218"/>
      <c r="B18" s="219"/>
      <c r="C18" s="188"/>
      <c r="D18" s="188"/>
      <c r="E18" s="188"/>
      <c r="F18" s="188"/>
      <c r="G18" s="188"/>
      <c r="H18" s="188"/>
      <c r="I18" s="70"/>
      <c r="J18" s="72"/>
    </row>
    <row r="19" spans="1:10" x14ac:dyDescent="0.25">
      <c r="A19" s="210" t="s">
        <v>312</v>
      </c>
      <c r="B19" s="211"/>
      <c r="C19" s="189" t="s">
        <v>456</v>
      </c>
      <c r="D19" s="190"/>
      <c r="E19" s="190"/>
      <c r="F19" s="190"/>
      <c r="G19" s="190"/>
      <c r="H19" s="190"/>
      <c r="I19" s="190"/>
      <c r="J19" s="191"/>
    </row>
    <row r="20" spans="1:10" x14ac:dyDescent="0.25">
      <c r="A20" s="69"/>
      <c r="B20" s="70"/>
      <c r="C20" s="77"/>
      <c r="D20" s="70"/>
      <c r="E20" s="188"/>
      <c r="F20" s="188"/>
      <c r="G20" s="188"/>
      <c r="H20" s="188"/>
      <c r="I20" s="70"/>
      <c r="J20" s="72"/>
    </row>
    <row r="21" spans="1:10" x14ac:dyDescent="0.25">
      <c r="A21" s="210" t="s">
        <v>313</v>
      </c>
      <c r="B21" s="211"/>
      <c r="C21" s="198">
        <v>52210</v>
      </c>
      <c r="D21" s="199"/>
      <c r="E21" s="188"/>
      <c r="F21" s="188"/>
      <c r="G21" s="189" t="s">
        <v>457</v>
      </c>
      <c r="H21" s="190"/>
      <c r="I21" s="190"/>
      <c r="J21" s="191"/>
    </row>
    <row r="22" spans="1:10" x14ac:dyDescent="0.25">
      <c r="A22" s="69"/>
      <c r="B22" s="70"/>
      <c r="C22" s="70"/>
      <c r="D22" s="70"/>
      <c r="E22" s="188"/>
      <c r="F22" s="188"/>
      <c r="G22" s="188"/>
      <c r="H22" s="188"/>
      <c r="I22" s="70"/>
      <c r="J22" s="72"/>
    </row>
    <row r="23" spans="1:10" x14ac:dyDescent="0.25">
      <c r="A23" s="210" t="s">
        <v>314</v>
      </c>
      <c r="B23" s="211"/>
      <c r="C23" s="189" t="s">
        <v>458</v>
      </c>
      <c r="D23" s="190"/>
      <c r="E23" s="190"/>
      <c r="F23" s="190"/>
      <c r="G23" s="190"/>
      <c r="H23" s="190"/>
      <c r="I23" s="190"/>
      <c r="J23" s="191"/>
    </row>
    <row r="24" spans="1:10" x14ac:dyDescent="0.25">
      <c r="A24" s="69"/>
      <c r="B24" s="70"/>
      <c r="C24" s="70"/>
      <c r="D24" s="70"/>
      <c r="E24" s="188"/>
      <c r="F24" s="188"/>
      <c r="G24" s="188"/>
      <c r="H24" s="188"/>
      <c r="I24" s="70"/>
      <c r="J24" s="72"/>
    </row>
    <row r="25" spans="1:10" x14ac:dyDescent="0.25">
      <c r="A25" s="210" t="s">
        <v>315</v>
      </c>
      <c r="B25" s="211"/>
      <c r="C25" s="213" t="s">
        <v>459</v>
      </c>
      <c r="D25" s="214"/>
      <c r="E25" s="214"/>
      <c r="F25" s="214"/>
      <c r="G25" s="214"/>
      <c r="H25" s="214"/>
      <c r="I25" s="214"/>
      <c r="J25" s="215"/>
    </row>
    <row r="26" spans="1:10" x14ac:dyDescent="0.25">
      <c r="A26" s="69"/>
      <c r="B26" s="70"/>
      <c r="C26" s="77"/>
      <c r="D26" s="70"/>
      <c r="E26" s="188"/>
      <c r="F26" s="188"/>
      <c r="G26" s="188"/>
      <c r="H26" s="188"/>
      <c r="I26" s="70"/>
      <c r="J26" s="72"/>
    </row>
    <row r="27" spans="1:10" x14ac:dyDescent="0.25">
      <c r="A27" s="210" t="s">
        <v>316</v>
      </c>
      <c r="B27" s="211"/>
      <c r="C27" s="213" t="s">
        <v>460</v>
      </c>
      <c r="D27" s="214"/>
      <c r="E27" s="214"/>
      <c r="F27" s="214"/>
      <c r="G27" s="214"/>
      <c r="H27" s="214"/>
      <c r="I27" s="214"/>
      <c r="J27" s="215"/>
    </row>
    <row r="28" spans="1:10" ht="13.9" customHeight="1" x14ac:dyDescent="0.25">
      <c r="A28" s="69"/>
      <c r="B28" s="70"/>
      <c r="C28" s="77"/>
      <c r="D28" s="70"/>
      <c r="E28" s="188"/>
      <c r="F28" s="188"/>
      <c r="G28" s="188"/>
      <c r="H28" s="188"/>
      <c r="I28" s="70"/>
      <c r="J28" s="72"/>
    </row>
    <row r="29" spans="1:10" ht="22.9" customHeight="1" x14ac:dyDescent="0.25">
      <c r="A29" s="181" t="s">
        <v>326</v>
      </c>
      <c r="B29" s="211"/>
      <c r="C29" s="78">
        <v>2219</v>
      </c>
      <c r="D29" s="79"/>
      <c r="E29" s="192"/>
      <c r="F29" s="192"/>
      <c r="G29" s="192"/>
      <c r="H29" s="192"/>
      <c r="I29" s="80"/>
      <c r="J29" s="81"/>
    </row>
    <row r="30" spans="1:10" x14ac:dyDescent="0.25">
      <c r="A30" s="69"/>
      <c r="B30" s="70"/>
      <c r="C30" s="70"/>
      <c r="D30" s="70"/>
      <c r="E30" s="188"/>
      <c r="F30" s="188"/>
      <c r="G30" s="188"/>
      <c r="H30" s="188"/>
      <c r="I30" s="80"/>
      <c r="J30" s="81"/>
    </row>
    <row r="31" spans="1:10" x14ac:dyDescent="0.25">
      <c r="A31" s="210" t="s">
        <v>317</v>
      </c>
      <c r="B31" s="211"/>
      <c r="C31" s="94" t="s">
        <v>339</v>
      </c>
      <c r="D31" s="209" t="s">
        <v>337</v>
      </c>
      <c r="E31" s="196"/>
      <c r="F31" s="196"/>
      <c r="G31" s="196"/>
      <c r="H31" s="82"/>
      <c r="I31" s="83" t="s">
        <v>338</v>
      </c>
      <c r="J31" s="84" t="s">
        <v>339</v>
      </c>
    </row>
    <row r="32" spans="1:10" x14ac:dyDescent="0.25">
      <c r="A32" s="210"/>
      <c r="B32" s="211"/>
      <c r="C32" s="85"/>
      <c r="D32" s="53"/>
      <c r="E32" s="212"/>
      <c r="F32" s="212"/>
      <c r="G32" s="212"/>
      <c r="H32" s="212"/>
      <c r="I32" s="80"/>
      <c r="J32" s="81"/>
    </row>
    <row r="33" spans="1:10" x14ac:dyDescent="0.25">
      <c r="A33" s="210" t="s">
        <v>327</v>
      </c>
      <c r="B33" s="211"/>
      <c r="C33" s="78" t="s">
        <v>341</v>
      </c>
      <c r="D33" s="209" t="s">
        <v>340</v>
      </c>
      <c r="E33" s="196"/>
      <c r="F33" s="196"/>
      <c r="G33" s="196"/>
      <c r="H33" s="76"/>
      <c r="I33" s="83" t="s">
        <v>341</v>
      </c>
      <c r="J33" s="84" t="s">
        <v>342</v>
      </c>
    </row>
    <row r="34" spans="1:10" x14ac:dyDescent="0.25">
      <c r="A34" s="69"/>
      <c r="B34" s="70"/>
      <c r="C34" s="70"/>
      <c r="D34" s="70"/>
      <c r="E34" s="188"/>
      <c r="F34" s="188"/>
      <c r="G34" s="188"/>
      <c r="H34" s="188"/>
      <c r="I34" s="70"/>
      <c r="J34" s="72"/>
    </row>
    <row r="35" spans="1:10" x14ac:dyDescent="0.25">
      <c r="A35" s="209" t="s">
        <v>328</v>
      </c>
      <c r="B35" s="196"/>
      <c r="C35" s="196"/>
      <c r="D35" s="196"/>
      <c r="E35" s="196" t="s">
        <v>318</v>
      </c>
      <c r="F35" s="196"/>
      <c r="G35" s="196"/>
      <c r="H35" s="196"/>
      <c r="I35" s="196"/>
      <c r="J35" s="86" t="s">
        <v>319</v>
      </c>
    </row>
    <row r="36" spans="1:10" x14ac:dyDescent="0.25">
      <c r="A36" s="69"/>
      <c r="B36" s="70"/>
      <c r="C36" s="70"/>
      <c r="D36" s="70"/>
      <c r="E36" s="188"/>
      <c r="F36" s="188"/>
      <c r="G36" s="188"/>
      <c r="H36" s="188"/>
      <c r="I36" s="70"/>
      <c r="J36" s="81"/>
    </row>
    <row r="37" spans="1:10" x14ac:dyDescent="0.25">
      <c r="A37" s="204" t="s">
        <v>464</v>
      </c>
      <c r="B37" s="205"/>
      <c r="C37" s="205"/>
      <c r="D37" s="205"/>
      <c r="E37" s="204" t="s">
        <v>465</v>
      </c>
      <c r="F37" s="205"/>
      <c r="G37" s="205"/>
      <c r="H37" s="205"/>
      <c r="I37" s="206"/>
      <c r="J37" s="87" t="s">
        <v>466</v>
      </c>
    </row>
    <row r="38" spans="1:10" x14ac:dyDescent="0.25">
      <c r="A38" s="69"/>
      <c r="B38" s="70"/>
      <c r="C38" s="77"/>
      <c r="D38" s="208"/>
      <c r="E38" s="208"/>
      <c r="F38" s="208"/>
      <c r="G38" s="208"/>
      <c r="H38" s="208"/>
      <c r="I38" s="208"/>
      <c r="J38" s="72"/>
    </row>
    <row r="39" spans="1:10" x14ac:dyDescent="0.25">
      <c r="A39" s="204"/>
      <c r="B39" s="205"/>
      <c r="C39" s="205"/>
      <c r="D39" s="206"/>
      <c r="E39" s="204"/>
      <c r="F39" s="205"/>
      <c r="G39" s="205"/>
      <c r="H39" s="205"/>
      <c r="I39" s="206"/>
      <c r="J39" s="78"/>
    </row>
    <row r="40" spans="1:10" x14ac:dyDescent="0.25">
      <c r="A40" s="69"/>
      <c r="B40" s="70"/>
      <c r="C40" s="77"/>
      <c r="D40" s="88"/>
      <c r="E40" s="208"/>
      <c r="F40" s="208"/>
      <c r="G40" s="208"/>
      <c r="H40" s="208"/>
      <c r="I40" s="71"/>
      <c r="J40" s="72"/>
    </row>
    <row r="41" spans="1:10" x14ac:dyDescent="0.25">
      <c r="A41" s="204"/>
      <c r="B41" s="205"/>
      <c r="C41" s="205"/>
      <c r="D41" s="206"/>
      <c r="E41" s="204"/>
      <c r="F41" s="205"/>
      <c r="G41" s="205"/>
      <c r="H41" s="205"/>
      <c r="I41" s="206"/>
      <c r="J41" s="78"/>
    </row>
    <row r="42" spans="1:10" x14ac:dyDescent="0.25">
      <c r="A42" s="69"/>
      <c r="B42" s="70"/>
      <c r="C42" s="77"/>
      <c r="D42" s="88"/>
      <c r="E42" s="208"/>
      <c r="F42" s="208"/>
      <c r="G42" s="208"/>
      <c r="H42" s="208"/>
      <c r="I42" s="71"/>
      <c r="J42" s="72"/>
    </row>
    <row r="43" spans="1:10" x14ac:dyDescent="0.25">
      <c r="A43" s="204"/>
      <c r="B43" s="205"/>
      <c r="C43" s="205"/>
      <c r="D43" s="206"/>
      <c r="E43" s="204"/>
      <c r="F43" s="205"/>
      <c r="G43" s="205"/>
      <c r="H43" s="205"/>
      <c r="I43" s="206"/>
      <c r="J43" s="78"/>
    </row>
    <row r="44" spans="1:10" x14ac:dyDescent="0.25">
      <c r="A44" s="89"/>
      <c r="B44" s="77"/>
      <c r="C44" s="202"/>
      <c r="D44" s="202"/>
      <c r="E44" s="188"/>
      <c r="F44" s="188"/>
      <c r="G44" s="202"/>
      <c r="H44" s="202"/>
      <c r="I44" s="202"/>
      <c r="J44" s="72"/>
    </row>
    <row r="45" spans="1:10" x14ac:dyDescent="0.25">
      <c r="A45" s="204"/>
      <c r="B45" s="205"/>
      <c r="C45" s="205"/>
      <c r="D45" s="206"/>
      <c r="E45" s="204"/>
      <c r="F45" s="205"/>
      <c r="G45" s="205"/>
      <c r="H45" s="205"/>
      <c r="I45" s="206"/>
      <c r="J45" s="78"/>
    </row>
    <row r="46" spans="1:10" x14ac:dyDescent="0.25">
      <c r="A46" s="89"/>
      <c r="B46" s="77"/>
      <c r="C46" s="77"/>
      <c r="D46" s="70"/>
      <c r="E46" s="207"/>
      <c r="F46" s="207"/>
      <c r="G46" s="202"/>
      <c r="H46" s="202"/>
      <c r="I46" s="70"/>
      <c r="J46" s="72"/>
    </row>
    <row r="47" spans="1:10" x14ac:dyDescent="0.25">
      <c r="A47" s="204"/>
      <c r="B47" s="205"/>
      <c r="C47" s="205"/>
      <c r="D47" s="206"/>
      <c r="E47" s="204"/>
      <c r="F47" s="205"/>
      <c r="G47" s="205"/>
      <c r="H47" s="205"/>
      <c r="I47" s="206"/>
      <c r="J47" s="78"/>
    </row>
    <row r="48" spans="1:10" x14ac:dyDescent="0.25">
      <c r="A48" s="89"/>
      <c r="B48" s="77"/>
      <c r="C48" s="77"/>
      <c r="D48" s="70"/>
      <c r="E48" s="188"/>
      <c r="F48" s="188"/>
      <c r="G48" s="202"/>
      <c r="H48" s="202"/>
      <c r="I48" s="70"/>
      <c r="J48" s="90" t="s">
        <v>343</v>
      </c>
    </row>
    <row r="49" spans="1:10" x14ac:dyDescent="0.25">
      <c r="A49" s="89"/>
      <c r="B49" s="77"/>
      <c r="C49" s="77"/>
      <c r="D49" s="70"/>
      <c r="E49" s="188"/>
      <c r="F49" s="188"/>
      <c r="G49" s="202"/>
      <c r="H49" s="202"/>
      <c r="I49" s="70"/>
      <c r="J49" s="90" t="s">
        <v>344</v>
      </c>
    </row>
    <row r="50" spans="1:10" ht="14.45" customHeight="1" x14ac:dyDescent="0.25">
      <c r="A50" s="181" t="s">
        <v>320</v>
      </c>
      <c r="B50" s="182"/>
      <c r="C50" s="198" t="s">
        <v>344</v>
      </c>
      <c r="D50" s="199"/>
      <c r="E50" s="200" t="s">
        <v>345</v>
      </c>
      <c r="F50" s="201"/>
      <c r="G50" s="189"/>
      <c r="H50" s="190"/>
      <c r="I50" s="190"/>
      <c r="J50" s="191"/>
    </row>
    <row r="51" spans="1:10" x14ac:dyDescent="0.25">
      <c r="A51" s="89"/>
      <c r="B51" s="77"/>
      <c r="C51" s="202"/>
      <c r="D51" s="202"/>
      <c r="E51" s="188"/>
      <c r="F51" s="188"/>
      <c r="G51" s="203" t="s">
        <v>346</v>
      </c>
      <c r="H51" s="203"/>
      <c r="I51" s="203"/>
      <c r="J51" s="61"/>
    </row>
    <row r="52" spans="1:10" ht="13.9" customHeight="1" x14ac:dyDescent="0.25">
      <c r="A52" s="181" t="s">
        <v>321</v>
      </c>
      <c r="B52" s="182"/>
      <c r="C52" s="189" t="s">
        <v>461</v>
      </c>
      <c r="D52" s="190"/>
      <c r="E52" s="190"/>
      <c r="F52" s="190"/>
      <c r="G52" s="190"/>
      <c r="H52" s="190"/>
      <c r="I52" s="190"/>
      <c r="J52" s="191"/>
    </row>
    <row r="53" spans="1:10" x14ac:dyDescent="0.25">
      <c r="A53" s="69"/>
      <c r="B53" s="70"/>
      <c r="C53" s="192" t="s">
        <v>322</v>
      </c>
      <c r="D53" s="192"/>
      <c r="E53" s="192"/>
      <c r="F53" s="192"/>
      <c r="G53" s="192"/>
      <c r="H53" s="192"/>
      <c r="I53" s="192"/>
      <c r="J53" s="72"/>
    </row>
    <row r="54" spans="1:10" x14ac:dyDescent="0.25">
      <c r="A54" s="181" t="s">
        <v>323</v>
      </c>
      <c r="B54" s="182"/>
      <c r="C54" s="193" t="s">
        <v>462</v>
      </c>
      <c r="D54" s="194"/>
      <c r="E54" s="195"/>
      <c r="F54" s="188"/>
      <c r="G54" s="188"/>
      <c r="H54" s="196"/>
      <c r="I54" s="196"/>
      <c r="J54" s="197"/>
    </row>
    <row r="55" spans="1:10" x14ac:dyDescent="0.25">
      <c r="A55" s="69"/>
      <c r="B55" s="70"/>
      <c r="C55" s="77"/>
      <c r="D55" s="70"/>
      <c r="E55" s="188"/>
      <c r="F55" s="188"/>
      <c r="G55" s="188"/>
      <c r="H55" s="188"/>
      <c r="I55" s="70"/>
      <c r="J55" s="72"/>
    </row>
    <row r="56" spans="1:10" ht="14.45" customHeight="1" x14ac:dyDescent="0.25">
      <c r="A56" s="181" t="s">
        <v>315</v>
      </c>
      <c r="B56" s="182"/>
      <c r="C56" s="183" t="s">
        <v>463</v>
      </c>
      <c r="D56" s="184"/>
      <c r="E56" s="184"/>
      <c r="F56" s="184"/>
      <c r="G56" s="184"/>
      <c r="H56" s="184"/>
      <c r="I56" s="184"/>
      <c r="J56" s="185"/>
    </row>
    <row r="57" spans="1:10" x14ac:dyDescent="0.25">
      <c r="A57" s="69"/>
      <c r="B57" s="70"/>
      <c r="C57" s="70"/>
      <c r="D57" s="70"/>
      <c r="E57" s="188"/>
      <c r="F57" s="188"/>
      <c r="G57" s="188"/>
      <c r="H57" s="188"/>
      <c r="I57" s="70"/>
      <c r="J57" s="72"/>
    </row>
    <row r="58" spans="1:10" x14ac:dyDescent="0.25">
      <c r="A58" s="181" t="s">
        <v>347</v>
      </c>
      <c r="B58" s="182"/>
      <c r="C58" s="183"/>
      <c r="D58" s="184"/>
      <c r="E58" s="184"/>
      <c r="F58" s="184"/>
      <c r="G58" s="184"/>
      <c r="H58" s="184"/>
      <c r="I58" s="184"/>
      <c r="J58" s="185"/>
    </row>
    <row r="59" spans="1:10" ht="14.45" customHeight="1" x14ac:dyDescent="0.25">
      <c r="A59" s="69"/>
      <c r="B59" s="70"/>
      <c r="C59" s="186" t="s">
        <v>348</v>
      </c>
      <c r="D59" s="186"/>
      <c r="E59" s="186"/>
      <c r="F59" s="186"/>
      <c r="G59" s="70"/>
      <c r="H59" s="70"/>
      <c r="I59" s="70"/>
      <c r="J59" s="72"/>
    </row>
    <row r="60" spans="1:10" x14ac:dyDescent="0.25">
      <c r="A60" s="181" t="s">
        <v>349</v>
      </c>
      <c r="B60" s="182"/>
      <c r="C60" s="183"/>
      <c r="D60" s="184"/>
      <c r="E60" s="184"/>
      <c r="F60" s="184"/>
      <c r="G60" s="184"/>
      <c r="H60" s="184"/>
      <c r="I60" s="184"/>
      <c r="J60" s="185"/>
    </row>
    <row r="61" spans="1:10" ht="14.45" customHeight="1" x14ac:dyDescent="0.25">
      <c r="A61" s="91"/>
      <c r="B61" s="92"/>
      <c r="C61" s="187" t="s">
        <v>350</v>
      </c>
      <c r="D61" s="187"/>
      <c r="E61" s="187"/>
      <c r="F61" s="187"/>
      <c r="G61" s="18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2" zoomScaleNormal="100" zoomScaleSheetLayoutView="110" workbookViewId="0">
      <selection activeCell="A53" sqref="C53:I5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6" t="s">
        <v>1</v>
      </c>
      <c r="B1" s="247"/>
      <c r="C1" s="247"/>
      <c r="D1" s="247"/>
      <c r="E1" s="247"/>
      <c r="F1" s="247"/>
      <c r="G1" s="247"/>
      <c r="H1" s="247"/>
      <c r="I1" s="247"/>
    </row>
    <row r="2" spans="1:9" x14ac:dyDescent="0.2">
      <c r="A2" s="248" t="s">
        <v>505</v>
      </c>
      <c r="B2" s="249"/>
      <c r="C2" s="249"/>
      <c r="D2" s="249"/>
      <c r="E2" s="249"/>
      <c r="F2" s="249"/>
      <c r="G2" s="249"/>
      <c r="H2" s="249"/>
      <c r="I2" s="249"/>
    </row>
    <row r="3" spans="1:9" x14ac:dyDescent="0.2">
      <c r="A3" s="250" t="s">
        <v>282</v>
      </c>
      <c r="B3" s="251"/>
      <c r="C3" s="251"/>
      <c r="D3" s="251"/>
      <c r="E3" s="251"/>
      <c r="F3" s="251"/>
      <c r="G3" s="251"/>
      <c r="H3" s="251"/>
      <c r="I3" s="251"/>
    </row>
    <row r="4" spans="1:9" x14ac:dyDescent="0.2">
      <c r="A4" s="252" t="s">
        <v>468</v>
      </c>
      <c r="B4" s="253"/>
      <c r="C4" s="253"/>
      <c r="D4" s="253"/>
      <c r="E4" s="253"/>
      <c r="F4" s="253"/>
      <c r="G4" s="253"/>
      <c r="H4" s="253"/>
      <c r="I4" s="254"/>
    </row>
    <row r="5" spans="1:9" ht="45" x14ac:dyDescent="0.2">
      <c r="A5" s="257" t="s">
        <v>2</v>
      </c>
      <c r="B5" s="258"/>
      <c r="C5" s="258"/>
      <c r="D5" s="258"/>
      <c r="E5" s="258"/>
      <c r="F5" s="258"/>
      <c r="G5" s="11" t="s">
        <v>101</v>
      </c>
      <c r="H5" s="13" t="s">
        <v>297</v>
      </c>
      <c r="I5" s="13" t="s">
        <v>298</v>
      </c>
    </row>
    <row r="6" spans="1:9" x14ac:dyDescent="0.2">
      <c r="A6" s="255">
        <v>1</v>
      </c>
      <c r="B6" s="256"/>
      <c r="C6" s="256"/>
      <c r="D6" s="256"/>
      <c r="E6" s="256"/>
      <c r="F6" s="256"/>
      <c r="G6" s="12">
        <v>2</v>
      </c>
      <c r="H6" s="13">
        <v>3</v>
      </c>
      <c r="I6" s="13">
        <v>4</v>
      </c>
    </row>
    <row r="7" spans="1:9" x14ac:dyDescent="0.2">
      <c r="A7" s="259"/>
      <c r="B7" s="259"/>
      <c r="C7" s="259"/>
      <c r="D7" s="259"/>
      <c r="E7" s="259"/>
      <c r="F7" s="259"/>
      <c r="G7" s="259"/>
      <c r="H7" s="259"/>
      <c r="I7" s="259"/>
    </row>
    <row r="8" spans="1:9" ht="12.75" customHeight="1" x14ac:dyDescent="0.2">
      <c r="A8" s="240" t="s">
        <v>4</v>
      </c>
      <c r="B8" s="240"/>
      <c r="C8" s="240"/>
      <c r="D8" s="240"/>
      <c r="E8" s="240"/>
      <c r="F8" s="240"/>
      <c r="G8" s="14">
        <v>1</v>
      </c>
      <c r="H8" s="22">
        <v>0</v>
      </c>
      <c r="I8" s="22">
        <v>0</v>
      </c>
    </row>
    <row r="9" spans="1:9" ht="12.75" customHeight="1" x14ac:dyDescent="0.2">
      <c r="A9" s="241" t="s">
        <v>303</v>
      </c>
      <c r="B9" s="241"/>
      <c r="C9" s="241"/>
      <c r="D9" s="241"/>
      <c r="E9" s="241"/>
      <c r="F9" s="241"/>
      <c r="G9" s="15">
        <v>2</v>
      </c>
      <c r="H9" s="23">
        <f>H10+H17+H27+H38+H43</f>
        <v>3410884612</v>
      </c>
      <c r="I9" s="23">
        <f>I10+I17+I27+I38+I43</f>
        <v>3377995393</v>
      </c>
    </row>
    <row r="10" spans="1:9" ht="12.75" customHeight="1" x14ac:dyDescent="0.2">
      <c r="A10" s="243" t="s">
        <v>5</v>
      </c>
      <c r="B10" s="243"/>
      <c r="C10" s="243"/>
      <c r="D10" s="243"/>
      <c r="E10" s="243"/>
      <c r="F10" s="243"/>
      <c r="G10" s="15">
        <v>3</v>
      </c>
      <c r="H10" s="23">
        <f>H11+H12+H13+H14+H15+H16</f>
        <v>18743551</v>
      </c>
      <c r="I10" s="23">
        <f>I11+I12+I13+I14+I15+I16</f>
        <v>19963475</v>
      </c>
    </row>
    <row r="11" spans="1:9" ht="12.75" customHeight="1" x14ac:dyDescent="0.2">
      <c r="A11" s="239" t="s">
        <v>6</v>
      </c>
      <c r="B11" s="239"/>
      <c r="C11" s="239"/>
      <c r="D11" s="239"/>
      <c r="E11" s="239"/>
      <c r="F11" s="239"/>
      <c r="G11" s="14">
        <v>4</v>
      </c>
      <c r="H11" s="22">
        <v>0</v>
      </c>
      <c r="I11" s="22">
        <v>0</v>
      </c>
    </row>
    <row r="12" spans="1:9" ht="22.9" customHeight="1" x14ac:dyDescent="0.2">
      <c r="A12" s="239" t="s">
        <v>7</v>
      </c>
      <c r="B12" s="239"/>
      <c r="C12" s="239"/>
      <c r="D12" s="239"/>
      <c r="E12" s="239"/>
      <c r="F12" s="239"/>
      <c r="G12" s="14">
        <v>5</v>
      </c>
      <c r="H12" s="22">
        <v>8992028</v>
      </c>
      <c r="I12" s="22">
        <v>7428775</v>
      </c>
    </row>
    <row r="13" spans="1:9" ht="12.75" customHeight="1" x14ac:dyDescent="0.2">
      <c r="A13" s="239" t="s">
        <v>8</v>
      </c>
      <c r="B13" s="239"/>
      <c r="C13" s="239"/>
      <c r="D13" s="239"/>
      <c r="E13" s="239"/>
      <c r="F13" s="239"/>
      <c r="G13" s="14">
        <v>6</v>
      </c>
      <c r="H13" s="22">
        <v>9714223</v>
      </c>
      <c r="I13" s="22">
        <v>9714223</v>
      </c>
    </row>
    <row r="14" spans="1:9" ht="12.75" customHeight="1" x14ac:dyDescent="0.2">
      <c r="A14" s="239" t="s">
        <v>9</v>
      </c>
      <c r="B14" s="239"/>
      <c r="C14" s="239"/>
      <c r="D14" s="239"/>
      <c r="E14" s="239"/>
      <c r="F14" s="239"/>
      <c r="G14" s="14">
        <v>7</v>
      </c>
      <c r="H14" s="22">
        <v>0</v>
      </c>
      <c r="I14" s="22">
        <v>0</v>
      </c>
    </row>
    <row r="15" spans="1:9" ht="12.75" customHeight="1" x14ac:dyDescent="0.2">
      <c r="A15" s="239" t="s">
        <v>10</v>
      </c>
      <c r="B15" s="239"/>
      <c r="C15" s="239"/>
      <c r="D15" s="239"/>
      <c r="E15" s="239"/>
      <c r="F15" s="239"/>
      <c r="G15" s="14">
        <v>8</v>
      </c>
      <c r="H15" s="22">
        <v>37300</v>
      </c>
      <c r="I15" s="22">
        <v>2820477</v>
      </c>
    </row>
    <row r="16" spans="1:9" ht="12.75" customHeight="1" x14ac:dyDescent="0.2">
      <c r="A16" s="239" t="s">
        <v>11</v>
      </c>
      <c r="B16" s="239"/>
      <c r="C16" s="239"/>
      <c r="D16" s="239"/>
      <c r="E16" s="239"/>
      <c r="F16" s="239"/>
      <c r="G16" s="14">
        <v>9</v>
      </c>
      <c r="H16" s="22">
        <v>0</v>
      </c>
      <c r="I16" s="22">
        <v>0</v>
      </c>
    </row>
    <row r="17" spans="1:9" ht="12.75" customHeight="1" x14ac:dyDescent="0.2">
      <c r="A17" s="243" t="s">
        <v>12</v>
      </c>
      <c r="B17" s="243"/>
      <c r="C17" s="243"/>
      <c r="D17" s="243"/>
      <c r="E17" s="243"/>
      <c r="F17" s="243"/>
      <c r="G17" s="15">
        <v>10</v>
      </c>
      <c r="H17" s="23">
        <f>H18+H19+H20+H21+H22+H23+H24+H25+H26</f>
        <v>3247381861</v>
      </c>
      <c r="I17" s="23">
        <f>I18+I19+I20+I21+I22+I23+I24+I25+I26</f>
        <v>3213200189</v>
      </c>
    </row>
    <row r="18" spans="1:9" ht="12.75" customHeight="1" x14ac:dyDescent="0.2">
      <c r="A18" s="239" t="s">
        <v>13</v>
      </c>
      <c r="B18" s="239"/>
      <c r="C18" s="239"/>
      <c r="D18" s="239"/>
      <c r="E18" s="239"/>
      <c r="F18" s="239"/>
      <c r="G18" s="14">
        <v>11</v>
      </c>
      <c r="H18" s="22">
        <v>267265679</v>
      </c>
      <c r="I18" s="22">
        <v>266692204</v>
      </c>
    </row>
    <row r="19" spans="1:9" ht="12.75" customHeight="1" x14ac:dyDescent="0.2">
      <c r="A19" s="239" t="s">
        <v>14</v>
      </c>
      <c r="B19" s="239"/>
      <c r="C19" s="239"/>
      <c r="D19" s="239"/>
      <c r="E19" s="239"/>
      <c r="F19" s="239"/>
      <c r="G19" s="14">
        <v>12</v>
      </c>
      <c r="H19" s="22">
        <v>2311895316</v>
      </c>
      <c r="I19" s="22">
        <v>2242448666</v>
      </c>
    </row>
    <row r="20" spans="1:9" ht="12.75" customHeight="1" x14ac:dyDescent="0.2">
      <c r="A20" s="239" t="s">
        <v>15</v>
      </c>
      <c r="B20" s="239"/>
      <c r="C20" s="239"/>
      <c r="D20" s="239"/>
      <c r="E20" s="239"/>
      <c r="F20" s="239"/>
      <c r="G20" s="14">
        <v>13</v>
      </c>
      <c r="H20" s="22">
        <v>376104567</v>
      </c>
      <c r="I20" s="22">
        <v>343242110</v>
      </c>
    </row>
    <row r="21" spans="1:9" ht="12.75" customHeight="1" x14ac:dyDescent="0.2">
      <c r="A21" s="239" t="s">
        <v>16</v>
      </c>
      <c r="B21" s="239"/>
      <c r="C21" s="239"/>
      <c r="D21" s="239"/>
      <c r="E21" s="239"/>
      <c r="F21" s="239"/>
      <c r="G21" s="14">
        <v>14</v>
      </c>
      <c r="H21" s="22">
        <v>124803000</v>
      </c>
      <c r="I21" s="22">
        <v>116685070</v>
      </c>
    </row>
    <row r="22" spans="1:9" ht="12.75" customHeight="1" x14ac:dyDescent="0.2">
      <c r="A22" s="239" t="s">
        <v>17</v>
      </c>
      <c r="B22" s="239"/>
      <c r="C22" s="239"/>
      <c r="D22" s="239"/>
      <c r="E22" s="239"/>
      <c r="F22" s="239"/>
      <c r="G22" s="14">
        <v>15</v>
      </c>
      <c r="H22" s="22">
        <v>0</v>
      </c>
      <c r="I22" s="22">
        <v>0</v>
      </c>
    </row>
    <row r="23" spans="1:9" ht="12.75" customHeight="1" x14ac:dyDescent="0.2">
      <c r="A23" s="239" t="s">
        <v>18</v>
      </c>
      <c r="B23" s="239"/>
      <c r="C23" s="239"/>
      <c r="D23" s="239"/>
      <c r="E23" s="239"/>
      <c r="F23" s="239"/>
      <c r="G23" s="14">
        <v>16</v>
      </c>
      <c r="H23" s="22">
        <v>0</v>
      </c>
      <c r="I23" s="22">
        <v>0</v>
      </c>
    </row>
    <row r="24" spans="1:9" ht="12.75" customHeight="1" x14ac:dyDescent="0.2">
      <c r="A24" s="239" t="s">
        <v>19</v>
      </c>
      <c r="B24" s="239"/>
      <c r="C24" s="239"/>
      <c r="D24" s="239"/>
      <c r="E24" s="239"/>
      <c r="F24" s="239"/>
      <c r="G24" s="14">
        <v>17</v>
      </c>
      <c r="H24" s="22">
        <v>60135188</v>
      </c>
      <c r="I24" s="22">
        <v>138407838</v>
      </c>
    </row>
    <row r="25" spans="1:9" ht="12.75" customHeight="1" x14ac:dyDescent="0.2">
      <c r="A25" s="239" t="s">
        <v>20</v>
      </c>
      <c r="B25" s="239"/>
      <c r="C25" s="239"/>
      <c r="D25" s="239"/>
      <c r="E25" s="239"/>
      <c r="F25" s="239"/>
      <c r="G25" s="14">
        <v>18</v>
      </c>
      <c r="H25" s="22">
        <v>27747474</v>
      </c>
      <c r="I25" s="22">
        <v>27089011</v>
      </c>
    </row>
    <row r="26" spans="1:9" ht="12.75" customHeight="1" x14ac:dyDescent="0.2">
      <c r="A26" s="239" t="s">
        <v>21</v>
      </c>
      <c r="B26" s="239"/>
      <c r="C26" s="239"/>
      <c r="D26" s="239"/>
      <c r="E26" s="239"/>
      <c r="F26" s="239"/>
      <c r="G26" s="14">
        <v>19</v>
      </c>
      <c r="H26" s="22">
        <v>79430637</v>
      </c>
      <c r="I26" s="22">
        <v>78635290</v>
      </c>
    </row>
    <row r="27" spans="1:9" ht="12.75" customHeight="1" x14ac:dyDescent="0.2">
      <c r="A27" s="243" t="s">
        <v>22</v>
      </c>
      <c r="B27" s="243"/>
      <c r="C27" s="243"/>
      <c r="D27" s="243"/>
      <c r="E27" s="243"/>
      <c r="F27" s="243"/>
      <c r="G27" s="15">
        <v>20</v>
      </c>
      <c r="H27" s="23">
        <f>SUM(H28:H37)</f>
        <v>0</v>
      </c>
      <c r="I27" s="23">
        <f>SUM(I28:I37)</f>
        <v>0</v>
      </c>
    </row>
    <row r="28" spans="1:9" ht="12.75" customHeight="1" x14ac:dyDescent="0.2">
      <c r="A28" s="239" t="s">
        <v>23</v>
      </c>
      <c r="B28" s="239"/>
      <c r="C28" s="239"/>
      <c r="D28" s="239"/>
      <c r="E28" s="239"/>
      <c r="F28" s="239"/>
      <c r="G28" s="14">
        <v>21</v>
      </c>
      <c r="H28" s="22">
        <v>0</v>
      </c>
      <c r="I28" s="22">
        <v>0</v>
      </c>
    </row>
    <row r="29" spans="1:9" ht="12.75" customHeight="1" x14ac:dyDescent="0.2">
      <c r="A29" s="239" t="s">
        <v>24</v>
      </c>
      <c r="B29" s="239"/>
      <c r="C29" s="239"/>
      <c r="D29" s="239"/>
      <c r="E29" s="239"/>
      <c r="F29" s="239"/>
      <c r="G29" s="14">
        <v>22</v>
      </c>
      <c r="H29" s="22">
        <v>0</v>
      </c>
      <c r="I29" s="22">
        <v>0</v>
      </c>
    </row>
    <row r="30" spans="1:9" ht="12.75" customHeight="1" x14ac:dyDescent="0.2">
      <c r="A30" s="239" t="s">
        <v>25</v>
      </c>
      <c r="B30" s="239"/>
      <c r="C30" s="239"/>
      <c r="D30" s="239"/>
      <c r="E30" s="239"/>
      <c r="F30" s="239"/>
      <c r="G30" s="14">
        <v>23</v>
      </c>
      <c r="H30" s="22">
        <v>0</v>
      </c>
      <c r="I30" s="22">
        <v>0</v>
      </c>
    </row>
    <row r="31" spans="1:9" ht="24" customHeight="1" x14ac:dyDescent="0.2">
      <c r="A31" s="239" t="s">
        <v>26</v>
      </c>
      <c r="B31" s="239"/>
      <c r="C31" s="239"/>
      <c r="D31" s="239"/>
      <c r="E31" s="239"/>
      <c r="F31" s="239"/>
      <c r="G31" s="14">
        <v>24</v>
      </c>
      <c r="H31" s="22">
        <v>0</v>
      </c>
      <c r="I31" s="22">
        <v>0</v>
      </c>
    </row>
    <row r="32" spans="1:9" ht="23.45" customHeight="1" x14ac:dyDescent="0.2">
      <c r="A32" s="239" t="s">
        <v>27</v>
      </c>
      <c r="B32" s="239"/>
      <c r="C32" s="239"/>
      <c r="D32" s="239"/>
      <c r="E32" s="239"/>
      <c r="F32" s="239"/>
      <c r="G32" s="14">
        <v>25</v>
      </c>
      <c r="H32" s="22">
        <v>0</v>
      </c>
      <c r="I32" s="22">
        <v>0</v>
      </c>
    </row>
    <row r="33" spans="1:9" ht="21.6" customHeight="1" x14ac:dyDescent="0.2">
      <c r="A33" s="239" t="s">
        <v>28</v>
      </c>
      <c r="B33" s="239"/>
      <c r="C33" s="239"/>
      <c r="D33" s="239"/>
      <c r="E33" s="239"/>
      <c r="F33" s="239"/>
      <c r="G33" s="14">
        <v>26</v>
      </c>
      <c r="H33" s="22">
        <v>0</v>
      </c>
      <c r="I33" s="22">
        <v>0</v>
      </c>
    </row>
    <row r="34" spans="1:9" ht="12.75" customHeight="1" x14ac:dyDescent="0.2">
      <c r="A34" s="239" t="s">
        <v>29</v>
      </c>
      <c r="B34" s="239"/>
      <c r="C34" s="239"/>
      <c r="D34" s="239"/>
      <c r="E34" s="239"/>
      <c r="F34" s="239"/>
      <c r="G34" s="14">
        <v>27</v>
      </c>
      <c r="H34" s="22">
        <v>0</v>
      </c>
      <c r="I34" s="22">
        <v>0</v>
      </c>
    </row>
    <row r="35" spans="1:9" ht="12.75" customHeight="1" x14ac:dyDescent="0.2">
      <c r="A35" s="239" t="s">
        <v>30</v>
      </c>
      <c r="B35" s="239"/>
      <c r="C35" s="239"/>
      <c r="D35" s="239"/>
      <c r="E35" s="239"/>
      <c r="F35" s="239"/>
      <c r="G35" s="14">
        <v>28</v>
      </c>
      <c r="H35" s="22">
        <v>0</v>
      </c>
      <c r="I35" s="22">
        <v>0</v>
      </c>
    </row>
    <row r="36" spans="1:9" ht="12.75" customHeight="1" x14ac:dyDescent="0.2">
      <c r="A36" s="239" t="s">
        <v>31</v>
      </c>
      <c r="B36" s="239"/>
      <c r="C36" s="239"/>
      <c r="D36" s="239"/>
      <c r="E36" s="239"/>
      <c r="F36" s="239"/>
      <c r="G36" s="14">
        <v>29</v>
      </c>
      <c r="H36" s="22">
        <v>0</v>
      </c>
      <c r="I36" s="22">
        <v>0</v>
      </c>
    </row>
    <row r="37" spans="1:9" ht="12.75" customHeight="1" x14ac:dyDescent="0.2">
      <c r="A37" s="239" t="s">
        <v>32</v>
      </c>
      <c r="B37" s="239"/>
      <c r="C37" s="239"/>
      <c r="D37" s="239"/>
      <c r="E37" s="239"/>
      <c r="F37" s="239"/>
      <c r="G37" s="14">
        <v>30</v>
      </c>
      <c r="H37" s="22">
        <v>0</v>
      </c>
      <c r="I37" s="22">
        <v>0</v>
      </c>
    </row>
    <row r="38" spans="1:9" ht="12.75" customHeight="1" x14ac:dyDescent="0.2">
      <c r="A38" s="243" t="s">
        <v>33</v>
      </c>
      <c r="B38" s="243"/>
      <c r="C38" s="243"/>
      <c r="D38" s="243"/>
      <c r="E38" s="243"/>
      <c r="F38" s="243"/>
      <c r="G38" s="15">
        <v>31</v>
      </c>
      <c r="H38" s="23">
        <f>H39+H40+H41+H42</f>
        <v>10465033</v>
      </c>
      <c r="I38" s="23">
        <f>I39+I40+I41+I42</f>
        <v>10465033</v>
      </c>
    </row>
    <row r="39" spans="1:9" ht="12.75" customHeight="1" x14ac:dyDescent="0.2">
      <c r="A39" s="239" t="s">
        <v>34</v>
      </c>
      <c r="B39" s="239"/>
      <c r="C39" s="239"/>
      <c r="D39" s="239"/>
      <c r="E39" s="239"/>
      <c r="F39" s="239"/>
      <c r="G39" s="14">
        <v>32</v>
      </c>
      <c r="H39" s="22">
        <v>0</v>
      </c>
      <c r="I39" s="22">
        <v>0</v>
      </c>
    </row>
    <row r="40" spans="1:9" ht="12.75" customHeight="1" x14ac:dyDescent="0.2">
      <c r="A40" s="239" t="s">
        <v>35</v>
      </c>
      <c r="B40" s="239"/>
      <c r="C40" s="239"/>
      <c r="D40" s="239"/>
      <c r="E40" s="239"/>
      <c r="F40" s="239"/>
      <c r="G40" s="14">
        <v>33</v>
      </c>
      <c r="H40" s="22">
        <v>0</v>
      </c>
      <c r="I40" s="22">
        <v>0</v>
      </c>
    </row>
    <row r="41" spans="1:9" ht="12.75" customHeight="1" x14ac:dyDescent="0.2">
      <c r="A41" s="239" t="s">
        <v>36</v>
      </c>
      <c r="B41" s="239"/>
      <c r="C41" s="239"/>
      <c r="D41" s="239"/>
      <c r="E41" s="239"/>
      <c r="F41" s="239"/>
      <c r="G41" s="14">
        <v>34</v>
      </c>
      <c r="H41" s="22">
        <v>0</v>
      </c>
      <c r="I41" s="22">
        <v>0</v>
      </c>
    </row>
    <row r="42" spans="1:9" ht="12.75" customHeight="1" x14ac:dyDescent="0.2">
      <c r="A42" s="239" t="s">
        <v>37</v>
      </c>
      <c r="B42" s="239"/>
      <c r="C42" s="239"/>
      <c r="D42" s="239"/>
      <c r="E42" s="239"/>
      <c r="F42" s="239"/>
      <c r="G42" s="14">
        <v>35</v>
      </c>
      <c r="H42" s="22">
        <v>10465033</v>
      </c>
      <c r="I42" s="22">
        <v>10465033</v>
      </c>
    </row>
    <row r="43" spans="1:9" ht="12.75" customHeight="1" x14ac:dyDescent="0.2">
      <c r="A43" s="239" t="s">
        <v>38</v>
      </c>
      <c r="B43" s="239"/>
      <c r="C43" s="239"/>
      <c r="D43" s="239"/>
      <c r="E43" s="239"/>
      <c r="F43" s="239"/>
      <c r="G43" s="14">
        <v>36</v>
      </c>
      <c r="H43" s="22">
        <v>134294167</v>
      </c>
      <c r="I43" s="22">
        <v>134366696</v>
      </c>
    </row>
    <row r="44" spans="1:9" ht="12.75" customHeight="1" x14ac:dyDescent="0.2">
      <c r="A44" s="241" t="s">
        <v>304</v>
      </c>
      <c r="B44" s="241"/>
      <c r="C44" s="241"/>
      <c r="D44" s="241"/>
      <c r="E44" s="241"/>
      <c r="F44" s="241"/>
      <c r="G44" s="15">
        <v>37</v>
      </c>
      <c r="H44" s="23">
        <f>H45+H53+H60+H70</f>
        <v>69995946</v>
      </c>
      <c r="I44" s="23">
        <f>I45+I53+I60+I70</f>
        <v>233151216</v>
      </c>
    </row>
    <row r="45" spans="1:9" ht="12.75" customHeight="1" x14ac:dyDescent="0.2">
      <c r="A45" s="243" t="s">
        <v>39</v>
      </c>
      <c r="B45" s="243"/>
      <c r="C45" s="243"/>
      <c r="D45" s="243"/>
      <c r="E45" s="243"/>
      <c r="F45" s="243"/>
      <c r="G45" s="15">
        <v>38</v>
      </c>
      <c r="H45" s="23">
        <f>SUM(H46:H52)</f>
        <v>6255491</v>
      </c>
      <c r="I45" s="23">
        <f>SUM(I46:I52)</f>
        <v>11510993</v>
      </c>
    </row>
    <row r="46" spans="1:9" ht="12.75" customHeight="1" x14ac:dyDescent="0.2">
      <c r="A46" s="239" t="s">
        <v>40</v>
      </c>
      <c r="B46" s="239"/>
      <c r="C46" s="239"/>
      <c r="D46" s="239"/>
      <c r="E46" s="239"/>
      <c r="F46" s="239"/>
      <c r="G46" s="14">
        <v>39</v>
      </c>
      <c r="H46" s="22">
        <v>4485167</v>
      </c>
      <c r="I46" s="22">
        <v>9472309</v>
      </c>
    </row>
    <row r="47" spans="1:9" ht="12.75" customHeight="1" x14ac:dyDescent="0.2">
      <c r="A47" s="239" t="s">
        <v>41</v>
      </c>
      <c r="B47" s="239"/>
      <c r="C47" s="239"/>
      <c r="D47" s="239"/>
      <c r="E47" s="239"/>
      <c r="F47" s="239"/>
      <c r="G47" s="14">
        <v>40</v>
      </c>
      <c r="H47" s="22">
        <v>0</v>
      </c>
      <c r="I47" s="22">
        <v>0</v>
      </c>
    </row>
    <row r="48" spans="1:9" ht="12.75" customHeight="1" x14ac:dyDescent="0.2">
      <c r="A48" s="239" t="s">
        <v>42</v>
      </c>
      <c r="B48" s="239"/>
      <c r="C48" s="239"/>
      <c r="D48" s="239"/>
      <c r="E48" s="239"/>
      <c r="F48" s="239"/>
      <c r="G48" s="14">
        <v>41</v>
      </c>
      <c r="H48" s="22">
        <v>0</v>
      </c>
      <c r="I48" s="22">
        <v>0</v>
      </c>
    </row>
    <row r="49" spans="1:9" ht="12.75" customHeight="1" x14ac:dyDescent="0.2">
      <c r="A49" s="239" t="s">
        <v>43</v>
      </c>
      <c r="B49" s="239"/>
      <c r="C49" s="239"/>
      <c r="D49" s="239"/>
      <c r="E49" s="239"/>
      <c r="F49" s="239"/>
      <c r="G49" s="14">
        <v>42</v>
      </c>
      <c r="H49" s="22">
        <v>1770324</v>
      </c>
      <c r="I49" s="22">
        <v>2038684</v>
      </c>
    </row>
    <row r="50" spans="1:9" ht="12.75" customHeight="1" x14ac:dyDescent="0.2">
      <c r="A50" s="239" t="s">
        <v>44</v>
      </c>
      <c r="B50" s="239"/>
      <c r="C50" s="239"/>
      <c r="D50" s="239"/>
      <c r="E50" s="239"/>
      <c r="F50" s="239"/>
      <c r="G50" s="14">
        <v>43</v>
      </c>
      <c r="H50" s="22">
        <v>0</v>
      </c>
      <c r="I50" s="22">
        <v>0</v>
      </c>
    </row>
    <row r="51" spans="1:9" ht="12.75" customHeight="1" x14ac:dyDescent="0.2">
      <c r="A51" s="239" t="s">
        <v>45</v>
      </c>
      <c r="B51" s="239"/>
      <c r="C51" s="239"/>
      <c r="D51" s="239"/>
      <c r="E51" s="239"/>
      <c r="F51" s="239"/>
      <c r="G51" s="14">
        <v>44</v>
      </c>
      <c r="H51" s="22">
        <v>0</v>
      </c>
      <c r="I51" s="22">
        <v>0</v>
      </c>
    </row>
    <row r="52" spans="1:9" ht="12.75" customHeight="1" x14ac:dyDescent="0.2">
      <c r="A52" s="239" t="s">
        <v>46</v>
      </c>
      <c r="B52" s="239"/>
      <c r="C52" s="239"/>
      <c r="D52" s="239"/>
      <c r="E52" s="239"/>
      <c r="F52" s="239"/>
      <c r="G52" s="14">
        <v>45</v>
      </c>
      <c r="H52" s="22">
        <v>0</v>
      </c>
      <c r="I52" s="22">
        <v>0</v>
      </c>
    </row>
    <row r="53" spans="1:9" ht="12.75" customHeight="1" x14ac:dyDescent="0.2">
      <c r="A53" s="243" t="s">
        <v>47</v>
      </c>
      <c r="B53" s="243"/>
      <c r="C53" s="243"/>
      <c r="D53" s="243"/>
      <c r="E53" s="243"/>
      <c r="F53" s="243"/>
      <c r="G53" s="15">
        <v>46</v>
      </c>
      <c r="H53" s="23">
        <f>SUM(H54:H59)</f>
        <v>35872888</v>
      </c>
      <c r="I53" s="23">
        <f>SUM(I54:I59)</f>
        <v>58835291</v>
      </c>
    </row>
    <row r="54" spans="1:9" ht="12.75" customHeight="1" x14ac:dyDescent="0.2">
      <c r="A54" s="239" t="s">
        <v>48</v>
      </c>
      <c r="B54" s="239"/>
      <c r="C54" s="239"/>
      <c r="D54" s="239"/>
      <c r="E54" s="239"/>
      <c r="F54" s="239"/>
      <c r="G54" s="14">
        <v>47</v>
      </c>
      <c r="H54" s="22">
        <v>1455773</v>
      </c>
      <c r="I54" s="22">
        <v>1531893</v>
      </c>
    </row>
    <row r="55" spans="1:9" ht="12.75" customHeight="1" x14ac:dyDescent="0.2">
      <c r="A55" s="239" t="s">
        <v>49</v>
      </c>
      <c r="B55" s="239"/>
      <c r="C55" s="239"/>
      <c r="D55" s="239"/>
      <c r="E55" s="239"/>
      <c r="F55" s="239"/>
      <c r="G55" s="14">
        <v>48</v>
      </c>
      <c r="H55" s="22">
        <v>0</v>
      </c>
      <c r="I55" s="22">
        <v>0</v>
      </c>
    </row>
    <row r="56" spans="1:9" ht="12.75" customHeight="1" x14ac:dyDescent="0.2">
      <c r="A56" s="239" t="s">
        <v>50</v>
      </c>
      <c r="B56" s="239"/>
      <c r="C56" s="239"/>
      <c r="D56" s="239"/>
      <c r="E56" s="239"/>
      <c r="F56" s="239"/>
      <c r="G56" s="14">
        <v>49</v>
      </c>
      <c r="H56" s="22">
        <v>4996871</v>
      </c>
      <c r="I56" s="22">
        <v>21159003</v>
      </c>
    </row>
    <row r="57" spans="1:9" ht="12.75" customHeight="1" x14ac:dyDescent="0.2">
      <c r="A57" s="239" t="s">
        <v>51</v>
      </c>
      <c r="B57" s="239"/>
      <c r="C57" s="239"/>
      <c r="D57" s="239"/>
      <c r="E57" s="239"/>
      <c r="F57" s="239"/>
      <c r="G57" s="14">
        <v>50</v>
      </c>
      <c r="H57" s="22">
        <v>346182</v>
      </c>
      <c r="I57" s="22">
        <v>1442010</v>
      </c>
    </row>
    <row r="58" spans="1:9" ht="12.75" customHeight="1" x14ac:dyDescent="0.2">
      <c r="A58" s="239" t="s">
        <v>52</v>
      </c>
      <c r="B58" s="239"/>
      <c r="C58" s="239"/>
      <c r="D58" s="239"/>
      <c r="E58" s="239"/>
      <c r="F58" s="239"/>
      <c r="G58" s="14">
        <v>51</v>
      </c>
      <c r="H58" s="22">
        <v>23814186</v>
      </c>
      <c r="I58" s="22">
        <v>23455702</v>
      </c>
    </row>
    <row r="59" spans="1:9" ht="12.75" customHeight="1" x14ac:dyDescent="0.2">
      <c r="A59" s="239" t="s">
        <v>53</v>
      </c>
      <c r="B59" s="239"/>
      <c r="C59" s="239"/>
      <c r="D59" s="239"/>
      <c r="E59" s="239"/>
      <c r="F59" s="239"/>
      <c r="G59" s="14">
        <v>52</v>
      </c>
      <c r="H59" s="22">
        <v>5259876</v>
      </c>
      <c r="I59" s="22">
        <v>11246683</v>
      </c>
    </row>
    <row r="60" spans="1:9" ht="12.75" customHeight="1" x14ac:dyDescent="0.2">
      <c r="A60" s="243" t="s">
        <v>54</v>
      </c>
      <c r="B60" s="243"/>
      <c r="C60" s="243"/>
      <c r="D60" s="243"/>
      <c r="E60" s="243"/>
      <c r="F60" s="243"/>
      <c r="G60" s="15">
        <v>53</v>
      </c>
      <c r="H60" s="23">
        <f>SUM(H61:H69)</f>
        <v>1621440</v>
      </c>
      <c r="I60" s="23">
        <f>SUM(I61:I69)</f>
        <v>1621440</v>
      </c>
    </row>
    <row r="61" spans="1:9" ht="12.75" customHeight="1" x14ac:dyDescent="0.2">
      <c r="A61" s="239" t="s">
        <v>23</v>
      </c>
      <c r="B61" s="239"/>
      <c r="C61" s="239"/>
      <c r="D61" s="239"/>
      <c r="E61" s="239"/>
      <c r="F61" s="239"/>
      <c r="G61" s="14">
        <v>54</v>
      </c>
      <c r="H61" s="22">
        <v>0</v>
      </c>
      <c r="I61" s="22">
        <v>0</v>
      </c>
    </row>
    <row r="62" spans="1:9" ht="27.6" customHeight="1" x14ac:dyDescent="0.2">
      <c r="A62" s="239" t="s">
        <v>24</v>
      </c>
      <c r="B62" s="239"/>
      <c r="C62" s="239"/>
      <c r="D62" s="239"/>
      <c r="E62" s="239"/>
      <c r="F62" s="239"/>
      <c r="G62" s="14">
        <v>55</v>
      </c>
      <c r="H62" s="22">
        <v>0</v>
      </c>
      <c r="I62" s="22">
        <v>0</v>
      </c>
    </row>
    <row r="63" spans="1:9" ht="12.75" customHeight="1" x14ac:dyDescent="0.2">
      <c r="A63" s="239" t="s">
        <v>25</v>
      </c>
      <c r="B63" s="239"/>
      <c r="C63" s="239"/>
      <c r="D63" s="239"/>
      <c r="E63" s="239"/>
      <c r="F63" s="239"/>
      <c r="G63" s="14">
        <v>56</v>
      </c>
      <c r="H63" s="22">
        <v>0</v>
      </c>
      <c r="I63" s="22">
        <v>0</v>
      </c>
    </row>
    <row r="64" spans="1:9" ht="25.9" customHeight="1" x14ac:dyDescent="0.2">
      <c r="A64" s="239" t="s">
        <v>55</v>
      </c>
      <c r="B64" s="239"/>
      <c r="C64" s="239"/>
      <c r="D64" s="239"/>
      <c r="E64" s="239"/>
      <c r="F64" s="239"/>
      <c r="G64" s="14">
        <v>57</v>
      </c>
      <c r="H64" s="22">
        <v>0</v>
      </c>
      <c r="I64" s="22">
        <v>0</v>
      </c>
    </row>
    <row r="65" spans="1:9" ht="21.6" customHeight="1" x14ac:dyDescent="0.2">
      <c r="A65" s="239" t="s">
        <v>27</v>
      </c>
      <c r="B65" s="239"/>
      <c r="C65" s="239"/>
      <c r="D65" s="239"/>
      <c r="E65" s="239"/>
      <c r="F65" s="239"/>
      <c r="G65" s="14">
        <v>58</v>
      </c>
      <c r="H65" s="22">
        <v>0</v>
      </c>
      <c r="I65" s="22">
        <v>0</v>
      </c>
    </row>
    <row r="66" spans="1:9" ht="21.6" customHeight="1" x14ac:dyDescent="0.2">
      <c r="A66" s="239" t="s">
        <v>28</v>
      </c>
      <c r="B66" s="239"/>
      <c r="C66" s="239"/>
      <c r="D66" s="239"/>
      <c r="E66" s="239"/>
      <c r="F66" s="239"/>
      <c r="G66" s="14">
        <v>59</v>
      </c>
      <c r="H66" s="22">
        <v>0</v>
      </c>
      <c r="I66" s="22">
        <v>0</v>
      </c>
    </row>
    <row r="67" spans="1:9" ht="12.75" customHeight="1" x14ac:dyDescent="0.2">
      <c r="A67" s="239" t="s">
        <v>29</v>
      </c>
      <c r="B67" s="239"/>
      <c r="C67" s="239"/>
      <c r="D67" s="239"/>
      <c r="E67" s="239"/>
      <c r="F67" s="239"/>
      <c r="G67" s="14">
        <v>60</v>
      </c>
      <c r="H67" s="22">
        <v>1621440</v>
      </c>
      <c r="I67" s="22">
        <v>1621440</v>
      </c>
    </row>
    <row r="68" spans="1:9" ht="12.75" customHeight="1" x14ac:dyDescent="0.2">
      <c r="A68" s="239" t="s">
        <v>30</v>
      </c>
      <c r="B68" s="239"/>
      <c r="C68" s="239"/>
      <c r="D68" s="239"/>
      <c r="E68" s="239"/>
      <c r="F68" s="239"/>
      <c r="G68" s="14">
        <v>61</v>
      </c>
      <c r="H68" s="22">
        <v>0</v>
      </c>
      <c r="I68" s="22">
        <v>0</v>
      </c>
    </row>
    <row r="69" spans="1:9" ht="12.75" customHeight="1" x14ac:dyDescent="0.2">
      <c r="A69" s="239" t="s">
        <v>56</v>
      </c>
      <c r="B69" s="239"/>
      <c r="C69" s="239"/>
      <c r="D69" s="239"/>
      <c r="E69" s="239"/>
      <c r="F69" s="239"/>
      <c r="G69" s="14">
        <v>62</v>
      </c>
      <c r="H69" s="22">
        <v>0</v>
      </c>
      <c r="I69" s="22">
        <v>0</v>
      </c>
    </row>
    <row r="70" spans="1:9" ht="12.75" customHeight="1" x14ac:dyDescent="0.2">
      <c r="A70" s="239" t="s">
        <v>57</v>
      </c>
      <c r="B70" s="239"/>
      <c r="C70" s="239"/>
      <c r="D70" s="239"/>
      <c r="E70" s="239"/>
      <c r="F70" s="239"/>
      <c r="G70" s="14">
        <v>63</v>
      </c>
      <c r="H70" s="22">
        <v>26246127</v>
      </c>
      <c r="I70" s="22">
        <v>161183492</v>
      </c>
    </row>
    <row r="71" spans="1:9" ht="12.75" customHeight="1" x14ac:dyDescent="0.2">
      <c r="A71" s="240" t="s">
        <v>58</v>
      </c>
      <c r="B71" s="240"/>
      <c r="C71" s="240"/>
      <c r="D71" s="240"/>
      <c r="E71" s="240"/>
      <c r="F71" s="240"/>
      <c r="G71" s="14">
        <v>64</v>
      </c>
      <c r="H71" s="22">
        <v>6543582</v>
      </c>
      <c r="I71" s="22">
        <v>23411967</v>
      </c>
    </row>
    <row r="72" spans="1:9" ht="12.75" customHeight="1" x14ac:dyDescent="0.2">
      <c r="A72" s="241" t="s">
        <v>305</v>
      </c>
      <c r="B72" s="241"/>
      <c r="C72" s="241"/>
      <c r="D72" s="241"/>
      <c r="E72" s="241"/>
      <c r="F72" s="241"/>
      <c r="G72" s="15">
        <v>65</v>
      </c>
      <c r="H72" s="23">
        <f>H8+H9+H44+H71</f>
        <v>3487424140</v>
      </c>
      <c r="I72" s="23">
        <f>I8+I9+I44+I71</f>
        <v>3634558576</v>
      </c>
    </row>
    <row r="73" spans="1:9" ht="12.75" customHeight="1" x14ac:dyDescent="0.2">
      <c r="A73" s="240" t="s">
        <v>59</v>
      </c>
      <c r="B73" s="240"/>
      <c r="C73" s="240"/>
      <c r="D73" s="240"/>
      <c r="E73" s="240"/>
      <c r="F73" s="240"/>
      <c r="G73" s="14">
        <v>66</v>
      </c>
      <c r="H73" s="22">
        <v>0</v>
      </c>
      <c r="I73" s="22">
        <v>0</v>
      </c>
    </row>
    <row r="74" spans="1:9" x14ac:dyDescent="0.2">
      <c r="A74" s="244" t="s">
        <v>60</v>
      </c>
      <c r="B74" s="245"/>
      <c r="C74" s="245"/>
      <c r="D74" s="245"/>
      <c r="E74" s="245"/>
      <c r="F74" s="245"/>
      <c r="G74" s="245"/>
      <c r="H74" s="245"/>
      <c r="I74" s="245"/>
    </row>
    <row r="75" spans="1:9" ht="12.75" customHeight="1" x14ac:dyDescent="0.2">
      <c r="A75" s="241" t="s">
        <v>355</v>
      </c>
      <c r="B75" s="241"/>
      <c r="C75" s="241"/>
      <c r="D75" s="241"/>
      <c r="E75" s="241"/>
      <c r="F75" s="241"/>
      <c r="G75" s="15">
        <v>67</v>
      </c>
      <c r="H75" s="102">
        <f>H76+H77+H78+H84+H85+H91+H94+H97</f>
        <v>1892605067</v>
      </c>
      <c r="I75" s="102">
        <f>I76+I77+I78+I84+I85+I91+I94+I97</f>
        <v>1804662530</v>
      </c>
    </row>
    <row r="76" spans="1:9" ht="12.75" customHeight="1" x14ac:dyDescent="0.2">
      <c r="A76" s="239" t="s">
        <v>61</v>
      </c>
      <c r="B76" s="239"/>
      <c r="C76" s="239"/>
      <c r="D76" s="239"/>
      <c r="E76" s="239"/>
      <c r="F76" s="239"/>
      <c r="G76" s="14">
        <v>68</v>
      </c>
      <c r="H76" s="22">
        <v>1277985565</v>
      </c>
      <c r="I76" s="22">
        <v>1277985565</v>
      </c>
    </row>
    <row r="77" spans="1:9" ht="12.75" customHeight="1" x14ac:dyDescent="0.2">
      <c r="A77" s="239" t="s">
        <v>62</v>
      </c>
      <c r="B77" s="239"/>
      <c r="C77" s="239"/>
      <c r="D77" s="239"/>
      <c r="E77" s="239"/>
      <c r="F77" s="239"/>
      <c r="G77" s="14">
        <v>69</v>
      </c>
      <c r="H77" s="22">
        <v>0</v>
      </c>
      <c r="I77" s="22">
        <v>0</v>
      </c>
    </row>
    <row r="78" spans="1:9" ht="12.75" customHeight="1" x14ac:dyDescent="0.2">
      <c r="A78" s="243" t="s">
        <v>63</v>
      </c>
      <c r="B78" s="243"/>
      <c r="C78" s="243"/>
      <c r="D78" s="243"/>
      <c r="E78" s="243"/>
      <c r="F78" s="243"/>
      <c r="G78" s="15">
        <v>70</v>
      </c>
      <c r="H78" s="102">
        <f>SUM(H79:H83)</f>
        <v>55752609</v>
      </c>
      <c r="I78" s="102">
        <f>SUM(I79:I83)</f>
        <v>55752609</v>
      </c>
    </row>
    <row r="79" spans="1:9" ht="12.75" customHeight="1" x14ac:dyDescent="0.2">
      <c r="A79" s="239" t="s">
        <v>64</v>
      </c>
      <c r="B79" s="239"/>
      <c r="C79" s="239"/>
      <c r="D79" s="239"/>
      <c r="E79" s="239"/>
      <c r="F79" s="239"/>
      <c r="G79" s="14">
        <v>71</v>
      </c>
      <c r="H79" s="22">
        <v>39312998</v>
      </c>
      <c r="I79" s="22">
        <v>39312998</v>
      </c>
    </row>
    <row r="80" spans="1:9" ht="12.75" customHeight="1" x14ac:dyDescent="0.2">
      <c r="A80" s="239" t="s">
        <v>65</v>
      </c>
      <c r="B80" s="239"/>
      <c r="C80" s="239"/>
      <c r="D80" s="239"/>
      <c r="E80" s="239"/>
      <c r="F80" s="239"/>
      <c r="G80" s="14">
        <v>72</v>
      </c>
      <c r="H80" s="22">
        <v>0</v>
      </c>
      <c r="I80" s="22">
        <v>0</v>
      </c>
    </row>
    <row r="81" spans="1:9" ht="12.75" customHeight="1" x14ac:dyDescent="0.2">
      <c r="A81" s="239" t="s">
        <v>66</v>
      </c>
      <c r="B81" s="239"/>
      <c r="C81" s="239"/>
      <c r="D81" s="239"/>
      <c r="E81" s="239"/>
      <c r="F81" s="239"/>
      <c r="G81" s="14">
        <v>73</v>
      </c>
      <c r="H81" s="22">
        <v>0</v>
      </c>
      <c r="I81" s="22">
        <v>0</v>
      </c>
    </row>
    <row r="82" spans="1:9" ht="12.75" customHeight="1" x14ac:dyDescent="0.2">
      <c r="A82" s="239" t="s">
        <v>67</v>
      </c>
      <c r="B82" s="239"/>
      <c r="C82" s="239"/>
      <c r="D82" s="239"/>
      <c r="E82" s="239"/>
      <c r="F82" s="239"/>
      <c r="G82" s="14">
        <v>74</v>
      </c>
      <c r="H82" s="22">
        <v>2228631</v>
      </c>
      <c r="I82" s="22">
        <v>2228631</v>
      </c>
    </row>
    <row r="83" spans="1:9" ht="12.75" customHeight="1" x14ac:dyDescent="0.2">
      <c r="A83" s="239" t="s">
        <v>68</v>
      </c>
      <c r="B83" s="239"/>
      <c r="C83" s="239"/>
      <c r="D83" s="239"/>
      <c r="E83" s="239"/>
      <c r="F83" s="239"/>
      <c r="G83" s="14">
        <v>75</v>
      </c>
      <c r="H83" s="22">
        <v>14210980</v>
      </c>
      <c r="I83" s="22">
        <v>14210980</v>
      </c>
    </row>
    <row r="84" spans="1:9" ht="12.75" customHeight="1" x14ac:dyDescent="0.2">
      <c r="A84" s="242" t="s">
        <v>69</v>
      </c>
      <c r="B84" s="242"/>
      <c r="C84" s="242"/>
      <c r="D84" s="242"/>
      <c r="E84" s="242"/>
      <c r="F84" s="242"/>
      <c r="G84" s="95">
        <v>76</v>
      </c>
      <c r="H84" s="96">
        <v>0</v>
      </c>
      <c r="I84" s="96">
        <v>0</v>
      </c>
    </row>
    <row r="85" spans="1:9" ht="12.75" customHeight="1" x14ac:dyDescent="0.2">
      <c r="A85" s="243" t="s">
        <v>447</v>
      </c>
      <c r="B85" s="243"/>
      <c r="C85" s="243"/>
      <c r="D85" s="243"/>
      <c r="E85" s="243"/>
      <c r="F85" s="243"/>
      <c r="G85" s="15">
        <v>77</v>
      </c>
      <c r="H85" s="23">
        <f>H86+H87+H88+H89+H90</f>
        <v>0</v>
      </c>
      <c r="I85" s="23">
        <f>I86+I87+I88+I89+I90</f>
        <v>0</v>
      </c>
    </row>
    <row r="86" spans="1:9" ht="25.5" customHeight="1" x14ac:dyDescent="0.2">
      <c r="A86" s="239" t="s">
        <v>448</v>
      </c>
      <c r="B86" s="239"/>
      <c r="C86" s="239"/>
      <c r="D86" s="239"/>
      <c r="E86" s="239"/>
      <c r="F86" s="239"/>
      <c r="G86" s="14">
        <v>78</v>
      </c>
      <c r="H86" s="22">
        <v>0</v>
      </c>
      <c r="I86" s="22">
        <v>0</v>
      </c>
    </row>
    <row r="87" spans="1:9" ht="12.75" customHeight="1" x14ac:dyDescent="0.2">
      <c r="A87" s="239" t="s">
        <v>70</v>
      </c>
      <c r="B87" s="239"/>
      <c r="C87" s="239"/>
      <c r="D87" s="239"/>
      <c r="E87" s="239"/>
      <c r="F87" s="239"/>
      <c r="G87" s="14">
        <v>79</v>
      </c>
      <c r="H87" s="22">
        <v>0</v>
      </c>
      <c r="I87" s="22">
        <v>0</v>
      </c>
    </row>
    <row r="88" spans="1:9" ht="12.75" customHeight="1" x14ac:dyDescent="0.2">
      <c r="A88" s="239" t="s">
        <v>71</v>
      </c>
      <c r="B88" s="239"/>
      <c r="C88" s="239"/>
      <c r="D88" s="239"/>
      <c r="E88" s="239"/>
      <c r="F88" s="239"/>
      <c r="G88" s="14">
        <v>80</v>
      </c>
      <c r="H88" s="22">
        <v>0</v>
      </c>
      <c r="I88" s="22">
        <v>0</v>
      </c>
    </row>
    <row r="89" spans="1:9" ht="12.75" customHeight="1" x14ac:dyDescent="0.2">
      <c r="A89" s="239" t="s">
        <v>351</v>
      </c>
      <c r="B89" s="239"/>
      <c r="C89" s="239"/>
      <c r="D89" s="239"/>
      <c r="E89" s="239"/>
      <c r="F89" s="239"/>
      <c r="G89" s="14">
        <v>81</v>
      </c>
      <c r="H89" s="22">
        <v>0</v>
      </c>
      <c r="I89" s="22">
        <v>0</v>
      </c>
    </row>
    <row r="90" spans="1:9" ht="12.75" customHeight="1" x14ac:dyDescent="0.2">
      <c r="A90" s="239" t="s">
        <v>352</v>
      </c>
      <c r="B90" s="239"/>
      <c r="C90" s="239"/>
      <c r="D90" s="239"/>
      <c r="E90" s="239"/>
      <c r="F90" s="239"/>
      <c r="G90" s="14">
        <v>82</v>
      </c>
      <c r="H90" s="22">
        <v>0</v>
      </c>
      <c r="I90" s="22">
        <v>0</v>
      </c>
    </row>
    <row r="91" spans="1:9" ht="12.75" customHeight="1" x14ac:dyDescent="0.2">
      <c r="A91" s="243" t="s">
        <v>353</v>
      </c>
      <c r="B91" s="243"/>
      <c r="C91" s="243"/>
      <c r="D91" s="243"/>
      <c r="E91" s="243"/>
      <c r="F91" s="243"/>
      <c r="G91" s="15">
        <v>83</v>
      </c>
      <c r="H91" s="23">
        <f>H92-H93</f>
        <v>654072122</v>
      </c>
      <c r="I91" s="23">
        <f>I92-I93</f>
        <v>529871335</v>
      </c>
    </row>
    <row r="92" spans="1:9" ht="12.75" customHeight="1" x14ac:dyDescent="0.2">
      <c r="A92" s="239" t="s">
        <v>72</v>
      </c>
      <c r="B92" s="239"/>
      <c r="C92" s="239"/>
      <c r="D92" s="239"/>
      <c r="E92" s="239"/>
      <c r="F92" s="239"/>
      <c r="G92" s="14">
        <v>84</v>
      </c>
      <c r="H92" s="22">
        <v>654072122</v>
      </c>
      <c r="I92" s="22">
        <v>529871335</v>
      </c>
    </row>
    <row r="93" spans="1:9" ht="12.75" customHeight="1" x14ac:dyDescent="0.2">
      <c r="A93" s="239" t="s">
        <v>73</v>
      </c>
      <c r="B93" s="239"/>
      <c r="C93" s="239"/>
      <c r="D93" s="239"/>
      <c r="E93" s="239"/>
      <c r="F93" s="239"/>
      <c r="G93" s="14">
        <v>85</v>
      </c>
      <c r="H93" s="22">
        <v>0</v>
      </c>
      <c r="I93" s="22">
        <v>0</v>
      </c>
    </row>
    <row r="94" spans="1:9" ht="12.75" customHeight="1" x14ac:dyDescent="0.2">
      <c r="A94" s="243" t="s">
        <v>354</v>
      </c>
      <c r="B94" s="243"/>
      <c r="C94" s="243"/>
      <c r="D94" s="243"/>
      <c r="E94" s="243"/>
      <c r="F94" s="243"/>
      <c r="G94" s="15">
        <v>86</v>
      </c>
      <c r="H94" s="23">
        <f>H95-H96</f>
        <v>-124200787</v>
      </c>
      <c r="I94" s="23">
        <f>I95-I96</f>
        <v>-86029090</v>
      </c>
    </row>
    <row r="95" spans="1:9" ht="12.75" customHeight="1" x14ac:dyDescent="0.2">
      <c r="A95" s="239" t="s">
        <v>74</v>
      </c>
      <c r="B95" s="239"/>
      <c r="C95" s="239"/>
      <c r="D95" s="239"/>
      <c r="E95" s="239"/>
      <c r="F95" s="239"/>
      <c r="G95" s="14">
        <v>87</v>
      </c>
      <c r="H95" s="22">
        <v>0</v>
      </c>
      <c r="I95" s="22">
        <v>0</v>
      </c>
    </row>
    <row r="96" spans="1:9" ht="12.75" customHeight="1" x14ac:dyDescent="0.2">
      <c r="A96" s="239" t="s">
        <v>75</v>
      </c>
      <c r="B96" s="239"/>
      <c r="C96" s="239"/>
      <c r="D96" s="239"/>
      <c r="E96" s="239"/>
      <c r="F96" s="239"/>
      <c r="G96" s="14">
        <v>88</v>
      </c>
      <c r="H96" s="22">
        <v>124200787</v>
      </c>
      <c r="I96" s="22">
        <v>86029090</v>
      </c>
    </row>
    <row r="97" spans="1:9" ht="12.75" customHeight="1" x14ac:dyDescent="0.2">
      <c r="A97" s="239" t="s">
        <v>76</v>
      </c>
      <c r="B97" s="239"/>
      <c r="C97" s="239"/>
      <c r="D97" s="239"/>
      <c r="E97" s="239"/>
      <c r="F97" s="239"/>
      <c r="G97" s="14">
        <v>89</v>
      </c>
      <c r="H97" s="22">
        <v>28995558</v>
      </c>
      <c r="I97" s="22">
        <v>27082111</v>
      </c>
    </row>
    <row r="98" spans="1:9" ht="12.75" customHeight="1" x14ac:dyDescent="0.2">
      <c r="A98" s="241" t="s">
        <v>356</v>
      </c>
      <c r="B98" s="241"/>
      <c r="C98" s="241"/>
      <c r="D98" s="241"/>
      <c r="E98" s="241"/>
      <c r="F98" s="241"/>
      <c r="G98" s="15">
        <v>90</v>
      </c>
      <c r="H98" s="23">
        <f>SUM(H99:H104)</f>
        <v>104293468</v>
      </c>
      <c r="I98" s="23">
        <f>SUM(I99:I104)</f>
        <v>101273530</v>
      </c>
    </row>
    <row r="99" spans="1:9" ht="12.75" customHeight="1" x14ac:dyDescent="0.2">
      <c r="A99" s="239" t="s">
        <v>77</v>
      </c>
      <c r="B99" s="239"/>
      <c r="C99" s="239"/>
      <c r="D99" s="239"/>
      <c r="E99" s="239"/>
      <c r="F99" s="239"/>
      <c r="G99" s="14">
        <v>91</v>
      </c>
      <c r="H99" s="22">
        <v>2524042</v>
      </c>
      <c r="I99" s="22">
        <v>2508042</v>
      </c>
    </row>
    <row r="100" spans="1:9" ht="12.75" customHeight="1" x14ac:dyDescent="0.2">
      <c r="A100" s="239" t="s">
        <v>78</v>
      </c>
      <c r="B100" s="239"/>
      <c r="C100" s="239"/>
      <c r="D100" s="239"/>
      <c r="E100" s="239"/>
      <c r="F100" s="239"/>
      <c r="G100" s="14">
        <v>92</v>
      </c>
      <c r="H100" s="22">
        <v>0</v>
      </c>
      <c r="I100" s="22">
        <v>0</v>
      </c>
    </row>
    <row r="101" spans="1:9" ht="12.75" customHeight="1" x14ac:dyDescent="0.2">
      <c r="A101" s="239" t="s">
        <v>79</v>
      </c>
      <c r="B101" s="239"/>
      <c r="C101" s="239"/>
      <c r="D101" s="239"/>
      <c r="E101" s="239"/>
      <c r="F101" s="239"/>
      <c r="G101" s="14">
        <v>93</v>
      </c>
      <c r="H101" s="22">
        <v>32300000</v>
      </c>
      <c r="I101" s="22">
        <v>23700000</v>
      </c>
    </row>
    <row r="102" spans="1:9" ht="12.75" customHeight="1" x14ac:dyDescent="0.2">
      <c r="A102" s="239" t="s">
        <v>80</v>
      </c>
      <c r="B102" s="239"/>
      <c r="C102" s="239"/>
      <c r="D102" s="239"/>
      <c r="E102" s="239"/>
      <c r="F102" s="239"/>
      <c r="G102" s="14">
        <v>94</v>
      </c>
      <c r="H102" s="22">
        <v>0</v>
      </c>
      <c r="I102" s="22">
        <v>0</v>
      </c>
    </row>
    <row r="103" spans="1:9" ht="12.75" customHeight="1" x14ac:dyDescent="0.2">
      <c r="A103" s="239" t="s">
        <v>81</v>
      </c>
      <c r="B103" s="239"/>
      <c r="C103" s="239"/>
      <c r="D103" s="239"/>
      <c r="E103" s="239"/>
      <c r="F103" s="239"/>
      <c r="G103" s="14">
        <v>95</v>
      </c>
      <c r="H103" s="22">
        <v>0</v>
      </c>
      <c r="I103" s="22">
        <v>0</v>
      </c>
    </row>
    <row r="104" spans="1:9" ht="12.75" customHeight="1" x14ac:dyDescent="0.2">
      <c r="A104" s="239" t="s">
        <v>82</v>
      </c>
      <c r="B104" s="239"/>
      <c r="C104" s="239"/>
      <c r="D104" s="239"/>
      <c r="E104" s="239"/>
      <c r="F104" s="239"/>
      <c r="G104" s="14">
        <v>96</v>
      </c>
      <c r="H104" s="22">
        <v>69469426</v>
      </c>
      <c r="I104" s="22">
        <v>75065488</v>
      </c>
    </row>
    <row r="105" spans="1:9" ht="12.75" customHeight="1" x14ac:dyDescent="0.2">
      <c r="A105" s="241" t="s">
        <v>357</v>
      </c>
      <c r="B105" s="241"/>
      <c r="C105" s="241"/>
      <c r="D105" s="241"/>
      <c r="E105" s="241"/>
      <c r="F105" s="241"/>
      <c r="G105" s="15">
        <v>97</v>
      </c>
      <c r="H105" s="23">
        <f>SUM(H106:H116)</f>
        <v>936332435</v>
      </c>
      <c r="I105" s="23">
        <f>SUM(I106:I116)</f>
        <v>1213933389</v>
      </c>
    </row>
    <row r="106" spans="1:9" ht="12.75" customHeight="1" x14ac:dyDescent="0.2">
      <c r="A106" s="239" t="s">
        <v>83</v>
      </c>
      <c r="B106" s="239"/>
      <c r="C106" s="239"/>
      <c r="D106" s="239"/>
      <c r="E106" s="239"/>
      <c r="F106" s="239"/>
      <c r="G106" s="14">
        <v>98</v>
      </c>
      <c r="H106" s="22">
        <v>1453038</v>
      </c>
      <c r="I106" s="22">
        <v>1453038</v>
      </c>
    </row>
    <row r="107" spans="1:9" ht="24.6" customHeight="1" x14ac:dyDescent="0.2">
      <c r="A107" s="239" t="s">
        <v>84</v>
      </c>
      <c r="B107" s="239"/>
      <c r="C107" s="239"/>
      <c r="D107" s="239"/>
      <c r="E107" s="239"/>
      <c r="F107" s="239"/>
      <c r="G107" s="14">
        <v>99</v>
      </c>
      <c r="H107" s="22">
        <v>247285507</v>
      </c>
      <c r="I107" s="22">
        <v>247020714</v>
      </c>
    </row>
    <row r="108" spans="1:9" ht="12.75" customHeight="1" x14ac:dyDescent="0.2">
      <c r="A108" s="239" t="s">
        <v>85</v>
      </c>
      <c r="B108" s="239"/>
      <c r="C108" s="239"/>
      <c r="D108" s="239"/>
      <c r="E108" s="239"/>
      <c r="F108" s="239"/>
      <c r="G108" s="14">
        <v>100</v>
      </c>
      <c r="H108" s="22">
        <v>0</v>
      </c>
      <c r="I108" s="22">
        <v>0</v>
      </c>
    </row>
    <row r="109" spans="1:9" ht="21.6" customHeight="1" x14ac:dyDescent="0.2">
      <c r="A109" s="239" t="s">
        <v>86</v>
      </c>
      <c r="B109" s="239"/>
      <c r="C109" s="239"/>
      <c r="D109" s="239"/>
      <c r="E109" s="239"/>
      <c r="F109" s="239"/>
      <c r="G109" s="14">
        <v>101</v>
      </c>
      <c r="H109" s="22">
        <v>0</v>
      </c>
      <c r="I109" s="22">
        <v>0</v>
      </c>
    </row>
    <row r="110" spans="1:9" ht="12.75" customHeight="1" x14ac:dyDescent="0.2">
      <c r="A110" s="239" t="s">
        <v>87</v>
      </c>
      <c r="B110" s="239"/>
      <c r="C110" s="239"/>
      <c r="D110" s="239"/>
      <c r="E110" s="239"/>
      <c r="F110" s="239"/>
      <c r="G110" s="14">
        <v>102</v>
      </c>
      <c r="H110" s="22">
        <v>0</v>
      </c>
      <c r="I110" s="22">
        <v>0</v>
      </c>
    </row>
    <row r="111" spans="1:9" ht="12.75" customHeight="1" x14ac:dyDescent="0.2">
      <c r="A111" s="239" t="s">
        <v>88</v>
      </c>
      <c r="B111" s="239"/>
      <c r="C111" s="239"/>
      <c r="D111" s="239"/>
      <c r="E111" s="239"/>
      <c r="F111" s="239"/>
      <c r="G111" s="14">
        <v>103</v>
      </c>
      <c r="H111" s="22">
        <v>639187772</v>
      </c>
      <c r="I111" s="22">
        <v>917151579</v>
      </c>
    </row>
    <row r="112" spans="1:9" ht="12.75" customHeight="1" x14ac:dyDescent="0.2">
      <c r="A112" s="239" t="s">
        <v>89</v>
      </c>
      <c r="B112" s="239"/>
      <c r="C112" s="239"/>
      <c r="D112" s="239"/>
      <c r="E112" s="239"/>
      <c r="F112" s="239"/>
      <c r="G112" s="14">
        <v>104</v>
      </c>
      <c r="H112" s="22">
        <v>0</v>
      </c>
      <c r="I112" s="22">
        <v>0</v>
      </c>
    </row>
    <row r="113" spans="1:9" ht="12.75" customHeight="1" x14ac:dyDescent="0.2">
      <c r="A113" s="239" t="s">
        <v>90</v>
      </c>
      <c r="B113" s="239"/>
      <c r="C113" s="239"/>
      <c r="D113" s="239"/>
      <c r="E113" s="239"/>
      <c r="F113" s="239"/>
      <c r="G113" s="14">
        <v>105</v>
      </c>
      <c r="H113" s="22">
        <v>0</v>
      </c>
      <c r="I113" s="22">
        <v>0</v>
      </c>
    </row>
    <row r="114" spans="1:9" ht="12.75" customHeight="1" x14ac:dyDescent="0.2">
      <c r="A114" s="239" t="s">
        <v>91</v>
      </c>
      <c r="B114" s="239"/>
      <c r="C114" s="239"/>
      <c r="D114" s="239"/>
      <c r="E114" s="239"/>
      <c r="F114" s="239"/>
      <c r="G114" s="14">
        <v>106</v>
      </c>
      <c r="H114" s="22">
        <v>0</v>
      </c>
      <c r="I114" s="22">
        <v>0</v>
      </c>
    </row>
    <row r="115" spans="1:9" ht="12.75" customHeight="1" x14ac:dyDescent="0.2">
      <c r="A115" s="239" t="s">
        <v>92</v>
      </c>
      <c r="B115" s="239"/>
      <c r="C115" s="239"/>
      <c r="D115" s="239"/>
      <c r="E115" s="239"/>
      <c r="F115" s="239"/>
      <c r="G115" s="14">
        <v>107</v>
      </c>
      <c r="H115" s="22">
        <v>39177580</v>
      </c>
      <c r="I115" s="22">
        <v>39177571</v>
      </c>
    </row>
    <row r="116" spans="1:9" ht="12.75" customHeight="1" x14ac:dyDescent="0.2">
      <c r="A116" s="239" t="s">
        <v>93</v>
      </c>
      <c r="B116" s="239"/>
      <c r="C116" s="239"/>
      <c r="D116" s="239"/>
      <c r="E116" s="239"/>
      <c r="F116" s="239"/>
      <c r="G116" s="14">
        <v>108</v>
      </c>
      <c r="H116" s="22">
        <v>9228538</v>
      </c>
      <c r="I116" s="22">
        <v>9130487</v>
      </c>
    </row>
    <row r="117" spans="1:9" ht="12.75" customHeight="1" x14ac:dyDescent="0.2">
      <c r="A117" s="241" t="s">
        <v>358</v>
      </c>
      <c r="B117" s="241"/>
      <c r="C117" s="241"/>
      <c r="D117" s="241"/>
      <c r="E117" s="241"/>
      <c r="F117" s="241"/>
      <c r="G117" s="15">
        <v>109</v>
      </c>
      <c r="H117" s="23">
        <f>SUM(H118:H131)</f>
        <v>552587629</v>
      </c>
      <c r="I117" s="23">
        <f>SUM(I118:I131)</f>
        <v>498217124</v>
      </c>
    </row>
    <row r="118" spans="1:9" ht="12.75" customHeight="1" x14ac:dyDescent="0.2">
      <c r="A118" s="239" t="s">
        <v>83</v>
      </c>
      <c r="B118" s="239"/>
      <c r="C118" s="239"/>
      <c r="D118" s="239"/>
      <c r="E118" s="239"/>
      <c r="F118" s="239"/>
      <c r="G118" s="14">
        <v>110</v>
      </c>
      <c r="H118" s="22">
        <v>5753740</v>
      </c>
      <c r="I118" s="22">
        <v>2729818</v>
      </c>
    </row>
    <row r="119" spans="1:9" ht="22.15" customHeight="1" x14ac:dyDescent="0.2">
      <c r="A119" s="239" t="s">
        <v>84</v>
      </c>
      <c r="B119" s="239"/>
      <c r="C119" s="239"/>
      <c r="D119" s="239"/>
      <c r="E119" s="239"/>
      <c r="F119" s="239"/>
      <c r="G119" s="14">
        <v>111</v>
      </c>
      <c r="H119" s="22">
        <v>464449206</v>
      </c>
      <c r="I119" s="22">
        <v>261815059</v>
      </c>
    </row>
    <row r="120" spans="1:9" ht="12.75" customHeight="1" x14ac:dyDescent="0.2">
      <c r="A120" s="239" t="s">
        <v>85</v>
      </c>
      <c r="B120" s="239"/>
      <c r="C120" s="239"/>
      <c r="D120" s="239"/>
      <c r="E120" s="239"/>
      <c r="F120" s="239"/>
      <c r="G120" s="14">
        <v>112</v>
      </c>
      <c r="H120" s="22">
        <v>0</v>
      </c>
      <c r="I120" s="22">
        <v>0</v>
      </c>
    </row>
    <row r="121" spans="1:9" ht="23.45" customHeight="1" x14ac:dyDescent="0.2">
      <c r="A121" s="239" t="s">
        <v>86</v>
      </c>
      <c r="B121" s="239"/>
      <c r="C121" s="239"/>
      <c r="D121" s="239"/>
      <c r="E121" s="239"/>
      <c r="F121" s="239"/>
      <c r="G121" s="14">
        <v>113</v>
      </c>
      <c r="H121" s="22">
        <v>0</v>
      </c>
      <c r="I121" s="22">
        <v>0</v>
      </c>
    </row>
    <row r="122" spans="1:9" ht="12.75" customHeight="1" x14ac:dyDescent="0.2">
      <c r="A122" s="239" t="s">
        <v>87</v>
      </c>
      <c r="B122" s="239"/>
      <c r="C122" s="239"/>
      <c r="D122" s="239"/>
      <c r="E122" s="239"/>
      <c r="F122" s="239"/>
      <c r="G122" s="14">
        <v>114</v>
      </c>
      <c r="H122" s="22">
        <v>13545612</v>
      </c>
      <c r="I122" s="22">
        <v>46755524</v>
      </c>
    </row>
    <row r="123" spans="1:9" ht="12.75" customHeight="1" x14ac:dyDescent="0.2">
      <c r="A123" s="239" t="s">
        <v>88</v>
      </c>
      <c r="B123" s="239"/>
      <c r="C123" s="239"/>
      <c r="D123" s="239"/>
      <c r="E123" s="239"/>
      <c r="F123" s="239"/>
      <c r="G123" s="14">
        <v>115</v>
      </c>
      <c r="H123" s="22">
        <v>0</v>
      </c>
      <c r="I123" s="22">
        <v>0</v>
      </c>
    </row>
    <row r="124" spans="1:9" ht="12.75" customHeight="1" x14ac:dyDescent="0.2">
      <c r="A124" s="239" t="s">
        <v>89</v>
      </c>
      <c r="B124" s="239"/>
      <c r="C124" s="239"/>
      <c r="D124" s="239"/>
      <c r="E124" s="239"/>
      <c r="F124" s="239"/>
      <c r="G124" s="14">
        <v>116</v>
      </c>
      <c r="H124" s="22">
        <v>20420815</v>
      </c>
      <c r="I124" s="22">
        <v>48083287</v>
      </c>
    </row>
    <row r="125" spans="1:9" ht="12.75" customHeight="1" x14ac:dyDescent="0.2">
      <c r="A125" s="239" t="s">
        <v>90</v>
      </c>
      <c r="B125" s="239"/>
      <c r="C125" s="239"/>
      <c r="D125" s="239"/>
      <c r="E125" s="239"/>
      <c r="F125" s="239"/>
      <c r="G125" s="14">
        <v>117</v>
      </c>
      <c r="H125" s="22">
        <v>21879688</v>
      </c>
      <c r="I125" s="22">
        <v>81244061</v>
      </c>
    </row>
    <row r="126" spans="1:9" x14ac:dyDescent="0.2">
      <c r="A126" s="239" t="s">
        <v>91</v>
      </c>
      <c r="B126" s="239"/>
      <c r="C126" s="239"/>
      <c r="D126" s="239"/>
      <c r="E126" s="239"/>
      <c r="F126" s="239"/>
      <c r="G126" s="14">
        <v>118</v>
      </c>
      <c r="H126" s="22">
        <v>0</v>
      </c>
      <c r="I126" s="22">
        <v>0</v>
      </c>
    </row>
    <row r="127" spans="1:9" x14ac:dyDescent="0.2">
      <c r="A127" s="239" t="s">
        <v>94</v>
      </c>
      <c r="B127" s="239"/>
      <c r="C127" s="239"/>
      <c r="D127" s="239"/>
      <c r="E127" s="239"/>
      <c r="F127" s="239"/>
      <c r="G127" s="14">
        <v>119</v>
      </c>
      <c r="H127" s="22">
        <v>17055529</v>
      </c>
      <c r="I127" s="22">
        <v>24614300</v>
      </c>
    </row>
    <row r="128" spans="1:9" x14ac:dyDescent="0.2">
      <c r="A128" s="239" t="s">
        <v>95</v>
      </c>
      <c r="B128" s="239"/>
      <c r="C128" s="239"/>
      <c r="D128" s="239"/>
      <c r="E128" s="239"/>
      <c r="F128" s="239"/>
      <c r="G128" s="14">
        <v>120</v>
      </c>
      <c r="H128" s="22">
        <v>5335792</v>
      </c>
      <c r="I128" s="22">
        <v>25532109</v>
      </c>
    </row>
    <row r="129" spans="1:9" x14ac:dyDescent="0.2">
      <c r="A129" s="239" t="s">
        <v>96</v>
      </c>
      <c r="B129" s="239"/>
      <c r="C129" s="239"/>
      <c r="D129" s="239"/>
      <c r="E129" s="239"/>
      <c r="F129" s="239"/>
      <c r="G129" s="14">
        <v>121</v>
      </c>
      <c r="H129" s="22">
        <v>0</v>
      </c>
      <c r="I129" s="22">
        <v>0</v>
      </c>
    </row>
    <row r="130" spans="1:9" x14ac:dyDescent="0.2">
      <c r="A130" s="239" t="s">
        <v>97</v>
      </c>
      <c r="B130" s="239"/>
      <c r="C130" s="239"/>
      <c r="D130" s="239"/>
      <c r="E130" s="239"/>
      <c r="F130" s="239"/>
      <c r="G130" s="14">
        <v>122</v>
      </c>
      <c r="H130" s="22">
        <v>0</v>
      </c>
      <c r="I130" s="22">
        <v>0</v>
      </c>
    </row>
    <row r="131" spans="1:9" x14ac:dyDescent="0.2">
      <c r="A131" s="239" t="s">
        <v>98</v>
      </c>
      <c r="B131" s="239"/>
      <c r="C131" s="239"/>
      <c r="D131" s="239"/>
      <c r="E131" s="239"/>
      <c r="F131" s="239"/>
      <c r="G131" s="14">
        <v>123</v>
      </c>
      <c r="H131" s="22">
        <v>4147247</v>
      </c>
      <c r="I131" s="22">
        <v>7442966</v>
      </c>
    </row>
    <row r="132" spans="1:9" ht="22.15" customHeight="1" x14ac:dyDescent="0.2">
      <c r="A132" s="240" t="s">
        <v>99</v>
      </c>
      <c r="B132" s="240"/>
      <c r="C132" s="240"/>
      <c r="D132" s="240"/>
      <c r="E132" s="240"/>
      <c r="F132" s="240"/>
      <c r="G132" s="14">
        <v>124</v>
      </c>
      <c r="H132" s="22">
        <v>1605541</v>
      </c>
      <c r="I132" s="22">
        <v>16472003</v>
      </c>
    </row>
    <row r="133" spans="1:9" ht="12.75" customHeight="1" x14ac:dyDescent="0.2">
      <c r="A133" s="241" t="s">
        <v>359</v>
      </c>
      <c r="B133" s="241"/>
      <c r="C133" s="241"/>
      <c r="D133" s="241"/>
      <c r="E133" s="241"/>
      <c r="F133" s="241"/>
      <c r="G133" s="15">
        <v>125</v>
      </c>
      <c r="H133" s="23">
        <f>H75+H98+H105+H117+H132</f>
        <v>3487424140</v>
      </c>
      <c r="I133" s="23">
        <f>I75+I98+I105+I117+I132</f>
        <v>3634558576</v>
      </c>
    </row>
    <row r="134" spans="1:9" x14ac:dyDescent="0.2">
      <c r="A134" s="240" t="s">
        <v>100</v>
      </c>
      <c r="B134" s="240"/>
      <c r="C134" s="240"/>
      <c r="D134" s="240"/>
      <c r="E134" s="240"/>
      <c r="F134" s="24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2" zoomScaleNormal="100" zoomScaleSheetLayoutView="110" workbookViewId="0">
      <selection activeCell="A53" sqref="C53:I5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7" t="s">
        <v>102</v>
      </c>
      <c r="B1" s="278"/>
      <c r="C1" s="278"/>
      <c r="D1" s="278"/>
      <c r="E1" s="278"/>
      <c r="F1" s="278"/>
      <c r="G1" s="278"/>
      <c r="H1" s="278"/>
      <c r="I1" s="278"/>
    </row>
    <row r="2" spans="1:11" x14ac:dyDescent="0.2">
      <c r="A2" s="279" t="s">
        <v>506</v>
      </c>
      <c r="B2" s="280"/>
      <c r="C2" s="280"/>
      <c r="D2" s="280"/>
      <c r="E2" s="280"/>
      <c r="F2" s="280"/>
      <c r="G2" s="280"/>
      <c r="H2" s="280"/>
      <c r="I2" s="280"/>
    </row>
    <row r="3" spans="1:11" x14ac:dyDescent="0.2">
      <c r="A3" s="281" t="s">
        <v>282</v>
      </c>
      <c r="B3" s="282"/>
      <c r="C3" s="282"/>
      <c r="D3" s="282"/>
      <c r="E3" s="282"/>
      <c r="F3" s="282"/>
      <c r="G3" s="282"/>
      <c r="H3" s="282"/>
      <c r="I3" s="282"/>
      <c r="J3" s="283"/>
      <c r="K3" s="283"/>
    </row>
    <row r="4" spans="1:11" x14ac:dyDescent="0.2">
      <c r="A4" s="284" t="s">
        <v>467</v>
      </c>
      <c r="B4" s="285"/>
      <c r="C4" s="285"/>
      <c r="D4" s="285"/>
      <c r="E4" s="285"/>
      <c r="F4" s="285"/>
      <c r="G4" s="285"/>
      <c r="H4" s="285"/>
      <c r="I4" s="285"/>
      <c r="J4" s="286"/>
      <c r="K4" s="286"/>
    </row>
    <row r="5" spans="1:11" ht="22.15" customHeight="1" x14ac:dyDescent="0.2">
      <c r="A5" s="287" t="s">
        <v>2</v>
      </c>
      <c r="B5" s="288"/>
      <c r="C5" s="288"/>
      <c r="D5" s="288"/>
      <c r="E5" s="288"/>
      <c r="F5" s="288"/>
      <c r="G5" s="287" t="s">
        <v>103</v>
      </c>
      <c r="H5" s="289" t="s">
        <v>302</v>
      </c>
      <c r="I5" s="290"/>
      <c r="J5" s="289" t="s">
        <v>279</v>
      </c>
      <c r="K5" s="290"/>
    </row>
    <row r="6" spans="1:11" x14ac:dyDescent="0.2">
      <c r="A6" s="288"/>
      <c r="B6" s="288"/>
      <c r="C6" s="288"/>
      <c r="D6" s="288"/>
      <c r="E6" s="288"/>
      <c r="F6" s="288"/>
      <c r="G6" s="288"/>
      <c r="H6" s="105" t="s">
        <v>295</v>
      </c>
      <c r="I6" s="105" t="s">
        <v>296</v>
      </c>
      <c r="J6" s="105" t="s">
        <v>295</v>
      </c>
      <c r="K6" s="105" t="s">
        <v>296</v>
      </c>
    </row>
    <row r="7" spans="1:11" x14ac:dyDescent="0.2">
      <c r="A7" s="275">
        <v>1</v>
      </c>
      <c r="B7" s="276"/>
      <c r="C7" s="276"/>
      <c r="D7" s="276"/>
      <c r="E7" s="276"/>
      <c r="F7" s="276"/>
      <c r="G7" s="106">
        <v>2</v>
      </c>
      <c r="H7" s="105">
        <v>3</v>
      </c>
      <c r="I7" s="105">
        <v>4</v>
      </c>
      <c r="J7" s="105">
        <v>5</v>
      </c>
      <c r="K7" s="105">
        <v>6</v>
      </c>
    </row>
    <row r="8" spans="1:11" ht="12.75" customHeight="1" x14ac:dyDescent="0.2">
      <c r="A8" s="271" t="s">
        <v>360</v>
      </c>
      <c r="B8" s="271"/>
      <c r="C8" s="271"/>
      <c r="D8" s="271"/>
      <c r="E8" s="271"/>
      <c r="F8" s="271"/>
      <c r="G8" s="15">
        <v>1</v>
      </c>
      <c r="H8" s="107">
        <f>SUM(H9:H13)</f>
        <v>119972231</v>
      </c>
      <c r="I8" s="107">
        <f>SUM(I9:I13)</f>
        <v>43274141</v>
      </c>
      <c r="J8" s="107">
        <f>SUM(J9:J13)</f>
        <v>296538157</v>
      </c>
      <c r="K8" s="107">
        <f>SUM(K9:K13)</f>
        <v>238314106</v>
      </c>
    </row>
    <row r="9" spans="1:11" ht="12.75" customHeight="1" x14ac:dyDescent="0.2">
      <c r="A9" s="239" t="s">
        <v>115</v>
      </c>
      <c r="B9" s="239"/>
      <c r="C9" s="239"/>
      <c r="D9" s="239"/>
      <c r="E9" s="239"/>
      <c r="F9" s="239"/>
      <c r="G9" s="14">
        <v>2</v>
      </c>
      <c r="H9" s="108">
        <v>6637579</v>
      </c>
      <c r="I9" s="108">
        <v>3256676</v>
      </c>
      <c r="J9" s="108">
        <v>386567</v>
      </c>
      <c r="K9" s="108">
        <v>246914</v>
      </c>
    </row>
    <row r="10" spans="1:11" ht="12.75" customHeight="1" x14ac:dyDescent="0.2">
      <c r="A10" s="239" t="s">
        <v>116</v>
      </c>
      <c r="B10" s="239"/>
      <c r="C10" s="239"/>
      <c r="D10" s="239"/>
      <c r="E10" s="239"/>
      <c r="F10" s="239"/>
      <c r="G10" s="14">
        <v>3</v>
      </c>
      <c r="H10" s="108">
        <v>76975870</v>
      </c>
      <c r="I10" s="108">
        <v>44451337</v>
      </c>
      <c r="J10" s="108">
        <v>241468166</v>
      </c>
      <c r="K10" s="108">
        <v>213737377</v>
      </c>
    </row>
    <row r="11" spans="1:11" ht="12.75" customHeight="1" x14ac:dyDescent="0.2">
      <c r="A11" s="239" t="s">
        <v>117</v>
      </c>
      <c r="B11" s="239"/>
      <c r="C11" s="239"/>
      <c r="D11" s="239"/>
      <c r="E11" s="239"/>
      <c r="F11" s="239"/>
      <c r="G11" s="14">
        <v>4</v>
      </c>
      <c r="H11" s="108">
        <v>0</v>
      </c>
      <c r="I11" s="108">
        <v>0</v>
      </c>
      <c r="J11" s="108">
        <v>0</v>
      </c>
      <c r="K11" s="108">
        <v>0</v>
      </c>
    </row>
    <row r="12" spans="1:11" ht="12.75" customHeight="1" x14ac:dyDescent="0.2">
      <c r="A12" s="239" t="s">
        <v>118</v>
      </c>
      <c r="B12" s="239"/>
      <c r="C12" s="239"/>
      <c r="D12" s="239"/>
      <c r="E12" s="239"/>
      <c r="F12" s="239"/>
      <c r="G12" s="14">
        <v>5</v>
      </c>
      <c r="H12" s="108">
        <v>104180</v>
      </c>
      <c r="I12" s="108">
        <v>22470</v>
      </c>
      <c r="J12" s="108">
        <v>6421122</v>
      </c>
      <c r="K12" s="108">
        <v>3470793</v>
      </c>
    </row>
    <row r="13" spans="1:11" ht="12.75" customHeight="1" x14ac:dyDescent="0.2">
      <c r="A13" s="239" t="s">
        <v>119</v>
      </c>
      <c r="B13" s="239"/>
      <c r="C13" s="239"/>
      <c r="D13" s="239"/>
      <c r="E13" s="239"/>
      <c r="F13" s="239"/>
      <c r="G13" s="14">
        <v>6</v>
      </c>
      <c r="H13" s="108">
        <v>36254602</v>
      </c>
      <c r="I13" s="108">
        <v>-4456342</v>
      </c>
      <c r="J13" s="108">
        <v>48262302</v>
      </c>
      <c r="K13" s="108">
        <v>20859022</v>
      </c>
    </row>
    <row r="14" spans="1:11" ht="12.75" customHeight="1" x14ac:dyDescent="0.2">
      <c r="A14" s="271" t="s">
        <v>361</v>
      </c>
      <c r="B14" s="271"/>
      <c r="C14" s="271"/>
      <c r="D14" s="271"/>
      <c r="E14" s="271"/>
      <c r="F14" s="271"/>
      <c r="G14" s="15">
        <v>7</v>
      </c>
      <c r="H14" s="107">
        <f>H15+H16+H20+H24+H25+H26+H29+H36</f>
        <v>266712787</v>
      </c>
      <c r="I14" s="107">
        <f>I15+I16+I20+I24+I25+I26+I29+I36</f>
        <v>114128742</v>
      </c>
      <c r="J14" s="107">
        <f>J15+J16+J20+J24+J25+J26+J29+J36</f>
        <v>368571216</v>
      </c>
      <c r="K14" s="107">
        <f>K15+K16+K20+K24+K25+K26+K29+K36</f>
        <v>231485177</v>
      </c>
    </row>
    <row r="15" spans="1:11" ht="12.75" customHeight="1" x14ac:dyDescent="0.2">
      <c r="A15" s="239" t="s">
        <v>104</v>
      </c>
      <c r="B15" s="239"/>
      <c r="C15" s="239"/>
      <c r="D15" s="239"/>
      <c r="E15" s="239"/>
      <c r="F15" s="239"/>
      <c r="G15" s="14">
        <v>8</v>
      </c>
      <c r="H15" s="108">
        <v>0</v>
      </c>
      <c r="I15" s="108">
        <v>0</v>
      </c>
      <c r="J15" s="108">
        <v>0</v>
      </c>
      <c r="K15" s="108">
        <v>0</v>
      </c>
    </row>
    <row r="16" spans="1:11" ht="12.75" customHeight="1" x14ac:dyDescent="0.2">
      <c r="A16" s="243" t="s">
        <v>441</v>
      </c>
      <c r="B16" s="243"/>
      <c r="C16" s="243"/>
      <c r="D16" s="243"/>
      <c r="E16" s="243"/>
      <c r="F16" s="243"/>
      <c r="G16" s="15">
        <v>9</v>
      </c>
      <c r="H16" s="107">
        <f>SUM(H17:H19)</f>
        <v>61943064</v>
      </c>
      <c r="I16" s="107">
        <f>SUM(I17:I19)</f>
        <v>27341060</v>
      </c>
      <c r="J16" s="107">
        <f>SUM(J17:J19)</f>
        <v>114312220</v>
      </c>
      <c r="K16" s="107">
        <f>SUM(K17:K19)</f>
        <v>88801107</v>
      </c>
    </row>
    <row r="17" spans="1:11" ht="12.75" customHeight="1" x14ac:dyDescent="0.2">
      <c r="A17" s="274" t="s">
        <v>120</v>
      </c>
      <c r="B17" s="274"/>
      <c r="C17" s="274"/>
      <c r="D17" s="274"/>
      <c r="E17" s="274"/>
      <c r="F17" s="274"/>
      <c r="G17" s="14">
        <v>10</v>
      </c>
      <c r="H17" s="108">
        <v>26296081</v>
      </c>
      <c r="I17" s="108">
        <v>10991370</v>
      </c>
      <c r="J17" s="108">
        <v>52171948</v>
      </c>
      <c r="K17" s="108">
        <v>41186648</v>
      </c>
    </row>
    <row r="18" spans="1:11" ht="12.75" customHeight="1" x14ac:dyDescent="0.2">
      <c r="A18" s="274" t="s">
        <v>121</v>
      </c>
      <c r="B18" s="274"/>
      <c r="C18" s="274"/>
      <c r="D18" s="274"/>
      <c r="E18" s="274"/>
      <c r="F18" s="274"/>
      <c r="G18" s="14">
        <v>11</v>
      </c>
      <c r="H18" s="108">
        <v>392449</v>
      </c>
      <c r="I18" s="108">
        <v>202994</v>
      </c>
      <c r="J18" s="108">
        <v>901516</v>
      </c>
      <c r="K18" s="108">
        <v>789252</v>
      </c>
    </row>
    <row r="19" spans="1:11" ht="12.75" customHeight="1" x14ac:dyDescent="0.2">
      <c r="A19" s="274" t="s">
        <v>122</v>
      </c>
      <c r="B19" s="274"/>
      <c r="C19" s="274"/>
      <c r="D19" s="274"/>
      <c r="E19" s="274"/>
      <c r="F19" s="274"/>
      <c r="G19" s="14">
        <v>12</v>
      </c>
      <c r="H19" s="108">
        <v>35254534</v>
      </c>
      <c r="I19" s="108">
        <v>16146696</v>
      </c>
      <c r="J19" s="108">
        <v>61238756</v>
      </c>
      <c r="K19" s="108">
        <v>46825207</v>
      </c>
    </row>
    <row r="20" spans="1:11" ht="12.75" customHeight="1" x14ac:dyDescent="0.2">
      <c r="A20" s="243" t="s">
        <v>442</v>
      </c>
      <c r="B20" s="243"/>
      <c r="C20" s="243"/>
      <c r="D20" s="243"/>
      <c r="E20" s="243"/>
      <c r="F20" s="243"/>
      <c r="G20" s="15">
        <v>13</v>
      </c>
      <c r="H20" s="107">
        <f>SUM(H21:H23)</f>
        <v>74580096</v>
      </c>
      <c r="I20" s="107">
        <f>SUM(I21:I23)</f>
        <v>36903948</v>
      </c>
      <c r="J20" s="107">
        <f>SUM(J21:J23)</f>
        <v>99843700</v>
      </c>
      <c r="K20" s="107">
        <f>SUM(K21:K23)</f>
        <v>63850661</v>
      </c>
    </row>
    <row r="21" spans="1:11" ht="12.75" customHeight="1" x14ac:dyDescent="0.2">
      <c r="A21" s="274" t="s">
        <v>105</v>
      </c>
      <c r="B21" s="274"/>
      <c r="C21" s="274"/>
      <c r="D21" s="274"/>
      <c r="E21" s="274"/>
      <c r="F21" s="274"/>
      <c r="G21" s="14">
        <v>14</v>
      </c>
      <c r="H21" s="108">
        <v>51140164</v>
      </c>
      <c r="I21" s="108">
        <v>25345756</v>
      </c>
      <c r="J21" s="108">
        <v>69277695</v>
      </c>
      <c r="K21" s="108">
        <v>44345431</v>
      </c>
    </row>
    <row r="22" spans="1:11" ht="12.75" customHeight="1" x14ac:dyDescent="0.2">
      <c r="A22" s="274" t="s">
        <v>106</v>
      </c>
      <c r="B22" s="274"/>
      <c r="C22" s="274"/>
      <c r="D22" s="274"/>
      <c r="E22" s="274"/>
      <c r="F22" s="274"/>
      <c r="G22" s="14">
        <v>15</v>
      </c>
      <c r="H22" s="108">
        <v>12994248</v>
      </c>
      <c r="I22" s="108">
        <v>6405238</v>
      </c>
      <c r="J22" s="108">
        <v>16932463</v>
      </c>
      <c r="K22" s="108">
        <v>10828797</v>
      </c>
    </row>
    <row r="23" spans="1:11" ht="12.75" customHeight="1" x14ac:dyDescent="0.2">
      <c r="A23" s="274" t="s">
        <v>107</v>
      </c>
      <c r="B23" s="274"/>
      <c r="C23" s="274"/>
      <c r="D23" s="274"/>
      <c r="E23" s="274"/>
      <c r="F23" s="274"/>
      <c r="G23" s="14">
        <v>16</v>
      </c>
      <c r="H23" s="108">
        <v>10445684</v>
      </c>
      <c r="I23" s="108">
        <v>5152954</v>
      </c>
      <c r="J23" s="108">
        <v>13633542</v>
      </c>
      <c r="K23" s="108">
        <v>8676433</v>
      </c>
    </row>
    <row r="24" spans="1:11" ht="12.75" customHeight="1" x14ac:dyDescent="0.2">
      <c r="A24" s="239" t="s">
        <v>108</v>
      </c>
      <c r="B24" s="239"/>
      <c r="C24" s="239"/>
      <c r="D24" s="239"/>
      <c r="E24" s="239"/>
      <c r="F24" s="239"/>
      <c r="G24" s="14">
        <v>17</v>
      </c>
      <c r="H24" s="108">
        <v>121468347</v>
      </c>
      <c r="I24" s="108">
        <v>60469586</v>
      </c>
      <c r="J24" s="108">
        <v>121204956</v>
      </c>
      <c r="K24" s="108">
        <v>60488143</v>
      </c>
    </row>
    <row r="25" spans="1:11" ht="12.75" customHeight="1" x14ac:dyDescent="0.2">
      <c r="A25" s="239" t="s">
        <v>109</v>
      </c>
      <c r="B25" s="239"/>
      <c r="C25" s="239"/>
      <c r="D25" s="239"/>
      <c r="E25" s="239"/>
      <c r="F25" s="239"/>
      <c r="G25" s="14">
        <v>18</v>
      </c>
      <c r="H25" s="108">
        <v>5610602</v>
      </c>
      <c r="I25" s="108">
        <v>1476030</v>
      </c>
      <c r="J25" s="108">
        <v>11519098</v>
      </c>
      <c r="K25" s="108">
        <v>8607693</v>
      </c>
    </row>
    <row r="26" spans="1:11" ht="12.75" customHeight="1" x14ac:dyDescent="0.2">
      <c r="A26" s="243" t="s">
        <v>443</v>
      </c>
      <c r="B26" s="243"/>
      <c r="C26" s="243"/>
      <c r="D26" s="243"/>
      <c r="E26" s="243"/>
      <c r="F26" s="243"/>
      <c r="G26" s="15">
        <v>19</v>
      </c>
      <c r="H26" s="107">
        <f>H27+H28</f>
        <v>0</v>
      </c>
      <c r="I26" s="107">
        <f>I27+I28</f>
        <v>0</v>
      </c>
      <c r="J26" s="107">
        <f>J27+J28</f>
        <v>0</v>
      </c>
      <c r="K26" s="107">
        <f>K27+K28</f>
        <v>0</v>
      </c>
    </row>
    <row r="27" spans="1:11" ht="12.75" customHeight="1" x14ac:dyDescent="0.2">
      <c r="A27" s="274" t="s">
        <v>123</v>
      </c>
      <c r="B27" s="274"/>
      <c r="C27" s="274"/>
      <c r="D27" s="274"/>
      <c r="E27" s="274"/>
      <c r="F27" s="274"/>
      <c r="G27" s="14">
        <v>20</v>
      </c>
      <c r="H27" s="108">
        <v>0</v>
      </c>
      <c r="I27" s="108">
        <v>0</v>
      </c>
      <c r="J27" s="108">
        <v>0</v>
      </c>
      <c r="K27" s="108">
        <v>0</v>
      </c>
    </row>
    <row r="28" spans="1:11" ht="12.75" customHeight="1" x14ac:dyDescent="0.2">
      <c r="A28" s="274" t="s">
        <v>124</v>
      </c>
      <c r="B28" s="274"/>
      <c r="C28" s="274"/>
      <c r="D28" s="274"/>
      <c r="E28" s="274"/>
      <c r="F28" s="274"/>
      <c r="G28" s="14">
        <v>21</v>
      </c>
      <c r="H28" s="108">
        <v>0</v>
      </c>
      <c r="I28" s="108">
        <v>0</v>
      </c>
      <c r="J28" s="108">
        <v>0</v>
      </c>
      <c r="K28" s="108">
        <v>0</v>
      </c>
    </row>
    <row r="29" spans="1:11" ht="12.75" customHeight="1" x14ac:dyDescent="0.2">
      <c r="A29" s="243" t="s">
        <v>444</v>
      </c>
      <c r="B29" s="243"/>
      <c r="C29" s="243"/>
      <c r="D29" s="243"/>
      <c r="E29" s="243"/>
      <c r="F29" s="243"/>
      <c r="G29" s="15">
        <v>22</v>
      </c>
      <c r="H29" s="107">
        <f>SUM(H30:H35)</f>
        <v>0</v>
      </c>
      <c r="I29" s="107">
        <f>SUM(I30:I35)</f>
        <v>0</v>
      </c>
      <c r="J29" s="107">
        <f>SUM(J30:J35)</f>
        <v>0</v>
      </c>
      <c r="K29" s="107">
        <f>SUM(K30:K35)</f>
        <v>0</v>
      </c>
    </row>
    <row r="30" spans="1:11" ht="12.75" customHeight="1" x14ac:dyDescent="0.2">
      <c r="A30" s="274" t="s">
        <v>125</v>
      </c>
      <c r="B30" s="274"/>
      <c r="C30" s="274"/>
      <c r="D30" s="274"/>
      <c r="E30" s="274"/>
      <c r="F30" s="274"/>
      <c r="G30" s="14">
        <v>23</v>
      </c>
      <c r="H30" s="108">
        <v>0</v>
      </c>
      <c r="I30" s="108">
        <v>0</v>
      </c>
      <c r="J30" s="108">
        <v>0</v>
      </c>
      <c r="K30" s="108">
        <v>0</v>
      </c>
    </row>
    <row r="31" spans="1:11" ht="12.75" customHeight="1" x14ac:dyDescent="0.2">
      <c r="A31" s="274" t="s">
        <v>126</v>
      </c>
      <c r="B31" s="274"/>
      <c r="C31" s="274"/>
      <c r="D31" s="274"/>
      <c r="E31" s="274"/>
      <c r="F31" s="274"/>
      <c r="G31" s="14">
        <v>24</v>
      </c>
      <c r="H31" s="108">
        <v>0</v>
      </c>
      <c r="I31" s="108">
        <v>0</v>
      </c>
      <c r="J31" s="108">
        <v>0</v>
      </c>
      <c r="K31" s="108">
        <v>0</v>
      </c>
    </row>
    <row r="32" spans="1:11" ht="12.75" customHeight="1" x14ac:dyDescent="0.2">
      <c r="A32" s="274" t="s">
        <v>127</v>
      </c>
      <c r="B32" s="274"/>
      <c r="C32" s="274"/>
      <c r="D32" s="274"/>
      <c r="E32" s="274"/>
      <c r="F32" s="274"/>
      <c r="G32" s="14">
        <v>25</v>
      </c>
      <c r="H32" s="108">
        <v>0</v>
      </c>
      <c r="I32" s="108">
        <v>0</v>
      </c>
      <c r="J32" s="108">
        <v>0</v>
      </c>
      <c r="K32" s="108">
        <v>0</v>
      </c>
    </row>
    <row r="33" spans="1:11" ht="12.75" customHeight="1" x14ac:dyDescent="0.2">
      <c r="A33" s="274" t="s">
        <v>128</v>
      </c>
      <c r="B33" s="274"/>
      <c r="C33" s="274"/>
      <c r="D33" s="274"/>
      <c r="E33" s="274"/>
      <c r="F33" s="274"/>
      <c r="G33" s="14">
        <v>26</v>
      </c>
      <c r="H33" s="108">
        <v>0</v>
      </c>
      <c r="I33" s="108">
        <v>0</v>
      </c>
      <c r="J33" s="108">
        <v>0</v>
      </c>
      <c r="K33" s="108">
        <v>0</v>
      </c>
    </row>
    <row r="34" spans="1:11" ht="12.75" customHeight="1" x14ac:dyDescent="0.2">
      <c r="A34" s="274" t="s">
        <v>129</v>
      </c>
      <c r="B34" s="274"/>
      <c r="C34" s="274"/>
      <c r="D34" s="274"/>
      <c r="E34" s="274"/>
      <c r="F34" s="274"/>
      <c r="G34" s="14">
        <v>27</v>
      </c>
      <c r="H34" s="108">
        <v>0</v>
      </c>
      <c r="I34" s="108">
        <v>0</v>
      </c>
      <c r="J34" s="108">
        <v>0</v>
      </c>
      <c r="K34" s="108">
        <v>0</v>
      </c>
    </row>
    <row r="35" spans="1:11" ht="12.75" customHeight="1" x14ac:dyDescent="0.2">
      <c r="A35" s="274" t="s">
        <v>130</v>
      </c>
      <c r="B35" s="274"/>
      <c r="C35" s="274"/>
      <c r="D35" s="274"/>
      <c r="E35" s="274"/>
      <c r="F35" s="274"/>
      <c r="G35" s="14">
        <v>28</v>
      </c>
      <c r="H35" s="108">
        <v>0</v>
      </c>
      <c r="I35" s="108">
        <v>0</v>
      </c>
      <c r="J35" s="108">
        <v>0</v>
      </c>
      <c r="K35" s="108">
        <v>0</v>
      </c>
    </row>
    <row r="36" spans="1:11" ht="12.75" customHeight="1" x14ac:dyDescent="0.2">
      <c r="A36" s="239" t="s">
        <v>110</v>
      </c>
      <c r="B36" s="239"/>
      <c r="C36" s="239"/>
      <c r="D36" s="239"/>
      <c r="E36" s="239"/>
      <c r="F36" s="239"/>
      <c r="G36" s="14">
        <v>29</v>
      </c>
      <c r="H36" s="108">
        <v>3110678</v>
      </c>
      <c r="I36" s="108">
        <v>-12061882</v>
      </c>
      <c r="J36" s="108">
        <v>21691242</v>
      </c>
      <c r="K36" s="108">
        <v>9737573</v>
      </c>
    </row>
    <row r="37" spans="1:11" ht="12.75" customHeight="1" x14ac:dyDescent="0.2">
      <c r="A37" s="271" t="s">
        <v>362</v>
      </c>
      <c r="B37" s="271"/>
      <c r="C37" s="271"/>
      <c r="D37" s="271"/>
      <c r="E37" s="271"/>
      <c r="F37" s="271"/>
      <c r="G37" s="15">
        <v>30</v>
      </c>
      <c r="H37" s="107">
        <f>SUM(H38:H47)</f>
        <v>2461</v>
      </c>
      <c r="I37" s="107">
        <f>SUM(I38:I47)</f>
        <v>13</v>
      </c>
      <c r="J37" s="107">
        <f>SUM(J38:J47)</f>
        <v>2570748</v>
      </c>
      <c r="K37" s="107">
        <f>SUM(K38:K47)</f>
        <v>2566601</v>
      </c>
    </row>
    <row r="38" spans="1:11" ht="12.75" customHeight="1" x14ac:dyDescent="0.2">
      <c r="A38" s="239" t="s">
        <v>131</v>
      </c>
      <c r="B38" s="239"/>
      <c r="C38" s="239"/>
      <c r="D38" s="239"/>
      <c r="E38" s="239"/>
      <c r="F38" s="239"/>
      <c r="G38" s="14">
        <v>31</v>
      </c>
      <c r="H38" s="108">
        <v>0</v>
      </c>
      <c r="I38" s="108">
        <v>0</v>
      </c>
      <c r="J38" s="108">
        <v>0</v>
      </c>
      <c r="K38" s="108">
        <v>0</v>
      </c>
    </row>
    <row r="39" spans="1:11" ht="25.15" customHeight="1" x14ac:dyDescent="0.2">
      <c r="A39" s="239" t="s">
        <v>132</v>
      </c>
      <c r="B39" s="239"/>
      <c r="C39" s="239"/>
      <c r="D39" s="239"/>
      <c r="E39" s="239"/>
      <c r="F39" s="239"/>
      <c r="G39" s="14">
        <v>32</v>
      </c>
      <c r="H39" s="108">
        <v>0</v>
      </c>
      <c r="I39" s="108">
        <v>0</v>
      </c>
      <c r="J39" s="108">
        <v>0</v>
      </c>
      <c r="K39" s="108">
        <v>0</v>
      </c>
    </row>
    <row r="40" spans="1:11" ht="25.15" customHeight="1" x14ac:dyDescent="0.2">
      <c r="A40" s="239" t="s">
        <v>133</v>
      </c>
      <c r="B40" s="239"/>
      <c r="C40" s="239"/>
      <c r="D40" s="239"/>
      <c r="E40" s="239"/>
      <c r="F40" s="239"/>
      <c r="G40" s="14">
        <v>33</v>
      </c>
      <c r="H40" s="108">
        <v>0</v>
      </c>
      <c r="I40" s="108">
        <v>0</v>
      </c>
      <c r="J40" s="108">
        <v>0</v>
      </c>
      <c r="K40" s="108">
        <v>0</v>
      </c>
    </row>
    <row r="41" spans="1:11" ht="25.15" customHeight="1" x14ac:dyDescent="0.2">
      <c r="A41" s="239" t="s">
        <v>134</v>
      </c>
      <c r="B41" s="239"/>
      <c r="C41" s="239"/>
      <c r="D41" s="239"/>
      <c r="E41" s="239"/>
      <c r="F41" s="239"/>
      <c r="G41" s="14">
        <v>34</v>
      </c>
      <c r="H41" s="108">
        <v>0</v>
      </c>
      <c r="I41" s="108">
        <v>0</v>
      </c>
      <c r="J41" s="108">
        <v>0</v>
      </c>
      <c r="K41" s="108">
        <v>0</v>
      </c>
    </row>
    <row r="42" spans="1:11" ht="25.15" customHeight="1" x14ac:dyDescent="0.2">
      <c r="A42" s="239" t="s">
        <v>135</v>
      </c>
      <c r="B42" s="239"/>
      <c r="C42" s="239"/>
      <c r="D42" s="239"/>
      <c r="E42" s="239"/>
      <c r="F42" s="239"/>
      <c r="G42" s="14">
        <v>35</v>
      </c>
      <c r="H42" s="108">
        <v>108</v>
      </c>
      <c r="I42" s="108">
        <v>0</v>
      </c>
      <c r="J42" s="108">
        <v>265228</v>
      </c>
      <c r="K42" s="108">
        <v>265196</v>
      </c>
    </row>
    <row r="43" spans="1:11" ht="12.75" customHeight="1" x14ac:dyDescent="0.2">
      <c r="A43" s="239" t="s">
        <v>136</v>
      </c>
      <c r="B43" s="239"/>
      <c r="C43" s="239"/>
      <c r="D43" s="239"/>
      <c r="E43" s="239"/>
      <c r="F43" s="239"/>
      <c r="G43" s="14">
        <v>36</v>
      </c>
      <c r="H43" s="108">
        <v>0</v>
      </c>
      <c r="I43" s="108">
        <v>0</v>
      </c>
      <c r="J43" s="108">
        <v>0</v>
      </c>
      <c r="K43" s="108">
        <v>0</v>
      </c>
    </row>
    <row r="44" spans="1:11" ht="12.75" customHeight="1" x14ac:dyDescent="0.2">
      <c r="A44" s="239" t="s">
        <v>137</v>
      </c>
      <c r="B44" s="239"/>
      <c r="C44" s="239"/>
      <c r="D44" s="239"/>
      <c r="E44" s="239"/>
      <c r="F44" s="239"/>
      <c r="G44" s="14">
        <v>37</v>
      </c>
      <c r="H44" s="108">
        <v>2353</v>
      </c>
      <c r="I44" s="108">
        <v>13</v>
      </c>
      <c r="J44" s="108">
        <v>4121</v>
      </c>
      <c r="K44" s="108">
        <v>6</v>
      </c>
    </row>
    <row r="45" spans="1:11" ht="12.75" customHeight="1" x14ac:dyDescent="0.2">
      <c r="A45" s="239" t="s">
        <v>138</v>
      </c>
      <c r="B45" s="239"/>
      <c r="C45" s="239"/>
      <c r="D45" s="239"/>
      <c r="E45" s="239"/>
      <c r="F45" s="239"/>
      <c r="G45" s="14">
        <v>38</v>
      </c>
      <c r="H45" s="108">
        <v>0</v>
      </c>
      <c r="I45" s="108">
        <v>0</v>
      </c>
      <c r="J45" s="108">
        <v>2301399</v>
      </c>
      <c r="K45" s="108">
        <v>2301399</v>
      </c>
    </row>
    <row r="46" spans="1:11" ht="12.75" customHeight="1" x14ac:dyDescent="0.2">
      <c r="A46" s="239" t="s">
        <v>139</v>
      </c>
      <c r="B46" s="239"/>
      <c r="C46" s="239"/>
      <c r="D46" s="239"/>
      <c r="E46" s="239"/>
      <c r="F46" s="239"/>
      <c r="G46" s="14">
        <v>39</v>
      </c>
      <c r="H46" s="108">
        <v>0</v>
      </c>
      <c r="I46" s="108">
        <v>0</v>
      </c>
      <c r="J46" s="108">
        <v>0</v>
      </c>
      <c r="K46" s="108">
        <v>0</v>
      </c>
    </row>
    <row r="47" spans="1:11" ht="12.75" customHeight="1" x14ac:dyDescent="0.2">
      <c r="A47" s="239" t="s">
        <v>140</v>
      </c>
      <c r="B47" s="239"/>
      <c r="C47" s="239"/>
      <c r="D47" s="239"/>
      <c r="E47" s="239"/>
      <c r="F47" s="239"/>
      <c r="G47" s="14">
        <v>40</v>
      </c>
      <c r="H47" s="108">
        <v>0</v>
      </c>
      <c r="I47" s="108">
        <v>0</v>
      </c>
      <c r="J47" s="108">
        <v>0</v>
      </c>
      <c r="K47" s="108">
        <v>0</v>
      </c>
    </row>
    <row r="48" spans="1:11" ht="12.75" customHeight="1" x14ac:dyDescent="0.2">
      <c r="A48" s="271" t="s">
        <v>363</v>
      </c>
      <c r="B48" s="271"/>
      <c r="C48" s="271"/>
      <c r="D48" s="271"/>
      <c r="E48" s="271"/>
      <c r="F48" s="271"/>
      <c r="G48" s="15">
        <v>41</v>
      </c>
      <c r="H48" s="107">
        <f>SUM(H49:H55)</f>
        <v>23928951</v>
      </c>
      <c r="I48" s="107">
        <f>SUM(I49:I55)</f>
        <v>8824143</v>
      </c>
      <c r="J48" s="107">
        <f>SUM(J49:J55)</f>
        <v>18650807</v>
      </c>
      <c r="K48" s="107">
        <f>SUM(K49:K55)</f>
        <v>8209282</v>
      </c>
    </row>
    <row r="49" spans="1:11" ht="25.15" customHeight="1" x14ac:dyDescent="0.2">
      <c r="A49" s="239" t="s">
        <v>141</v>
      </c>
      <c r="B49" s="239"/>
      <c r="C49" s="239"/>
      <c r="D49" s="239"/>
      <c r="E49" s="239"/>
      <c r="F49" s="239"/>
      <c r="G49" s="14">
        <v>42</v>
      </c>
      <c r="H49" s="108">
        <v>12467081</v>
      </c>
      <c r="I49" s="108">
        <v>6687942</v>
      </c>
      <c r="J49" s="108">
        <v>10531008</v>
      </c>
      <c r="K49" s="108">
        <v>5202277</v>
      </c>
    </row>
    <row r="50" spans="1:11" ht="12.75" customHeight="1" x14ac:dyDescent="0.2">
      <c r="A50" s="264" t="s">
        <v>142</v>
      </c>
      <c r="B50" s="264"/>
      <c r="C50" s="264"/>
      <c r="D50" s="264"/>
      <c r="E50" s="264"/>
      <c r="F50" s="264"/>
      <c r="G50" s="14">
        <v>43</v>
      </c>
      <c r="H50" s="108">
        <v>841842</v>
      </c>
      <c r="I50" s="108">
        <v>-367169</v>
      </c>
      <c r="J50" s="108">
        <v>64</v>
      </c>
      <c r="K50" s="108">
        <v>-189597</v>
      </c>
    </row>
    <row r="51" spans="1:11" ht="12.75" customHeight="1" x14ac:dyDescent="0.2">
      <c r="A51" s="264" t="s">
        <v>143</v>
      </c>
      <c r="B51" s="264"/>
      <c r="C51" s="264"/>
      <c r="D51" s="264"/>
      <c r="E51" s="264"/>
      <c r="F51" s="264"/>
      <c r="G51" s="14">
        <v>44</v>
      </c>
      <c r="H51" s="108">
        <v>7695066</v>
      </c>
      <c r="I51" s="108">
        <v>3842313</v>
      </c>
      <c r="J51" s="108">
        <v>8119735</v>
      </c>
      <c r="K51" s="108">
        <v>4080525</v>
      </c>
    </row>
    <row r="52" spans="1:11" ht="12.75" customHeight="1" x14ac:dyDescent="0.2">
      <c r="A52" s="264" t="s">
        <v>144</v>
      </c>
      <c r="B52" s="264"/>
      <c r="C52" s="264"/>
      <c r="D52" s="264"/>
      <c r="E52" s="264"/>
      <c r="F52" s="264"/>
      <c r="G52" s="14">
        <v>45</v>
      </c>
      <c r="H52" s="108">
        <v>2924962</v>
      </c>
      <c r="I52" s="108">
        <v>-1338943</v>
      </c>
      <c r="J52" s="108">
        <v>0</v>
      </c>
      <c r="K52" s="108">
        <v>-883923</v>
      </c>
    </row>
    <row r="53" spans="1:11" ht="12.75" customHeight="1" x14ac:dyDescent="0.2">
      <c r="A53" s="264" t="s">
        <v>145</v>
      </c>
      <c r="B53" s="264"/>
      <c r="C53" s="264"/>
      <c r="D53" s="264"/>
      <c r="E53" s="264"/>
      <c r="F53" s="264"/>
      <c r="G53" s="14">
        <v>46</v>
      </c>
      <c r="H53" s="108">
        <v>0</v>
      </c>
      <c r="I53" s="108">
        <v>0</v>
      </c>
      <c r="J53" s="108">
        <v>0</v>
      </c>
      <c r="K53" s="108">
        <v>0</v>
      </c>
    </row>
    <row r="54" spans="1:11" ht="12.75" customHeight="1" x14ac:dyDescent="0.2">
      <c r="A54" s="264" t="s">
        <v>146</v>
      </c>
      <c r="B54" s="264"/>
      <c r="C54" s="264"/>
      <c r="D54" s="264"/>
      <c r="E54" s="264"/>
      <c r="F54" s="264"/>
      <c r="G54" s="14">
        <v>47</v>
      </c>
      <c r="H54" s="108">
        <v>0</v>
      </c>
      <c r="I54" s="108">
        <v>0</v>
      </c>
      <c r="J54" s="108">
        <v>0</v>
      </c>
      <c r="K54" s="108">
        <v>0</v>
      </c>
    </row>
    <row r="55" spans="1:11" ht="12.75" customHeight="1" x14ac:dyDescent="0.2">
      <c r="A55" s="264" t="s">
        <v>147</v>
      </c>
      <c r="B55" s="264"/>
      <c r="C55" s="264"/>
      <c r="D55" s="264"/>
      <c r="E55" s="264"/>
      <c r="F55" s="264"/>
      <c r="G55" s="14">
        <v>48</v>
      </c>
      <c r="H55" s="108">
        <v>0</v>
      </c>
      <c r="I55" s="108">
        <v>0</v>
      </c>
      <c r="J55" s="108">
        <v>0</v>
      </c>
      <c r="K55" s="108">
        <v>0</v>
      </c>
    </row>
    <row r="56" spans="1:11" ht="22.15" customHeight="1" x14ac:dyDescent="0.2">
      <c r="A56" s="273" t="s">
        <v>148</v>
      </c>
      <c r="B56" s="273"/>
      <c r="C56" s="273"/>
      <c r="D56" s="273"/>
      <c r="E56" s="273"/>
      <c r="F56" s="273"/>
      <c r="G56" s="14">
        <v>49</v>
      </c>
      <c r="H56" s="108">
        <v>0</v>
      </c>
      <c r="I56" s="108">
        <v>0</v>
      </c>
      <c r="J56" s="108">
        <v>0</v>
      </c>
      <c r="K56" s="108">
        <v>0</v>
      </c>
    </row>
    <row r="57" spans="1:11" ht="12.75" customHeight="1" x14ac:dyDescent="0.2">
      <c r="A57" s="273" t="s">
        <v>149</v>
      </c>
      <c r="B57" s="273"/>
      <c r="C57" s="273"/>
      <c r="D57" s="273"/>
      <c r="E57" s="273"/>
      <c r="F57" s="273"/>
      <c r="G57" s="14">
        <v>50</v>
      </c>
      <c r="H57" s="108">
        <v>0</v>
      </c>
      <c r="I57" s="108">
        <v>0</v>
      </c>
      <c r="J57" s="108">
        <v>0</v>
      </c>
      <c r="K57" s="108">
        <v>0</v>
      </c>
    </row>
    <row r="58" spans="1:11" ht="24.6" customHeight="1" x14ac:dyDescent="0.2">
      <c r="A58" s="273" t="s">
        <v>150</v>
      </c>
      <c r="B58" s="273"/>
      <c r="C58" s="273"/>
      <c r="D58" s="273"/>
      <c r="E58" s="273"/>
      <c r="F58" s="273"/>
      <c r="G58" s="14">
        <v>51</v>
      </c>
      <c r="H58" s="108">
        <v>0</v>
      </c>
      <c r="I58" s="108">
        <v>0</v>
      </c>
      <c r="J58" s="108">
        <v>0</v>
      </c>
      <c r="K58" s="108">
        <v>0</v>
      </c>
    </row>
    <row r="59" spans="1:11" ht="12.75" customHeight="1" x14ac:dyDescent="0.2">
      <c r="A59" s="273" t="s">
        <v>151</v>
      </c>
      <c r="B59" s="273"/>
      <c r="C59" s="273"/>
      <c r="D59" s="273"/>
      <c r="E59" s="273"/>
      <c r="F59" s="273"/>
      <c r="G59" s="14">
        <v>52</v>
      </c>
      <c r="H59" s="108">
        <v>0</v>
      </c>
      <c r="I59" s="108">
        <v>0</v>
      </c>
      <c r="J59" s="108">
        <v>0</v>
      </c>
      <c r="K59" s="108">
        <v>0</v>
      </c>
    </row>
    <row r="60" spans="1:11" ht="12.75" customHeight="1" x14ac:dyDescent="0.2">
      <c r="A60" s="271" t="s">
        <v>364</v>
      </c>
      <c r="B60" s="271"/>
      <c r="C60" s="271"/>
      <c r="D60" s="271"/>
      <c r="E60" s="271"/>
      <c r="F60" s="271"/>
      <c r="G60" s="15">
        <v>53</v>
      </c>
      <c r="H60" s="107">
        <f>H8+H37+H56+H57</f>
        <v>119974692</v>
      </c>
      <c r="I60" s="107">
        <f t="shared" ref="I60:K60" si="0">I8+I37+I56+I57</f>
        <v>43274154</v>
      </c>
      <c r="J60" s="107">
        <f t="shared" si="0"/>
        <v>299108905</v>
      </c>
      <c r="K60" s="107">
        <f t="shared" si="0"/>
        <v>240880707</v>
      </c>
    </row>
    <row r="61" spans="1:11" ht="12.75" customHeight="1" x14ac:dyDescent="0.2">
      <c r="A61" s="271" t="s">
        <v>365</v>
      </c>
      <c r="B61" s="271"/>
      <c r="C61" s="271"/>
      <c r="D61" s="271"/>
      <c r="E61" s="271"/>
      <c r="F61" s="271"/>
      <c r="G61" s="15">
        <v>54</v>
      </c>
      <c r="H61" s="107">
        <f>H14+H48+H58+H59</f>
        <v>290641738</v>
      </c>
      <c r="I61" s="107">
        <f t="shared" ref="I61:K61" si="1">I14+I48+I58+I59</f>
        <v>122952885</v>
      </c>
      <c r="J61" s="107">
        <f t="shared" si="1"/>
        <v>387222023</v>
      </c>
      <c r="K61" s="107">
        <f t="shared" si="1"/>
        <v>239694459</v>
      </c>
    </row>
    <row r="62" spans="1:11" ht="12.75" customHeight="1" x14ac:dyDescent="0.2">
      <c r="A62" s="271" t="s">
        <v>366</v>
      </c>
      <c r="B62" s="271"/>
      <c r="C62" s="271"/>
      <c r="D62" s="271"/>
      <c r="E62" s="271"/>
      <c r="F62" s="271"/>
      <c r="G62" s="15">
        <v>55</v>
      </c>
      <c r="H62" s="107">
        <f>H60-H61</f>
        <v>-170667046</v>
      </c>
      <c r="I62" s="107">
        <f t="shared" ref="I62:K62" si="2">I60-I61</f>
        <v>-79678731</v>
      </c>
      <c r="J62" s="107">
        <f t="shared" si="2"/>
        <v>-88113118</v>
      </c>
      <c r="K62" s="107">
        <f t="shared" si="2"/>
        <v>1186248</v>
      </c>
    </row>
    <row r="63" spans="1:11" ht="12.75" customHeight="1" x14ac:dyDescent="0.2">
      <c r="A63" s="272" t="s">
        <v>367</v>
      </c>
      <c r="B63" s="272"/>
      <c r="C63" s="272"/>
      <c r="D63" s="272"/>
      <c r="E63" s="272"/>
      <c r="F63" s="272"/>
      <c r="G63" s="15">
        <v>56</v>
      </c>
      <c r="H63" s="107">
        <f>+IF((H60-H61)&gt;0,(H60-H61),0)</f>
        <v>0</v>
      </c>
      <c r="I63" s="107">
        <f t="shared" ref="I63:K63" si="3">+IF((I60-I61)&gt;0,(I60-I61),0)</f>
        <v>0</v>
      </c>
      <c r="J63" s="107">
        <f t="shared" si="3"/>
        <v>0</v>
      </c>
      <c r="K63" s="107">
        <f t="shared" si="3"/>
        <v>1186248</v>
      </c>
    </row>
    <row r="64" spans="1:11" ht="12.75" customHeight="1" x14ac:dyDescent="0.2">
      <c r="A64" s="272" t="s">
        <v>368</v>
      </c>
      <c r="B64" s="272"/>
      <c r="C64" s="272"/>
      <c r="D64" s="272"/>
      <c r="E64" s="272"/>
      <c r="F64" s="272"/>
      <c r="G64" s="15">
        <v>57</v>
      </c>
      <c r="H64" s="107">
        <f>+IF((H60-H61)&lt;0,(H60-H61),0)</f>
        <v>-170667046</v>
      </c>
      <c r="I64" s="107">
        <f t="shared" ref="I64:K64" si="4">+IF((I60-I61)&lt;0,(I60-I61),0)</f>
        <v>-79678731</v>
      </c>
      <c r="J64" s="107">
        <f t="shared" si="4"/>
        <v>-88113118</v>
      </c>
      <c r="K64" s="107">
        <f t="shared" si="4"/>
        <v>0</v>
      </c>
    </row>
    <row r="65" spans="1:11" ht="12.75" customHeight="1" x14ac:dyDescent="0.2">
      <c r="A65" s="273" t="s">
        <v>111</v>
      </c>
      <c r="B65" s="273"/>
      <c r="C65" s="273"/>
      <c r="D65" s="273"/>
      <c r="E65" s="273"/>
      <c r="F65" s="273"/>
      <c r="G65" s="14">
        <v>58</v>
      </c>
      <c r="H65" s="108">
        <v>-109660</v>
      </c>
      <c r="I65" s="108">
        <v>-477293</v>
      </c>
      <c r="J65" s="108">
        <v>-170581</v>
      </c>
      <c r="K65" s="108">
        <v>-85290</v>
      </c>
    </row>
    <row r="66" spans="1:11" ht="12.75" customHeight="1" x14ac:dyDescent="0.2">
      <c r="A66" s="271" t="s">
        <v>369</v>
      </c>
      <c r="B66" s="271"/>
      <c r="C66" s="271"/>
      <c r="D66" s="271"/>
      <c r="E66" s="271"/>
      <c r="F66" s="271"/>
      <c r="G66" s="15">
        <v>59</v>
      </c>
      <c r="H66" s="107">
        <f>H62-H65</f>
        <v>-170557386</v>
      </c>
      <c r="I66" s="107">
        <f t="shared" ref="I66:K66" si="5">I62-I65</f>
        <v>-79201438</v>
      </c>
      <c r="J66" s="107">
        <f t="shared" si="5"/>
        <v>-87942537</v>
      </c>
      <c r="K66" s="107">
        <f t="shared" si="5"/>
        <v>1271538</v>
      </c>
    </row>
    <row r="67" spans="1:11" ht="12.75" customHeight="1" x14ac:dyDescent="0.2">
      <c r="A67" s="272" t="s">
        <v>370</v>
      </c>
      <c r="B67" s="272"/>
      <c r="C67" s="272"/>
      <c r="D67" s="272"/>
      <c r="E67" s="272"/>
      <c r="F67" s="272"/>
      <c r="G67" s="15">
        <v>60</v>
      </c>
      <c r="H67" s="107">
        <f>+IF((H62-H65)&gt;0,(H62-H65),0)</f>
        <v>0</v>
      </c>
      <c r="I67" s="107">
        <f t="shared" ref="I67:K67" si="6">+IF((I62-I65)&gt;0,(I62-I65),0)</f>
        <v>0</v>
      </c>
      <c r="J67" s="107">
        <f t="shared" si="6"/>
        <v>0</v>
      </c>
      <c r="K67" s="107">
        <f t="shared" si="6"/>
        <v>1271538</v>
      </c>
    </row>
    <row r="68" spans="1:11" ht="12.75" customHeight="1" x14ac:dyDescent="0.2">
      <c r="A68" s="272" t="s">
        <v>371</v>
      </c>
      <c r="B68" s="272"/>
      <c r="C68" s="272"/>
      <c r="D68" s="272"/>
      <c r="E68" s="272"/>
      <c r="F68" s="272"/>
      <c r="G68" s="15">
        <v>61</v>
      </c>
      <c r="H68" s="107">
        <f>+IF((H62-H65)&lt;0,(H62-H65),0)</f>
        <v>-170557386</v>
      </c>
      <c r="I68" s="107">
        <f t="shared" ref="I68:K68" si="7">+IF((I62-I65)&lt;0,(I62-I65),0)</f>
        <v>-79201438</v>
      </c>
      <c r="J68" s="107">
        <f t="shared" si="7"/>
        <v>-87942537</v>
      </c>
      <c r="K68" s="107">
        <f t="shared" si="7"/>
        <v>0</v>
      </c>
    </row>
    <row r="69" spans="1:11" x14ac:dyDescent="0.2">
      <c r="A69" s="265" t="s">
        <v>152</v>
      </c>
      <c r="B69" s="265"/>
      <c r="C69" s="265"/>
      <c r="D69" s="265"/>
      <c r="E69" s="265"/>
      <c r="F69" s="265"/>
      <c r="G69" s="266"/>
      <c r="H69" s="266"/>
      <c r="I69" s="266"/>
      <c r="J69" s="267"/>
      <c r="K69" s="267"/>
    </row>
    <row r="70" spans="1:11" ht="22.15" customHeight="1" x14ac:dyDescent="0.2">
      <c r="A70" s="271" t="s">
        <v>372</v>
      </c>
      <c r="B70" s="271"/>
      <c r="C70" s="271"/>
      <c r="D70" s="271"/>
      <c r="E70" s="271"/>
      <c r="F70" s="271"/>
      <c r="G70" s="15">
        <v>62</v>
      </c>
      <c r="H70" s="107">
        <f>H71-H72</f>
        <v>0</v>
      </c>
      <c r="I70" s="107">
        <f>I71-I72</f>
        <v>0</v>
      </c>
      <c r="J70" s="107">
        <f>J71-J72</f>
        <v>0</v>
      </c>
      <c r="K70" s="107">
        <f>K71-K72</f>
        <v>0</v>
      </c>
    </row>
    <row r="71" spans="1:11" ht="12.75" customHeight="1" x14ac:dyDescent="0.2">
      <c r="A71" s="264" t="s">
        <v>153</v>
      </c>
      <c r="B71" s="264"/>
      <c r="C71" s="264"/>
      <c r="D71" s="264"/>
      <c r="E71" s="264"/>
      <c r="F71" s="264"/>
      <c r="G71" s="14">
        <v>63</v>
      </c>
      <c r="H71" s="108">
        <v>0</v>
      </c>
      <c r="I71" s="108">
        <v>0</v>
      </c>
      <c r="J71" s="108">
        <v>0</v>
      </c>
      <c r="K71" s="108">
        <v>0</v>
      </c>
    </row>
    <row r="72" spans="1:11" ht="12.75" customHeight="1" x14ac:dyDescent="0.2">
      <c r="A72" s="264" t="s">
        <v>154</v>
      </c>
      <c r="B72" s="264"/>
      <c r="C72" s="264"/>
      <c r="D72" s="264"/>
      <c r="E72" s="264"/>
      <c r="F72" s="264"/>
      <c r="G72" s="14">
        <v>64</v>
      </c>
      <c r="H72" s="108">
        <v>0</v>
      </c>
      <c r="I72" s="108">
        <v>0</v>
      </c>
      <c r="J72" s="108">
        <v>0</v>
      </c>
      <c r="K72" s="108">
        <v>0</v>
      </c>
    </row>
    <row r="73" spans="1:11" ht="12.75" customHeight="1" x14ac:dyDescent="0.2">
      <c r="A73" s="273" t="s">
        <v>155</v>
      </c>
      <c r="B73" s="273"/>
      <c r="C73" s="273"/>
      <c r="D73" s="273"/>
      <c r="E73" s="273"/>
      <c r="F73" s="273"/>
      <c r="G73" s="14">
        <v>65</v>
      </c>
      <c r="H73" s="108">
        <v>0</v>
      </c>
      <c r="I73" s="108">
        <v>0</v>
      </c>
      <c r="J73" s="108">
        <v>0</v>
      </c>
      <c r="K73" s="108">
        <v>0</v>
      </c>
    </row>
    <row r="74" spans="1:11" ht="12.75" customHeight="1" x14ac:dyDescent="0.2">
      <c r="A74" s="272" t="s">
        <v>373</v>
      </c>
      <c r="B74" s="272"/>
      <c r="C74" s="272"/>
      <c r="D74" s="272"/>
      <c r="E74" s="272"/>
      <c r="F74" s="272"/>
      <c r="G74" s="15">
        <v>66</v>
      </c>
      <c r="H74" s="130">
        <v>0</v>
      </c>
      <c r="I74" s="130">
        <v>0</v>
      </c>
      <c r="J74" s="130">
        <v>0</v>
      </c>
      <c r="K74" s="130">
        <v>0</v>
      </c>
    </row>
    <row r="75" spans="1:11" ht="12.75" customHeight="1" x14ac:dyDescent="0.2">
      <c r="A75" s="272" t="s">
        <v>374</v>
      </c>
      <c r="B75" s="272"/>
      <c r="C75" s="272"/>
      <c r="D75" s="272"/>
      <c r="E75" s="272"/>
      <c r="F75" s="272"/>
      <c r="G75" s="15">
        <v>67</v>
      </c>
      <c r="H75" s="130">
        <v>0</v>
      </c>
      <c r="I75" s="130">
        <v>0</v>
      </c>
      <c r="J75" s="130">
        <v>0</v>
      </c>
      <c r="K75" s="130">
        <v>0</v>
      </c>
    </row>
    <row r="76" spans="1:11" x14ac:dyDescent="0.2">
      <c r="A76" s="265" t="s">
        <v>156</v>
      </c>
      <c r="B76" s="265"/>
      <c r="C76" s="265"/>
      <c r="D76" s="265"/>
      <c r="E76" s="265"/>
      <c r="F76" s="265"/>
      <c r="G76" s="266"/>
      <c r="H76" s="266"/>
      <c r="I76" s="266"/>
      <c r="J76" s="267"/>
      <c r="K76" s="267"/>
    </row>
    <row r="77" spans="1:11" ht="12.75" customHeight="1" x14ac:dyDescent="0.2">
      <c r="A77" s="271" t="s">
        <v>375</v>
      </c>
      <c r="B77" s="271"/>
      <c r="C77" s="271"/>
      <c r="D77" s="271"/>
      <c r="E77" s="271"/>
      <c r="F77" s="271"/>
      <c r="G77" s="15">
        <v>68</v>
      </c>
      <c r="H77" s="130">
        <v>0</v>
      </c>
      <c r="I77" s="130">
        <v>0</v>
      </c>
      <c r="J77" s="130">
        <v>0</v>
      </c>
      <c r="K77" s="130">
        <v>0</v>
      </c>
    </row>
    <row r="78" spans="1:11" ht="12.75" customHeight="1" x14ac:dyDescent="0.2">
      <c r="A78" s="270" t="s">
        <v>376</v>
      </c>
      <c r="B78" s="270"/>
      <c r="C78" s="270"/>
      <c r="D78" s="270"/>
      <c r="E78" s="270"/>
      <c r="F78" s="270"/>
      <c r="G78" s="95">
        <v>69</v>
      </c>
      <c r="H78" s="109">
        <v>0</v>
      </c>
      <c r="I78" s="109">
        <v>0</v>
      </c>
      <c r="J78" s="109">
        <v>0</v>
      </c>
      <c r="K78" s="109">
        <v>0</v>
      </c>
    </row>
    <row r="79" spans="1:11" ht="12.75" customHeight="1" x14ac:dyDescent="0.2">
      <c r="A79" s="270" t="s">
        <v>377</v>
      </c>
      <c r="B79" s="270"/>
      <c r="C79" s="270"/>
      <c r="D79" s="270"/>
      <c r="E79" s="270"/>
      <c r="F79" s="270"/>
      <c r="G79" s="95">
        <v>70</v>
      </c>
      <c r="H79" s="109">
        <v>0</v>
      </c>
      <c r="I79" s="109">
        <v>0</v>
      </c>
      <c r="J79" s="109">
        <v>0</v>
      </c>
      <c r="K79" s="109">
        <v>0</v>
      </c>
    </row>
    <row r="80" spans="1:11" ht="12.75" customHeight="1" x14ac:dyDescent="0.2">
      <c r="A80" s="271" t="s">
        <v>378</v>
      </c>
      <c r="B80" s="271"/>
      <c r="C80" s="271"/>
      <c r="D80" s="271"/>
      <c r="E80" s="271"/>
      <c r="F80" s="271"/>
      <c r="G80" s="15">
        <v>71</v>
      </c>
      <c r="H80" s="130">
        <v>0</v>
      </c>
      <c r="I80" s="130">
        <v>0</v>
      </c>
      <c r="J80" s="130">
        <v>0</v>
      </c>
      <c r="K80" s="130">
        <v>0</v>
      </c>
    </row>
    <row r="81" spans="1:11" ht="12.75" customHeight="1" x14ac:dyDescent="0.2">
      <c r="A81" s="271" t="s">
        <v>379</v>
      </c>
      <c r="B81" s="271"/>
      <c r="C81" s="271"/>
      <c r="D81" s="271"/>
      <c r="E81" s="271"/>
      <c r="F81" s="271"/>
      <c r="G81" s="15">
        <v>72</v>
      </c>
      <c r="H81" s="130">
        <v>0</v>
      </c>
      <c r="I81" s="130">
        <v>0</v>
      </c>
      <c r="J81" s="130">
        <v>0</v>
      </c>
      <c r="K81" s="130">
        <v>0</v>
      </c>
    </row>
    <row r="82" spans="1:11" ht="12.75" customHeight="1" x14ac:dyDescent="0.2">
      <c r="A82" s="272" t="s">
        <v>380</v>
      </c>
      <c r="B82" s="272"/>
      <c r="C82" s="272"/>
      <c r="D82" s="272"/>
      <c r="E82" s="272"/>
      <c r="F82" s="272"/>
      <c r="G82" s="15">
        <v>73</v>
      </c>
      <c r="H82" s="130">
        <v>0</v>
      </c>
      <c r="I82" s="130">
        <v>0</v>
      </c>
      <c r="J82" s="130">
        <v>0</v>
      </c>
      <c r="K82" s="130">
        <v>0</v>
      </c>
    </row>
    <row r="83" spans="1:11" ht="12.75" customHeight="1" x14ac:dyDescent="0.2">
      <c r="A83" s="272" t="s">
        <v>381</v>
      </c>
      <c r="B83" s="272"/>
      <c r="C83" s="272"/>
      <c r="D83" s="272"/>
      <c r="E83" s="272"/>
      <c r="F83" s="272"/>
      <c r="G83" s="15">
        <v>74</v>
      </c>
      <c r="H83" s="130">
        <v>0</v>
      </c>
      <c r="I83" s="130">
        <v>0</v>
      </c>
      <c r="J83" s="130">
        <v>0</v>
      </c>
      <c r="K83" s="130">
        <v>0</v>
      </c>
    </row>
    <row r="84" spans="1:11" x14ac:dyDescent="0.2">
      <c r="A84" s="265" t="s">
        <v>112</v>
      </c>
      <c r="B84" s="265"/>
      <c r="C84" s="265"/>
      <c r="D84" s="265"/>
      <c r="E84" s="265"/>
      <c r="F84" s="265"/>
      <c r="G84" s="266"/>
      <c r="H84" s="266"/>
      <c r="I84" s="266"/>
      <c r="J84" s="267"/>
      <c r="K84" s="267"/>
    </row>
    <row r="85" spans="1:11" ht="12.75" customHeight="1" x14ac:dyDescent="0.2">
      <c r="A85" s="260" t="s">
        <v>382</v>
      </c>
      <c r="B85" s="260"/>
      <c r="C85" s="260"/>
      <c r="D85" s="260"/>
      <c r="E85" s="260"/>
      <c r="F85" s="260"/>
      <c r="G85" s="15">
        <v>75</v>
      </c>
      <c r="H85" s="110">
        <f>H86+H87</f>
        <v>-170557386</v>
      </c>
      <c r="I85" s="110">
        <f>I86+I87</f>
        <v>-79201438</v>
      </c>
      <c r="J85" s="110">
        <f>J86+J87</f>
        <v>-87942537</v>
      </c>
      <c r="K85" s="110">
        <f>K86+K87</f>
        <v>1271538</v>
      </c>
    </row>
    <row r="86" spans="1:11" ht="12.75" customHeight="1" x14ac:dyDescent="0.2">
      <c r="A86" s="261" t="s">
        <v>157</v>
      </c>
      <c r="B86" s="261"/>
      <c r="C86" s="261"/>
      <c r="D86" s="261"/>
      <c r="E86" s="261"/>
      <c r="F86" s="261"/>
      <c r="G86" s="14">
        <v>76</v>
      </c>
      <c r="H86" s="111">
        <v>-168333317</v>
      </c>
      <c r="I86" s="111">
        <v>-78516246</v>
      </c>
      <c r="J86" s="111">
        <v>-86029090</v>
      </c>
      <c r="K86" s="111">
        <v>1934067</v>
      </c>
    </row>
    <row r="87" spans="1:11" ht="12.75" customHeight="1" x14ac:dyDescent="0.2">
      <c r="A87" s="261" t="s">
        <v>158</v>
      </c>
      <c r="B87" s="261"/>
      <c r="C87" s="261"/>
      <c r="D87" s="261"/>
      <c r="E87" s="261"/>
      <c r="F87" s="261"/>
      <c r="G87" s="14">
        <v>77</v>
      </c>
      <c r="H87" s="111">
        <v>-2224069</v>
      </c>
      <c r="I87" s="111">
        <v>-685192</v>
      </c>
      <c r="J87" s="111">
        <v>-1913447</v>
      </c>
      <c r="K87" s="111">
        <v>-662529</v>
      </c>
    </row>
    <row r="88" spans="1:11" x14ac:dyDescent="0.2">
      <c r="A88" s="268" t="s">
        <v>114</v>
      </c>
      <c r="B88" s="268"/>
      <c r="C88" s="268"/>
      <c r="D88" s="268"/>
      <c r="E88" s="268"/>
      <c r="F88" s="268"/>
      <c r="G88" s="269"/>
      <c r="H88" s="269"/>
      <c r="I88" s="269"/>
      <c r="J88" s="267"/>
      <c r="K88" s="267"/>
    </row>
    <row r="89" spans="1:11" ht="12.75" customHeight="1" x14ac:dyDescent="0.2">
      <c r="A89" s="240" t="s">
        <v>159</v>
      </c>
      <c r="B89" s="240"/>
      <c r="C89" s="240"/>
      <c r="D89" s="240"/>
      <c r="E89" s="240"/>
      <c r="F89" s="240"/>
      <c r="G89" s="14">
        <v>78</v>
      </c>
      <c r="H89" s="111">
        <v>-170557386</v>
      </c>
      <c r="I89" s="111">
        <v>-79201438</v>
      </c>
      <c r="J89" s="111">
        <v>-87942537</v>
      </c>
      <c r="K89" s="111">
        <v>1271538</v>
      </c>
    </row>
    <row r="90" spans="1:11" ht="24" customHeight="1" x14ac:dyDescent="0.2">
      <c r="A90" s="241" t="s">
        <v>438</v>
      </c>
      <c r="B90" s="241"/>
      <c r="C90" s="241"/>
      <c r="D90" s="241"/>
      <c r="E90" s="241"/>
      <c r="F90" s="241"/>
      <c r="G90" s="15">
        <v>79</v>
      </c>
      <c r="H90" s="128">
        <f>H91+H98</f>
        <v>0</v>
      </c>
      <c r="I90" s="128">
        <f>I91+I98</f>
        <v>0</v>
      </c>
      <c r="J90" s="128">
        <f t="shared" ref="J90:K90" si="8">J91+J98</f>
        <v>0</v>
      </c>
      <c r="K90" s="128">
        <f t="shared" si="8"/>
        <v>0</v>
      </c>
    </row>
    <row r="91" spans="1:11" ht="24" customHeight="1" x14ac:dyDescent="0.2">
      <c r="A91" s="262" t="s">
        <v>445</v>
      </c>
      <c r="B91" s="262"/>
      <c r="C91" s="262"/>
      <c r="D91" s="262"/>
      <c r="E91" s="262"/>
      <c r="F91" s="262"/>
      <c r="G91" s="15">
        <v>80</v>
      </c>
      <c r="H91" s="128">
        <f>SUM(H92:H96)</f>
        <v>0</v>
      </c>
      <c r="I91" s="128">
        <f>SUM(I92:I96)</f>
        <v>0</v>
      </c>
      <c r="J91" s="128">
        <f t="shared" ref="J91:K91" si="9">SUM(J92:J96)</f>
        <v>0</v>
      </c>
      <c r="K91" s="128">
        <f t="shared" si="9"/>
        <v>0</v>
      </c>
    </row>
    <row r="92" spans="1:11" ht="25.5" customHeight="1" x14ac:dyDescent="0.2">
      <c r="A92" s="264" t="s">
        <v>383</v>
      </c>
      <c r="B92" s="264"/>
      <c r="C92" s="264"/>
      <c r="D92" s="264"/>
      <c r="E92" s="264"/>
      <c r="F92" s="264"/>
      <c r="G92" s="15">
        <v>81</v>
      </c>
      <c r="H92" s="111">
        <v>0</v>
      </c>
      <c r="I92" s="111">
        <v>0</v>
      </c>
      <c r="J92" s="111">
        <v>0</v>
      </c>
      <c r="K92" s="111">
        <v>0</v>
      </c>
    </row>
    <row r="93" spans="1:11" ht="38.25" customHeight="1" x14ac:dyDescent="0.2">
      <c r="A93" s="264" t="s">
        <v>384</v>
      </c>
      <c r="B93" s="264"/>
      <c r="C93" s="264"/>
      <c r="D93" s="264"/>
      <c r="E93" s="264"/>
      <c r="F93" s="264"/>
      <c r="G93" s="15">
        <v>82</v>
      </c>
      <c r="H93" s="111">
        <v>0</v>
      </c>
      <c r="I93" s="111">
        <v>0</v>
      </c>
      <c r="J93" s="111">
        <v>0</v>
      </c>
      <c r="K93" s="111">
        <v>0</v>
      </c>
    </row>
    <row r="94" spans="1:11" ht="38.25" customHeight="1" x14ac:dyDescent="0.2">
      <c r="A94" s="264" t="s">
        <v>385</v>
      </c>
      <c r="B94" s="264"/>
      <c r="C94" s="264"/>
      <c r="D94" s="264"/>
      <c r="E94" s="264"/>
      <c r="F94" s="264"/>
      <c r="G94" s="15">
        <v>83</v>
      </c>
      <c r="H94" s="111">
        <v>0</v>
      </c>
      <c r="I94" s="111">
        <v>0</v>
      </c>
      <c r="J94" s="111">
        <v>0</v>
      </c>
      <c r="K94" s="111">
        <v>0</v>
      </c>
    </row>
    <row r="95" spans="1:11" x14ac:dyDescent="0.2">
      <c r="A95" s="264" t="s">
        <v>386</v>
      </c>
      <c r="B95" s="264"/>
      <c r="C95" s="264"/>
      <c r="D95" s="264"/>
      <c r="E95" s="264"/>
      <c r="F95" s="264"/>
      <c r="G95" s="15">
        <v>84</v>
      </c>
      <c r="H95" s="111">
        <v>0</v>
      </c>
      <c r="I95" s="111">
        <v>0</v>
      </c>
      <c r="J95" s="111">
        <v>0</v>
      </c>
      <c r="K95" s="111">
        <v>0</v>
      </c>
    </row>
    <row r="96" spans="1:11" x14ac:dyDescent="0.2">
      <c r="A96" s="264" t="s">
        <v>387</v>
      </c>
      <c r="B96" s="264"/>
      <c r="C96" s="264"/>
      <c r="D96" s="264"/>
      <c r="E96" s="264"/>
      <c r="F96" s="264"/>
      <c r="G96" s="15">
        <v>85</v>
      </c>
      <c r="H96" s="111">
        <v>0</v>
      </c>
      <c r="I96" s="111">
        <v>0</v>
      </c>
      <c r="J96" s="111">
        <v>0</v>
      </c>
      <c r="K96" s="111">
        <v>0</v>
      </c>
    </row>
    <row r="97" spans="1:11" ht="26.25" customHeight="1" x14ac:dyDescent="0.2">
      <c r="A97" s="264" t="s">
        <v>388</v>
      </c>
      <c r="B97" s="264"/>
      <c r="C97" s="264"/>
      <c r="D97" s="264"/>
      <c r="E97" s="264"/>
      <c r="F97" s="264"/>
      <c r="G97" s="15">
        <v>86</v>
      </c>
      <c r="H97" s="111">
        <v>0</v>
      </c>
      <c r="I97" s="111">
        <v>0</v>
      </c>
      <c r="J97" s="111">
        <v>0</v>
      </c>
      <c r="K97" s="111">
        <v>0</v>
      </c>
    </row>
    <row r="98" spans="1:11" ht="25.5" customHeight="1" x14ac:dyDescent="0.2">
      <c r="A98" s="262" t="s">
        <v>439</v>
      </c>
      <c r="B98" s="262"/>
      <c r="C98" s="262"/>
      <c r="D98" s="262"/>
      <c r="E98" s="262"/>
      <c r="F98" s="262"/>
      <c r="G98" s="15">
        <v>87</v>
      </c>
      <c r="H98" s="128">
        <f>SUM(H99:H106)</f>
        <v>0</v>
      </c>
      <c r="I98" s="128">
        <f>SUM(I99:I106)</f>
        <v>0</v>
      </c>
      <c r="J98" s="128">
        <f>SUM(J99:J106)</f>
        <v>0</v>
      </c>
      <c r="K98" s="128">
        <f>SUM(K99:K106)</f>
        <v>0</v>
      </c>
    </row>
    <row r="99" spans="1:11" x14ac:dyDescent="0.2">
      <c r="A99" s="263" t="s">
        <v>160</v>
      </c>
      <c r="B99" s="263"/>
      <c r="C99" s="263"/>
      <c r="D99" s="263"/>
      <c r="E99" s="263"/>
      <c r="F99" s="263"/>
      <c r="G99" s="14">
        <v>88</v>
      </c>
      <c r="H99" s="111">
        <v>0</v>
      </c>
      <c r="I99" s="111">
        <v>0</v>
      </c>
      <c r="J99" s="111">
        <v>0</v>
      </c>
      <c r="K99" s="111">
        <v>0</v>
      </c>
    </row>
    <row r="100" spans="1:11" ht="36" customHeight="1" x14ac:dyDescent="0.2">
      <c r="A100" s="264" t="s">
        <v>389</v>
      </c>
      <c r="B100" s="264"/>
      <c r="C100" s="264"/>
      <c r="D100" s="264"/>
      <c r="E100" s="264"/>
      <c r="F100" s="264"/>
      <c r="G100" s="14">
        <v>89</v>
      </c>
      <c r="H100" s="111">
        <v>0</v>
      </c>
      <c r="I100" s="111">
        <v>0</v>
      </c>
      <c r="J100" s="111">
        <v>0</v>
      </c>
      <c r="K100" s="111">
        <v>0</v>
      </c>
    </row>
    <row r="101" spans="1:11" ht="22.15" customHeight="1" x14ac:dyDescent="0.2">
      <c r="A101" s="263" t="s">
        <v>161</v>
      </c>
      <c r="B101" s="263"/>
      <c r="C101" s="263"/>
      <c r="D101" s="263"/>
      <c r="E101" s="263"/>
      <c r="F101" s="263"/>
      <c r="G101" s="14">
        <v>90</v>
      </c>
      <c r="H101" s="111">
        <v>0</v>
      </c>
      <c r="I101" s="111">
        <v>0</v>
      </c>
      <c r="J101" s="111">
        <v>0</v>
      </c>
      <c r="K101" s="111">
        <v>0</v>
      </c>
    </row>
    <row r="102" spans="1:11" ht="22.15" customHeight="1" x14ac:dyDescent="0.2">
      <c r="A102" s="263" t="s">
        <v>162</v>
      </c>
      <c r="B102" s="263"/>
      <c r="C102" s="263"/>
      <c r="D102" s="263"/>
      <c r="E102" s="263"/>
      <c r="F102" s="263"/>
      <c r="G102" s="14">
        <v>91</v>
      </c>
      <c r="H102" s="111">
        <v>0</v>
      </c>
      <c r="I102" s="111">
        <v>0</v>
      </c>
      <c r="J102" s="111">
        <v>0</v>
      </c>
      <c r="K102" s="111">
        <v>0</v>
      </c>
    </row>
    <row r="103" spans="1:11" ht="22.15" customHeight="1" x14ac:dyDescent="0.2">
      <c r="A103" s="263" t="s">
        <v>163</v>
      </c>
      <c r="B103" s="263"/>
      <c r="C103" s="263"/>
      <c r="D103" s="263"/>
      <c r="E103" s="263"/>
      <c r="F103" s="263"/>
      <c r="G103" s="14">
        <v>92</v>
      </c>
      <c r="H103" s="111">
        <v>0</v>
      </c>
      <c r="I103" s="111">
        <v>0</v>
      </c>
      <c r="J103" s="111">
        <v>0</v>
      </c>
      <c r="K103" s="111">
        <v>0</v>
      </c>
    </row>
    <row r="104" spans="1:11" ht="12.75" customHeight="1" x14ac:dyDescent="0.2">
      <c r="A104" s="264" t="s">
        <v>390</v>
      </c>
      <c r="B104" s="264"/>
      <c r="C104" s="264"/>
      <c r="D104" s="264"/>
      <c r="E104" s="264"/>
      <c r="F104" s="264"/>
      <c r="G104" s="14">
        <v>93</v>
      </c>
      <c r="H104" s="111">
        <v>0</v>
      </c>
      <c r="I104" s="111">
        <v>0</v>
      </c>
      <c r="J104" s="111">
        <v>0</v>
      </c>
      <c r="K104" s="111">
        <v>0</v>
      </c>
    </row>
    <row r="105" spans="1:11" ht="26.25" customHeight="1" x14ac:dyDescent="0.2">
      <c r="A105" s="264" t="s">
        <v>391</v>
      </c>
      <c r="B105" s="264"/>
      <c r="C105" s="264"/>
      <c r="D105" s="264"/>
      <c r="E105" s="264"/>
      <c r="F105" s="264"/>
      <c r="G105" s="14">
        <v>94</v>
      </c>
      <c r="H105" s="111">
        <v>0</v>
      </c>
      <c r="I105" s="111">
        <v>0</v>
      </c>
      <c r="J105" s="111">
        <v>0</v>
      </c>
      <c r="K105" s="111">
        <v>0</v>
      </c>
    </row>
    <row r="106" spans="1:11" x14ac:dyDescent="0.2">
      <c r="A106" s="264" t="s">
        <v>392</v>
      </c>
      <c r="B106" s="264"/>
      <c r="C106" s="264"/>
      <c r="D106" s="264"/>
      <c r="E106" s="264"/>
      <c r="F106" s="264"/>
      <c r="G106" s="14">
        <v>95</v>
      </c>
      <c r="H106" s="111">
        <v>0</v>
      </c>
      <c r="I106" s="111">
        <v>0</v>
      </c>
      <c r="J106" s="111">
        <v>0</v>
      </c>
      <c r="K106" s="111">
        <v>0</v>
      </c>
    </row>
    <row r="107" spans="1:11" ht="24.75" customHeight="1" x14ac:dyDescent="0.2">
      <c r="A107" s="264" t="s">
        <v>393</v>
      </c>
      <c r="B107" s="264"/>
      <c r="C107" s="264"/>
      <c r="D107" s="264"/>
      <c r="E107" s="264"/>
      <c r="F107" s="264"/>
      <c r="G107" s="14">
        <v>96</v>
      </c>
      <c r="H107" s="111">
        <v>0</v>
      </c>
      <c r="I107" s="111">
        <v>0</v>
      </c>
      <c r="J107" s="111">
        <v>0</v>
      </c>
      <c r="K107" s="111">
        <v>0</v>
      </c>
    </row>
    <row r="108" spans="1:11" ht="22.9" customHeight="1" x14ac:dyDescent="0.2">
      <c r="A108" s="241" t="s">
        <v>440</v>
      </c>
      <c r="B108" s="241"/>
      <c r="C108" s="241"/>
      <c r="D108" s="241"/>
      <c r="E108" s="241"/>
      <c r="F108" s="241"/>
      <c r="G108" s="15">
        <v>97</v>
      </c>
      <c r="H108" s="128">
        <f>H91+H98-H107-H97</f>
        <v>0</v>
      </c>
      <c r="I108" s="128">
        <f>I91+I98-I107-I97</f>
        <v>0</v>
      </c>
      <c r="J108" s="128">
        <f>J91+J98-J107-J97</f>
        <v>0</v>
      </c>
      <c r="K108" s="128">
        <f>K91+K98-K107-K97</f>
        <v>0</v>
      </c>
    </row>
    <row r="109" spans="1:11" ht="12.75" customHeight="1" x14ac:dyDescent="0.2">
      <c r="A109" s="241" t="s">
        <v>394</v>
      </c>
      <c r="B109" s="241"/>
      <c r="C109" s="241"/>
      <c r="D109" s="241"/>
      <c r="E109" s="241"/>
      <c r="F109" s="241"/>
      <c r="G109" s="15">
        <v>98</v>
      </c>
      <c r="H109" s="110">
        <f>H89+H108</f>
        <v>-170557386</v>
      </c>
      <c r="I109" s="110">
        <f>I89+I108</f>
        <v>-79201438</v>
      </c>
      <c r="J109" s="110">
        <f t="shared" ref="J109:K109" si="10">J89+J108</f>
        <v>-87942537</v>
      </c>
      <c r="K109" s="110">
        <f t="shared" si="10"/>
        <v>1271538</v>
      </c>
    </row>
    <row r="110" spans="1:11" x14ac:dyDescent="0.2">
      <c r="A110" s="265" t="s">
        <v>164</v>
      </c>
      <c r="B110" s="265"/>
      <c r="C110" s="265"/>
      <c r="D110" s="265"/>
      <c r="E110" s="265"/>
      <c r="F110" s="265"/>
      <c r="G110" s="266"/>
      <c r="H110" s="266"/>
      <c r="I110" s="266"/>
      <c r="J110" s="267"/>
      <c r="K110" s="267"/>
    </row>
    <row r="111" spans="1:11" ht="12.75" customHeight="1" x14ac:dyDescent="0.2">
      <c r="A111" s="260" t="s">
        <v>395</v>
      </c>
      <c r="B111" s="260"/>
      <c r="C111" s="260"/>
      <c r="D111" s="260"/>
      <c r="E111" s="260"/>
      <c r="F111" s="260"/>
      <c r="G111" s="15">
        <v>99</v>
      </c>
      <c r="H111" s="110">
        <f>H112+H113</f>
        <v>-170557386</v>
      </c>
      <c r="I111" s="110">
        <f>I112+I113</f>
        <v>-79201438</v>
      </c>
      <c r="J111" s="110">
        <f>J112+J113</f>
        <v>-87942537</v>
      </c>
      <c r="K111" s="110">
        <f>K112+K113</f>
        <v>1271538</v>
      </c>
    </row>
    <row r="112" spans="1:11" ht="12.75" customHeight="1" x14ac:dyDescent="0.2">
      <c r="A112" s="261" t="s">
        <v>113</v>
      </c>
      <c r="B112" s="261"/>
      <c r="C112" s="261"/>
      <c r="D112" s="261"/>
      <c r="E112" s="261"/>
      <c r="F112" s="261"/>
      <c r="G112" s="14">
        <v>100</v>
      </c>
      <c r="H112" s="111">
        <v>-168333317</v>
      </c>
      <c r="I112" s="111">
        <v>-78516246</v>
      </c>
      <c r="J112" s="111">
        <v>-86029090</v>
      </c>
      <c r="K112" s="111">
        <v>1934067</v>
      </c>
    </row>
    <row r="113" spans="1:11" ht="12.75" customHeight="1" x14ac:dyDescent="0.2">
      <c r="A113" s="261" t="s">
        <v>165</v>
      </c>
      <c r="B113" s="261"/>
      <c r="C113" s="261"/>
      <c r="D113" s="261"/>
      <c r="E113" s="261"/>
      <c r="F113" s="261"/>
      <c r="G113" s="14">
        <v>101</v>
      </c>
      <c r="H113" s="111">
        <v>-2224069</v>
      </c>
      <c r="I113" s="111">
        <v>-685192</v>
      </c>
      <c r="J113" s="111">
        <v>-1913447</v>
      </c>
      <c r="K113" s="111">
        <v>-662529</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39370078740157483" bottom="0.39370078740157483" header="0.51181102362204722" footer="0.51181102362204722"/>
  <pageSetup paperSize="9" scale="8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A53" sqref="C53:I5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6" t="s">
        <v>166</v>
      </c>
      <c r="B1" s="297"/>
      <c r="C1" s="297"/>
      <c r="D1" s="297"/>
      <c r="E1" s="297"/>
      <c r="F1" s="297"/>
      <c r="G1" s="297"/>
      <c r="H1" s="297"/>
      <c r="I1" s="297"/>
    </row>
    <row r="2" spans="1:9" x14ac:dyDescent="0.2">
      <c r="A2" s="298" t="s">
        <v>506</v>
      </c>
      <c r="B2" s="249"/>
      <c r="C2" s="249"/>
      <c r="D2" s="249"/>
      <c r="E2" s="249"/>
      <c r="F2" s="249"/>
      <c r="G2" s="249"/>
      <c r="H2" s="249"/>
      <c r="I2" s="249"/>
    </row>
    <row r="3" spans="1:9" x14ac:dyDescent="0.2">
      <c r="A3" s="302" t="s">
        <v>282</v>
      </c>
      <c r="B3" s="303"/>
      <c r="C3" s="303"/>
      <c r="D3" s="303"/>
      <c r="E3" s="303"/>
      <c r="F3" s="303"/>
      <c r="G3" s="303"/>
      <c r="H3" s="303"/>
      <c r="I3" s="303"/>
    </row>
    <row r="4" spans="1:9" ht="12.75" customHeight="1" x14ac:dyDescent="0.2">
      <c r="A4" s="299" t="s">
        <v>468</v>
      </c>
      <c r="B4" s="300"/>
      <c r="C4" s="300"/>
      <c r="D4" s="300"/>
      <c r="E4" s="300"/>
      <c r="F4" s="300"/>
      <c r="G4" s="300"/>
      <c r="H4" s="300"/>
      <c r="I4" s="301"/>
    </row>
    <row r="5" spans="1:9" ht="23.25" x14ac:dyDescent="0.2">
      <c r="A5" s="304" t="s">
        <v>2</v>
      </c>
      <c r="B5" s="258"/>
      <c r="C5" s="258"/>
      <c r="D5" s="258"/>
      <c r="E5" s="258"/>
      <c r="F5" s="258"/>
      <c r="G5" s="119" t="s">
        <v>103</v>
      </c>
      <c r="H5" s="120" t="s">
        <v>302</v>
      </c>
      <c r="I5" s="120" t="s">
        <v>279</v>
      </c>
    </row>
    <row r="6" spans="1:9" x14ac:dyDescent="0.2">
      <c r="A6" s="305">
        <v>1</v>
      </c>
      <c r="B6" s="258"/>
      <c r="C6" s="258"/>
      <c r="D6" s="258"/>
      <c r="E6" s="258"/>
      <c r="F6" s="258"/>
      <c r="G6" s="121">
        <v>2</v>
      </c>
      <c r="H6" s="120" t="s">
        <v>167</v>
      </c>
      <c r="I6" s="120" t="s">
        <v>168</v>
      </c>
    </row>
    <row r="7" spans="1:9" x14ac:dyDescent="0.2">
      <c r="A7" s="293" t="s">
        <v>169</v>
      </c>
      <c r="B7" s="293"/>
      <c r="C7" s="293"/>
      <c r="D7" s="293"/>
      <c r="E7" s="293"/>
      <c r="F7" s="293"/>
      <c r="G7" s="293"/>
      <c r="H7" s="293"/>
      <c r="I7" s="293"/>
    </row>
    <row r="8" spans="1:9" ht="12.75" customHeight="1" x14ac:dyDescent="0.2">
      <c r="A8" s="239" t="s">
        <v>170</v>
      </c>
      <c r="B8" s="239"/>
      <c r="C8" s="239"/>
      <c r="D8" s="239"/>
      <c r="E8" s="239"/>
      <c r="F8" s="239"/>
      <c r="G8" s="122">
        <v>1</v>
      </c>
      <c r="H8" s="123">
        <v>-170667046</v>
      </c>
      <c r="I8" s="123">
        <v>-88113118</v>
      </c>
    </row>
    <row r="9" spans="1:9" ht="12.75" customHeight="1" x14ac:dyDescent="0.2">
      <c r="A9" s="295" t="s">
        <v>171</v>
      </c>
      <c r="B9" s="295"/>
      <c r="C9" s="295"/>
      <c r="D9" s="295"/>
      <c r="E9" s="295"/>
      <c r="F9" s="295"/>
      <c r="G9" s="124">
        <v>2</v>
      </c>
      <c r="H9" s="125">
        <f>H10+H11+H12+H13+H14+H15+H16+H17</f>
        <v>146984056</v>
      </c>
      <c r="I9" s="125">
        <f>I10+I11+I12+I13+I14+I15+I16+I17</f>
        <v>133734838</v>
      </c>
    </row>
    <row r="10" spans="1:9" ht="12.75" customHeight="1" x14ac:dyDescent="0.2">
      <c r="A10" s="274" t="s">
        <v>172</v>
      </c>
      <c r="B10" s="274"/>
      <c r="C10" s="274"/>
      <c r="D10" s="274"/>
      <c r="E10" s="274"/>
      <c r="F10" s="274"/>
      <c r="G10" s="122">
        <v>3</v>
      </c>
      <c r="H10" s="123">
        <v>121468347</v>
      </c>
      <c r="I10" s="123">
        <v>121204956</v>
      </c>
    </row>
    <row r="11" spans="1:9" ht="22.15" customHeight="1" x14ac:dyDescent="0.2">
      <c r="A11" s="274" t="s">
        <v>173</v>
      </c>
      <c r="B11" s="274"/>
      <c r="C11" s="274"/>
      <c r="D11" s="274"/>
      <c r="E11" s="274"/>
      <c r="F11" s="274"/>
      <c r="G11" s="122">
        <v>4</v>
      </c>
      <c r="H11" s="123">
        <v>-12329</v>
      </c>
      <c r="I11" s="123">
        <v>-568023</v>
      </c>
    </row>
    <row r="12" spans="1:9" ht="23.45" customHeight="1" x14ac:dyDescent="0.2">
      <c r="A12" s="274" t="s">
        <v>174</v>
      </c>
      <c r="B12" s="274"/>
      <c r="C12" s="274"/>
      <c r="D12" s="274"/>
      <c r="E12" s="274"/>
      <c r="F12" s="274"/>
      <c r="G12" s="122">
        <v>5</v>
      </c>
      <c r="H12" s="123">
        <v>0</v>
      </c>
      <c r="I12" s="123">
        <v>0</v>
      </c>
    </row>
    <row r="13" spans="1:9" ht="12.75" customHeight="1" x14ac:dyDescent="0.2">
      <c r="A13" s="274" t="s">
        <v>175</v>
      </c>
      <c r="B13" s="274"/>
      <c r="C13" s="274"/>
      <c r="D13" s="274"/>
      <c r="E13" s="274"/>
      <c r="F13" s="274"/>
      <c r="G13" s="122">
        <v>6</v>
      </c>
      <c r="H13" s="123">
        <v>-3962</v>
      </c>
      <c r="I13" s="123">
        <v>-4121</v>
      </c>
    </row>
    <row r="14" spans="1:9" ht="12.75" customHeight="1" x14ac:dyDescent="0.2">
      <c r="A14" s="274" t="s">
        <v>176</v>
      </c>
      <c r="B14" s="274"/>
      <c r="C14" s="274"/>
      <c r="D14" s="274"/>
      <c r="E14" s="274"/>
      <c r="F14" s="274"/>
      <c r="G14" s="122">
        <v>7</v>
      </c>
      <c r="H14" s="123">
        <v>0</v>
      </c>
      <c r="I14" s="123">
        <v>18650743</v>
      </c>
    </row>
    <row r="15" spans="1:9" ht="12.75" customHeight="1" x14ac:dyDescent="0.2">
      <c r="A15" s="274" t="s">
        <v>177</v>
      </c>
      <c r="B15" s="274"/>
      <c r="C15" s="274"/>
      <c r="D15" s="274"/>
      <c r="E15" s="274"/>
      <c r="F15" s="274"/>
      <c r="G15" s="122">
        <v>8</v>
      </c>
      <c r="H15" s="123">
        <v>25532000</v>
      </c>
      <c r="I15" s="123">
        <v>-3019938</v>
      </c>
    </row>
    <row r="16" spans="1:9" ht="12.75" customHeight="1" x14ac:dyDescent="0.2">
      <c r="A16" s="274" t="s">
        <v>178</v>
      </c>
      <c r="B16" s="274"/>
      <c r="C16" s="274"/>
      <c r="D16" s="274"/>
      <c r="E16" s="274"/>
      <c r="F16" s="274"/>
      <c r="G16" s="122">
        <v>9</v>
      </c>
      <c r="H16" s="123">
        <v>0</v>
      </c>
      <c r="I16" s="123">
        <v>-2514638</v>
      </c>
    </row>
    <row r="17" spans="1:9" ht="25.15" customHeight="1" x14ac:dyDescent="0.2">
      <c r="A17" s="274" t="s">
        <v>179</v>
      </c>
      <c r="B17" s="274"/>
      <c r="C17" s="274"/>
      <c r="D17" s="274"/>
      <c r="E17" s="274"/>
      <c r="F17" s="274"/>
      <c r="G17" s="122">
        <v>10</v>
      </c>
      <c r="H17" s="123">
        <v>0</v>
      </c>
      <c r="I17" s="123">
        <v>-14141</v>
      </c>
    </row>
    <row r="18" spans="1:9" ht="28.15" customHeight="1" x14ac:dyDescent="0.2">
      <c r="A18" s="291" t="s">
        <v>307</v>
      </c>
      <c r="B18" s="291"/>
      <c r="C18" s="291"/>
      <c r="D18" s="291"/>
      <c r="E18" s="291"/>
      <c r="F18" s="291"/>
      <c r="G18" s="124">
        <v>11</v>
      </c>
      <c r="H18" s="125">
        <f>H8+H9</f>
        <v>-23682990</v>
      </c>
      <c r="I18" s="125">
        <f>I8+I9</f>
        <v>45621720</v>
      </c>
    </row>
    <row r="19" spans="1:9" ht="12.75" customHeight="1" x14ac:dyDescent="0.2">
      <c r="A19" s="295" t="s">
        <v>180</v>
      </c>
      <c r="B19" s="295"/>
      <c r="C19" s="295"/>
      <c r="D19" s="295"/>
      <c r="E19" s="295"/>
      <c r="F19" s="295"/>
      <c r="G19" s="124">
        <v>12</v>
      </c>
      <c r="H19" s="125">
        <f>H20+H21+H22+H23</f>
        <v>-15955300</v>
      </c>
      <c r="I19" s="125">
        <f>I20+I21+I22+I23</f>
        <v>69052144</v>
      </c>
    </row>
    <row r="20" spans="1:9" ht="12.75" customHeight="1" x14ac:dyDescent="0.2">
      <c r="A20" s="274" t="s">
        <v>181</v>
      </c>
      <c r="B20" s="274"/>
      <c r="C20" s="274"/>
      <c r="D20" s="274"/>
      <c r="E20" s="274"/>
      <c r="F20" s="274"/>
      <c r="G20" s="122">
        <v>13</v>
      </c>
      <c r="H20" s="123">
        <v>27335906</v>
      </c>
      <c r="I20" s="123">
        <v>98197068</v>
      </c>
    </row>
    <row r="21" spans="1:9" ht="12.75" customHeight="1" x14ac:dyDescent="0.2">
      <c r="A21" s="274" t="s">
        <v>182</v>
      </c>
      <c r="B21" s="274"/>
      <c r="C21" s="274"/>
      <c r="D21" s="274"/>
      <c r="E21" s="274"/>
      <c r="F21" s="274"/>
      <c r="G21" s="122">
        <v>14</v>
      </c>
      <c r="H21" s="123">
        <v>-13516706</v>
      </c>
      <c r="I21" s="123">
        <v>-22962403</v>
      </c>
    </row>
    <row r="22" spans="1:9" ht="12.75" customHeight="1" x14ac:dyDescent="0.2">
      <c r="A22" s="274" t="s">
        <v>183</v>
      </c>
      <c r="B22" s="274"/>
      <c r="C22" s="274"/>
      <c r="D22" s="274"/>
      <c r="E22" s="274"/>
      <c r="F22" s="274"/>
      <c r="G22" s="122">
        <v>15</v>
      </c>
      <c r="H22" s="123">
        <v>-932652</v>
      </c>
      <c r="I22" s="123">
        <v>-5255502</v>
      </c>
    </row>
    <row r="23" spans="1:9" ht="12.75" customHeight="1" x14ac:dyDescent="0.2">
      <c r="A23" s="274" t="s">
        <v>184</v>
      </c>
      <c r="B23" s="274"/>
      <c r="C23" s="274"/>
      <c r="D23" s="274"/>
      <c r="E23" s="274"/>
      <c r="F23" s="274"/>
      <c r="G23" s="122">
        <v>16</v>
      </c>
      <c r="H23" s="123">
        <v>-28841848</v>
      </c>
      <c r="I23" s="123">
        <v>-927019</v>
      </c>
    </row>
    <row r="24" spans="1:9" ht="12.75" customHeight="1" x14ac:dyDescent="0.2">
      <c r="A24" s="291" t="s">
        <v>185</v>
      </c>
      <c r="B24" s="291"/>
      <c r="C24" s="291"/>
      <c r="D24" s="291"/>
      <c r="E24" s="291"/>
      <c r="F24" s="291"/>
      <c r="G24" s="124">
        <v>17</v>
      </c>
      <c r="H24" s="125">
        <f>H18+H19</f>
        <v>-39638290</v>
      </c>
      <c r="I24" s="125">
        <f>I18+I19</f>
        <v>114673864</v>
      </c>
    </row>
    <row r="25" spans="1:9" ht="12.75" customHeight="1" x14ac:dyDescent="0.2">
      <c r="A25" s="239" t="s">
        <v>186</v>
      </c>
      <c r="B25" s="239"/>
      <c r="C25" s="239"/>
      <c r="D25" s="239"/>
      <c r="E25" s="239"/>
      <c r="F25" s="239"/>
      <c r="G25" s="122">
        <v>18</v>
      </c>
      <c r="H25" s="123">
        <v>-15215224</v>
      </c>
      <c r="I25" s="123">
        <v>-7426521</v>
      </c>
    </row>
    <row r="26" spans="1:9" ht="12.75" customHeight="1" x14ac:dyDescent="0.2">
      <c r="A26" s="239" t="s">
        <v>187</v>
      </c>
      <c r="B26" s="239"/>
      <c r="C26" s="239"/>
      <c r="D26" s="239"/>
      <c r="E26" s="239"/>
      <c r="F26" s="239"/>
      <c r="G26" s="122">
        <v>19</v>
      </c>
      <c r="H26" s="123">
        <v>-422463</v>
      </c>
      <c r="I26" s="123">
        <v>0</v>
      </c>
    </row>
    <row r="27" spans="1:9" ht="25.9" customHeight="1" x14ac:dyDescent="0.2">
      <c r="A27" s="292" t="s">
        <v>188</v>
      </c>
      <c r="B27" s="292"/>
      <c r="C27" s="292"/>
      <c r="D27" s="292"/>
      <c r="E27" s="292"/>
      <c r="F27" s="292"/>
      <c r="G27" s="124">
        <v>20</v>
      </c>
      <c r="H27" s="125">
        <f>H24+H25+H26</f>
        <v>-55275977</v>
      </c>
      <c r="I27" s="125">
        <f>I24+I25+I26</f>
        <v>107247343</v>
      </c>
    </row>
    <row r="28" spans="1:9" x14ac:dyDescent="0.2">
      <c r="A28" s="293" t="s">
        <v>189</v>
      </c>
      <c r="B28" s="293"/>
      <c r="C28" s="293"/>
      <c r="D28" s="293"/>
      <c r="E28" s="293"/>
      <c r="F28" s="293"/>
      <c r="G28" s="293"/>
      <c r="H28" s="293"/>
      <c r="I28" s="293"/>
    </row>
    <row r="29" spans="1:9" ht="30.6" customHeight="1" x14ac:dyDescent="0.2">
      <c r="A29" s="239" t="s">
        <v>190</v>
      </c>
      <c r="B29" s="239"/>
      <c r="C29" s="239"/>
      <c r="D29" s="239"/>
      <c r="E29" s="239"/>
      <c r="F29" s="239"/>
      <c r="G29" s="122">
        <v>21</v>
      </c>
      <c r="H29" s="126">
        <v>0</v>
      </c>
      <c r="I29" s="126">
        <v>0</v>
      </c>
    </row>
    <row r="30" spans="1:9" ht="12.75" customHeight="1" x14ac:dyDescent="0.2">
      <c r="A30" s="239" t="s">
        <v>191</v>
      </c>
      <c r="B30" s="239"/>
      <c r="C30" s="239"/>
      <c r="D30" s="239"/>
      <c r="E30" s="239"/>
      <c r="F30" s="239"/>
      <c r="G30" s="122">
        <v>22</v>
      </c>
      <c r="H30" s="126">
        <v>0</v>
      </c>
      <c r="I30" s="126">
        <v>0</v>
      </c>
    </row>
    <row r="31" spans="1:9" ht="12.75" customHeight="1" x14ac:dyDescent="0.2">
      <c r="A31" s="239" t="s">
        <v>192</v>
      </c>
      <c r="B31" s="239"/>
      <c r="C31" s="239"/>
      <c r="D31" s="239"/>
      <c r="E31" s="239"/>
      <c r="F31" s="239"/>
      <c r="G31" s="122">
        <v>23</v>
      </c>
      <c r="H31" s="126">
        <v>0</v>
      </c>
      <c r="I31" s="126">
        <v>0</v>
      </c>
    </row>
    <row r="32" spans="1:9" ht="12.75" customHeight="1" x14ac:dyDescent="0.2">
      <c r="A32" s="239" t="s">
        <v>193</v>
      </c>
      <c r="B32" s="239"/>
      <c r="C32" s="239"/>
      <c r="D32" s="239"/>
      <c r="E32" s="239"/>
      <c r="F32" s="239"/>
      <c r="G32" s="122">
        <v>24</v>
      </c>
      <c r="H32" s="126">
        <v>0</v>
      </c>
      <c r="I32" s="126">
        <v>0</v>
      </c>
    </row>
    <row r="33" spans="1:9" ht="12.75" customHeight="1" x14ac:dyDescent="0.2">
      <c r="A33" s="239" t="s">
        <v>194</v>
      </c>
      <c r="B33" s="239"/>
      <c r="C33" s="239"/>
      <c r="D33" s="239"/>
      <c r="E33" s="239"/>
      <c r="F33" s="239"/>
      <c r="G33" s="122">
        <v>25</v>
      </c>
      <c r="H33" s="126">
        <v>0</v>
      </c>
      <c r="I33" s="126">
        <v>0</v>
      </c>
    </row>
    <row r="34" spans="1:9" ht="12.75" customHeight="1" x14ac:dyDescent="0.2">
      <c r="A34" s="239" t="s">
        <v>195</v>
      </c>
      <c r="B34" s="239"/>
      <c r="C34" s="239"/>
      <c r="D34" s="239"/>
      <c r="E34" s="239"/>
      <c r="F34" s="239"/>
      <c r="G34" s="122">
        <v>26</v>
      </c>
      <c r="H34" s="126">
        <v>0</v>
      </c>
      <c r="I34" s="126">
        <v>0</v>
      </c>
    </row>
    <row r="35" spans="1:9" ht="26.45" customHeight="1" x14ac:dyDescent="0.2">
      <c r="A35" s="291" t="s">
        <v>196</v>
      </c>
      <c r="B35" s="291"/>
      <c r="C35" s="291"/>
      <c r="D35" s="291"/>
      <c r="E35" s="291"/>
      <c r="F35" s="291"/>
      <c r="G35" s="124">
        <v>27</v>
      </c>
      <c r="H35" s="127">
        <f>H29+H30+H31+H32+H33+H34</f>
        <v>0</v>
      </c>
      <c r="I35" s="127">
        <f>I29+I30+I31+I32+I33+I34</f>
        <v>0</v>
      </c>
    </row>
    <row r="36" spans="1:9" ht="22.9" customHeight="1" x14ac:dyDescent="0.2">
      <c r="A36" s="239" t="s">
        <v>197</v>
      </c>
      <c r="B36" s="239"/>
      <c r="C36" s="239"/>
      <c r="D36" s="239"/>
      <c r="E36" s="239"/>
      <c r="F36" s="239"/>
      <c r="G36" s="122">
        <v>28</v>
      </c>
      <c r="H36" s="126">
        <v>-133417796</v>
      </c>
      <c r="I36" s="126">
        <v>-73851510</v>
      </c>
    </row>
    <row r="37" spans="1:9" ht="12.75" customHeight="1" x14ac:dyDescent="0.2">
      <c r="A37" s="239" t="s">
        <v>198</v>
      </c>
      <c r="B37" s="239"/>
      <c r="C37" s="239"/>
      <c r="D37" s="239"/>
      <c r="E37" s="239"/>
      <c r="F37" s="239"/>
      <c r="G37" s="122">
        <v>29</v>
      </c>
      <c r="H37" s="126">
        <v>0</v>
      </c>
      <c r="I37" s="126">
        <v>0</v>
      </c>
    </row>
    <row r="38" spans="1:9" ht="12.75" customHeight="1" x14ac:dyDescent="0.2">
      <c r="A38" s="239" t="s">
        <v>199</v>
      </c>
      <c r="B38" s="239"/>
      <c r="C38" s="239"/>
      <c r="D38" s="239"/>
      <c r="E38" s="239"/>
      <c r="F38" s="239"/>
      <c r="G38" s="122">
        <v>30</v>
      </c>
      <c r="H38" s="126">
        <v>0</v>
      </c>
      <c r="I38" s="126">
        <v>0</v>
      </c>
    </row>
    <row r="39" spans="1:9" ht="12.75" customHeight="1" x14ac:dyDescent="0.2">
      <c r="A39" s="239" t="s">
        <v>200</v>
      </c>
      <c r="B39" s="239"/>
      <c r="C39" s="239"/>
      <c r="D39" s="239"/>
      <c r="E39" s="239"/>
      <c r="F39" s="239"/>
      <c r="G39" s="122">
        <v>31</v>
      </c>
      <c r="H39" s="126">
        <v>0</v>
      </c>
      <c r="I39" s="126">
        <v>0</v>
      </c>
    </row>
    <row r="40" spans="1:9" ht="12.75" customHeight="1" x14ac:dyDescent="0.2">
      <c r="A40" s="239" t="s">
        <v>201</v>
      </c>
      <c r="B40" s="239"/>
      <c r="C40" s="239"/>
      <c r="D40" s="239"/>
      <c r="E40" s="239"/>
      <c r="F40" s="239"/>
      <c r="G40" s="122">
        <v>32</v>
      </c>
      <c r="H40" s="126">
        <v>0</v>
      </c>
      <c r="I40" s="126">
        <v>0</v>
      </c>
    </row>
    <row r="41" spans="1:9" ht="24" customHeight="1" x14ac:dyDescent="0.2">
      <c r="A41" s="291" t="s">
        <v>202</v>
      </c>
      <c r="B41" s="291"/>
      <c r="C41" s="291"/>
      <c r="D41" s="291"/>
      <c r="E41" s="291"/>
      <c r="F41" s="291"/>
      <c r="G41" s="124">
        <v>33</v>
      </c>
      <c r="H41" s="127">
        <f>H36+H37+H38+H39+H40</f>
        <v>-133417796</v>
      </c>
      <c r="I41" s="127">
        <f>I36+I37+I38+I39+I40</f>
        <v>-73851510</v>
      </c>
    </row>
    <row r="42" spans="1:9" ht="29.45" customHeight="1" x14ac:dyDescent="0.2">
      <c r="A42" s="292" t="s">
        <v>203</v>
      </c>
      <c r="B42" s="292"/>
      <c r="C42" s="292"/>
      <c r="D42" s="292"/>
      <c r="E42" s="292"/>
      <c r="F42" s="292"/>
      <c r="G42" s="124">
        <v>34</v>
      </c>
      <c r="H42" s="127">
        <f>H35+H41</f>
        <v>-133417796</v>
      </c>
      <c r="I42" s="127">
        <f>I35+I41</f>
        <v>-73851510</v>
      </c>
    </row>
    <row r="43" spans="1:9" x14ac:dyDescent="0.2">
      <c r="A43" s="293" t="s">
        <v>204</v>
      </c>
      <c r="B43" s="293"/>
      <c r="C43" s="293"/>
      <c r="D43" s="293"/>
      <c r="E43" s="293"/>
      <c r="F43" s="293"/>
      <c r="G43" s="293"/>
      <c r="H43" s="293"/>
      <c r="I43" s="293"/>
    </row>
    <row r="44" spans="1:9" ht="12.75" customHeight="1" x14ac:dyDescent="0.2">
      <c r="A44" s="239" t="s">
        <v>205</v>
      </c>
      <c r="B44" s="239"/>
      <c r="C44" s="239"/>
      <c r="D44" s="239"/>
      <c r="E44" s="239"/>
      <c r="F44" s="239"/>
      <c r="G44" s="122">
        <v>35</v>
      </c>
      <c r="H44" s="126">
        <v>0</v>
      </c>
      <c r="I44" s="126">
        <v>0</v>
      </c>
    </row>
    <row r="45" spans="1:9" ht="25.15" customHeight="1" x14ac:dyDescent="0.2">
      <c r="A45" s="239" t="s">
        <v>206</v>
      </c>
      <c r="B45" s="239"/>
      <c r="C45" s="239"/>
      <c r="D45" s="239"/>
      <c r="E45" s="239"/>
      <c r="F45" s="239"/>
      <c r="G45" s="122">
        <v>36</v>
      </c>
      <c r="H45" s="126">
        <v>0</v>
      </c>
      <c r="I45" s="126">
        <v>0</v>
      </c>
    </row>
    <row r="46" spans="1:9" ht="12.75" customHeight="1" x14ac:dyDescent="0.2">
      <c r="A46" s="239" t="s">
        <v>207</v>
      </c>
      <c r="B46" s="239"/>
      <c r="C46" s="239"/>
      <c r="D46" s="239"/>
      <c r="E46" s="239"/>
      <c r="F46" s="239"/>
      <c r="G46" s="122">
        <v>37</v>
      </c>
      <c r="H46" s="126">
        <v>237606925</v>
      </c>
      <c r="I46" s="126">
        <v>305558178</v>
      </c>
    </row>
    <row r="47" spans="1:9" ht="12.75" customHeight="1" x14ac:dyDescent="0.2">
      <c r="A47" s="239" t="s">
        <v>208</v>
      </c>
      <c r="B47" s="239"/>
      <c r="C47" s="239"/>
      <c r="D47" s="239"/>
      <c r="E47" s="239"/>
      <c r="F47" s="239"/>
      <c r="G47" s="122">
        <v>38</v>
      </c>
      <c r="H47" s="126">
        <v>0</v>
      </c>
      <c r="I47" s="126">
        <v>0</v>
      </c>
    </row>
    <row r="48" spans="1:9" ht="22.15" customHeight="1" x14ac:dyDescent="0.2">
      <c r="A48" s="291" t="s">
        <v>209</v>
      </c>
      <c r="B48" s="291"/>
      <c r="C48" s="291"/>
      <c r="D48" s="291"/>
      <c r="E48" s="291"/>
      <c r="F48" s="291"/>
      <c r="G48" s="124">
        <v>39</v>
      </c>
      <c r="H48" s="127">
        <f>H44+H45+H46+H47</f>
        <v>237606925</v>
      </c>
      <c r="I48" s="127">
        <f>I44+I45+I46+I47</f>
        <v>305558178</v>
      </c>
    </row>
    <row r="49" spans="1:9" ht="24.6" customHeight="1" x14ac:dyDescent="0.2">
      <c r="A49" s="239" t="s">
        <v>306</v>
      </c>
      <c r="B49" s="239"/>
      <c r="C49" s="239"/>
      <c r="D49" s="239"/>
      <c r="E49" s="239"/>
      <c r="F49" s="239"/>
      <c r="G49" s="122">
        <v>40</v>
      </c>
      <c r="H49" s="126">
        <v>-85000000</v>
      </c>
      <c r="I49" s="126">
        <v>-202276580</v>
      </c>
    </row>
    <row r="50" spans="1:9" ht="12.75" customHeight="1" x14ac:dyDescent="0.2">
      <c r="A50" s="239" t="s">
        <v>210</v>
      </c>
      <c r="B50" s="239"/>
      <c r="C50" s="239"/>
      <c r="D50" s="239"/>
      <c r="E50" s="239"/>
      <c r="F50" s="239"/>
      <c r="G50" s="122">
        <v>41</v>
      </c>
      <c r="H50" s="126">
        <v>0</v>
      </c>
      <c r="I50" s="126">
        <v>0</v>
      </c>
    </row>
    <row r="51" spans="1:9" ht="12.75" customHeight="1" x14ac:dyDescent="0.2">
      <c r="A51" s="239" t="s">
        <v>211</v>
      </c>
      <c r="B51" s="239"/>
      <c r="C51" s="239"/>
      <c r="D51" s="239"/>
      <c r="E51" s="239"/>
      <c r="F51" s="239"/>
      <c r="G51" s="122">
        <v>42</v>
      </c>
      <c r="H51" s="126">
        <v>0</v>
      </c>
      <c r="I51" s="126">
        <v>-1740066</v>
      </c>
    </row>
    <row r="52" spans="1:9" ht="22.9" customHeight="1" x14ac:dyDescent="0.2">
      <c r="A52" s="239" t="s">
        <v>212</v>
      </c>
      <c r="B52" s="239"/>
      <c r="C52" s="239"/>
      <c r="D52" s="239"/>
      <c r="E52" s="239"/>
      <c r="F52" s="239"/>
      <c r="G52" s="122">
        <v>43</v>
      </c>
      <c r="H52" s="126">
        <v>0</v>
      </c>
      <c r="I52" s="126">
        <v>0</v>
      </c>
    </row>
    <row r="53" spans="1:9" ht="12.75" customHeight="1" x14ac:dyDescent="0.2">
      <c r="A53" s="239" t="s">
        <v>213</v>
      </c>
      <c r="B53" s="239"/>
      <c r="C53" s="239"/>
      <c r="D53" s="239"/>
      <c r="E53" s="239"/>
      <c r="F53" s="239"/>
      <c r="G53" s="122">
        <v>44</v>
      </c>
      <c r="H53" s="126">
        <v>-647783</v>
      </c>
      <c r="I53" s="126">
        <v>0</v>
      </c>
    </row>
    <row r="54" spans="1:9" ht="30.6" customHeight="1" x14ac:dyDescent="0.2">
      <c r="A54" s="291" t="s">
        <v>214</v>
      </c>
      <c r="B54" s="291"/>
      <c r="C54" s="291"/>
      <c r="D54" s="291"/>
      <c r="E54" s="291"/>
      <c r="F54" s="291"/>
      <c r="G54" s="124">
        <v>45</v>
      </c>
      <c r="H54" s="127">
        <f>H49+H50+H51+H52+H53</f>
        <v>-85647783</v>
      </c>
      <c r="I54" s="127">
        <f>I49+I50+I51+I52+I53</f>
        <v>-204016646</v>
      </c>
    </row>
    <row r="55" spans="1:9" ht="29.45" customHeight="1" x14ac:dyDescent="0.2">
      <c r="A55" s="292" t="s">
        <v>215</v>
      </c>
      <c r="B55" s="292"/>
      <c r="C55" s="292"/>
      <c r="D55" s="292"/>
      <c r="E55" s="292"/>
      <c r="F55" s="292"/>
      <c r="G55" s="124">
        <v>46</v>
      </c>
      <c r="H55" s="127">
        <f>H48+H54</f>
        <v>151959142</v>
      </c>
      <c r="I55" s="127">
        <f>I48+I54</f>
        <v>101541532</v>
      </c>
    </row>
    <row r="56" spans="1:9" x14ac:dyDescent="0.2">
      <c r="A56" s="239" t="s">
        <v>216</v>
      </c>
      <c r="B56" s="239"/>
      <c r="C56" s="239"/>
      <c r="D56" s="239"/>
      <c r="E56" s="239"/>
      <c r="F56" s="239"/>
      <c r="G56" s="122">
        <v>47</v>
      </c>
      <c r="H56" s="126">
        <v>0</v>
      </c>
      <c r="I56" s="126">
        <v>0</v>
      </c>
    </row>
    <row r="57" spans="1:9" ht="26.45" customHeight="1" x14ac:dyDescent="0.2">
      <c r="A57" s="292" t="s">
        <v>217</v>
      </c>
      <c r="B57" s="292"/>
      <c r="C57" s="292"/>
      <c r="D57" s="292"/>
      <c r="E57" s="292"/>
      <c r="F57" s="292"/>
      <c r="G57" s="124">
        <v>48</v>
      </c>
      <c r="H57" s="127">
        <f>H27+H42+H55+H56</f>
        <v>-36734631</v>
      </c>
      <c r="I57" s="127">
        <f>I27+I42+I55+I56</f>
        <v>134937365</v>
      </c>
    </row>
    <row r="58" spans="1:9" x14ac:dyDescent="0.2">
      <c r="A58" s="294" t="s">
        <v>218</v>
      </c>
      <c r="B58" s="294"/>
      <c r="C58" s="294"/>
      <c r="D58" s="294"/>
      <c r="E58" s="294"/>
      <c r="F58" s="294"/>
      <c r="G58" s="122">
        <v>49</v>
      </c>
      <c r="H58" s="126">
        <v>74366040</v>
      </c>
      <c r="I58" s="126">
        <v>26246127</v>
      </c>
    </row>
    <row r="59" spans="1:9" ht="31.15" customHeight="1" x14ac:dyDescent="0.2">
      <c r="A59" s="292" t="s">
        <v>219</v>
      </c>
      <c r="B59" s="292"/>
      <c r="C59" s="292"/>
      <c r="D59" s="292"/>
      <c r="E59" s="292"/>
      <c r="F59" s="292"/>
      <c r="G59" s="124">
        <v>50</v>
      </c>
      <c r="H59" s="127">
        <f>H57+H58</f>
        <v>37631409</v>
      </c>
      <c r="I59" s="127">
        <f>I57+I58</f>
        <v>161183492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A53" sqref="A53: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6" t="s">
        <v>220</v>
      </c>
      <c r="B1" s="297"/>
      <c r="C1" s="297"/>
      <c r="D1" s="297"/>
      <c r="E1" s="297"/>
      <c r="F1" s="297"/>
      <c r="G1" s="297"/>
      <c r="H1" s="297"/>
      <c r="I1" s="297"/>
    </row>
    <row r="2" spans="1:9" ht="12.75" customHeight="1" x14ac:dyDescent="0.2">
      <c r="A2" s="298" t="s">
        <v>329</v>
      </c>
      <c r="B2" s="249"/>
      <c r="C2" s="249"/>
      <c r="D2" s="249"/>
      <c r="E2" s="249"/>
      <c r="F2" s="249"/>
      <c r="G2" s="249"/>
      <c r="H2" s="249"/>
      <c r="I2" s="249"/>
    </row>
    <row r="3" spans="1:9" x14ac:dyDescent="0.2">
      <c r="A3" s="308" t="s">
        <v>282</v>
      </c>
      <c r="B3" s="309"/>
      <c r="C3" s="309"/>
      <c r="D3" s="309"/>
      <c r="E3" s="309"/>
      <c r="F3" s="309"/>
      <c r="G3" s="309"/>
      <c r="H3" s="309"/>
      <c r="I3" s="309"/>
    </row>
    <row r="4" spans="1:9" x14ac:dyDescent="0.2">
      <c r="A4" s="299" t="s">
        <v>330</v>
      </c>
      <c r="B4" s="253"/>
      <c r="C4" s="253"/>
      <c r="D4" s="253"/>
      <c r="E4" s="253"/>
      <c r="F4" s="253"/>
      <c r="G4" s="253"/>
      <c r="H4" s="253"/>
      <c r="I4" s="254"/>
    </row>
    <row r="5" spans="1:9" ht="24" thickBot="1" x14ac:dyDescent="0.25">
      <c r="A5" s="323" t="s">
        <v>2</v>
      </c>
      <c r="B5" s="324"/>
      <c r="C5" s="324"/>
      <c r="D5" s="324"/>
      <c r="E5" s="324"/>
      <c r="F5" s="325"/>
      <c r="G5" s="18" t="s">
        <v>103</v>
      </c>
      <c r="H5" s="26" t="s">
        <v>302</v>
      </c>
      <c r="I5" s="26" t="s">
        <v>279</v>
      </c>
    </row>
    <row r="6" spans="1:9" x14ac:dyDescent="0.2">
      <c r="A6" s="314">
        <v>1</v>
      </c>
      <c r="B6" s="315"/>
      <c r="C6" s="315"/>
      <c r="D6" s="315"/>
      <c r="E6" s="315"/>
      <c r="F6" s="316"/>
      <c r="G6" s="19">
        <v>2</v>
      </c>
      <c r="H6" s="27" t="s">
        <v>167</v>
      </c>
      <c r="I6" s="27" t="s">
        <v>168</v>
      </c>
    </row>
    <row r="7" spans="1:9" x14ac:dyDescent="0.2">
      <c r="A7" s="319" t="s">
        <v>169</v>
      </c>
      <c r="B7" s="320"/>
      <c r="C7" s="320"/>
      <c r="D7" s="320"/>
      <c r="E7" s="320"/>
      <c r="F7" s="320"/>
      <c r="G7" s="320"/>
      <c r="H7" s="320"/>
      <c r="I7" s="321"/>
    </row>
    <row r="8" spans="1:9" x14ac:dyDescent="0.2">
      <c r="A8" s="322" t="s">
        <v>221</v>
      </c>
      <c r="B8" s="322"/>
      <c r="C8" s="322"/>
      <c r="D8" s="322"/>
      <c r="E8" s="322"/>
      <c r="F8" s="322"/>
      <c r="G8" s="20">
        <v>1</v>
      </c>
      <c r="H8" s="29">
        <v>0</v>
      </c>
      <c r="I8" s="29">
        <v>0</v>
      </c>
    </row>
    <row r="9" spans="1:9" x14ac:dyDescent="0.2">
      <c r="A9" s="306" t="s">
        <v>222</v>
      </c>
      <c r="B9" s="306"/>
      <c r="C9" s="306"/>
      <c r="D9" s="306"/>
      <c r="E9" s="306"/>
      <c r="F9" s="306"/>
      <c r="G9" s="21">
        <v>2</v>
      </c>
      <c r="H9" s="29">
        <v>0</v>
      </c>
      <c r="I9" s="29">
        <v>0</v>
      </c>
    </row>
    <row r="10" spans="1:9" x14ac:dyDescent="0.2">
      <c r="A10" s="306" t="s">
        <v>223</v>
      </c>
      <c r="B10" s="306"/>
      <c r="C10" s="306"/>
      <c r="D10" s="306"/>
      <c r="E10" s="306"/>
      <c r="F10" s="306"/>
      <c r="G10" s="21">
        <v>3</v>
      </c>
      <c r="H10" s="29">
        <v>0</v>
      </c>
      <c r="I10" s="29">
        <v>0</v>
      </c>
    </row>
    <row r="11" spans="1:9" x14ac:dyDescent="0.2">
      <c r="A11" s="306" t="s">
        <v>224</v>
      </c>
      <c r="B11" s="306"/>
      <c r="C11" s="306"/>
      <c r="D11" s="306"/>
      <c r="E11" s="306"/>
      <c r="F11" s="306"/>
      <c r="G11" s="21">
        <v>4</v>
      </c>
      <c r="H11" s="29">
        <v>0</v>
      </c>
      <c r="I11" s="29">
        <v>0</v>
      </c>
    </row>
    <row r="12" spans="1:9" x14ac:dyDescent="0.2">
      <c r="A12" s="306" t="s">
        <v>396</v>
      </c>
      <c r="B12" s="306"/>
      <c r="C12" s="306"/>
      <c r="D12" s="306"/>
      <c r="E12" s="306"/>
      <c r="F12" s="306"/>
      <c r="G12" s="21">
        <v>5</v>
      </c>
      <c r="H12" s="29">
        <v>0</v>
      </c>
      <c r="I12" s="29">
        <v>0</v>
      </c>
    </row>
    <row r="13" spans="1:9" x14ac:dyDescent="0.2">
      <c r="A13" s="307" t="s">
        <v>397</v>
      </c>
      <c r="B13" s="307"/>
      <c r="C13" s="307"/>
      <c r="D13" s="307"/>
      <c r="E13" s="307"/>
      <c r="F13" s="307"/>
      <c r="G13" s="112">
        <v>6</v>
      </c>
      <c r="H13" s="115">
        <f>SUM(H8:H12)</f>
        <v>0</v>
      </c>
      <c r="I13" s="115">
        <f>SUM(I8:I12)</f>
        <v>0</v>
      </c>
    </row>
    <row r="14" spans="1:9" ht="12.75" customHeight="1" x14ac:dyDescent="0.2">
      <c r="A14" s="306" t="s">
        <v>398</v>
      </c>
      <c r="B14" s="306"/>
      <c r="C14" s="306"/>
      <c r="D14" s="306"/>
      <c r="E14" s="306"/>
      <c r="F14" s="306"/>
      <c r="G14" s="21">
        <v>7</v>
      </c>
      <c r="H14" s="30">
        <v>0</v>
      </c>
      <c r="I14" s="30">
        <v>0</v>
      </c>
    </row>
    <row r="15" spans="1:9" ht="12.75" customHeight="1" x14ac:dyDescent="0.2">
      <c r="A15" s="306" t="s">
        <v>399</v>
      </c>
      <c r="B15" s="306"/>
      <c r="C15" s="306"/>
      <c r="D15" s="306"/>
      <c r="E15" s="306"/>
      <c r="F15" s="306"/>
      <c r="G15" s="21">
        <v>8</v>
      </c>
      <c r="H15" s="30">
        <v>0</v>
      </c>
      <c r="I15" s="30">
        <v>0</v>
      </c>
    </row>
    <row r="16" spans="1:9" ht="12.75" customHeight="1" x14ac:dyDescent="0.2">
      <c r="A16" s="306" t="s">
        <v>400</v>
      </c>
      <c r="B16" s="306"/>
      <c r="C16" s="306"/>
      <c r="D16" s="306"/>
      <c r="E16" s="306"/>
      <c r="F16" s="306"/>
      <c r="G16" s="21">
        <v>9</v>
      </c>
      <c r="H16" s="30">
        <v>0</v>
      </c>
      <c r="I16" s="30">
        <v>0</v>
      </c>
    </row>
    <row r="17" spans="1:9" ht="12.75" customHeight="1" x14ac:dyDescent="0.2">
      <c r="A17" s="306" t="s">
        <v>401</v>
      </c>
      <c r="B17" s="306"/>
      <c r="C17" s="306"/>
      <c r="D17" s="306"/>
      <c r="E17" s="306"/>
      <c r="F17" s="306"/>
      <c r="G17" s="21">
        <v>10</v>
      </c>
      <c r="H17" s="30">
        <v>0</v>
      </c>
      <c r="I17" s="30">
        <v>0</v>
      </c>
    </row>
    <row r="18" spans="1:9" ht="12.75" customHeight="1" x14ac:dyDescent="0.2">
      <c r="A18" s="306" t="s">
        <v>402</v>
      </c>
      <c r="B18" s="306"/>
      <c r="C18" s="306"/>
      <c r="D18" s="306"/>
      <c r="E18" s="306"/>
      <c r="F18" s="306"/>
      <c r="G18" s="21">
        <v>11</v>
      </c>
      <c r="H18" s="30">
        <v>0</v>
      </c>
      <c r="I18" s="30">
        <v>0</v>
      </c>
    </row>
    <row r="19" spans="1:9" ht="12.75" customHeight="1" x14ac:dyDescent="0.2">
      <c r="A19" s="306" t="s">
        <v>403</v>
      </c>
      <c r="B19" s="306"/>
      <c r="C19" s="306"/>
      <c r="D19" s="306"/>
      <c r="E19" s="306"/>
      <c r="F19" s="306"/>
      <c r="G19" s="21">
        <v>12</v>
      </c>
      <c r="H19" s="30">
        <v>0</v>
      </c>
      <c r="I19" s="30">
        <v>0</v>
      </c>
    </row>
    <row r="20" spans="1:9" ht="26.25" customHeight="1" x14ac:dyDescent="0.2">
      <c r="A20" s="307" t="s">
        <v>404</v>
      </c>
      <c r="B20" s="307"/>
      <c r="C20" s="307"/>
      <c r="D20" s="307"/>
      <c r="E20" s="307"/>
      <c r="F20" s="307"/>
      <c r="G20" s="112">
        <v>13</v>
      </c>
      <c r="H20" s="115">
        <f>SUM(H14:H19)</f>
        <v>0</v>
      </c>
      <c r="I20" s="115">
        <f>SUM(I14:I19)</f>
        <v>0</v>
      </c>
    </row>
    <row r="21" spans="1:9" ht="27.6" customHeight="1" x14ac:dyDescent="0.2">
      <c r="A21" s="318" t="s">
        <v>405</v>
      </c>
      <c r="B21" s="318"/>
      <c r="C21" s="318"/>
      <c r="D21" s="318"/>
      <c r="E21" s="318"/>
      <c r="F21" s="318"/>
      <c r="G21" s="113">
        <v>14</v>
      </c>
      <c r="H21" s="31">
        <f>H13+H20</f>
        <v>0</v>
      </c>
      <c r="I21" s="31">
        <f>I13+I20</f>
        <v>0</v>
      </c>
    </row>
    <row r="22" spans="1:9" x14ac:dyDescent="0.2">
      <c r="A22" s="319" t="s">
        <v>189</v>
      </c>
      <c r="B22" s="320"/>
      <c r="C22" s="320"/>
      <c r="D22" s="320"/>
      <c r="E22" s="320"/>
      <c r="F22" s="320"/>
      <c r="G22" s="320"/>
      <c r="H22" s="320"/>
      <c r="I22" s="321"/>
    </row>
    <row r="23" spans="1:9" ht="26.45" customHeight="1" x14ac:dyDescent="0.2">
      <c r="A23" s="322" t="s">
        <v>225</v>
      </c>
      <c r="B23" s="322"/>
      <c r="C23" s="322"/>
      <c r="D23" s="322"/>
      <c r="E23" s="322"/>
      <c r="F23" s="322"/>
      <c r="G23" s="20">
        <v>15</v>
      </c>
      <c r="H23" s="29">
        <v>0</v>
      </c>
      <c r="I23" s="29">
        <v>0</v>
      </c>
    </row>
    <row r="24" spans="1:9" ht="12.75" customHeight="1" x14ac:dyDescent="0.2">
      <c r="A24" s="306" t="s">
        <v>226</v>
      </c>
      <c r="B24" s="306"/>
      <c r="C24" s="306"/>
      <c r="D24" s="306"/>
      <c r="E24" s="306"/>
      <c r="F24" s="306"/>
      <c r="G24" s="20">
        <v>16</v>
      </c>
      <c r="H24" s="29">
        <v>0</v>
      </c>
      <c r="I24" s="29">
        <v>0</v>
      </c>
    </row>
    <row r="25" spans="1:9" ht="12.75" customHeight="1" x14ac:dyDescent="0.2">
      <c r="A25" s="306" t="s">
        <v>227</v>
      </c>
      <c r="B25" s="306"/>
      <c r="C25" s="306"/>
      <c r="D25" s="306"/>
      <c r="E25" s="306"/>
      <c r="F25" s="306"/>
      <c r="G25" s="20">
        <v>17</v>
      </c>
      <c r="H25" s="29">
        <v>0</v>
      </c>
      <c r="I25" s="29">
        <v>0</v>
      </c>
    </row>
    <row r="26" spans="1:9" ht="12.75" customHeight="1" x14ac:dyDescent="0.2">
      <c r="A26" s="306" t="s">
        <v>228</v>
      </c>
      <c r="B26" s="306"/>
      <c r="C26" s="306"/>
      <c r="D26" s="306"/>
      <c r="E26" s="306"/>
      <c r="F26" s="306"/>
      <c r="G26" s="20">
        <v>18</v>
      </c>
      <c r="H26" s="29">
        <v>0</v>
      </c>
      <c r="I26" s="29">
        <v>0</v>
      </c>
    </row>
    <row r="27" spans="1:9" ht="12.75" customHeight="1" x14ac:dyDescent="0.2">
      <c r="A27" s="306" t="s">
        <v>229</v>
      </c>
      <c r="B27" s="306"/>
      <c r="C27" s="306"/>
      <c r="D27" s="306"/>
      <c r="E27" s="306"/>
      <c r="F27" s="306"/>
      <c r="G27" s="20">
        <v>19</v>
      </c>
      <c r="H27" s="29">
        <v>0</v>
      </c>
      <c r="I27" s="29">
        <v>0</v>
      </c>
    </row>
    <row r="28" spans="1:9" ht="12.75" customHeight="1" x14ac:dyDescent="0.2">
      <c r="A28" s="306" t="s">
        <v>230</v>
      </c>
      <c r="B28" s="306"/>
      <c r="C28" s="306"/>
      <c r="D28" s="306"/>
      <c r="E28" s="306"/>
      <c r="F28" s="306"/>
      <c r="G28" s="20">
        <v>20</v>
      </c>
      <c r="H28" s="29">
        <v>0</v>
      </c>
      <c r="I28" s="29">
        <v>0</v>
      </c>
    </row>
    <row r="29" spans="1:9" ht="24" customHeight="1" x14ac:dyDescent="0.2">
      <c r="A29" s="312" t="s">
        <v>406</v>
      </c>
      <c r="B29" s="312"/>
      <c r="C29" s="312"/>
      <c r="D29" s="312"/>
      <c r="E29" s="312"/>
      <c r="F29" s="312"/>
      <c r="G29" s="112">
        <v>21</v>
      </c>
      <c r="H29" s="116">
        <f>SUM(H23:H28)</f>
        <v>0</v>
      </c>
      <c r="I29" s="116">
        <f>SUM(I23:I28)</f>
        <v>0</v>
      </c>
    </row>
    <row r="30" spans="1:9" ht="27" customHeight="1" x14ac:dyDescent="0.2">
      <c r="A30" s="306" t="s">
        <v>231</v>
      </c>
      <c r="B30" s="306"/>
      <c r="C30" s="306"/>
      <c r="D30" s="306"/>
      <c r="E30" s="306"/>
      <c r="F30" s="306"/>
      <c r="G30" s="21">
        <v>22</v>
      </c>
      <c r="H30" s="30">
        <v>0</v>
      </c>
      <c r="I30" s="30">
        <v>0</v>
      </c>
    </row>
    <row r="31" spans="1:9" ht="12.75" customHeight="1" x14ac:dyDescent="0.2">
      <c r="A31" s="306" t="s">
        <v>232</v>
      </c>
      <c r="B31" s="306"/>
      <c r="C31" s="306"/>
      <c r="D31" s="306"/>
      <c r="E31" s="306"/>
      <c r="F31" s="306"/>
      <c r="G31" s="21">
        <v>23</v>
      </c>
      <c r="H31" s="30">
        <v>0</v>
      </c>
      <c r="I31" s="30">
        <v>0</v>
      </c>
    </row>
    <row r="32" spans="1:9" ht="12.75" customHeight="1" x14ac:dyDescent="0.2">
      <c r="A32" s="306" t="s">
        <v>407</v>
      </c>
      <c r="B32" s="306"/>
      <c r="C32" s="306"/>
      <c r="D32" s="306"/>
      <c r="E32" s="306"/>
      <c r="F32" s="306"/>
      <c r="G32" s="21">
        <v>24</v>
      </c>
      <c r="H32" s="30">
        <v>0</v>
      </c>
      <c r="I32" s="30">
        <v>0</v>
      </c>
    </row>
    <row r="33" spans="1:9" ht="12.75" customHeight="1" x14ac:dyDescent="0.2">
      <c r="A33" s="306" t="s">
        <v>233</v>
      </c>
      <c r="B33" s="306"/>
      <c r="C33" s="306"/>
      <c r="D33" s="306"/>
      <c r="E33" s="306"/>
      <c r="F33" s="306"/>
      <c r="G33" s="21">
        <v>25</v>
      </c>
      <c r="H33" s="30">
        <v>0</v>
      </c>
      <c r="I33" s="30">
        <v>0</v>
      </c>
    </row>
    <row r="34" spans="1:9" ht="12.75" customHeight="1" x14ac:dyDescent="0.2">
      <c r="A34" s="306" t="s">
        <v>234</v>
      </c>
      <c r="B34" s="306"/>
      <c r="C34" s="306"/>
      <c r="D34" s="306"/>
      <c r="E34" s="306"/>
      <c r="F34" s="306"/>
      <c r="G34" s="21">
        <v>26</v>
      </c>
      <c r="H34" s="30">
        <v>0</v>
      </c>
      <c r="I34" s="30">
        <v>0</v>
      </c>
    </row>
    <row r="35" spans="1:9" ht="25.9" customHeight="1" x14ac:dyDescent="0.2">
      <c r="A35" s="312" t="s">
        <v>408</v>
      </c>
      <c r="B35" s="312"/>
      <c r="C35" s="312"/>
      <c r="D35" s="312"/>
      <c r="E35" s="312"/>
      <c r="F35" s="312"/>
      <c r="G35" s="112">
        <v>27</v>
      </c>
      <c r="H35" s="116">
        <f>SUM(H30:H34)</f>
        <v>0</v>
      </c>
      <c r="I35" s="116">
        <f>SUM(I30:I34)</f>
        <v>0</v>
      </c>
    </row>
    <row r="36" spans="1:9" ht="28.15" customHeight="1" x14ac:dyDescent="0.2">
      <c r="A36" s="318" t="s">
        <v>409</v>
      </c>
      <c r="B36" s="318"/>
      <c r="C36" s="318"/>
      <c r="D36" s="318"/>
      <c r="E36" s="318"/>
      <c r="F36" s="318"/>
      <c r="G36" s="113">
        <v>28</v>
      </c>
      <c r="H36" s="117">
        <f>H29+H35</f>
        <v>0</v>
      </c>
      <c r="I36" s="117">
        <f>I29+I35</f>
        <v>0</v>
      </c>
    </row>
    <row r="37" spans="1:9" x14ac:dyDescent="0.2">
      <c r="A37" s="319" t="s">
        <v>204</v>
      </c>
      <c r="B37" s="320"/>
      <c r="C37" s="320"/>
      <c r="D37" s="320"/>
      <c r="E37" s="320"/>
      <c r="F37" s="320"/>
      <c r="G37" s="320">
        <v>0</v>
      </c>
      <c r="H37" s="320"/>
      <c r="I37" s="321"/>
    </row>
    <row r="38" spans="1:9" ht="12.75" customHeight="1" x14ac:dyDescent="0.2">
      <c r="A38" s="326" t="s">
        <v>235</v>
      </c>
      <c r="B38" s="326"/>
      <c r="C38" s="326"/>
      <c r="D38" s="326"/>
      <c r="E38" s="326"/>
      <c r="F38" s="326"/>
      <c r="G38" s="20">
        <v>29</v>
      </c>
      <c r="H38" s="29">
        <v>0</v>
      </c>
      <c r="I38" s="29">
        <v>0</v>
      </c>
    </row>
    <row r="39" spans="1:9" ht="25.15" customHeight="1" x14ac:dyDescent="0.2">
      <c r="A39" s="311" t="s">
        <v>236</v>
      </c>
      <c r="B39" s="311"/>
      <c r="C39" s="311"/>
      <c r="D39" s="311"/>
      <c r="E39" s="311"/>
      <c r="F39" s="311"/>
      <c r="G39" s="21">
        <v>30</v>
      </c>
      <c r="H39" s="29">
        <v>0</v>
      </c>
      <c r="I39" s="29">
        <v>0</v>
      </c>
    </row>
    <row r="40" spans="1:9" ht="12.75" customHeight="1" x14ac:dyDescent="0.2">
      <c r="A40" s="311" t="s">
        <v>237</v>
      </c>
      <c r="B40" s="311"/>
      <c r="C40" s="311"/>
      <c r="D40" s="311"/>
      <c r="E40" s="311"/>
      <c r="F40" s="311"/>
      <c r="G40" s="21">
        <v>31</v>
      </c>
      <c r="H40" s="29">
        <v>0</v>
      </c>
      <c r="I40" s="29">
        <v>0</v>
      </c>
    </row>
    <row r="41" spans="1:9" ht="12.75" customHeight="1" x14ac:dyDescent="0.2">
      <c r="A41" s="311" t="s">
        <v>238</v>
      </c>
      <c r="B41" s="311"/>
      <c r="C41" s="311"/>
      <c r="D41" s="311"/>
      <c r="E41" s="311"/>
      <c r="F41" s="311"/>
      <c r="G41" s="21">
        <v>32</v>
      </c>
      <c r="H41" s="29">
        <v>0</v>
      </c>
      <c r="I41" s="29">
        <v>0</v>
      </c>
    </row>
    <row r="42" spans="1:9" ht="25.9" customHeight="1" x14ac:dyDescent="0.2">
      <c r="A42" s="312" t="s">
        <v>410</v>
      </c>
      <c r="B42" s="312"/>
      <c r="C42" s="312"/>
      <c r="D42" s="312"/>
      <c r="E42" s="312"/>
      <c r="F42" s="312"/>
      <c r="G42" s="112">
        <v>33</v>
      </c>
      <c r="H42" s="116">
        <f>H41+H40+H39+H38</f>
        <v>0</v>
      </c>
      <c r="I42" s="116">
        <f>I41+I40+I39+I38</f>
        <v>0</v>
      </c>
    </row>
    <row r="43" spans="1:9" ht="24.6" customHeight="1" x14ac:dyDescent="0.2">
      <c r="A43" s="311" t="s">
        <v>239</v>
      </c>
      <c r="B43" s="311"/>
      <c r="C43" s="311"/>
      <c r="D43" s="311"/>
      <c r="E43" s="311"/>
      <c r="F43" s="311"/>
      <c r="G43" s="21">
        <v>34</v>
      </c>
      <c r="H43" s="30">
        <v>0</v>
      </c>
      <c r="I43" s="30">
        <v>0</v>
      </c>
    </row>
    <row r="44" spans="1:9" ht="12.75" customHeight="1" x14ac:dyDescent="0.2">
      <c r="A44" s="311" t="s">
        <v>240</v>
      </c>
      <c r="B44" s="311"/>
      <c r="C44" s="311"/>
      <c r="D44" s="311"/>
      <c r="E44" s="311"/>
      <c r="F44" s="311"/>
      <c r="G44" s="21">
        <v>35</v>
      </c>
      <c r="H44" s="30">
        <v>0</v>
      </c>
      <c r="I44" s="30">
        <v>0</v>
      </c>
    </row>
    <row r="45" spans="1:9" ht="12.75" customHeight="1" x14ac:dyDescent="0.2">
      <c r="A45" s="311" t="s">
        <v>241</v>
      </c>
      <c r="B45" s="311"/>
      <c r="C45" s="311"/>
      <c r="D45" s="311"/>
      <c r="E45" s="311"/>
      <c r="F45" s="311"/>
      <c r="G45" s="21">
        <v>36</v>
      </c>
      <c r="H45" s="30">
        <v>0</v>
      </c>
      <c r="I45" s="30">
        <v>0</v>
      </c>
    </row>
    <row r="46" spans="1:9" ht="21" customHeight="1" x14ac:dyDescent="0.2">
      <c r="A46" s="311" t="s">
        <v>242</v>
      </c>
      <c r="B46" s="311"/>
      <c r="C46" s="311"/>
      <c r="D46" s="311"/>
      <c r="E46" s="311"/>
      <c r="F46" s="311"/>
      <c r="G46" s="21">
        <v>37</v>
      </c>
      <c r="H46" s="30">
        <v>0</v>
      </c>
      <c r="I46" s="30">
        <v>0</v>
      </c>
    </row>
    <row r="47" spans="1:9" ht="12.75" customHeight="1" x14ac:dyDescent="0.2">
      <c r="A47" s="311" t="s">
        <v>243</v>
      </c>
      <c r="B47" s="311"/>
      <c r="C47" s="311"/>
      <c r="D47" s="311"/>
      <c r="E47" s="311"/>
      <c r="F47" s="311"/>
      <c r="G47" s="21">
        <v>38</v>
      </c>
      <c r="H47" s="30">
        <v>0</v>
      </c>
      <c r="I47" s="30">
        <v>0</v>
      </c>
    </row>
    <row r="48" spans="1:9" ht="22.9" customHeight="1" x14ac:dyDescent="0.2">
      <c r="A48" s="312" t="s">
        <v>411</v>
      </c>
      <c r="B48" s="312"/>
      <c r="C48" s="312"/>
      <c r="D48" s="312"/>
      <c r="E48" s="312"/>
      <c r="F48" s="312"/>
      <c r="G48" s="112">
        <v>39</v>
      </c>
      <c r="H48" s="116">
        <f>H47+H46+H45+H44+H43</f>
        <v>0</v>
      </c>
      <c r="I48" s="116">
        <f>I47+I46+I45+I44+I43</f>
        <v>0</v>
      </c>
    </row>
    <row r="49" spans="1:9" ht="25.9" customHeight="1" x14ac:dyDescent="0.2">
      <c r="A49" s="313" t="s">
        <v>446</v>
      </c>
      <c r="B49" s="313"/>
      <c r="C49" s="313"/>
      <c r="D49" s="313"/>
      <c r="E49" s="313"/>
      <c r="F49" s="313"/>
      <c r="G49" s="112">
        <v>40</v>
      </c>
      <c r="H49" s="116">
        <f>H48+H42</f>
        <v>0</v>
      </c>
      <c r="I49" s="116">
        <f>I48+I42</f>
        <v>0</v>
      </c>
    </row>
    <row r="50" spans="1:9" ht="12.75" customHeight="1" x14ac:dyDescent="0.2">
      <c r="A50" s="306" t="s">
        <v>244</v>
      </c>
      <c r="B50" s="306"/>
      <c r="C50" s="306"/>
      <c r="D50" s="306"/>
      <c r="E50" s="306"/>
      <c r="F50" s="306"/>
      <c r="G50" s="21">
        <v>41</v>
      </c>
      <c r="H50" s="30">
        <v>0</v>
      </c>
      <c r="I50" s="30">
        <v>0</v>
      </c>
    </row>
    <row r="51" spans="1:9" ht="25.9" customHeight="1" x14ac:dyDescent="0.2">
      <c r="A51" s="313" t="s">
        <v>412</v>
      </c>
      <c r="B51" s="313"/>
      <c r="C51" s="313"/>
      <c r="D51" s="313"/>
      <c r="E51" s="313"/>
      <c r="F51" s="313"/>
      <c r="G51" s="112">
        <v>42</v>
      </c>
      <c r="H51" s="116">
        <f>H21+H36+H49+H50</f>
        <v>0</v>
      </c>
      <c r="I51" s="116">
        <f>I21+I36+I49+I50</f>
        <v>0</v>
      </c>
    </row>
    <row r="52" spans="1:9" ht="12.75" customHeight="1" x14ac:dyDescent="0.2">
      <c r="A52" s="317" t="s">
        <v>218</v>
      </c>
      <c r="B52" s="317"/>
      <c r="C52" s="317"/>
      <c r="D52" s="317"/>
      <c r="E52" s="317"/>
      <c r="F52" s="317"/>
      <c r="G52" s="21">
        <v>43</v>
      </c>
      <c r="H52" s="30">
        <v>0</v>
      </c>
      <c r="I52" s="30">
        <v>0</v>
      </c>
    </row>
    <row r="53" spans="1:9" ht="31.9" customHeight="1" x14ac:dyDescent="0.2">
      <c r="A53" s="310" t="s">
        <v>413</v>
      </c>
      <c r="B53" s="310"/>
      <c r="C53" s="310"/>
      <c r="D53" s="310"/>
      <c r="E53" s="310"/>
      <c r="F53" s="31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zoomScaleNormal="100" zoomScaleSheetLayoutView="80" workbookViewId="0">
      <pane ySplit="5" topLeftCell="A42" activePane="bottomLeft" state="frozen"/>
      <selection activeCell="A53" sqref="C53:I53"/>
      <selection pane="bottomLeft" activeCell="A53" sqref="A53:I53"/>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5" t="s">
        <v>245</v>
      </c>
      <c r="B1" s="346"/>
      <c r="C1" s="346"/>
      <c r="D1" s="346"/>
      <c r="E1" s="346"/>
      <c r="F1" s="346"/>
      <c r="G1" s="346"/>
      <c r="H1" s="346"/>
      <c r="I1" s="346"/>
      <c r="J1" s="346"/>
      <c r="K1" s="32"/>
    </row>
    <row r="2" spans="1:25" ht="15.75" x14ac:dyDescent="0.2">
      <c r="A2" s="2"/>
      <c r="B2" s="3"/>
      <c r="C2" s="347" t="s">
        <v>246</v>
      </c>
      <c r="D2" s="347"/>
      <c r="E2" s="9">
        <v>44197</v>
      </c>
      <c r="F2" s="4" t="s">
        <v>0</v>
      </c>
      <c r="G2" s="9">
        <v>44377</v>
      </c>
      <c r="H2" s="34"/>
      <c r="I2" s="34"/>
      <c r="J2" s="34"/>
      <c r="K2" s="35"/>
      <c r="X2" s="36" t="s">
        <v>282</v>
      </c>
    </row>
    <row r="3" spans="1:25" ht="13.5" customHeight="1" thickBot="1" x14ac:dyDescent="0.25">
      <c r="A3" s="348" t="s">
        <v>247</v>
      </c>
      <c r="B3" s="349"/>
      <c r="C3" s="349"/>
      <c r="D3" s="349"/>
      <c r="E3" s="349"/>
      <c r="F3" s="349"/>
      <c r="G3" s="352" t="s">
        <v>3</v>
      </c>
      <c r="H3" s="336" t="s">
        <v>248</v>
      </c>
      <c r="I3" s="336"/>
      <c r="J3" s="336"/>
      <c r="K3" s="336"/>
      <c r="L3" s="336"/>
      <c r="M3" s="336"/>
      <c r="N3" s="336"/>
      <c r="O3" s="336"/>
      <c r="P3" s="336"/>
      <c r="Q3" s="336"/>
      <c r="R3" s="336"/>
      <c r="S3" s="336"/>
      <c r="T3" s="336"/>
      <c r="U3" s="336"/>
      <c r="V3" s="336"/>
      <c r="W3" s="336"/>
      <c r="X3" s="336" t="s">
        <v>249</v>
      </c>
      <c r="Y3" s="338" t="s">
        <v>250</v>
      </c>
    </row>
    <row r="4" spans="1:25" ht="90.75" thickBot="1" x14ac:dyDescent="0.25">
      <c r="A4" s="350"/>
      <c r="B4" s="351"/>
      <c r="C4" s="351"/>
      <c r="D4" s="351"/>
      <c r="E4" s="351"/>
      <c r="F4" s="351"/>
      <c r="G4" s="35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7"/>
      <c r="Y4" s="339"/>
    </row>
    <row r="5" spans="1:25" ht="22.5" x14ac:dyDescent="0.2">
      <c r="A5" s="340">
        <v>1</v>
      </c>
      <c r="B5" s="341"/>
      <c r="C5" s="341"/>
      <c r="D5" s="341"/>
      <c r="E5" s="341"/>
      <c r="F5" s="34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42" t="s">
        <v>264</v>
      </c>
      <c r="B6" s="342"/>
      <c r="C6" s="342"/>
      <c r="D6" s="342"/>
      <c r="E6" s="342"/>
      <c r="F6" s="342"/>
      <c r="G6" s="342"/>
      <c r="H6" s="342"/>
      <c r="I6" s="342"/>
      <c r="J6" s="342"/>
      <c r="K6" s="342"/>
      <c r="L6" s="342"/>
      <c r="M6" s="342"/>
      <c r="N6" s="343"/>
      <c r="O6" s="343"/>
      <c r="P6" s="343"/>
      <c r="Q6" s="343"/>
      <c r="R6" s="343"/>
      <c r="S6" s="343"/>
      <c r="T6" s="343"/>
      <c r="U6" s="343"/>
      <c r="V6" s="343"/>
      <c r="W6" s="343"/>
      <c r="X6" s="343"/>
      <c r="Y6" s="344"/>
    </row>
    <row r="7" spans="1:25" x14ac:dyDescent="0.2">
      <c r="A7" s="334" t="s">
        <v>299</v>
      </c>
      <c r="B7" s="334"/>
      <c r="C7" s="334"/>
      <c r="D7" s="334"/>
      <c r="E7" s="334"/>
      <c r="F7" s="334"/>
      <c r="G7" s="6">
        <v>1</v>
      </c>
      <c r="H7" s="41">
        <v>1277985565</v>
      </c>
      <c r="I7" s="41">
        <v>0</v>
      </c>
      <c r="J7" s="41">
        <v>31847316</v>
      </c>
      <c r="K7" s="41">
        <v>0</v>
      </c>
      <c r="L7" s="41">
        <v>0</v>
      </c>
      <c r="M7" s="41">
        <v>2228631</v>
      </c>
      <c r="N7" s="41">
        <v>14210980</v>
      </c>
      <c r="O7" s="41">
        <v>0</v>
      </c>
      <c r="P7" s="41">
        <v>0</v>
      </c>
      <c r="Q7" s="41">
        <v>0</v>
      </c>
      <c r="R7" s="41">
        <v>0</v>
      </c>
      <c r="S7" s="41">
        <v>0</v>
      </c>
      <c r="T7" s="41">
        <v>0</v>
      </c>
      <c r="U7" s="41">
        <v>501891308</v>
      </c>
      <c r="V7" s="41">
        <v>159646496</v>
      </c>
      <c r="W7" s="42">
        <f>H7+I7+J7+K7-L7+M7+N7+O7+P7+Q7+R7+U7+V7+S7+T7</f>
        <v>1987810296</v>
      </c>
      <c r="X7" s="41">
        <v>31792050</v>
      </c>
      <c r="Y7" s="42">
        <f>W7+X7</f>
        <v>2019602346</v>
      </c>
    </row>
    <row r="8" spans="1:25" x14ac:dyDescent="0.2">
      <c r="A8" s="329" t="s">
        <v>265</v>
      </c>
      <c r="B8" s="329"/>
      <c r="C8" s="329"/>
      <c r="D8" s="329"/>
      <c r="E8" s="329"/>
      <c r="F8" s="32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29" t="s">
        <v>266</v>
      </c>
      <c r="B9" s="329"/>
      <c r="C9" s="329"/>
      <c r="D9" s="329"/>
      <c r="E9" s="329"/>
      <c r="F9" s="32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5" t="s">
        <v>300</v>
      </c>
      <c r="B10" s="335"/>
      <c r="C10" s="335"/>
      <c r="D10" s="335"/>
      <c r="E10" s="335"/>
      <c r="F10" s="335"/>
      <c r="G10" s="7">
        <v>4</v>
      </c>
      <c r="H10" s="42">
        <f>H7+H8+H9</f>
        <v>1277985565</v>
      </c>
      <c r="I10" s="42">
        <f t="shared" ref="I10:Y10" si="2">I7+I8+I9</f>
        <v>0</v>
      </c>
      <c r="J10" s="42">
        <f t="shared" si="2"/>
        <v>31847316</v>
      </c>
      <c r="K10" s="42">
        <f>K7+K8+K9</f>
        <v>0</v>
      </c>
      <c r="L10" s="42">
        <f t="shared" si="2"/>
        <v>0</v>
      </c>
      <c r="M10" s="42">
        <f t="shared" si="2"/>
        <v>2228631</v>
      </c>
      <c r="N10" s="42">
        <f t="shared" si="2"/>
        <v>14210980</v>
      </c>
      <c r="O10" s="42">
        <f t="shared" si="2"/>
        <v>0</v>
      </c>
      <c r="P10" s="42">
        <f t="shared" si="2"/>
        <v>0</v>
      </c>
      <c r="Q10" s="42">
        <f t="shared" si="2"/>
        <v>0</v>
      </c>
      <c r="R10" s="42">
        <f t="shared" si="2"/>
        <v>0</v>
      </c>
      <c r="S10" s="42">
        <f t="shared" si="2"/>
        <v>0</v>
      </c>
      <c r="T10" s="42">
        <f t="shared" si="2"/>
        <v>0</v>
      </c>
      <c r="U10" s="42">
        <f t="shared" si="2"/>
        <v>501891308</v>
      </c>
      <c r="V10" s="42">
        <f t="shared" si="2"/>
        <v>159646496</v>
      </c>
      <c r="W10" s="42">
        <f t="shared" si="2"/>
        <v>1987810296</v>
      </c>
      <c r="X10" s="42">
        <f t="shared" si="2"/>
        <v>31792050</v>
      </c>
      <c r="Y10" s="42">
        <f t="shared" si="2"/>
        <v>2019602346</v>
      </c>
    </row>
    <row r="11" spans="1:25" x14ac:dyDescent="0.2">
      <c r="A11" s="329" t="s">
        <v>267</v>
      </c>
      <c r="B11" s="329"/>
      <c r="C11" s="329"/>
      <c r="D11" s="329"/>
      <c r="E11" s="329"/>
      <c r="F11" s="329"/>
      <c r="G11" s="6">
        <v>5</v>
      </c>
      <c r="H11" s="43">
        <v>0</v>
      </c>
      <c r="I11" s="43">
        <v>0</v>
      </c>
      <c r="J11" s="43">
        <v>0</v>
      </c>
      <c r="K11" s="43">
        <v>0</v>
      </c>
      <c r="L11" s="43">
        <v>0</v>
      </c>
      <c r="M11" s="43">
        <v>0</v>
      </c>
      <c r="N11" s="43">
        <v>0</v>
      </c>
      <c r="O11" s="43">
        <v>0</v>
      </c>
      <c r="P11" s="43">
        <v>0</v>
      </c>
      <c r="Q11" s="43">
        <v>0</v>
      </c>
      <c r="R11" s="43">
        <v>0</v>
      </c>
      <c r="S11" s="41">
        <v>0</v>
      </c>
      <c r="T11" s="41">
        <v>0</v>
      </c>
      <c r="U11" s="43">
        <v>0</v>
      </c>
      <c r="V11" s="41">
        <v>-124200787</v>
      </c>
      <c r="W11" s="42">
        <f t="shared" ref="W11:W29" si="3">H11+I11+J11+K11-L11+M11+N11+O11+P11+Q11+R11+U11+V11+S11+T11</f>
        <v>-124200787</v>
      </c>
      <c r="X11" s="41">
        <v>-2796492</v>
      </c>
      <c r="Y11" s="42">
        <f t="shared" ref="Y11:Y29" si="4">W11+X11</f>
        <v>-126997279</v>
      </c>
    </row>
    <row r="12" spans="1:25" x14ac:dyDescent="0.2">
      <c r="A12" s="329" t="s">
        <v>268</v>
      </c>
      <c r="B12" s="329"/>
      <c r="C12" s="329"/>
      <c r="D12" s="329"/>
      <c r="E12" s="329"/>
      <c r="F12" s="32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29" t="s">
        <v>269</v>
      </c>
      <c r="B13" s="329"/>
      <c r="C13" s="329"/>
      <c r="D13" s="329"/>
      <c r="E13" s="329"/>
      <c r="F13" s="32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29" t="s">
        <v>420</v>
      </c>
      <c r="B14" s="329"/>
      <c r="C14" s="329"/>
      <c r="D14" s="329"/>
      <c r="E14" s="329"/>
      <c r="F14" s="32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29" t="s">
        <v>270</v>
      </c>
      <c r="B15" s="329"/>
      <c r="C15" s="329"/>
      <c r="D15" s="329"/>
      <c r="E15" s="329"/>
      <c r="F15" s="32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29" t="s">
        <v>271</v>
      </c>
      <c r="B16" s="329"/>
      <c r="C16" s="329"/>
      <c r="D16" s="329"/>
      <c r="E16" s="329"/>
      <c r="F16" s="32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29" t="s">
        <v>272</v>
      </c>
      <c r="B17" s="329"/>
      <c r="C17" s="329"/>
      <c r="D17" s="329"/>
      <c r="E17" s="329"/>
      <c r="F17" s="32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29" t="s">
        <v>273</v>
      </c>
      <c r="B18" s="329"/>
      <c r="C18" s="329"/>
      <c r="D18" s="329"/>
      <c r="E18" s="329"/>
      <c r="F18" s="32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29" t="s">
        <v>274</v>
      </c>
      <c r="B19" s="329"/>
      <c r="C19" s="329"/>
      <c r="D19" s="329"/>
      <c r="E19" s="329"/>
      <c r="F19" s="329"/>
      <c r="G19" s="6">
        <v>13</v>
      </c>
      <c r="H19" s="41">
        <v>0</v>
      </c>
      <c r="I19" s="41">
        <v>0</v>
      </c>
      <c r="J19" s="41">
        <v>0</v>
      </c>
      <c r="K19" s="41">
        <v>0</v>
      </c>
      <c r="L19" s="41">
        <v>0</v>
      </c>
      <c r="M19" s="41">
        <v>0</v>
      </c>
      <c r="N19" s="41">
        <v>0</v>
      </c>
      <c r="O19" s="41">
        <v>0</v>
      </c>
      <c r="P19" s="41">
        <v>0</v>
      </c>
      <c r="Q19" s="41">
        <v>0</v>
      </c>
      <c r="R19" s="41">
        <v>0</v>
      </c>
      <c r="S19" s="41">
        <v>0</v>
      </c>
      <c r="T19" s="41">
        <v>0</v>
      </c>
      <c r="U19" s="41">
        <v>152180814</v>
      </c>
      <c r="V19" s="41">
        <v>-152180814</v>
      </c>
      <c r="W19" s="42">
        <f t="shared" si="3"/>
        <v>0</v>
      </c>
      <c r="X19" s="41">
        <v>0</v>
      </c>
      <c r="Y19" s="42">
        <f t="shared" si="4"/>
        <v>0</v>
      </c>
    </row>
    <row r="20" spans="1:25" x14ac:dyDescent="0.2">
      <c r="A20" s="329" t="s">
        <v>275</v>
      </c>
      <c r="B20" s="329"/>
      <c r="C20" s="329"/>
      <c r="D20" s="329"/>
      <c r="E20" s="329"/>
      <c r="F20" s="32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29" t="s">
        <v>421</v>
      </c>
      <c r="B21" s="329"/>
      <c r="C21" s="329"/>
      <c r="D21" s="329"/>
      <c r="E21" s="329"/>
      <c r="F21" s="32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29" t="s">
        <v>422</v>
      </c>
      <c r="B22" s="329"/>
      <c r="C22" s="329"/>
      <c r="D22" s="329"/>
      <c r="E22" s="329"/>
      <c r="F22" s="32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29" t="s">
        <v>423</v>
      </c>
      <c r="B23" s="329"/>
      <c r="C23" s="329"/>
      <c r="D23" s="329"/>
      <c r="E23" s="329"/>
      <c r="F23" s="32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29" t="s">
        <v>276</v>
      </c>
      <c r="B24" s="329"/>
      <c r="C24" s="329"/>
      <c r="D24" s="329"/>
      <c r="E24" s="329"/>
      <c r="F24" s="32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29" t="s">
        <v>424</v>
      </c>
      <c r="B25" s="329"/>
      <c r="C25" s="329"/>
      <c r="D25" s="329"/>
      <c r="E25" s="329"/>
      <c r="F25" s="32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29" t="s">
        <v>432</v>
      </c>
      <c r="B26" s="329"/>
      <c r="C26" s="329"/>
      <c r="D26" s="329"/>
      <c r="E26" s="329"/>
      <c r="F26" s="32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29" t="s">
        <v>425</v>
      </c>
      <c r="B27" s="329"/>
      <c r="C27" s="329"/>
      <c r="D27" s="329"/>
      <c r="E27" s="329"/>
      <c r="F27" s="32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29" t="s">
        <v>426</v>
      </c>
      <c r="B28" s="329"/>
      <c r="C28" s="329"/>
      <c r="D28" s="329"/>
      <c r="E28" s="329"/>
      <c r="F28" s="329"/>
      <c r="G28" s="6">
        <v>22</v>
      </c>
      <c r="H28" s="41">
        <v>0</v>
      </c>
      <c r="I28" s="41">
        <v>0</v>
      </c>
      <c r="J28" s="41">
        <v>7465682</v>
      </c>
      <c r="K28" s="41">
        <v>0</v>
      </c>
      <c r="L28" s="41">
        <v>0</v>
      </c>
      <c r="M28" s="41">
        <v>0</v>
      </c>
      <c r="N28" s="41">
        <v>0</v>
      </c>
      <c r="O28" s="41">
        <v>0</v>
      </c>
      <c r="P28" s="41">
        <v>0</v>
      </c>
      <c r="Q28" s="41">
        <v>0</v>
      </c>
      <c r="R28" s="41">
        <v>0</v>
      </c>
      <c r="S28" s="41">
        <v>0</v>
      </c>
      <c r="T28" s="41">
        <v>0</v>
      </c>
      <c r="U28" s="41">
        <v>0</v>
      </c>
      <c r="V28" s="41">
        <f>R36-7465682</f>
        <v>-7465682</v>
      </c>
      <c r="W28" s="42">
        <f t="shared" si="3"/>
        <v>0</v>
      </c>
      <c r="X28" s="41">
        <v>0</v>
      </c>
      <c r="Y28" s="42">
        <f t="shared" si="4"/>
        <v>0</v>
      </c>
    </row>
    <row r="29" spans="1:25" ht="12.75" customHeight="1" x14ac:dyDescent="0.2">
      <c r="A29" s="329" t="s">
        <v>427</v>
      </c>
      <c r="B29" s="329"/>
      <c r="C29" s="329"/>
      <c r="D29" s="329"/>
      <c r="E29" s="329"/>
      <c r="F29" s="32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0" t="s">
        <v>428</v>
      </c>
      <c r="B30" s="330"/>
      <c r="C30" s="330"/>
      <c r="D30" s="330"/>
      <c r="E30" s="330"/>
      <c r="F30" s="330"/>
      <c r="G30" s="8">
        <v>24</v>
      </c>
      <c r="H30" s="44">
        <f>SUM(H10:H29)</f>
        <v>1277985565</v>
      </c>
      <c r="I30" s="44">
        <f t="shared" ref="I30:Y30" si="5">SUM(I10:I29)</f>
        <v>0</v>
      </c>
      <c r="J30" s="44">
        <f t="shared" si="5"/>
        <v>39312998</v>
      </c>
      <c r="K30" s="44">
        <f t="shared" si="5"/>
        <v>0</v>
      </c>
      <c r="L30" s="44">
        <f t="shared" si="5"/>
        <v>0</v>
      </c>
      <c r="M30" s="44">
        <f t="shared" si="5"/>
        <v>2228631</v>
      </c>
      <c r="N30" s="44">
        <f t="shared" si="5"/>
        <v>14210980</v>
      </c>
      <c r="O30" s="44">
        <f t="shared" si="5"/>
        <v>0</v>
      </c>
      <c r="P30" s="44">
        <f t="shared" si="5"/>
        <v>0</v>
      </c>
      <c r="Q30" s="44">
        <f t="shared" si="5"/>
        <v>0</v>
      </c>
      <c r="R30" s="44">
        <f t="shared" si="5"/>
        <v>0</v>
      </c>
      <c r="S30" s="44">
        <f t="shared" si="5"/>
        <v>0</v>
      </c>
      <c r="T30" s="44">
        <f t="shared" si="5"/>
        <v>0</v>
      </c>
      <c r="U30" s="44">
        <f t="shared" si="5"/>
        <v>654072122</v>
      </c>
      <c r="V30" s="44">
        <f t="shared" si="5"/>
        <v>-124200787</v>
      </c>
      <c r="W30" s="44">
        <f t="shared" si="5"/>
        <v>1863609509</v>
      </c>
      <c r="X30" s="44">
        <f t="shared" si="5"/>
        <v>28995558</v>
      </c>
      <c r="Y30" s="44">
        <f t="shared" si="5"/>
        <v>1892605067</v>
      </c>
    </row>
    <row r="31" spans="1:25" x14ac:dyDescent="0.2">
      <c r="A31" s="331" t="s">
        <v>277</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row>
    <row r="32" spans="1:25" ht="36.75" customHeight="1" x14ac:dyDescent="0.2">
      <c r="A32" s="327" t="s">
        <v>278</v>
      </c>
      <c r="B32" s="327"/>
      <c r="C32" s="327"/>
      <c r="D32" s="327"/>
      <c r="E32" s="327"/>
      <c r="F32" s="32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152180814</v>
      </c>
      <c r="V32" s="42">
        <f t="shared" si="6"/>
        <v>-152180814</v>
      </c>
      <c r="W32" s="42">
        <f t="shared" si="6"/>
        <v>0</v>
      </c>
      <c r="X32" s="42">
        <f t="shared" si="6"/>
        <v>0</v>
      </c>
      <c r="Y32" s="42">
        <f t="shared" si="6"/>
        <v>0</v>
      </c>
    </row>
    <row r="33" spans="1:25" ht="31.5" customHeight="1" x14ac:dyDescent="0.2">
      <c r="A33" s="327" t="s">
        <v>429</v>
      </c>
      <c r="B33" s="327"/>
      <c r="C33" s="327"/>
      <c r="D33" s="327"/>
      <c r="E33" s="327"/>
      <c r="F33" s="32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152180814</v>
      </c>
      <c r="V33" s="42">
        <f t="shared" si="8"/>
        <v>-276381601</v>
      </c>
      <c r="W33" s="42">
        <f t="shared" si="8"/>
        <v>-124200787</v>
      </c>
      <c r="X33" s="42">
        <f t="shared" si="8"/>
        <v>-2796492</v>
      </c>
      <c r="Y33" s="42">
        <f t="shared" si="8"/>
        <v>-126997279</v>
      </c>
    </row>
    <row r="34" spans="1:25" ht="30.75" customHeight="1" x14ac:dyDescent="0.2">
      <c r="A34" s="328" t="s">
        <v>430</v>
      </c>
      <c r="B34" s="328"/>
      <c r="C34" s="328"/>
      <c r="D34" s="328"/>
      <c r="E34" s="328"/>
      <c r="F34" s="328"/>
      <c r="G34" s="8">
        <v>27</v>
      </c>
      <c r="H34" s="44">
        <f>SUM(H21:H29)</f>
        <v>0</v>
      </c>
      <c r="I34" s="44">
        <f t="shared" ref="I34:Y34" si="10">SUM(I21:I29)</f>
        <v>0</v>
      </c>
      <c r="J34" s="44">
        <f t="shared" si="10"/>
        <v>7465682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-7465682</v>
      </c>
      <c r="W34" s="44">
        <f t="shared" si="10"/>
        <v>0</v>
      </c>
      <c r="X34" s="44">
        <f t="shared" si="10"/>
        <v>0</v>
      </c>
      <c r="Y34" s="44">
        <f t="shared" si="10"/>
        <v>0</v>
      </c>
    </row>
    <row r="35" spans="1:25" x14ac:dyDescent="0.2">
      <c r="A35" s="331" t="s">
        <v>279</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ht="12.75" customHeight="1" x14ac:dyDescent="0.2">
      <c r="A36" s="334" t="s">
        <v>301</v>
      </c>
      <c r="B36" s="334"/>
      <c r="C36" s="334"/>
      <c r="D36" s="334"/>
      <c r="E36" s="334"/>
      <c r="F36" s="334"/>
      <c r="G36" s="6">
        <v>28</v>
      </c>
      <c r="H36" s="41">
        <v>1277985565</v>
      </c>
      <c r="I36" s="41">
        <v>0</v>
      </c>
      <c r="J36" s="41">
        <v>39312998</v>
      </c>
      <c r="K36" s="41">
        <v>0</v>
      </c>
      <c r="L36" s="41">
        <v>0</v>
      </c>
      <c r="M36" s="41">
        <v>2228631</v>
      </c>
      <c r="N36" s="41">
        <v>14210980</v>
      </c>
      <c r="O36" s="41">
        <v>0</v>
      </c>
      <c r="P36" s="41">
        <v>0</v>
      </c>
      <c r="Q36" s="41">
        <v>0</v>
      </c>
      <c r="R36" s="41">
        <v>0</v>
      </c>
      <c r="S36" s="41">
        <v>0</v>
      </c>
      <c r="T36" s="41">
        <v>0</v>
      </c>
      <c r="U36" s="41">
        <v>654072122</v>
      </c>
      <c r="V36" s="41">
        <v>-124200787</v>
      </c>
      <c r="W36" s="45">
        <f>H36+I36+J36+K36-L36+M36+N36+O36+P36+Q36+R36+U36+V36+S36+T36</f>
        <v>1863609509</v>
      </c>
      <c r="X36" s="41">
        <v>28995558</v>
      </c>
      <c r="Y36" s="45">
        <f t="shared" ref="Y36:Y38" si="12">W36+X36</f>
        <v>1892605067</v>
      </c>
    </row>
    <row r="37" spans="1:25" ht="12.75" customHeight="1" x14ac:dyDescent="0.2">
      <c r="A37" s="329" t="s">
        <v>265</v>
      </c>
      <c r="B37" s="329"/>
      <c r="C37" s="329"/>
      <c r="D37" s="329"/>
      <c r="E37" s="329"/>
      <c r="F37" s="32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29" t="s">
        <v>266</v>
      </c>
      <c r="B38" s="329"/>
      <c r="C38" s="329"/>
      <c r="D38" s="329"/>
      <c r="E38" s="329"/>
      <c r="F38" s="32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5" t="s">
        <v>431</v>
      </c>
      <c r="B39" s="335"/>
      <c r="C39" s="335"/>
      <c r="D39" s="335"/>
      <c r="E39" s="335"/>
      <c r="F39" s="335"/>
      <c r="G39" s="7">
        <v>31</v>
      </c>
      <c r="H39" s="42">
        <f>H36+H37+H38</f>
        <v>1277985565</v>
      </c>
      <c r="I39" s="42">
        <f t="shared" ref="I39:Y39" si="14">I36+I37+I38</f>
        <v>0</v>
      </c>
      <c r="J39" s="42">
        <f t="shared" si="14"/>
        <v>39312998</v>
      </c>
      <c r="K39" s="42">
        <f t="shared" si="14"/>
        <v>0</v>
      </c>
      <c r="L39" s="42">
        <f t="shared" si="14"/>
        <v>0</v>
      </c>
      <c r="M39" s="42">
        <f t="shared" si="14"/>
        <v>2228631</v>
      </c>
      <c r="N39" s="42">
        <f t="shared" si="14"/>
        <v>14210980</v>
      </c>
      <c r="O39" s="42">
        <f t="shared" si="14"/>
        <v>0</v>
      </c>
      <c r="P39" s="42">
        <f t="shared" si="14"/>
        <v>0</v>
      </c>
      <c r="Q39" s="42">
        <f t="shared" si="14"/>
        <v>0</v>
      </c>
      <c r="R39" s="42">
        <f t="shared" si="14"/>
        <v>0</v>
      </c>
      <c r="S39" s="42">
        <f t="shared" si="14"/>
        <v>0</v>
      </c>
      <c r="T39" s="42">
        <f t="shared" si="14"/>
        <v>0</v>
      </c>
      <c r="U39" s="42">
        <f t="shared" si="14"/>
        <v>654072122</v>
      </c>
      <c r="V39" s="42">
        <f t="shared" si="14"/>
        <v>-124200787</v>
      </c>
      <c r="W39" s="42">
        <f t="shared" si="14"/>
        <v>1863609509</v>
      </c>
      <c r="X39" s="42">
        <f t="shared" si="14"/>
        <v>28995558</v>
      </c>
      <c r="Y39" s="42">
        <f t="shared" si="14"/>
        <v>1892605067</v>
      </c>
    </row>
    <row r="40" spans="1:25" ht="12.75" customHeight="1" x14ac:dyDescent="0.2">
      <c r="A40" s="329" t="s">
        <v>267</v>
      </c>
      <c r="B40" s="329"/>
      <c r="C40" s="329"/>
      <c r="D40" s="329"/>
      <c r="E40" s="329"/>
      <c r="F40" s="329"/>
      <c r="G40" s="6">
        <v>32</v>
      </c>
      <c r="H40" s="43">
        <v>0</v>
      </c>
      <c r="I40" s="43">
        <v>0</v>
      </c>
      <c r="J40" s="43">
        <v>0</v>
      </c>
      <c r="K40" s="43">
        <v>0</v>
      </c>
      <c r="L40" s="43">
        <v>0</v>
      </c>
      <c r="M40" s="43">
        <v>0</v>
      </c>
      <c r="N40" s="43">
        <v>0</v>
      </c>
      <c r="O40" s="43">
        <v>0</v>
      </c>
      <c r="P40" s="43">
        <v>0</v>
      </c>
      <c r="Q40" s="43">
        <v>0</v>
      </c>
      <c r="R40" s="43">
        <v>0</v>
      </c>
      <c r="S40" s="41">
        <v>0</v>
      </c>
      <c r="T40" s="41">
        <v>0</v>
      </c>
      <c r="U40" s="43">
        <v>0</v>
      </c>
      <c r="V40" s="41">
        <v>-86029090</v>
      </c>
      <c r="W40" s="45">
        <f t="shared" ref="W40:W58" si="15">H40+I40+J40+K40-L40+M40+N40+O40+P40+Q40+R40+U40+V40+S40+T40</f>
        <v>-86029090</v>
      </c>
      <c r="X40" s="41">
        <v>-1913447</v>
      </c>
      <c r="Y40" s="45">
        <f t="shared" ref="Y40:Y58" si="16">W40+X40</f>
        <v>-87942537</v>
      </c>
    </row>
    <row r="41" spans="1:25" ht="12.75" customHeight="1" x14ac:dyDescent="0.2">
      <c r="A41" s="329" t="s">
        <v>268</v>
      </c>
      <c r="B41" s="329"/>
      <c r="C41" s="329"/>
      <c r="D41" s="329"/>
      <c r="E41" s="329"/>
      <c r="F41" s="32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29" t="s">
        <v>280</v>
      </c>
      <c r="B42" s="329"/>
      <c r="C42" s="329"/>
      <c r="D42" s="329"/>
      <c r="E42" s="329"/>
      <c r="F42" s="32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29" t="s">
        <v>420</v>
      </c>
      <c r="B43" s="329"/>
      <c r="C43" s="329"/>
      <c r="D43" s="329"/>
      <c r="E43" s="329"/>
      <c r="F43" s="32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29" t="s">
        <v>270</v>
      </c>
      <c r="B44" s="329"/>
      <c r="C44" s="329"/>
      <c r="D44" s="329"/>
      <c r="E44" s="329"/>
      <c r="F44" s="32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29" t="s">
        <v>271</v>
      </c>
      <c r="B45" s="329"/>
      <c r="C45" s="329"/>
      <c r="D45" s="329"/>
      <c r="E45" s="329"/>
      <c r="F45" s="32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29" t="s">
        <v>281</v>
      </c>
      <c r="B46" s="329"/>
      <c r="C46" s="329"/>
      <c r="D46" s="329"/>
      <c r="E46" s="329"/>
      <c r="F46" s="32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29" t="s">
        <v>273</v>
      </c>
      <c r="B47" s="329"/>
      <c r="C47" s="329"/>
      <c r="D47" s="329"/>
      <c r="E47" s="329"/>
      <c r="F47" s="32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29" t="s">
        <v>274</v>
      </c>
      <c r="B48" s="329"/>
      <c r="C48" s="329"/>
      <c r="D48" s="329"/>
      <c r="E48" s="329"/>
      <c r="F48" s="329"/>
      <c r="G48" s="6">
        <v>40</v>
      </c>
      <c r="H48" s="41">
        <v>0</v>
      </c>
      <c r="I48" s="41">
        <v>0</v>
      </c>
      <c r="J48" s="41">
        <v>0</v>
      </c>
      <c r="K48" s="41">
        <v>0</v>
      </c>
      <c r="L48" s="41">
        <v>0</v>
      </c>
      <c r="M48" s="41">
        <v>0</v>
      </c>
      <c r="N48" s="41">
        <v>0</v>
      </c>
      <c r="O48" s="41">
        <v>0</v>
      </c>
      <c r="P48" s="41">
        <v>0</v>
      </c>
      <c r="Q48" s="41">
        <v>0</v>
      </c>
      <c r="R48" s="41">
        <v>0</v>
      </c>
      <c r="S48" s="41">
        <v>0</v>
      </c>
      <c r="T48" s="41">
        <v>0</v>
      </c>
      <c r="U48" s="41">
        <v>-124200787</v>
      </c>
      <c r="V48" s="41">
        <v>124200787</v>
      </c>
      <c r="W48" s="45">
        <f t="shared" si="15"/>
        <v>0</v>
      </c>
      <c r="X48" s="41">
        <v>0</v>
      </c>
      <c r="Y48" s="45">
        <f t="shared" si="16"/>
        <v>0</v>
      </c>
    </row>
    <row r="49" spans="1:25" ht="12.75" customHeight="1" x14ac:dyDescent="0.2">
      <c r="A49" s="329" t="s">
        <v>275</v>
      </c>
      <c r="B49" s="329"/>
      <c r="C49" s="329"/>
      <c r="D49" s="329"/>
      <c r="E49" s="329"/>
      <c r="F49" s="32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29" t="s">
        <v>421</v>
      </c>
      <c r="B50" s="329"/>
      <c r="C50" s="329"/>
      <c r="D50" s="329"/>
      <c r="E50" s="329"/>
      <c r="F50" s="32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29" t="s">
        <v>422</v>
      </c>
      <c r="B51" s="329"/>
      <c r="C51" s="329"/>
      <c r="D51" s="329"/>
      <c r="E51" s="329"/>
      <c r="F51" s="32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29" t="s">
        <v>423</v>
      </c>
      <c r="B52" s="329"/>
      <c r="C52" s="329"/>
      <c r="D52" s="329"/>
      <c r="E52" s="329"/>
      <c r="F52" s="32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29" t="s">
        <v>276</v>
      </c>
      <c r="B53" s="329"/>
      <c r="C53" s="329"/>
      <c r="D53" s="329"/>
      <c r="E53" s="329"/>
      <c r="F53" s="32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29" t="s">
        <v>424</v>
      </c>
      <c r="B54" s="329"/>
      <c r="C54" s="329"/>
      <c r="D54" s="329"/>
      <c r="E54" s="329"/>
      <c r="F54" s="32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29" t="s">
        <v>432</v>
      </c>
      <c r="B55" s="329"/>
      <c r="C55" s="329"/>
      <c r="D55" s="329"/>
      <c r="E55" s="329"/>
      <c r="F55" s="32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29" t="s">
        <v>425</v>
      </c>
      <c r="B56" s="329"/>
      <c r="C56" s="329"/>
      <c r="D56" s="329"/>
      <c r="E56" s="329"/>
      <c r="F56" s="32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29" t="s">
        <v>433</v>
      </c>
      <c r="B57" s="329"/>
      <c r="C57" s="329"/>
      <c r="D57" s="329"/>
      <c r="E57" s="329"/>
      <c r="F57" s="32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29" t="s">
        <v>427</v>
      </c>
      <c r="B58" s="329"/>
      <c r="C58" s="329"/>
      <c r="D58" s="329"/>
      <c r="E58" s="329"/>
      <c r="F58" s="32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0" t="s">
        <v>434</v>
      </c>
      <c r="B59" s="330"/>
      <c r="C59" s="330"/>
      <c r="D59" s="330"/>
      <c r="E59" s="330"/>
      <c r="F59" s="330"/>
      <c r="G59" s="8">
        <v>51</v>
      </c>
      <c r="H59" s="44">
        <f>SUM(H39:H58)</f>
        <v>1277985565</v>
      </c>
      <c r="I59" s="44">
        <f t="shared" ref="I59:Y59" si="17">SUM(I39:I58)</f>
        <v>0</v>
      </c>
      <c r="J59" s="44">
        <f t="shared" si="17"/>
        <v>39312998</v>
      </c>
      <c r="K59" s="44">
        <f t="shared" si="17"/>
        <v>0</v>
      </c>
      <c r="L59" s="44">
        <f t="shared" si="17"/>
        <v>0</v>
      </c>
      <c r="M59" s="44">
        <f t="shared" si="17"/>
        <v>2228631</v>
      </c>
      <c r="N59" s="44">
        <f t="shared" si="17"/>
        <v>14210980</v>
      </c>
      <c r="O59" s="44">
        <f t="shared" si="17"/>
        <v>0</v>
      </c>
      <c r="P59" s="44">
        <f t="shared" si="17"/>
        <v>0</v>
      </c>
      <c r="Q59" s="44">
        <f t="shared" si="17"/>
        <v>0</v>
      </c>
      <c r="R59" s="44">
        <f t="shared" si="17"/>
        <v>0</v>
      </c>
      <c r="S59" s="44">
        <f t="shared" si="17"/>
        <v>0</v>
      </c>
      <c r="T59" s="44">
        <f t="shared" si="17"/>
        <v>0</v>
      </c>
      <c r="U59" s="44">
        <f t="shared" si="17"/>
        <v>529871335</v>
      </c>
      <c r="V59" s="44">
        <f t="shared" si="17"/>
        <v>-86029090</v>
      </c>
      <c r="W59" s="44">
        <f t="shared" si="17"/>
        <v>1777580419</v>
      </c>
      <c r="X59" s="44">
        <f t="shared" si="17"/>
        <v>27082111</v>
      </c>
      <c r="Y59" s="44">
        <f t="shared" si="17"/>
        <v>1804662530</v>
      </c>
    </row>
    <row r="60" spans="1:25" x14ac:dyDescent="0.2">
      <c r="A60" s="331" t="s">
        <v>277</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row>
    <row r="61" spans="1:25" ht="31.5" customHeight="1" x14ac:dyDescent="0.2">
      <c r="A61" s="327" t="s">
        <v>435</v>
      </c>
      <c r="B61" s="327"/>
      <c r="C61" s="327"/>
      <c r="D61" s="327"/>
      <c r="E61" s="327"/>
      <c r="F61" s="32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-124200787</v>
      </c>
      <c r="V61" s="45">
        <f t="shared" si="18"/>
        <v>124200787</v>
      </c>
      <c r="W61" s="45">
        <f t="shared" si="18"/>
        <v>0</v>
      </c>
      <c r="X61" s="45">
        <f t="shared" si="18"/>
        <v>0</v>
      </c>
      <c r="Y61" s="45">
        <f t="shared" si="18"/>
        <v>0</v>
      </c>
    </row>
    <row r="62" spans="1:25" ht="27.75" customHeight="1" x14ac:dyDescent="0.2">
      <c r="A62" s="327" t="s">
        <v>436</v>
      </c>
      <c r="B62" s="327"/>
      <c r="C62" s="327"/>
      <c r="D62" s="327"/>
      <c r="E62" s="327"/>
      <c r="F62" s="32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-124200787</v>
      </c>
      <c r="V62" s="45">
        <f t="shared" si="20"/>
        <v>38171697</v>
      </c>
      <c r="W62" s="45">
        <f t="shared" si="20"/>
        <v>-86029090</v>
      </c>
      <c r="X62" s="45">
        <f t="shared" si="20"/>
        <v>-1913447</v>
      </c>
      <c r="Y62" s="45">
        <f t="shared" si="20"/>
        <v>-87942537</v>
      </c>
    </row>
    <row r="63" spans="1:25" ht="29.25" customHeight="1" x14ac:dyDescent="0.2">
      <c r="A63" s="328" t="s">
        <v>437</v>
      </c>
      <c r="B63" s="328"/>
      <c r="C63" s="328"/>
      <c r="D63" s="328"/>
      <c r="E63" s="328"/>
      <c r="F63" s="32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3"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13"/>
  <sheetViews>
    <sheetView topLeftCell="A40" zoomScale="90" zoomScaleNormal="90" workbookViewId="0">
      <selection activeCell="A53" sqref="C53:I53"/>
    </sheetView>
  </sheetViews>
  <sheetFormatPr defaultRowHeight="12.75" x14ac:dyDescent="0.2"/>
  <cols>
    <col min="4" max="4" width="12.140625" customWidth="1"/>
    <col min="6" max="6" width="10" customWidth="1"/>
    <col min="7" max="7" width="18.85546875" customWidth="1"/>
    <col min="8" max="8" width="5.140625" customWidth="1"/>
    <col min="9" max="9" width="3.7109375" customWidth="1"/>
    <col min="10" max="10" width="13.7109375" customWidth="1"/>
    <col min="11" max="11" width="12" bestFit="1" customWidth="1"/>
    <col min="18" max="19" width="4.85546875" customWidth="1"/>
  </cols>
  <sheetData>
    <row r="1" spans="1:19" ht="12.75" customHeight="1" x14ac:dyDescent="0.2">
      <c r="A1" s="356" t="s">
        <v>507</v>
      </c>
      <c r="B1" s="356"/>
      <c r="C1" s="356"/>
      <c r="D1" s="356"/>
      <c r="E1" s="356"/>
      <c r="F1" s="356"/>
      <c r="G1" s="356"/>
      <c r="H1" s="356"/>
      <c r="I1" s="356"/>
      <c r="J1" s="356"/>
      <c r="K1" s="356"/>
      <c r="L1" s="356"/>
      <c r="M1" s="356"/>
      <c r="N1" s="356"/>
      <c r="O1" s="356"/>
      <c r="P1" s="356"/>
      <c r="Q1" s="356"/>
      <c r="R1" s="356"/>
      <c r="S1" s="356"/>
    </row>
    <row r="2" spans="1:19" x14ac:dyDescent="0.2">
      <c r="A2" s="356"/>
      <c r="B2" s="356"/>
      <c r="C2" s="356"/>
      <c r="D2" s="356"/>
      <c r="E2" s="356"/>
      <c r="F2" s="356"/>
      <c r="G2" s="356"/>
      <c r="H2" s="356"/>
      <c r="I2" s="356"/>
      <c r="J2" s="356"/>
      <c r="K2" s="356"/>
      <c r="L2" s="356"/>
      <c r="M2" s="356"/>
      <c r="N2" s="356"/>
      <c r="O2" s="356"/>
      <c r="P2" s="356"/>
      <c r="Q2" s="356"/>
      <c r="R2" s="356"/>
      <c r="S2" s="356"/>
    </row>
    <row r="3" spans="1:19" x14ac:dyDescent="0.2">
      <c r="A3" s="356"/>
      <c r="B3" s="356"/>
      <c r="C3" s="356"/>
      <c r="D3" s="356"/>
      <c r="E3" s="356"/>
      <c r="F3" s="356"/>
      <c r="G3" s="356"/>
      <c r="H3" s="356"/>
      <c r="I3" s="356"/>
      <c r="J3" s="356"/>
      <c r="K3" s="356"/>
      <c r="L3" s="356"/>
      <c r="M3" s="356"/>
      <c r="N3" s="356"/>
      <c r="O3" s="356"/>
      <c r="P3" s="356"/>
      <c r="Q3" s="356"/>
      <c r="R3" s="356"/>
      <c r="S3" s="356"/>
    </row>
    <row r="4" spans="1:19" x14ac:dyDescent="0.2">
      <c r="A4" s="356"/>
      <c r="B4" s="356"/>
      <c r="C4" s="356"/>
      <c r="D4" s="356"/>
      <c r="E4" s="356"/>
      <c r="F4" s="356"/>
      <c r="G4" s="356"/>
      <c r="H4" s="356"/>
      <c r="I4" s="356"/>
      <c r="J4" s="356"/>
      <c r="K4" s="356"/>
      <c r="L4" s="356"/>
      <c r="M4" s="356"/>
      <c r="N4" s="356"/>
      <c r="O4" s="356"/>
      <c r="P4" s="356"/>
      <c r="Q4" s="356"/>
      <c r="R4" s="356"/>
      <c r="S4" s="356"/>
    </row>
    <row r="5" spans="1:19" x14ac:dyDescent="0.2">
      <c r="A5" s="356"/>
      <c r="B5" s="356"/>
      <c r="C5" s="356"/>
      <c r="D5" s="356"/>
      <c r="E5" s="356"/>
      <c r="F5" s="356"/>
      <c r="G5" s="356"/>
      <c r="H5" s="356"/>
      <c r="I5" s="356"/>
      <c r="J5" s="356"/>
      <c r="K5" s="356"/>
      <c r="L5" s="356"/>
      <c r="M5" s="356"/>
      <c r="N5" s="356"/>
      <c r="O5" s="356"/>
      <c r="P5" s="356"/>
      <c r="Q5" s="356"/>
      <c r="R5" s="356"/>
      <c r="S5" s="356"/>
    </row>
    <row r="6" spans="1:19" x14ac:dyDescent="0.2">
      <c r="A6" s="356"/>
      <c r="B6" s="356"/>
      <c r="C6" s="356"/>
      <c r="D6" s="356"/>
      <c r="E6" s="356"/>
      <c r="F6" s="356"/>
      <c r="G6" s="356"/>
      <c r="H6" s="356"/>
      <c r="I6" s="356"/>
      <c r="J6" s="356"/>
      <c r="K6" s="356"/>
      <c r="L6" s="356"/>
      <c r="M6" s="356"/>
      <c r="N6" s="356"/>
      <c r="O6" s="356"/>
      <c r="P6" s="356"/>
      <c r="Q6" s="356"/>
      <c r="R6" s="356"/>
      <c r="S6" s="356"/>
    </row>
    <row r="7" spans="1:19" x14ac:dyDescent="0.2">
      <c r="A7" s="356"/>
      <c r="B7" s="356"/>
      <c r="C7" s="356"/>
      <c r="D7" s="356"/>
      <c r="E7" s="356"/>
      <c r="F7" s="356"/>
      <c r="G7" s="356"/>
      <c r="H7" s="356"/>
      <c r="I7" s="356"/>
      <c r="J7" s="356"/>
      <c r="K7" s="356"/>
      <c r="L7" s="356"/>
      <c r="M7" s="356"/>
      <c r="N7" s="356"/>
      <c r="O7" s="356"/>
      <c r="P7" s="356"/>
      <c r="Q7" s="356"/>
      <c r="R7" s="356"/>
      <c r="S7" s="356"/>
    </row>
    <row r="8" spans="1:19" x14ac:dyDescent="0.2">
      <c r="A8" s="356"/>
      <c r="B8" s="356"/>
      <c r="C8" s="356"/>
      <c r="D8" s="356"/>
      <c r="E8" s="356"/>
      <c r="F8" s="356"/>
      <c r="G8" s="356"/>
      <c r="H8" s="356"/>
      <c r="I8" s="356"/>
      <c r="J8" s="356"/>
      <c r="K8" s="356"/>
      <c r="L8" s="356"/>
      <c r="M8" s="356"/>
      <c r="N8" s="356"/>
      <c r="O8" s="356"/>
      <c r="P8" s="356"/>
      <c r="Q8" s="356"/>
      <c r="R8" s="356"/>
      <c r="S8" s="356"/>
    </row>
    <row r="9" spans="1:19" x14ac:dyDescent="0.2">
      <c r="A9" s="356"/>
      <c r="B9" s="356"/>
      <c r="C9" s="356"/>
      <c r="D9" s="356"/>
      <c r="E9" s="356"/>
      <c r="F9" s="356"/>
      <c r="G9" s="356"/>
      <c r="H9" s="356"/>
      <c r="I9" s="356"/>
      <c r="J9" s="356"/>
      <c r="K9" s="356"/>
      <c r="L9" s="356"/>
      <c r="M9" s="356"/>
      <c r="N9" s="356"/>
      <c r="O9" s="356"/>
      <c r="P9" s="356"/>
      <c r="Q9" s="356"/>
      <c r="R9" s="356"/>
      <c r="S9" s="356"/>
    </row>
    <row r="10" spans="1:19" x14ac:dyDescent="0.2">
      <c r="A10" s="356"/>
      <c r="B10" s="356"/>
      <c r="C10" s="356"/>
      <c r="D10" s="356"/>
      <c r="E10" s="356"/>
      <c r="F10" s="356"/>
      <c r="G10" s="356"/>
      <c r="H10" s="356"/>
      <c r="I10" s="356"/>
      <c r="J10" s="356"/>
      <c r="K10" s="356"/>
      <c r="L10" s="356"/>
      <c r="M10" s="356"/>
      <c r="N10" s="356"/>
      <c r="O10" s="356"/>
      <c r="P10" s="356"/>
      <c r="Q10" s="356"/>
      <c r="R10" s="356"/>
      <c r="S10" s="356"/>
    </row>
    <row r="11" spans="1:19" x14ac:dyDescent="0.2">
      <c r="A11" s="356"/>
      <c r="B11" s="356"/>
      <c r="C11" s="356"/>
      <c r="D11" s="356"/>
      <c r="E11" s="356"/>
      <c r="F11" s="356"/>
      <c r="G11" s="356"/>
      <c r="H11" s="356"/>
      <c r="I11" s="356"/>
      <c r="J11" s="356"/>
      <c r="K11" s="356"/>
      <c r="L11" s="356"/>
      <c r="M11" s="356"/>
      <c r="N11" s="356"/>
      <c r="O11" s="356"/>
      <c r="P11" s="356"/>
      <c r="Q11" s="356"/>
      <c r="R11" s="356"/>
      <c r="S11" s="356"/>
    </row>
    <row r="12" spans="1:19" x14ac:dyDescent="0.2">
      <c r="A12" s="356"/>
      <c r="B12" s="356"/>
      <c r="C12" s="356"/>
      <c r="D12" s="356"/>
      <c r="E12" s="356"/>
      <c r="F12" s="356"/>
      <c r="G12" s="356"/>
      <c r="H12" s="356"/>
      <c r="I12" s="356"/>
      <c r="J12" s="356"/>
      <c r="K12" s="356"/>
      <c r="L12" s="356"/>
      <c r="M12" s="356"/>
      <c r="N12" s="356"/>
      <c r="O12" s="356"/>
      <c r="P12" s="356"/>
      <c r="Q12" s="356"/>
      <c r="R12" s="356"/>
      <c r="S12" s="356"/>
    </row>
    <row r="13" spans="1:19" x14ac:dyDescent="0.2">
      <c r="A13" s="356"/>
      <c r="B13" s="356"/>
      <c r="C13" s="356"/>
      <c r="D13" s="356"/>
      <c r="E13" s="356"/>
      <c r="F13" s="356"/>
      <c r="G13" s="356"/>
      <c r="H13" s="356"/>
      <c r="I13" s="356"/>
      <c r="J13" s="356"/>
      <c r="K13" s="356"/>
      <c r="L13" s="356"/>
      <c r="M13" s="356"/>
      <c r="N13" s="356"/>
      <c r="O13" s="356"/>
      <c r="P13" s="356"/>
      <c r="Q13" s="356"/>
      <c r="R13" s="356"/>
      <c r="S13" s="356"/>
    </row>
    <row r="14" spans="1:19" x14ac:dyDescent="0.2">
      <c r="A14" s="356"/>
      <c r="B14" s="356"/>
      <c r="C14" s="356"/>
      <c r="D14" s="356"/>
      <c r="E14" s="356"/>
      <c r="F14" s="356"/>
      <c r="G14" s="356"/>
      <c r="H14" s="356"/>
      <c r="I14" s="356"/>
      <c r="J14" s="356"/>
      <c r="K14" s="356"/>
      <c r="L14" s="356"/>
      <c r="M14" s="356"/>
      <c r="N14" s="356"/>
      <c r="O14" s="356"/>
      <c r="P14" s="356"/>
      <c r="Q14" s="356"/>
      <c r="R14" s="356"/>
      <c r="S14" s="356"/>
    </row>
    <row r="15" spans="1:19" x14ac:dyDescent="0.2">
      <c r="A15" s="356"/>
      <c r="B15" s="356"/>
      <c r="C15" s="356"/>
      <c r="D15" s="356"/>
      <c r="E15" s="356"/>
      <c r="F15" s="356"/>
      <c r="G15" s="356"/>
      <c r="H15" s="356"/>
      <c r="I15" s="356"/>
      <c r="J15" s="356"/>
      <c r="K15" s="356"/>
      <c r="L15" s="356"/>
      <c r="M15" s="356"/>
      <c r="N15" s="356"/>
      <c r="O15" s="356"/>
      <c r="P15" s="356"/>
      <c r="Q15" s="356"/>
      <c r="R15" s="356"/>
      <c r="S15" s="356"/>
    </row>
    <row r="16" spans="1:19" x14ac:dyDescent="0.2">
      <c r="A16" s="356"/>
      <c r="B16" s="356"/>
      <c r="C16" s="356"/>
      <c r="D16" s="356"/>
      <c r="E16" s="356"/>
      <c r="F16" s="356"/>
      <c r="G16" s="356"/>
      <c r="H16" s="356"/>
      <c r="I16" s="356"/>
      <c r="J16" s="356"/>
      <c r="K16" s="356"/>
      <c r="L16" s="356"/>
      <c r="M16" s="356"/>
      <c r="N16" s="356"/>
      <c r="O16" s="356"/>
      <c r="P16" s="356"/>
      <c r="Q16" s="356"/>
      <c r="R16" s="356"/>
      <c r="S16" s="356"/>
    </row>
    <row r="17" spans="1:19" x14ac:dyDescent="0.2">
      <c r="A17" s="356"/>
      <c r="B17" s="356"/>
      <c r="C17" s="356"/>
      <c r="D17" s="356"/>
      <c r="E17" s="356"/>
      <c r="F17" s="356"/>
      <c r="G17" s="356"/>
      <c r="H17" s="356"/>
      <c r="I17" s="356"/>
      <c r="J17" s="356"/>
      <c r="K17" s="356"/>
      <c r="L17" s="356"/>
      <c r="M17" s="356"/>
      <c r="N17" s="356"/>
      <c r="O17" s="356"/>
      <c r="P17" s="356"/>
      <c r="Q17" s="356"/>
      <c r="R17" s="356"/>
      <c r="S17" s="356"/>
    </row>
    <row r="18" spans="1:19" x14ac:dyDescent="0.2">
      <c r="A18" s="356"/>
      <c r="B18" s="356"/>
      <c r="C18" s="356"/>
      <c r="D18" s="356"/>
      <c r="E18" s="356"/>
      <c r="F18" s="356"/>
      <c r="G18" s="356"/>
      <c r="H18" s="356"/>
      <c r="I18" s="356"/>
      <c r="J18" s="356"/>
      <c r="K18" s="356"/>
      <c r="L18" s="356"/>
      <c r="M18" s="356"/>
      <c r="N18" s="356"/>
      <c r="O18" s="356"/>
      <c r="P18" s="356"/>
      <c r="Q18" s="356"/>
      <c r="R18" s="356"/>
      <c r="S18" s="356"/>
    </row>
    <row r="19" spans="1:19" x14ac:dyDescent="0.2">
      <c r="A19" s="356"/>
      <c r="B19" s="356"/>
      <c r="C19" s="356"/>
      <c r="D19" s="356"/>
      <c r="E19" s="356"/>
      <c r="F19" s="356"/>
      <c r="G19" s="356"/>
      <c r="H19" s="356"/>
      <c r="I19" s="356"/>
      <c r="J19" s="356"/>
      <c r="K19" s="356"/>
      <c r="L19" s="356"/>
      <c r="M19" s="356"/>
      <c r="N19" s="356"/>
      <c r="O19" s="356"/>
      <c r="P19" s="356"/>
      <c r="Q19" s="356"/>
      <c r="R19" s="356"/>
      <c r="S19" s="356"/>
    </row>
    <row r="20" spans="1:19" x14ac:dyDescent="0.2">
      <c r="A20" s="356"/>
      <c r="B20" s="356"/>
      <c r="C20" s="356"/>
      <c r="D20" s="356"/>
      <c r="E20" s="356"/>
      <c r="F20" s="356"/>
      <c r="G20" s="356"/>
      <c r="H20" s="356"/>
      <c r="I20" s="356"/>
      <c r="J20" s="356"/>
      <c r="K20" s="356"/>
      <c r="L20" s="356"/>
      <c r="M20" s="356"/>
      <c r="N20" s="356"/>
      <c r="O20" s="356"/>
      <c r="P20" s="356"/>
      <c r="Q20" s="356"/>
      <c r="R20" s="356"/>
      <c r="S20" s="356"/>
    </row>
    <row r="21" spans="1:19" x14ac:dyDescent="0.2">
      <c r="A21" s="356"/>
      <c r="B21" s="356"/>
      <c r="C21" s="356"/>
      <c r="D21" s="356"/>
      <c r="E21" s="356"/>
      <c r="F21" s="356"/>
      <c r="G21" s="356"/>
      <c r="H21" s="356"/>
      <c r="I21" s="356"/>
      <c r="J21" s="356"/>
      <c r="K21" s="356"/>
      <c r="L21" s="356"/>
      <c r="M21" s="356"/>
      <c r="N21" s="356"/>
      <c r="O21" s="356"/>
      <c r="P21" s="356"/>
      <c r="Q21" s="356"/>
      <c r="R21" s="356"/>
      <c r="S21" s="356"/>
    </row>
    <row r="22" spans="1:19" x14ac:dyDescent="0.2">
      <c r="A22" s="356"/>
      <c r="B22" s="356"/>
      <c r="C22" s="356"/>
      <c r="D22" s="356"/>
      <c r="E22" s="356"/>
      <c r="F22" s="356"/>
      <c r="G22" s="356"/>
      <c r="H22" s="356"/>
      <c r="I22" s="356"/>
      <c r="J22" s="356"/>
      <c r="K22" s="356"/>
      <c r="L22" s="356"/>
      <c r="M22" s="356"/>
      <c r="N22" s="356"/>
      <c r="O22" s="356"/>
      <c r="P22" s="356"/>
      <c r="Q22" s="356"/>
      <c r="R22" s="356"/>
      <c r="S22" s="356"/>
    </row>
    <row r="23" spans="1:19" x14ac:dyDescent="0.2">
      <c r="A23" s="356"/>
      <c r="B23" s="356"/>
      <c r="C23" s="356"/>
      <c r="D23" s="356"/>
      <c r="E23" s="356"/>
      <c r="F23" s="356"/>
      <c r="G23" s="356"/>
      <c r="H23" s="356"/>
      <c r="I23" s="356"/>
      <c r="J23" s="356"/>
      <c r="K23" s="356"/>
      <c r="L23" s="356"/>
      <c r="M23" s="356"/>
      <c r="N23" s="356"/>
      <c r="O23" s="356"/>
      <c r="P23" s="356"/>
      <c r="Q23" s="356"/>
      <c r="R23" s="356"/>
      <c r="S23" s="356"/>
    </row>
    <row r="24" spans="1:19" x14ac:dyDescent="0.2">
      <c r="A24" s="356"/>
      <c r="B24" s="356"/>
      <c r="C24" s="356"/>
      <c r="D24" s="356"/>
      <c r="E24" s="356"/>
      <c r="F24" s="356"/>
      <c r="G24" s="356"/>
      <c r="H24" s="356"/>
      <c r="I24" s="356"/>
      <c r="J24" s="356"/>
      <c r="K24" s="356"/>
      <c r="L24" s="356"/>
      <c r="M24" s="356"/>
      <c r="N24" s="356"/>
      <c r="O24" s="356"/>
      <c r="P24" s="356"/>
      <c r="Q24" s="356"/>
      <c r="R24" s="356"/>
      <c r="S24" s="356"/>
    </row>
    <row r="25" spans="1:19" x14ac:dyDescent="0.2">
      <c r="A25" s="356"/>
      <c r="B25" s="356"/>
      <c r="C25" s="356"/>
      <c r="D25" s="356"/>
      <c r="E25" s="356"/>
      <c r="F25" s="356"/>
      <c r="G25" s="356"/>
      <c r="H25" s="356"/>
      <c r="I25" s="356"/>
      <c r="J25" s="356"/>
      <c r="K25" s="356"/>
      <c r="L25" s="356"/>
      <c r="M25" s="356"/>
      <c r="N25" s="356"/>
      <c r="O25" s="356"/>
      <c r="P25" s="356"/>
      <c r="Q25" s="356"/>
      <c r="R25" s="356"/>
      <c r="S25" s="356"/>
    </row>
    <row r="26" spans="1:19" x14ac:dyDescent="0.2">
      <c r="A26" s="356"/>
      <c r="B26" s="356"/>
      <c r="C26" s="356"/>
      <c r="D26" s="356"/>
      <c r="E26" s="356"/>
      <c r="F26" s="356"/>
      <c r="G26" s="356"/>
      <c r="H26" s="356"/>
      <c r="I26" s="356"/>
      <c r="J26" s="356"/>
      <c r="K26" s="356"/>
      <c r="L26" s="356"/>
      <c r="M26" s="356"/>
      <c r="N26" s="356"/>
      <c r="O26" s="356"/>
      <c r="P26" s="356"/>
      <c r="Q26" s="356"/>
      <c r="R26" s="356"/>
      <c r="S26" s="356"/>
    </row>
    <row r="27" spans="1:19" x14ac:dyDescent="0.2">
      <c r="A27" s="356"/>
      <c r="B27" s="356"/>
      <c r="C27" s="356"/>
      <c r="D27" s="356"/>
      <c r="E27" s="356"/>
      <c r="F27" s="356"/>
      <c r="G27" s="356"/>
      <c r="H27" s="356"/>
      <c r="I27" s="356"/>
      <c r="J27" s="356"/>
      <c r="K27" s="356"/>
      <c r="L27" s="356"/>
      <c r="M27" s="356"/>
      <c r="N27" s="356"/>
      <c r="O27" s="356"/>
      <c r="P27" s="356"/>
      <c r="Q27" s="356"/>
      <c r="R27" s="356"/>
      <c r="S27" s="356"/>
    </row>
    <row r="28" spans="1:19" x14ac:dyDescent="0.2">
      <c r="A28" s="356"/>
      <c r="B28" s="356"/>
      <c r="C28" s="356"/>
      <c r="D28" s="356"/>
      <c r="E28" s="356"/>
      <c r="F28" s="356"/>
      <c r="G28" s="356"/>
      <c r="H28" s="356"/>
      <c r="I28" s="356"/>
      <c r="J28" s="356"/>
      <c r="K28" s="356"/>
      <c r="L28" s="356"/>
      <c r="M28" s="356"/>
      <c r="N28" s="356"/>
      <c r="O28" s="356"/>
      <c r="P28" s="356"/>
      <c r="Q28" s="356"/>
      <c r="R28" s="356"/>
      <c r="S28" s="356"/>
    </row>
    <row r="29" spans="1:19" x14ac:dyDescent="0.2">
      <c r="A29" s="356"/>
      <c r="B29" s="356"/>
      <c r="C29" s="356"/>
      <c r="D29" s="356"/>
      <c r="E29" s="356"/>
      <c r="F29" s="356"/>
      <c r="G29" s="356"/>
      <c r="H29" s="356"/>
      <c r="I29" s="356"/>
      <c r="J29" s="356"/>
      <c r="K29" s="356"/>
      <c r="L29" s="356"/>
      <c r="M29" s="356"/>
      <c r="N29" s="356"/>
      <c r="O29" s="356"/>
      <c r="P29" s="356"/>
      <c r="Q29" s="356"/>
      <c r="R29" s="356"/>
      <c r="S29" s="356"/>
    </row>
    <row r="30" spans="1:19" x14ac:dyDescent="0.2">
      <c r="A30" s="356"/>
      <c r="B30" s="356"/>
      <c r="C30" s="356"/>
      <c r="D30" s="356"/>
      <c r="E30" s="356"/>
      <c r="F30" s="356"/>
      <c r="G30" s="356"/>
      <c r="H30" s="356"/>
      <c r="I30" s="356"/>
      <c r="J30" s="356"/>
      <c r="K30" s="356"/>
      <c r="L30" s="356"/>
      <c r="M30" s="356"/>
      <c r="N30" s="356"/>
      <c r="O30" s="356"/>
      <c r="P30" s="356"/>
      <c r="Q30" s="356"/>
      <c r="R30" s="356"/>
      <c r="S30" s="356"/>
    </row>
    <row r="31" spans="1:19" x14ac:dyDescent="0.2">
      <c r="A31" s="356"/>
      <c r="B31" s="356"/>
      <c r="C31" s="356"/>
      <c r="D31" s="356"/>
      <c r="E31" s="356"/>
      <c r="F31" s="356"/>
      <c r="G31" s="356"/>
      <c r="H31" s="356"/>
      <c r="I31" s="356"/>
      <c r="J31" s="356"/>
      <c r="K31" s="356"/>
      <c r="L31" s="356"/>
      <c r="M31" s="356"/>
      <c r="N31" s="356"/>
      <c r="O31" s="356"/>
      <c r="P31" s="356"/>
      <c r="Q31" s="356"/>
      <c r="R31" s="356"/>
      <c r="S31" s="356"/>
    </row>
    <row r="32" spans="1:19" x14ac:dyDescent="0.2">
      <c r="A32" s="356"/>
      <c r="B32" s="356"/>
      <c r="C32" s="356"/>
      <c r="D32" s="356"/>
      <c r="E32" s="356"/>
      <c r="F32" s="356"/>
      <c r="G32" s="356"/>
      <c r="H32" s="356"/>
      <c r="I32" s="356"/>
      <c r="J32" s="356"/>
      <c r="K32" s="356"/>
      <c r="L32" s="356"/>
      <c r="M32" s="356"/>
      <c r="N32" s="356"/>
      <c r="O32" s="356"/>
      <c r="P32" s="356"/>
      <c r="Q32" s="356"/>
      <c r="R32" s="356"/>
      <c r="S32" s="356"/>
    </row>
    <row r="33" spans="1:19" x14ac:dyDescent="0.2">
      <c r="A33" s="356"/>
      <c r="B33" s="356"/>
      <c r="C33" s="356"/>
      <c r="D33" s="356"/>
      <c r="E33" s="356"/>
      <c r="F33" s="356"/>
      <c r="G33" s="356"/>
      <c r="H33" s="356"/>
      <c r="I33" s="356"/>
      <c r="J33" s="356"/>
      <c r="K33" s="356"/>
      <c r="L33" s="356"/>
      <c r="M33" s="356"/>
      <c r="N33" s="356"/>
      <c r="O33" s="356"/>
      <c r="P33" s="356"/>
      <c r="Q33" s="356"/>
      <c r="R33" s="356"/>
      <c r="S33" s="356"/>
    </row>
    <row r="34" spans="1:19" x14ac:dyDescent="0.2">
      <c r="A34" s="356"/>
      <c r="B34" s="356"/>
      <c r="C34" s="356"/>
      <c r="D34" s="356"/>
      <c r="E34" s="356"/>
      <c r="F34" s="356"/>
      <c r="G34" s="356"/>
      <c r="H34" s="356"/>
      <c r="I34" s="356"/>
      <c r="J34" s="356"/>
      <c r="K34" s="356"/>
      <c r="L34" s="356"/>
      <c r="M34" s="356"/>
      <c r="N34" s="356"/>
      <c r="O34" s="356"/>
      <c r="P34" s="356"/>
      <c r="Q34" s="356"/>
      <c r="R34" s="356"/>
      <c r="S34" s="356"/>
    </row>
    <row r="35" spans="1:19" x14ac:dyDescent="0.2">
      <c r="A35" s="356"/>
      <c r="B35" s="356"/>
      <c r="C35" s="356"/>
      <c r="D35" s="356"/>
      <c r="E35" s="356"/>
      <c r="F35" s="356"/>
      <c r="G35" s="356"/>
      <c r="H35" s="356"/>
      <c r="I35" s="356"/>
      <c r="J35" s="356"/>
      <c r="K35" s="356"/>
      <c r="L35" s="356"/>
      <c r="M35" s="356"/>
      <c r="N35" s="356"/>
      <c r="O35" s="356"/>
      <c r="P35" s="356"/>
      <c r="Q35" s="356"/>
      <c r="R35" s="356"/>
      <c r="S35" s="356"/>
    </row>
    <row r="36" spans="1:19" x14ac:dyDescent="0.2">
      <c r="A36" s="356"/>
      <c r="B36" s="356"/>
      <c r="C36" s="356"/>
      <c r="D36" s="356"/>
      <c r="E36" s="356"/>
      <c r="F36" s="356"/>
      <c r="G36" s="356"/>
      <c r="H36" s="356"/>
      <c r="I36" s="356"/>
      <c r="J36" s="356"/>
      <c r="K36" s="356"/>
      <c r="L36" s="356"/>
      <c r="M36" s="356"/>
      <c r="N36" s="356"/>
      <c r="O36" s="356"/>
      <c r="P36" s="356"/>
      <c r="Q36" s="356"/>
      <c r="R36" s="356"/>
      <c r="S36" s="356"/>
    </row>
    <row r="37" spans="1:19" x14ac:dyDescent="0.2">
      <c r="A37" s="356"/>
      <c r="B37" s="356"/>
      <c r="C37" s="356"/>
      <c r="D37" s="356"/>
      <c r="E37" s="356"/>
      <c r="F37" s="356"/>
      <c r="G37" s="356"/>
      <c r="H37" s="356"/>
      <c r="I37" s="356"/>
      <c r="J37" s="356"/>
      <c r="K37" s="356"/>
      <c r="L37" s="356"/>
      <c r="M37" s="356"/>
      <c r="N37" s="356"/>
      <c r="O37" s="356"/>
      <c r="P37" s="356"/>
      <c r="Q37" s="356"/>
      <c r="R37" s="356"/>
      <c r="S37" s="356"/>
    </row>
    <row r="38" spans="1:19" x14ac:dyDescent="0.2">
      <c r="A38" s="356"/>
      <c r="B38" s="356"/>
      <c r="C38" s="356"/>
      <c r="D38" s="356"/>
      <c r="E38" s="356"/>
      <c r="F38" s="356"/>
      <c r="G38" s="356"/>
      <c r="H38" s="356"/>
      <c r="I38" s="356"/>
      <c r="J38" s="356"/>
      <c r="K38" s="356"/>
      <c r="L38" s="356"/>
      <c r="M38" s="356"/>
      <c r="N38" s="356"/>
      <c r="O38" s="356"/>
      <c r="P38" s="356"/>
      <c r="Q38" s="356"/>
      <c r="R38" s="356"/>
      <c r="S38" s="356"/>
    </row>
    <row r="39" spans="1:19" ht="185.25" customHeight="1" x14ac:dyDescent="0.2">
      <c r="A39" s="356"/>
      <c r="B39" s="356"/>
      <c r="C39" s="356"/>
      <c r="D39" s="356"/>
      <c r="E39" s="356"/>
      <c r="F39" s="356"/>
      <c r="G39" s="356"/>
      <c r="H39" s="356"/>
      <c r="I39" s="356"/>
      <c r="J39" s="356"/>
      <c r="K39" s="356"/>
      <c r="L39" s="356"/>
      <c r="M39" s="356"/>
      <c r="N39" s="356"/>
      <c r="O39" s="356"/>
      <c r="P39" s="356"/>
      <c r="Q39" s="356"/>
      <c r="R39" s="356"/>
      <c r="S39" s="356"/>
    </row>
    <row r="40" spans="1:19" ht="197.25" customHeight="1" x14ac:dyDescent="0.2">
      <c r="A40" s="356"/>
      <c r="B40" s="356"/>
      <c r="C40" s="356"/>
      <c r="D40" s="356"/>
      <c r="E40" s="356"/>
      <c r="F40" s="356"/>
      <c r="G40" s="356"/>
      <c r="H40" s="356"/>
      <c r="I40" s="356"/>
      <c r="J40" s="356"/>
      <c r="K40" s="356"/>
      <c r="L40" s="356"/>
      <c r="M40" s="356"/>
      <c r="N40" s="356"/>
      <c r="O40" s="356"/>
      <c r="P40" s="356"/>
      <c r="Q40" s="356"/>
      <c r="R40" s="356"/>
      <c r="S40" s="356"/>
    </row>
    <row r="41" spans="1:19" s="131" customFormat="1" ht="33.75" customHeight="1" x14ac:dyDescent="0.2">
      <c r="A41" s="180"/>
      <c r="B41" s="180"/>
      <c r="C41" s="180"/>
      <c r="D41" s="180"/>
      <c r="E41" s="180"/>
      <c r="F41" s="180"/>
      <c r="G41" s="180"/>
      <c r="H41" s="180"/>
      <c r="I41" s="180"/>
      <c r="J41" s="180"/>
      <c r="K41" s="180"/>
      <c r="L41" s="180"/>
      <c r="M41" s="180"/>
      <c r="N41" s="180"/>
      <c r="O41" s="180"/>
      <c r="P41" s="180"/>
      <c r="Q41" s="180"/>
      <c r="R41" s="180"/>
      <c r="S41" s="180"/>
    </row>
    <row r="42" spans="1:19" s="179" customFormat="1" ht="52.5" customHeight="1" x14ac:dyDescent="0.2">
      <c r="A42" s="354" t="s">
        <v>508</v>
      </c>
      <c r="B42" s="354"/>
      <c r="C42" s="354"/>
      <c r="D42" s="354"/>
      <c r="E42" s="354"/>
      <c r="F42" s="354"/>
      <c r="G42" s="354"/>
      <c r="H42" s="354"/>
      <c r="I42" s="354"/>
      <c r="J42" s="354"/>
      <c r="K42" s="354"/>
      <c r="L42" s="354"/>
      <c r="M42" s="354"/>
      <c r="N42" s="354"/>
      <c r="O42" s="354"/>
      <c r="P42" s="354"/>
      <c r="Q42" s="354"/>
      <c r="R42" s="354"/>
      <c r="S42" s="354"/>
    </row>
    <row r="43" spans="1:19" ht="15.75" customHeight="1" x14ac:dyDescent="0.2">
      <c r="A43" s="132"/>
      <c r="B43" s="132"/>
      <c r="C43" s="132"/>
      <c r="D43" s="132"/>
      <c r="E43" s="132"/>
      <c r="F43" s="132"/>
      <c r="G43" s="132"/>
      <c r="H43" s="132"/>
      <c r="I43" s="132"/>
      <c r="J43" s="132"/>
      <c r="K43" s="132"/>
      <c r="L43" s="132"/>
      <c r="M43" s="132"/>
      <c r="N43" s="132"/>
      <c r="O43" s="132"/>
      <c r="P43" s="132"/>
      <c r="Q43" s="132"/>
      <c r="R43" s="132"/>
      <c r="S43" s="132"/>
    </row>
    <row r="44" spans="1:19" ht="15" customHeight="1" x14ac:dyDescent="0.2">
      <c r="A44" s="357" t="s">
        <v>509</v>
      </c>
      <c r="B44" s="358"/>
      <c r="C44" s="358"/>
      <c r="D44" s="358"/>
      <c r="E44" s="358"/>
      <c r="F44" s="358"/>
      <c r="G44" s="358"/>
      <c r="H44" s="358"/>
      <c r="I44" s="358"/>
      <c r="J44" s="358"/>
      <c r="K44" s="358"/>
      <c r="L44" s="358"/>
      <c r="M44" s="358"/>
      <c r="N44" s="358"/>
      <c r="O44" s="358"/>
      <c r="P44" s="358"/>
      <c r="Q44" s="358"/>
      <c r="R44" s="358"/>
      <c r="S44" s="358"/>
    </row>
    <row r="45" spans="1:19" x14ac:dyDescent="0.2">
      <c r="A45" s="358"/>
      <c r="B45" s="358"/>
      <c r="C45" s="358"/>
      <c r="D45" s="358"/>
      <c r="E45" s="358"/>
      <c r="F45" s="358"/>
      <c r="G45" s="358"/>
      <c r="H45" s="358"/>
      <c r="I45" s="358"/>
      <c r="J45" s="358"/>
      <c r="K45" s="358"/>
      <c r="L45" s="358"/>
      <c r="M45" s="358"/>
      <c r="N45" s="358"/>
      <c r="O45" s="358"/>
      <c r="P45" s="358"/>
      <c r="Q45" s="358"/>
      <c r="R45" s="358"/>
      <c r="S45" s="358"/>
    </row>
    <row r="46" spans="1:19" ht="18.75" customHeight="1" x14ac:dyDescent="0.2">
      <c r="A46" s="358"/>
      <c r="B46" s="358"/>
      <c r="C46" s="358"/>
      <c r="D46" s="358"/>
      <c r="E46" s="358"/>
      <c r="F46" s="358"/>
      <c r="G46" s="358"/>
      <c r="H46" s="358"/>
      <c r="I46" s="358"/>
      <c r="J46" s="358"/>
      <c r="K46" s="358"/>
      <c r="L46" s="358"/>
      <c r="M46" s="358"/>
      <c r="N46" s="358"/>
      <c r="O46" s="358"/>
      <c r="P46" s="358"/>
      <c r="Q46" s="358"/>
      <c r="R46" s="358"/>
      <c r="S46" s="358"/>
    </row>
    <row r="47" spans="1:19" ht="18.75" customHeight="1" x14ac:dyDescent="0.2">
      <c r="A47" s="178"/>
      <c r="B47" s="178"/>
      <c r="C47" s="178"/>
      <c r="D47" s="178"/>
      <c r="E47" s="178"/>
      <c r="F47" s="178"/>
      <c r="G47" s="178"/>
      <c r="H47" s="178"/>
      <c r="I47" s="178"/>
      <c r="J47" s="178"/>
      <c r="K47" s="178"/>
      <c r="L47" s="178"/>
      <c r="M47" s="178"/>
      <c r="N47" s="178"/>
      <c r="O47" s="178"/>
      <c r="P47" s="178"/>
      <c r="Q47" s="178"/>
      <c r="R47" s="178"/>
      <c r="S47" s="178"/>
    </row>
    <row r="48" spans="1:19" ht="21" customHeight="1" x14ac:dyDescent="0.2">
      <c r="A48" s="131"/>
      <c r="B48" s="131"/>
      <c r="C48" s="131"/>
      <c r="D48" s="131"/>
      <c r="E48" s="131"/>
      <c r="F48" s="131"/>
      <c r="G48" s="131"/>
      <c r="H48" s="131"/>
      <c r="I48" s="131"/>
      <c r="J48" s="131"/>
      <c r="K48" s="131"/>
      <c r="L48" s="131"/>
      <c r="M48" s="131"/>
      <c r="N48" s="131"/>
      <c r="O48" s="131"/>
      <c r="P48" s="131"/>
      <c r="Q48" s="131"/>
      <c r="R48" s="131"/>
      <c r="S48" s="131"/>
    </row>
    <row r="49" spans="1:19" x14ac:dyDescent="0.2">
      <c r="A49" s="133" t="s">
        <v>469</v>
      </c>
      <c r="B49" s="131"/>
      <c r="C49" s="131"/>
      <c r="D49" s="131"/>
      <c r="E49" s="131"/>
      <c r="F49" s="131"/>
      <c r="G49" s="131"/>
      <c r="H49" s="131"/>
      <c r="I49" s="131"/>
      <c r="J49" s="131"/>
      <c r="K49" s="131"/>
      <c r="L49" s="131"/>
      <c r="M49" s="131"/>
      <c r="N49" s="131"/>
      <c r="O49" s="131"/>
      <c r="P49" s="131"/>
      <c r="Q49" s="131"/>
      <c r="R49" s="131"/>
      <c r="S49" s="131"/>
    </row>
    <row r="50" spans="1:19" ht="28.5" customHeight="1" thickBot="1" x14ac:dyDescent="0.25">
      <c r="A50" s="134" t="s">
        <v>470</v>
      </c>
      <c r="B50" s="135"/>
      <c r="C50" s="135"/>
      <c r="D50" s="134"/>
      <c r="E50" s="359" t="s">
        <v>471</v>
      </c>
      <c r="F50" s="359"/>
      <c r="G50" s="136" t="s">
        <v>472</v>
      </c>
      <c r="H50" s="134"/>
      <c r="I50" s="360" t="s">
        <v>480</v>
      </c>
      <c r="J50" s="360"/>
      <c r="K50" s="131"/>
      <c r="L50" s="131"/>
      <c r="M50" s="131"/>
      <c r="N50" s="131"/>
      <c r="O50" s="131"/>
      <c r="P50" s="131"/>
      <c r="Q50" s="131"/>
      <c r="R50" s="131"/>
      <c r="S50" s="131"/>
    </row>
    <row r="51" spans="1:19" x14ac:dyDescent="0.2">
      <c r="A51" s="137" t="s">
        <v>510</v>
      </c>
      <c r="B51" s="131"/>
      <c r="C51" s="131"/>
      <c r="D51" s="131"/>
      <c r="E51" s="138"/>
      <c r="F51" s="138"/>
      <c r="G51" s="138"/>
      <c r="H51" s="138"/>
      <c r="I51" s="138"/>
      <c r="J51" s="138"/>
      <c r="K51" s="131"/>
      <c r="L51" s="131"/>
      <c r="M51" s="131"/>
      <c r="N51" s="131"/>
      <c r="O51" s="131"/>
      <c r="P51" s="131"/>
      <c r="Q51" s="131"/>
      <c r="R51" s="131"/>
      <c r="S51" s="131"/>
    </row>
    <row r="52" spans="1:19" ht="15.75" customHeight="1" x14ac:dyDescent="0.2">
      <c r="A52" s="131"/>
      <c r="B52" s="131"/>
      <c r="C52" s="131"/>
      <c r="D52" s="131"/>
      <c r="E52" s="361"/>
      <c r="F52" s="361"/>
      <c r="G52" s="139"/>
      <c r="H52" s="140"/>
      <c r="I52" s="140"/>
      <c r="J52" s="140"/>
      <c r="K52" s="131"/>
      <c r="L52" s="131"/>
      <c r="M52" s="131"/>
      <c r="N52" s="131"/>
      <c r="O52" s="131"/>
      <c r="P52" s="131"/>
      <c r="Q52" s="131"/>
      <c r="R52" s="131"/>
      <c r="S52" s="131"/>
    </row>
    <row r="53" spans="1:19" x14ac:dyDescent="0.2">
      <c r="A53" s="141" t="s">
        <v>473</v>
      </c>
      <c r="B53" s="142"/>
      <c r="C53" s="142"/>
      <c r="D53" s="142"/>
      <c r="E53" s="362">
        <v>76939</v>
      </c>
      <c r="F53" s="362"/>
      <c r="G53" s="143">
        <v>37</v>
      </c>
      <c r="H53" s="144"/>
      <c r="I53" s="362">
        <f>+E53+G53</f>
        <v>76976</v>
      </c>
      <c r="J53" s="362"/>
      <c r="K53" s="131"/>
      <c r="L53" s="131"/>
      <c r="M53" s="131"/>
      <c r="N53" s="131"/>
      <c r="O53" s="131"/>
      <c r="P53" s="131"/>
      <c r="Q53" s="131"/>
      <c r="R53" s="131"/>
      <c r="S53" s="131"/>
    </row>
    <row r="54" spans="1:19" x14ac:dyDescent="0.2">
      <c r="A54" s="145" t="s">
        <v>474</v>
      </c>
      <c r="B54" s="146"/>
      <c r="C54" s="146"/>
      <c r="D54" s="146"/>
      <c r="E54" s="147"/>
      <c r="F54" s="147">
        <v>34888</v>
      </c>
      <c r="G54" s="148">
        <v>1367</v>
      </c>
      <c r="H54" s="147"/>
      <c r="I54" s="363">
        <f>+F54+G54</f>
        <v>36255</v>
      </c>
      <c r="J54" s="363"/>
      <c r="K54" s="131"/>
      <c r="L54" s="131"/>
      <c r="M54" s="131"/>
      <c r="N54" s="131"/>
      <c r="O54" s="131"/>
      <c r="P54" s="131"/>
      <c r="Q54" s="131"/>
      <c r="R54" s="131"/>
      <c r="S54" s="131"/>
    </row>
    <row r="55" spans="1:19" x14ac:dyDescent="0.2">
      <c r="A55" s="149" t="s">
        <v>475</v>
      </c>
      <c r="B55" s="149"/>
      <c r="C55" s="149"/>
      <c r="D55" s="149"/>
      <c r="E55" s="150"/>
      <c r="F55" s="150">
        <v>118569</v>
      </c>
      <c r="G55" s="151">
        <f>SUM(G53:G54)</f>
        <v>1404</v>
      </c>
      <c r="H55" s="150"/>
      <c r="I55" s="364">
        <f t="shared" ref="I55" si="0">+F55+G55</f>
        <v>119973</v>
      </c>
      <c r="J55" s="364"/>
      <c r="K55" s="131"/>
      <c r="L55" s="131"/>
      <c r="M55" s="131"/>
      <c r="N55" s="131"/>
      <c r="O55" s="131"/>
      <c r="P55" s="131"/>
      <c r="Q55" s="131"/>
      <c r="R55" s="131"/>
      <c r="S55" s="131"/>
    </row>
    <row r="56" spans="1:19" ht="15.75" customHeight="1" x14ac:dyDescent="0.2">
      <c r="A56" s="141"/>
      <c r="B56" s="142"/>
      <c r="C56" s="142"/>
      <c r="D56" s="142"/>
      <c r="E56" s="139"/>
      <c r="F56" s="139"/>
      <c r="G56" s="152"/>
      <c r="H56" s="139"/>
      <c r="I56" s="362"/>
      <c r="J56" s="362"/>
      <c r="K56" s="131"/>
      <c r="L56" s="131"/>
      <c r="M56" s="131"/>
      <c r="N56" s="131"/>
      <c r="O56" s="131"/>
      <c r="P56" s="131"/>
      <c r="Q56" s="131"/>
      <c r="R56" s="131"/>
      <c r="S56" s="131"/>
    </row>
    <row r="57" spans="1:19" x14ac:dyDescent="0.2">
      <c r="A57" s="141" t="s">
        <v>492</v>
      </c>
      <c r="B57" s="142"/>
      <c r="C57" s="142"/>
      <c r="D57" s="142"/>
      <c r="E57" s="139"/>
      <c r="F57" s="139">
        <v>25647</v>
      </c>
      <c r="G57" s="143">
        <v>649</v>
      </c>
      <c r="H57" s="139"/>
      <c r="I57" s="362">
        <f t="shared" ref="I57" si="1">+F57+G57</f>
        <v>26296</v>
      </c>
      <c r="J57" s="362"/>
      <c r="K57" s="131"/>
      <c r="L57" s="131"/>
      <c r="M57" s="131"/>
      <c r="N57" s="131"/>
      <c r="O57" s="131"/>
      <c r="P57" s="131"/>
      <c r="Q57" s="131"/>
      <c r="R57" s="131"/>
      <c r="S57" s="131"/>
    </row>
    <row r="58" spans="1:19" x14ac:dyDescent="0.2">
      <c r="A58" s="141" t="s">
        <v>476</v>
      </c>
      <c r="B58" s="142"/>
      <c r="C58" s="142"/>
      <c r="D58" s="142"/>
      <c r="E58" s="139"/>
      <c r="F58" s="139">
        <v>34417</v>
      </c>
      <c r="G58" s="143">
        <v>837</v>
      </c>
      <c r="H58" s="139"/>
      <c r="I58" s="362">
        <f t="shared" ref="I58:I61" si="2">+F58+G58</f>
        <v>35254</v>
      </c>
      <c r="J58" s="362"/>
      <c r="K58" s="131"/>
      <c r="L58" s="131"/>
      <c r="M58" s="131"/>
      <c r="N58" s="131"/>
      <c r="O58" s="131"/>
      <c r="P58" s="131"/>
      <c r="Q58" s="131"/>
      <c r="R58" s="131"/>
      <c r="S58" s="131"/>
    </row>
    <row r="59" spans="1:19" x14ac:dyDescent="0.2">
      <c r="A59" s="141" t="s">
        <v>499</v>
      </c>
      <c r="B59" s="142"/>
      <c r="C59" s="142"/>
      <c r="D59" s="142"/>
      <c r="E59" s="139"/>
      <c r="F59" s="139">
        <v>75638</v>
      </c>
      <c r="G59" s="143">
        <v>-1058</v>
      </c>
      <c r="H59" s="139"/>
      <c r="I59" s="362">
        <f t="shared" si="2"/>
        <v>74580</v>
      </c>
      <c r="J59" s="362"/>
      <c r="K59" s="131"/>
      <c r="L59" s="131"/>
      <c r="M59" s="131"/>
      <c r="N59" s="131"/>
      <c r="O59" s="131"/>
      <c r="P59" s="131"/>
      <c r="Q59" s="131"/>
      <c r="R59" s="131"/>
      <c r="S59" s="131"/>
    </row>
    <row r="60" spans="1:19" x14ac:dyDescent="0.2">
      <c r="A60" s="141" t="s">
        <v>477</v>
      </c>
      <c r="B60" s="142"/>
      <c r="C60" s="142"/>
      <c r="D60" s="142"/>
      <c r="E60" s="139"/>
      <c r="F60" s="139">
        <v>3231</v>
      </c>
      <c r="G60" s="143">
        <v>2380</v>
      </c>
      <c r="H60" s="139"/>
      <c r="I60" s="362">
        <f t="shared" si="2"/>
        <v>5611</v>
      </c>
      <c r="J60" s="362"/>
      <c r="K60" s="131"/>
      <c r="L60" s="131"/>
      <c r="M60" s="131"/>
      <c r="N60" s="131"/>
      <c r="O60" s="131"/>
      <c r="P60" s="131"/>
      <c r="Q60" s="131"/>
      <c r="R60" s="131"/>
      <c r="S60" s="131"/>
    </row>
    <row r="61" spans="1:19" x14ac:dyDescent="0.2">
      <c r="A61" s="145" t="s">
        <v>478</v>
      </c>
      <c r="B61" s="146"/>
      <c r="C61" s="146"/>
      <c r="D61" s="146"/>
      <c r="E61" s="147"/>
      <c r="F61" s="147">
        <v>4658</v>
      </c>
      <c r="G61" s="148">
        <v>-1547</v>
      </c>
      <c r="H61" s="147"/>
      <c r="I61" s="363">
        <f t="shared" si="2"/>
        <v>3111</v>
      </c>
      <c r="J61" s="363"/>
      <c r="K61" s="131"/>
      <c r="L61" s="131"/>
      <c r="M61" s="131"/>
      <c r="N61" s="131"/>
      <c r="O61" s="131"/>
      <c r="P61" s="131"/>
      <c r="Q61" s="131"/>
      <c r="R61" s="131"/>
      <c r="S61" s="131"/>
    </row>
    <row r="62" spans="1:19" x14ac:dyDescent="0.2">
      <c r="A62" s="149" t="s">
        <v>479</v>
      </c>
      <c r="B62" s="149"/>
      <c r="C62" s="149"/>
      <c r="D62" s="149"/>
      <c r="E62" s="150"/>
      <c r="F62" s="150">
        <v>265452</v>
      </c>
      <c r="G62" s="151">
        <f>SUM(G57:G61)</f>
        <v>1261</v>
      </c>
      <c r="H62" s="150"/>
      <c r="I62" s="364">
        <f>+F62+G62</f>
        <v>266713</v>
      </c>
      <c r="J62" s="364"/>
      <c r="K62" s="131"/>
      <c r="L62" s="131"/>
      <c r="M62" s="131"/>
      <c r="N62" s="131"/>
      <c r="O62" s="131"/>
      <c r="P62" s="131"/>
      <c r="Q62" s="131"/>
      <c r="R62" s="131"/>
      <c r="S62" s="131"/>
    </row>
    <row r="63" spans="1:19" ht="15.75" customHeight="1" x14ac:dyDescent="0.2">
      <c r="A63" s="149"/>
      <c r="B63" s="149"/>
      <c r="C63" s="149"/>
      <c r="D63" s="149"/>
      <c r="E63" s="150"/>
      <c r="F63" s="150"/>
      <c r="G63" s="151"/>
      <c r="H63" s="150"/>
      <c r="I63" s="150"/>
      <c r="J63" s="150"/>
      <c r="K63" s="131"/>
      <c r="L63" s="131"/>
      <c r="M63" s="131"/>
      <c r="N63" s="131"/>
      <c r="O63" s="131"/>
      <c r="P63" s="131"/>
      <c r="Q63" s="131"/>
      <c r="R63" s="131"/>
      <c r="S63" s="131"/>
    </row>
    <row r="64" spans="1:19" x14ac:dyDescent="0.2">
      <c r="A64" s="145" t="s">
        <v>497</v>
      </c>
      <c r="B64" s="146"/>
      <c r="C64" s="146"/>
      <c r="D64" s="146"/>
      <c r="E64" s="147"/>
      <c r="F64" s="147">
        <v>2782</v>
      </c>
      <c r="G64" s="148">
        <v>143</v>
      </c>
      <c r="H64" s="147"/>
      <c r="I64" s="363">
        <f>+F64+G64</f>
        <v>2925</v>
      </c>
      <c r="J64" s="363"/>
      <c r="K64" s="131"/>
      <c r="L64" s="131"/>
      <c r="M64" s="131"/>
      <c r="N64" s="131"/>
      <c r="O64" s="131"/>
      <c r="P64" s="131"/>
      <c r="Q64" s="131"/>
      <c r="R64" s="131"/>
      <c r="S64" s="131"/>
    </row>
    <row r="65" spans="1:19" x14ac:dyDescent="0.2">
      <c r="A65" s="149" t="s">
        <v>498</v>
      </c>
      <c r="B65" s="149"/>
      <c r="C65" s="149"/>
      <c r="D65" s="149"/>
      <c r="E65" s="150"/>
      <c r="F65" s="151">
        <v>-23783</v>
      </c>
      <c r="G65" s="151">
        <f>-G64</f>
        <v>-143</v>
      </c>
      <c r="H65" s="150"/>
      <c r="I65" s="150"/>
      <c r="J65" s="151">
        <f>+F65+G65</f>
        <v>-23926</v>
      </c>
      <c r="K65" s="131"/>
      <c r="L65" s="131"/>
      <c r="M65" s="131"/>
      <c r="N65" s="131"/>
      <c r="O65" s="131"/>
      <c r="P65" s="131"/>
      <c r="Q65" s="131"/>
      <c r="R65" s="131"/>
      <c r="S65" s="131"/>
    </row>
    <row r="66" spans="1:19" ht="15.75" customHeight="1" thickBot="1" x14ac:dyDescent="0.25">
      <c r="A66" s="153"/>
      <c r="B66" s="154"/>
      <c r="C66" s="154"/>
      <c r="D66" s="154"/>
      <c r="E66" s="155"/>
      <c r="F66" s="155"/>
      <c r="G66" s="155"/>
      <c r="H66" s="155"/>
      <c r="I66" s="365"/>
      <c r="J66" s="365"/>
      <c r="K66" s="131"/>
      <c r="L66" s="131"/>
      <c r="M66" s="131"/>
      <c r="N66" s="131"/>
      <c r="O66" s="131"/>
      <c r="P66" s="131"/>
      <c r="Q66" s="131"/>
      <c r="R66" s="131"/>
      <c r="S66" s="131"/>
    </row>
    <row r="67" spans="1:19" x14ac:dyDescent="0.2">
      <c r="A67" s="131"/>
      <c r="B67" s="131"/>
      <c r="C67" s="131"/>
      <c r="D67" s="131"/>
      <c r="E67" s="131"/>
      <c r="F67" s="131"/>
      <c r="G67" s="131"/>
      <c r="H67" s="131"/>
      <c r="I67" s="131"/>
      <c r="J67" s="131"/>
      <c r="K67" s="131"/>
      <c r="L67" s="131"/>
      <c r="M67" s="131"/>
      <c r="N67" s="131"/>
      <c r="O67" s="131"/>
      <c r="P67" s="131"/>
      <c r="Q67" s="131"/>
      <c r="R67" s="131"/>
      <c r="S67" s="131"/>
    </row>
    <row r="68" spans="1:19" x14ac:dyDescent="0.2">
      <c r="A68" s="131"/>
      <c r="B68" s="131"/>
      <c r="C68" s="131"/>
      <c r="D68" s="131"/>
      <c r="E68" s="131"/>
      <c r="F68" s="131"/>
      <c r="G68" s="131"/>
      <c r="H68" s="131"/>
      <c r="I68" s="131"/>
      <c r="J68" s="131"/>
      <c r="K68" s="131"/>
      <c r="L68" s="131"/>
      <c r="M68" s="131"/>
      <c r="N68" s="131"/>
      <c r="O68" s="131"/>
      <c r="P68" s="131"/>
      <c r="Q68" s="131"/>
      <c r="R68" s="131"/>
      <c r="S68" s="131"/>
    </row>
    <row r="69" spans="1:19" x14ac:dyDescent="0.2">
      <c r="A69" s="156" t="s">
        <v>511</v>
      </c>
      <c r="B69" s="131"/>
      <c r="C69" s="131"/>
      <c r="D69" s="131"/>
      <c r="E69" s="131"/>
      <c r="F69" s="131"/>
      <c r="G69" s="131"/>
      <c r="H69" s="131"/>
      <c r="I69" s="131"/>
      <c r="J69" s="131"/>
      <c r="K69" s="131"/>
      <c r="L69" s="131"/>
      <c r="M69" s="131"/>
      <c r="N69" s="131"/>
      <c r="O69" s="131"/>
      <c r="P69" s="131"/>
      <c r="Q69" s="131"/>
      <c r="R69" s="131"/>
      <c r="S69" s="131"/>
    </row>
    <row r="70" spans="1:19" x14ac:dyDescent="0.2">
      <c r="A70" s="131"/>
      <c r="B70" s="131"/>
      <c r="C70" s="131"/>
      <c r="D70" s="131"/>
      <c r="E70" s="131"/>
      <c r="F70" s="131"/>
      <c r="G70" s="131"/>
      <c r="H70" s="131"/>
      <c r="I70" s="131"/>
      <c r="J70" s="131"/>
      <c r="K70" s="131"/>
      <c r="L70" s="131"/>
      <c r="M70" s="131"/>
      <c r="N70" s="131"/>
      <c r="O70" s="131"/>
      <c r="P70" s="131"/>
      <c r="Q70" s="131"/>
      <c r="R70" s="131"/>
      <c r="S70" s="131"/>
    </row>
    <row r="71" spans="1:19" x14ac:dyDescent="0.2">
      <c r="A71" s="131"/>
      <c r="B71" s="131"/>
      <c r="C71" s="131"/>
      <c r="D71" s="131"/>
      <c r="E71" s="131"/>
      <c r="F71" s="131"/>
      <c r="G71" s="131"/>
      <c r="H71" s="131"/>
      <c r="I71" s="131"/>
      <c r="J71" s="131"/>
      <c r="K71" s="131"/>
      <c r="L71" s="131"/>
      <c r="M71" s="131"/>
      <c r="N71" s="131"/>
      <c r="O71" s="131"/>
      <c r="P71" s="131"/>
      <c r="Q71" s="131"/>
      <c r="R71" s="131"/>
      <c r="S71" s="131"/>
    </row>
    <row r="72" spans="1:19" x14ac:dyDescent="0.2">
      <c r="A72" s="133" t="s">
        <v>469</v>
      </c>
      <c r="B72" s="131"/>
      <c r="C72" s="131"/>
      <c r="D72" s="131"/>
      <c r="E72" s="131"/>
      <c r="F72" s="131"/>
      <c r="G72" s="131"/>
      <c r="H72" s="131"/>
      <c r="I72" s="131"/>
      <c r="J72" s="131"/>
      <c r="K72" s="131"/>
      <c r="L72" s="131"/>
      <c r="M72" s="131"/>
      <c r="N72" s="131"/>
      <c r="O72" s="131"/>
      <c r="P72" s="131"/>
      <c r="Q72" s="131"/>
      <c r="R72" s="131"/>
      <c r="S72" s="131"/>
    </row>
    <row r="73" spans="1:19" ht="13.5" thickBot="1" x14ac:dyDescent="0.25">
      <c r="A73" s="366" t="s">
        <v>481</v>
      </c>
      <c r="B73" s="366"/>
      <c r="C73" s="366"/>
      <c r="D73" s="135"/>
      <c r="E73" s="136" t="s">
        <v>482</v>
      </c>
      <c r="F73" s="136"/>
      <c r="G73" s="157" t="s">
        <v>483</v>
      </c>
      <c r="H73" s="136"/>
      <c r="I73" s="136"/>
      <c r="J73" s="136" t="s">
        <v>484</v>
      </c>
      <c r="K73" s="136"/>
      <c r="L73" s="136" t="s">
        <v>485</v>
      </c>
      <c r="M73" s="136"/>
      <c r="N73" s="366" t="s">
        <v>486</v>
      </c>
      <c r="O73" s="366"/>
      <c r="P73" s="366"/>
      <c r="Q73" s="366"/>
      <c r="R73" s="131"/>
      <c r="S73" s="131"/>
    </row>
    <row r="74" spans="1:19" x14ac:dyDescent="0.2">
      <c r="A74" s="156"/>
      <c r="B74" s="131"/>
      <c r="C74" s="131"/>
      <c r="D74" s="131"/>
      <c r="E74" s="131"/>
      <c r="F74" s="131"/>
      <c r="G74" s="131"/>
      <c r="H74" s="131"/>
      <c r="I74" s="131"/>
      <c r="J74" s="131"/>
      <c r="K74" s="131"/>
      <c r="L74" s="131"/>
      <c r="M74" s="131"/>
      <c r="N74" s="131"/>
      <c r="O74" s="131"/>
      <c r="P74" s="131"/>
      <c r="Q74" s="131"/>
      <c r="R74" s="131"/>
      <c r="S74" s="131"/>
    </row>
    <row r="75" spans="1:19" ht="27.75" customHeight="1" x14ac:dyDescent="0.2">
      <c r="A75" s="355" t="s">
        <v>487</v>
      </c>
      <c r="B75" s="355"/>
      <c r="C75" s="355"/>
      <c r="D75" s="142"/>
      <c r="E75" s="144">
        <v>36359</v>
      </c>
      <c r="F75" s="142"/>
      <c r="G75" s="367" t="s">
        <v>488</v>
      </c>
      <c r="H75" s="368"/>
      <c r="I75" s="368"/>
      <c r="J75" s="144">
        <v>35934</v>
      </c>
      <c r="K75" s="142"/>
      <c r="L75" s="144">
        <f t="shared" ref="L75:L81" si="3">+E75-J75</f>
        <v>425</v>
      </c>
      <c r="M75" s="142"/>
      <c r="N75" s="369" t="s">
        <v>515</v>
      </c>
      <c r="O75" s="369"/>
      <c r="P75" s="369"/>
      <c r="Q75" s="369"/>
      <c r="R75" s="131"/>
      <c r="S75" s="131"/>
    </row>
    <row r="76" spans="1:19" ht="27.75" customHeight="1" x14ac:dyDescent="0.2">
      <c r="A76" s="354" t="s">
        <v>489</v>
      </c>
      <c r="B76" s="354"/>
      <c r="C76" s="354"/>
      <c r="D76" s="142"/>
      <c r="E76" s="158">
        <v>-3111</v>
      </c>
      <c r="F76" s="142"/>
      <c r="G76" s="159" t="s">
        <v>478</v>
      </c>
      <c r="H76" s="160"/>
      <c r="I76" s="160"/>
      <c r="J76" s="158">
        <v>-2691</v>
      </c>
      <c r="K76" s="142"/>
      <c r="L76" s="172">
        <f t="shared" si="3"/>
        <v>-420</v>
      </c>
      <c r="M76" s="142"/>
      <c r="N76" s="369"/>
      <c r="O76" s="369"/>
      <c r="P76" s="369"/>
      <c r="Q76" s="369"/>
      <c r="R76" s="131"/>
      <c r="S76" s="131"/>
    </row>
    <row r="77" spans="1:19" ht="27.75" customHeight="1" x14ac:dyDescent="0.2">
      <c r="A77" s="370" t="s">
        <v>490</v>
      </c>
      <c r="B77" s="371"/>
      <c r="C77" s="146"/>
      <c r="D77" s="146"/>
      <c r="E77" s="175">
        <v>0</v>
      </c>
      <c r="F77" s="146"/>
      <c r="G77" s="372" t="s">
        <v>491</v>
      </c>
      <c r="H77" s="373"/>
      <c r="I77" s="373"/>
      <c r="J77" s="148">
        <v>5</v>
      </c>
      <c r="K77" s="146"/>
      <c r="L77" s="174">
        <f t="shared" si="3"/>
        <v>-5</v>
      </c>
      <c r="M77" s="146"/>
      <c r="N77" s="370"/>
      <c r="O77" s="370"/>
      <c r="P77" s="370"/>
      <c r="Q77" s="370"/>
      <c r="R77" s="131"/>
      <c r="S77" s="131"/>
    </row>
    <row r="78" spans="1:19" ht="24.75" customHeight="1" x14ac:dyDescent="0.2">
      <c r="A78" s="374" t="s">
        <v>492</v>
      </c>
      <c r="B78" s="375"/>
      <c r="C78" s="375"/>
      <c r="D78" s="161"/>
      <c r="E78" s="162">
        <v>26296</v>
      </c>
      <c r="F78" s="161"/>
      <c r="G78" s="376" t="s">
        <v>493</v>
      </c>
      <c r="H78" s="377"/>
      <c r="I78" s="377"/>
      <c r="J78" s="162">
        <v>61550</v>
      </c>
      <c r="K78" s="161"/>
      <c r="L78" s="173">
        <f t="shared" si="3"/>
        <v>-35254</v>
      </c>
      <c r="M78" s="161"/>
      <c r="N78" s="378" t="s">
        <v>516</v>
      </c>
      <c r="O78" s="378"/>
      <c r="P78" s="378"/>
      <c r="Q78" s="378"/>
      <c r="R78" s="131"/>
      <c r="S78" s="131"/>
    </row>
    <row r="79" spans="1:19" ht="24.75" customHeight="1" x14ac:dyDescent="0.2">
      <c r="A79" s="379" t="s">
        <v>476</v>
      </c>
      <c r="B79" s="371"/>
      <c r="C79" s="371"/>
      <c r="D79" s="146"/>
      <c r="E79" s="163">
        <v>35254</v>
      </c>
      <c r="F79" s="146"/>
      <c r="G79" s="372" t="s">
        <v>490</v>
      </c>
      <c r="H79" s="373"/>
      <c r="I79" s="373"/>
      <c r="J79" s="175">
        <v>0</v>
      </c>
      <c r="K79" s="146"/>
      <c r="L79" s="163">
        <f t="shared" si="3"/>
        <v>35254</v>
      </c>
      <c r="M79" s="146"/>
      <c r="N79" s="370"/>
      <c r="O79" s="370"/>
      <c r="P79" s="370"/>
      <c r="Q79" s="370"/>
      <c r="R79" s="131"/>
      <c r="S79" s="131"/>
    </row>
    <row r="80" spans="1:19" ht="22.5" customHeight="1" x14ac:dyDescent="0.2">
      <c r="A80" s="375" t="s">
        <v>494</v>
      </c>
      <c r="B80" s="375"/>
      <c r="C80" s="375"/>
      <c r="D80" s="161"/>
      <c r="E80" s="162">
        <v>74580</v>
      </c>
      <c r="F80" s="161"/>
      <c r="G80" s="376" t="s">
        <v>495</v>
      </c>
      <c r="H80" s="377"/>
      <c r="I80" s="377"/>
      <c r="J80" s="162">
        <v>80191</v>
      </c>
      <c r="K80" s="161"/>
      <c r="L80" s="173">
        <f t="shared" si="3"/>
        <v>-5611</v>
      </c>
      <c r="M80" s="161"/>
      <c r="N80" s="378" t="s">
        <v>517</v>
      </c>
      <c r="O80" s="378"/>
      <c r="P80" s="378"/>
      <c r="Q80" s="375"/>
      <c r="R80" s="131"/>
      <c r="S80" s="131"/>
    </row>
    <row r="81" spans="1:19" ht="22.5" customHeight="1" thickBot="1" x14ac:dyDescent="0.25">
      <c r="A81" s="380" t="s">
        <v>477</v>
      </c>
      <c r="B81" s="380"/>
      <c r="C81" s="380"/>
      <c r="D81" s="154"/>
      <c r="E81" s="164">
        <v>5611</v>
      </c>
      <c r="F81" s="154"/>
      <c r="G81" s="381" t="s">
        <v>490</v>
      </c>
      <c r="H81" s="382"/>
      <c r="I81" s="382"/>
      <c r="J81" s="176">
        <v>0</v>
      </c>
      <c r="K81" s="154"/>
      <c r="L81" s="164">
        <f t="shared" si="3"/>
        <v>5611</v>
      </c>
      <c r="M81" s="154"/>
      <c r="N81" s="380"/>
      <c r="O81" s="380"/>
      <c r="P81" s="380"/>
      <c r="Q81" s="380"/>
      <c r="R81" s="131"/>
      <c r="S81" s="131"/>
    </row>
    <row r="82" spans="1:19" ht="19.5" customHeight="1" x14ac:dyDescent="0.2">
      <c r="A82" s="149" t="s">
        <v>496</v>
      </c>
      <c r="B82" s="131"/>
      <c r="C82" s="131"/>
      <c r="D82" s="131"/>
      <c r="E82" s="131"/>
      <c r="F82" s="131"/>
      <c r="G82" s="131"/>
      <c r="H82" s="131"/>
      <c r="I82" s="131"/>
      <c r="J82" s="131"/>
      <c r="K82" s="131"/>
      <c r="L82" s="177">
        <f>SUM(L75:L81)</f>
        <v>0</v>
      </c>
      <c r="M82" s="131"/>
      <c r="N82" s="131"/>
      <c r="O82" s="131"/>
      <c r="P82" s="131"/>
      <c r="Q82" s="131"/>
      <c r="R82" s="131"/>
      <c r="S82" s="131"/>
    </row>
    <row r="83" spans="1:19" x14ac:dyDescent="0.2">
      <c r="A83" s="131"/>
      <c r="B83" s="131"/>
      <c r="C83" s="131"/>
      <c r="D83" s="131"/>
      <c r="E83" s="131"/>
      <c r="F83" s="131"/>
      <c r="G83" s="131"/>
      <c r="H83" s="131"/>
      <c r="I83" s="131"/>
      <c r="J83" s="131"/>
      <c r="K83" s="131"/>
      <c r="L83" s="131"/>
      <c r="M83" s="131"/>
      <c r="N83" s="131"/>
      <c r="O83" s="131"/>
      <c r="P83" s="131"/>
      <c r="Q83" s="131"/>
      <c r="R83" s="131"/>
      <c r="S83" s="131"/>
    </row>
    <row r="84" spans="1:19" x14ac:dyDescent="0.2">
      <c r="A84" s="131"/>
      <c r="B84" s="131"/>
      <c r="C84" s="131"/>
      <c r="D84" s="131"/>
      <c r="E84" s="131"/>
      <c r="F84" s="131"/>
      <c r="G84" s="131"/>
      <c r="H84" s="131"/>
      <c r="I84" s="131"/>
      <c r="J84" s="131"/>
      <c r="K84" s="131"/>
      <c r="L84" s="131"/>
      <c r="M84" s="131"/>
      <c r="N84" s="131"/>
      <c r="O84" s="131"/>
      <c r="P84" s="131"/>
      <c r="Q84" s="131"/>
      <c r="R84" s="131"/>
      <c r="S84" s="131"/>
    </row>
    <row r="85" spans="1:19" x14ac:dyDescent="0.2">
      <c r="A85" s="165" t="s">
        <v>519</v>
      </c>
      <c r="B85" s="131"/>
      <c r="C85" s="131"/>
      <c r="D85" s="131"/>
      <c r="E85" s="131"/>
      <c r="F85" s="131"/>
      <c r="G85" s="131"/>
      <c r="H85" s="131"/>
      <c r="I85" s="131"/>
      <c r="J85" s="131"/>
      <c r="K85" s="131"/>
      <c r="L85" s="131"/>
      <c r="M85" s="131"/>
      <c r="N85" s="131"/>
      <c r="O85" s="131"/>
      <c r="P85" s="131"/>
      <c r="Q85" s="131"/>
      <c r="R85" s="131"/>
      <c r="S85" s="131"/>
    </row>
    <row r="86" spans="1:19" x14ac:dyDescent="0.2">
      <c r="A86" s="131"/>
      <c r="B86" s="131"/>
      <c r="C86" s="131"/>
      <c r="D86" s="131"/>
      <c r="E86" s="131"/>
      <c r="F86" s="131"/>
      <c r="G86" s="131"/>
      <c r="H86" s="131"/>
      <c r="I86" s="131"/>
      <c r="J86" s="131"/>
      <c r="K86" s="131"/>
      <c r="L86" s="131"/>
      <c r="M86" s="131"/>
      <c r="N86" s="131"/>
      <c r="O86" s="131"/>
      <c r="P86" s="131"/>
      <c r="Q86" s="131"/>
      <c r="R86" s="131"/>
      <c r="S86" s="131"/>
    </row>
    <row r="87" spans="1:19" x14ac:dyDescent="0.2">
      <c r="A87" s="165" t="s">
        <v>512</v>
      </c>
      <c r="B87" s="131"/>
      <c r="C87" s="131"/>
      <c r="D87" s="131"/>
      <c r="E87" s="131"/>
      <c r="F87" s="131"/>
      <c r="G87" s="131"/>
      <c r="H87" s="131"/>
      <c r="I87" s="131"/>
      <c r="J87" s="131"/>
      <c r="K87" s="131"/>
      <c r="L87" s="131"/>
      <c r="M87" s="131"/>
      <c r="N87" s="131"/>
      <c r="O87" s="131"/>
      <c r="P87" s="131"/>
      <c r="Q87" s="131"/>
      <c r="R87" s="131"/>
      <c r="S87" s="131"/>
    </row>
    <row r="88" spans="1:19" x14ac:dyDescent="0.2">
      <c r="A88" s="131"/>
      <c r="B88" s="131"/>
      <c r="C88" s="131"/>
      <c r="D88" s="131"/>
      <c r="E88" s="131"/>
      <c r="F88" s="131"/>
      <c r="G88" s="131"/>
      <c r="H88" s="131"/>
      <c r="I88" s="131"/>
      <c r="J88" s="131"/>
      <c r="K88" s="131"/>
      <c r="L88" s="131"/>
      <c r="M88" s="131"/>
      <c r="N88" s="131"/>
      <c r="O88" s="131"/>
      <c r="P88" s="131"/>
      <c r="Q88" s="131"/>
      <c r="R88" s="131"/>
      <c r="S88" s="131"/>
    </row>
    <row r="89" spans="1:19" x14ac:dyDescent="0.2">
      <c r="A89" s="165" t="s">
        <v>503</v>
      </c>
      <c r="B89" s="131"/>
      <c r="C89" s="131"/>
      <c r="D89" s="131"/>
      <c r="E89" s="131"/>
      <c r="F89" s="131"/>
      <c r="G89" s="131"/>
      <c r="H89" s="131"/>
      <c r="I89" s="131"/>
      <c r="J89" s="131"/>
      <c r="K89" s="131"/>
      <c r="L89" s="131"/>
      <c r="M89" s="131"/>
      <c r="N89" s="131"/>
      <c r="O89" s="131"/>
      <c r="P89" s="131"/>
      <c r="Q89" s="131"/>
      <c r="R89" s="131"/>
      <c r="S89" s="131"/>
    </row>
    <row r="90" spans="1:19" x14ac:dyDescent="0.2">
      <c r="A90" s="131"/>
      <c r="B90" s="131"/>
      <c r="C90" s="131"/>
      <c r="D90" s="131"/>
      <c r="E90" s="131"/>
      <c r="F90" s="131"/>
      <c r="G90" s="131"/>
      <c r="H90" s="131"/>
      <c r="I90" s="131"/>
      <c r="J90" s="131"/>
      <c r="K90" s="131"/>
      <c r="L90" s="131"/>
      <c r="M90" s="131"/>
      <c r="N90" s="131"/>
      <c r="O90" s="131"/>
      <c r="P90" s="131"/>
      <c r="Q90" s="131"/>
      <c r="R90" s="131"/>
      <c r="S90" s="165" t="s">
        <v>518</v>
      </c>
    </row>
    <row r="91" spans="1:19" x14ac:dyDescent="0.2">
      <c r="A91" s="165" t="s">
        <v>513</v>
      </c>
      <c r="B91" s="131"/>
      <c r="C91" s="131"/>
      <c r="D91" s="131"/>
      <c r="E91" s="131"/>
      <c r="F91" s="131"/>
      <c r="G91" s="131"/>
      <c r="H91" s="131"/>
      <c r="I91" s="131"/>
      <c r="J91" s="131"/>
      <c r="K91" s="131"/>
      <c r="L91" s="131"/>
      <c r="M91" s="131"/>
      <c r="N91" s="131"/>
      <c r="O91" s="131"/>
      <c r="P91" s="131"/>
      <c r="Q91" s="131"/>
      <c r="R91" s="131"/>
      <c r="S91" s="131"/>
    </row>
    <row r="92" spans="1:19" x14ac:dyDescent="0.2">
      <c r="A92" s="131"/>
      <c r="B92" s="131"/>
      <c r="C92" s="131"/>
      <c r="D92" s="131"/>
      <c r="E92" s="131"/>
      <c r="F92" s="131"/>
      <c r="G92" s="131"/>
      <c r="H92" s="131"/>
      <c r="I92" s="131"/>
      <c r="J92" s="131"/>
      <c r="K92" s="131"/>
      <c r="L92" s="131"/>
      <c r="M92" s="131"/>
      <c r="N92" s="131"/>
      <c r="O92" s="131"/>
      <c r="P92" s="131"/>
      <c r="Q92" s="131"/>
      <c r="R92" s="131"/>
      <c r="S92" s="131"/>
    </row>
    <row r="93" spans="1:19" x14ac:dyDescent="0.2">
      <c r="A93" s="133" t="s">
        <v>469</v>
      </c>
      <c r="B93" s="166"/>
      <c r="C93" s="166"/>
      <c r="D93" s="166"/>
      <c r="E93" s="166"/>
      <c r="F93" s="166"/>
      <c r="G93" s="131"/>
      <c r="H93" s="131"/>
      <c r="I93" s="131"/>
      <c r="J93" s="131"/>
      <c r="K93" s="131"/>
      <c r="L93" s="131"/>
      <c r="M93" s="131"/>
      <c r="N93" s="131"/>
      <c r="O93" s="131"/>
      <c r="P93" s="131"/>
      <c r="Q93" s="131"/>
      <c r="R93" s="131"/>
      <c r="S93" s="131"/>
    </row>
    <row r="94" spans="1:19" x14ac:dyDescent="0.2">
      <c r="A94" s="167" t="s">
        <v>500</v>
      </c>
      <c r="B94" s="166"/>
      <c r="C94" s="166"/>
      <c r="D94" s="166"/>
      <c r="E94" s="166"/>
      <c r="F94" s="168">
        <v>125066</v>
      </c>
      <c r="G94" s="131"/>
      <c r="H94" s="131"/>
      <c r="I94" s="131"/>
      <c r="J94" s="131"/>
      <c r="K94" s="131"/>
      <c r="L94" s="131"/>
      <c r="M94" s="131"/>
      <c r="N94" s="131"/>
      <c r="O94" s="131"/>
      <c r="P94" s="131"/>
      <c r="Q94" s="131"/>
      <c r="R94" s="131"/>
      <c r="S94" s="131"/>
    </row>
    <row r="95" spans="1:19" ht="13.5" thickBot="1" x14ac:dyDescent="0.25">
      <c r="A95" s="169" t="s">
        <v>501</v>
      </c>
      <c r="B95" s="169"/>
      <c r="C95" s="169"/>
      <c r="D95" s="169"/>
      <c r="E95" s="169"/>
      <c r="F95" s="170">
        <v>-171</v>
      </c>
      <c r="G95" s="131"/>
      <c r="H95" s="131"/>
      <c r="I95" s="131"/>
      <c r="J95" s="131"/>
      <c r="K95" s="131"/>
      <c r="L95" s="131"/>
      <c r="M95" s="131"/>
      <c r="N95" s="131"/>
      <c r="O95" s="131"/>
      <c r="P95" s="131"/>
      <c r="Q95" s="131"/>
      <c r="R95" s="131"/>
      <c r="S95" s="131"/>
    </row>
    <row r="96" spans="1:19" x14ac:dyDescent="0.2">
      <c r="A96" s="167" t="s">
        <v>514</v>
      </c>
      <c r="B96" s="166"/>
      <c r="C96" s="166"/>
      <c r="D96" s="166"/>
      <c r="E96" s="166"/>
      <c r="F96" s="168">
        <f>+F94-F95</f>
        <v>125237</v>
      </c>
      <c r="G96" s="131"/>
      <c r="H96" s="131"/>
      <c r="I96" s="131"/>
      <c r="J96" s="131"/>
      <c r="K96" s="131"/>
      <c r="L96" s="131"/>
      <c r="M96" s="131"/>
      <c r="N96" s="131"/>
      <c r="O96" s="131"/>
      <c r="P96" s="131"/>
      <c r="Q96" s="131"/>
      <c r="R96" s="131"/>
      <c r="S96" s="131"/>
    </row>
    <row r="97" spans="1:19" x14ac:dyDescent="0.2">
      <c r="A97" s="131"/>
      <c r="B97" s="131"/>
      <c r="C97" s="131"/>
      <c r="D97" s="131"/>
      <c r="E97" s="131"/>
      <c r="F97" s="131"/>
      <c r="G97" s="131"/>
      <c r="H97" s="131"/>
      <c r="I97" s="131"/>
      <c r="J97" s="131"/>
      <c r="K97" s="131"/>
      <c r="L97" s="131"/>
      <c r="M97" s="131"/>
      <c r="N97" s="131"/>
      <c r="O97" s="131"/>
      <c r="P97" s="131"/>
      <c r="Q97" s="131"/>
      <c r="R97" s="131"/>
      <c r="S97" s="131"/>
    </row>
    <row r="98" spans="1:19" x14ac:dyDescent="0.2">
      <c r="A98" s="165" t="s">
        <v>502</v>
      </c>
      <c r="B98" s="131"/>
      <c r="C98" s="131"/>
      <c r="D98" s="131"/>
      <c r="E98" s="131"/>
      <c r="F98" s="131"/>
      <c r="G98" s="131"/>
      <c r="H98" s="131"/>
      <c r="I98" s="131"/>
      <c r="J98" s="131"/>
      <c r="K98" s="131"/>
      <c r="L98" s="131"/>
      <c r="M98" s="131"/>
      <c r="N98" s="131"/>
      <c r="O98" s="131"/>
      <c r="P98" s="131"/>
      <c r="Q98" s="131"/>
      <c r="R98" s="131"/>
      <c r="S98" s="131"/>
    </row>
    <row r="99" spans="1:19" x14ac:dyDescent="0.2">
      <c r="A99" s="131"/>
      <c r="B99" s="131"/>
      <c r="C99" s="131"/>
      <c r="D99" s="131"/>
      <c r="E99" s="131"/>
      <c r="F99" s="131"/>
      <c r="G99" s="131"/>
      <c r="H99" s="131"/>
      <c r="I99" s="131"/>
      <c r="J99" s="131"/>
      <c r="K99" s="131"/>
      <c r="L99" s="131"/>
      <c r="M99" s="131"/>
      <c r="N99" s="131"/>
      <c r="O99" s="131"/>
      <c r="P99" s="131"/>
      <c r="Q99" s="131"/>
      <c r="R99" s="131"/>
      <c r="S99" s="131"/>
    </row>
    <row r="100" spans="1:19" x14ac:dyDescent="0.2">
      <c r="A100" s="131"/>
      <c r="B100" s="131"/>
      <c r="C100" s="131"/>
      <c r="D100" s="131"/>
      <c r="E100" s="131"/>
      <c r="F100" s="131"/>
      <c r="G100" s="131"/>
      <c r="H100" s="131"/>
      <c r="I100" s="131"/>
      <c r="J100" s="131"/>
      <c r="K100" s="131"/>
      <c r="L100" s="131"/>
      <c r="M100" s="131"/>
      <c r="N100" s="131"/>
      <c r="O100" s="131"/>
      <c r="P100" s="131"/>
      <c r="Q100" s="131"/>
      <c r="R100" s="131"/>
      <c r="S100" s="131"/>
    </row>
    <row r="101" spans="1:19" ht="24.75" customHeight="1" x14ac:dyDescent="0.2">
      <c r="A101" s="354" t="s">
        <v>520</v>
      </c>
      <c r="B101" s="355"/>
      <c r="C101" s="355"/>
      <c r="D101" s="355"/>
      <c r="E101" s="355"/>
      <c r="F101" s="355"/>
      <c r="G101" s="355"/>
      <c r="H101" s="355"/>
      <c r="I101" s="355"/>
      <c r="J101" s="355"/>
      <c r="K101" s="355"/>
      <c r="L101" s="355"/>
      <c r="M101" s="355"/>
      <c r="N101" s="355"/>
      <c r="O101" s="355"/>
      <c r="P101" s="355"/>
      <c r="Q101" s="355"/>
      <c r="R101" s="355"/>
      <c r="S101" s="355"/>
    </row>
    <row r="102" spans="1:19" x14ac:dyDescent="0.2">
      <c r="A102" s="131"/>
      <c r="B102" s="131"/>
      <c r="C102" s="131"/>
      <c r="D102" s="131"/>
      <c r="E102" s="131"/>
      <c r="F102" s="131"/>
      <c r="G102" s="131"/>
      <c r="H102" s="131"/>
      <c r="I102" s="131"/>
      <c r="J102" s="131"/>
      <c r="K102" s="131"/>
      <c r="L102" s="131"/>
      <c r="M102" s="131"/>
      <c r="N102" s="131"/>
      <c r="O102" s="131"/>
      <c r="P102" s="131"/>
      <c r="Q102" s="131"/>
      <c r="R102" s="131"/>
      <c r="S102" s="131"/>
    </row>
    <row r="103" spans="1:19" x14ac:dyDescent="0.2">
      <c r="A103" s="131"/>
      <c r="B103" s="131"/>
      <c r="C103" s="131"/>
      <c r="D103" s="131"/>
      <c r="E103" s="131"/>
      <c r="F103" s="131"/>
      <c r="G103" s="131"/>
      <c r="H103" s="131"/>
      <c r="I103" s="131"/>
      <c r="J103" s="131"/>
      <c r="K103" s="131"/>
      <c r="L103" s="131"/>
      <c r="M103" s="131"/>
      <c r="N103" s="131"/>
      <c r="O103" s="131"/>
      <c r="P103" s="131"/>
      <c r="Q103" s="131"/>
      <c r="R103" s="131"/>
      <c r="S103" s="131"/>
    </row>
    <row r="104" spans="1:19" x14ac:dyDescent="0.2">
      <c r="A104" s="131"/>
      <c r="B104" s="131"/>
      <c r="C104" s="131"/>
      <c r="D104" s="131"/>
      <c r="E104" s="131"/>
      <c r="F104" s="131"/>
      <c r="G104" s="131"/>
      <c r="H104" s="131"/>
      <c r="I104" s="131"/>
      <c r="J104" s="131"/>
      <c r="K104" s="131"/>
      <c r="L104" s="131"/>
      <c r="M104" s="131"/>
      <c r="N104" s="131"/>
      <c r="O104" s="131"/>
      <c r="P104" s="131"/>
      <c r="Q104" s="131"/>
      <c r="R104" s="131"/>
      <c r="S104" s="131"/>
    </row>
    <row r="105" spans="1:19" x14ac:dyDescent="0.2">
      <c r="A105" s="131"/>
      <c r="B105" s="131"/>
      <c r="C105" s="131"/>
      <c r="D105" s="131"/>
      <c r="E105" s="131"/>
      <c r="F105" s="131"/>
      <c r="G105" s="131"/>
      <c r="H105" s="131"/>
      <c r="I105" s="131"/>
      <c r="J105" s="131"/>
      <c r="K105" s="131"/>
      <c r="L105" s="131"/>
      <c r="M105" s="131"/>
      <c r="N105" s="131"/>
      <c r="O105" s="131"/>
      <c r="P105" s="131"/>
      <c r="Q105" s="131"/>
      <c r="R105" s="131"/>
      <c r="S105" s="131"/>
    </row>
    <row r="106" spans="1:19" x14ac:dyDescent="0.2">
      <c r="A106" s="131"/>
      <c r="B106" s="131"/>
      <c r="C106" s="131"/>
      <c r="D106" s="131"/>
      <c r="E106" s="131"/>
      <c r="F106" s="131"/>
      <c r="G106" s="131"/>
      <c r="H106" s="131"/>
      <c r="I106" s="131"/>
      <c r="J106" s="131"/>
      <c r="K106" s="131"/>
      <c r="L106" s="131"/>
      <c r="M106" s="131"/>
      <c r="N106" s="131"/>
      <c r="O106" s="131"/>
      <c r="P106" s="131"/>
      <c r="Q106" s="131"/>
      <c r="R106" s="131"/>
      <c r="S106" s="131"/>
    </row>
    <row r="107" spans="1:19" x14ac:dyDescent="0.2">
      <c r="A107" s="131"/>
      <c r="B107" s="131"/>
      <c r="C107" s="131"/>
      <c r="D107" s="131"/>
      <c r="E107" s="131"/>
      <c r="F107" s="131"/>
      <c r="G107" s="131"/>
      <c r="H107" s="131"/>
      <c r="I107" s="131"/>
      <c r="J107" s="131"/>
      <c r="K107" s="131"/>
      <c r="L107" s="131"/>
      <c r="M107" s="131"/>
      <c r="N107" s="131"/>
      <c r="O107" s="131"/>
      <c r="P107" s="131"/>
      <c r="Q107" s="131"/>
      <c r="R107" s="131"/>
      <c r="S107" s="131"/>
    </row>
    <row r="108" spans="1:19" x14ac:dyDescent="0.2">
      <c r="A108" s="131"/>
      <c r="B108" s="131"/>
      <c r="C108" s="131"/>
      <c r="D108" s="131"/>
      <c r="E108" s="131"/>
      <c r="F108" s="131"/>
      <c r="G108" s="131"/>
      <c r="H108" s="131"/>
      <c r="I108" s="131"/>
      <c r="J108" s="131"/>
      <c r="K108" s="131"/>
      <c r="L108" s="131"/>
      <c r="M108" s="131"/>
      <c r="N108" s="131"/>
      <c r="O108" s="131"/>
      <c r="P108" s="131"/>
      <c r="Q108" s="131"/>
      <c r="R108" s="131"/>
      <c r="S108" s="131"/>
    </row>
    <row r="109" spans="1:19" x14ac:dyDescent="0.2">
      <c r="A109" s="131"/>
      <c r="B109" s="131"/>
      <c r="C109" s="131"/>
      <c r="D109" s="131"/>
      <c r="E109" s="131"/>
      <c r="F109" s="131"/>
      <c r="G109" s="131"/>
      <c r="H109" s="131"/>
      <c r="I109" s="131"/>
      <c r="J109" s="131"/>
      <c r="K109" s="131"/>
      <c r="L109" s="131"/>
      <c r="M109" s="131"/>
      <c r="N109" s="131"/>
      <c r="O109" s="131"/>
      <c r="P109" s="131"/>
      <c r="Q109" s="131"/>
      <c r="R109" s="131"/>
      <c r="S109" s="131"/>
    </row>
    <row r="110" spans="1:19" x14ac:dyDescent="0.2">
      <c r="A110" s="131"/>
      <c r="B110" s="131"/>
      <c r="C110" s="131"/>
      <c r="D110" s="131"/>
      <c r="E110" s="131"/>
      <c r="F110" s="131"/>
      <c r="G110" s="131"/>
      <c r="H110" s="131"/>
      <c r="I110" s="131"/>
      <c r="J110" s="131"/>
      <c r="K110" s="131"/>
      <c r="L110" s="131"/>
      <c r="M110" s="131"/>
      <c r="N110" s="131"/>
      <c r="O110" s="131"/>
      <c r="P110" s="131"/>
      <c r="Q110" s="131"/>
      <c r="R110" s="131"/>
      <c r="S110" s="131"/>
    </row>
    <row r="113" spans="10:11" x14ac:dyDescent="0.2">
      <c r="J113" s="171"/>
      <c r="K113" s="171"/>
    </row>
  </sheetData>
  <mergeCells count="38">
    <mergeCell ref="A80:C80"/>
    <mergeCell ref="G80:I80"/>
    <mergeCell ref="N80:Q81"/>
    <mergeCell ref="A81:C81"/>
    <mergeCell ref="G81:I81"/>
    <mergeCell ref="A78:C78"/>
    <mergeCell ref="G78:I78"/>
    <mergeCell ref="N78:Q79"/>
    <mergeCell ref="A79:C79"/>
    <mergeCell ref="G79:I79"/>
    <mergeCell ref="A75:C75"/>
    <mergeCell ref="G75:I75"/>
    <mergeCell ref="N75:Q77"/>
    <mergeCell ref="A76:C76"/>
    <mergeCell ref="A77:B77"/>
    <mergeCell ref="G77:I77"/>
    <mergeCell ref="I57:J57"/>
    <mergeCell ref="I62:J62"/>
    <mergeCell ref="I66:J66"/>
    <mergeCell ref="A73:C73"/>
    <mergeCell ref="N73:Q73"/>
    <mergeCell ref="I64:J64"/>
    <mergeCell ref="A101:S101"/>
    <mergeCell ref="A1:S40"/>
    <mergeCell ref="A42:S42"/>
    <mergeCell ref="A44:S46"/>
    <mergeCell ref="E50:F50"/>
    <mergeCell ref="I50:J50"/>
    <mergeCell ref="E52:F52"/>
    <mergeCell ref="E53:F53"/>
    <mergeCell ref="I53:J53"/>
    <mergeCell ref="I54:J54"/>
    <mergeCell ref="I55:J55"/>
    <mergeCell ref="I56:J56"/>
    <mergeCell ref="I58:J58"/>
    <mergeCell ref="I59:J59"/>
    <mergeCell ref="I60:J60"/>
    <mergeCell ref="I61:J61"/>
  </mergeCells>
  <pageMargins left="0.70866141732283472" right="0.70866141732283472" top="0.74803149606299213" bottom="0.74803149606299213" header="0.31496062992125984" footer="0.31496062992125984"/>
  <pageSetup paperSize="9" scale="50" fitToHeight="0" orientation="portrait" r:id="rId1"/>
  <rowBreaks count="1" manualBreakCount="1">
    <brk id="6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2021-07-29T07:54:02Z</cp:lastPrinted>
  <dcterms:created xsi:type="dcterms:W3CDTF">2008-10-17T11:51:54Z</dcterms:created>
  <dcterms:modified xsi:type="dcterms:W3CDTF">2021-07-29T07:54:04Z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