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2\1. kvartal\"/>
    </mc:Choice>
  </mc:AlternateContent>
  <xr:revisionPtr revIDLastSave="0" documentId="13_ncr:1_{4DF42973-6434-4B22-AEA3-B2FF9C84204E}" xr6:coauthVersionLast="36" xr6:coauthVersionMax="36" xr10:uidLastSave="{00000000-0000-0000-0000-000000000000}"/>
  <bookViews>
    <workbookView xWindow="0" yWindow="0" windowWidth="28800" windowHeight="11928"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G60" i="24" l="1"/>
  <c r="I60" i="24" s="1"/>
  <c r="I59" i="24"/>
  <c r="I58" i="24"/>
  <c r="I57" i="24"/>
  <c r="I56" i="24"/>
  <c r="I55" i="24"/>
  <c r="G53" i="24"/>
  <c r="I53" i="24" s="1"/>
  <c r="I52" i="24"/>
  <c r="F90" i="24" l="1"/>
  <c r="L75" i="24" l="1"/>
  <c r="L74" i="24"/>
  <c r="L73" i="24"/>
  <c r="L72" i="24"/>
  <c r="L71" i="24"/>
  <c r="L70" i="24"/>
  <c r="L69" i="24"/>
  <c r="L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J14" i="26"/>
  <c r="J61" i="26" s="1"/>
  <c r="K60" i="26"/>
  <c r="J60" i="26"/>
  <c r="I14" i="26"/>
  <c r="I61" i="26" s="1"/>
  <c r="I60" i="26"/>
  <c r="H60" i="26"/>
  <c r="H14" i="26"/>
  <c r="H61" i="26" s="1"/>
  <c r="I21" i="21"/>
  <c r="H36" i="21"/>
  <c r="I36" i="21"/>
  <c r="H49" i="21"/>
  <c r="I49" i="21"/>
  <c r="J64" i="26" l="1"/>
  <c r="K64" i="26"/>
  <c r="I62" i="26"/>
  <c r="I68" i="26" s="1"/>
  <c r="K62" i="26"/>
  <c r="K68" i="26" s="1"/>
  <c r="K63" i="26"/>
  <c r="J63" i="26"/>
  <c r="J62" i="26"/>
  <c r="J68" i="26" s="1"/>
  <c r="I64" i="26"/>
  <c r="I63" i="26"/>
  <c r="H62" i="26"/>
  <c r="H68" i="26" s="1"/>
  <c r="H63" i="26"/>
  <c r="H64" i="26"/>
  <c r="I51" i="21"/>
  <c r="I53" i="21" s="1"/>
  <c r="H51" i="21"/>
  <c r="H53" i="21" s="1"/>
  <c r="K66" i="26" l="1"/>
  <c r="K67" i="26"/>
  <c r="I66" i="26"/>
  <c r="I67" i="26"/>
  <c r="J67" i="26"/>
  <c r="J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<sst xmlns="http://schemas.openxmlformats.org/spreadsheetml/2006/main" count="592" uniqueCount="518">
  <si>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</si>
  <si>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</si>
  <si>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</si>
  <si>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</si>
  <si>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</si>
  <si>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</si>
  <si>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</si>
  <si>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</si>
  <si>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</si>
  <si>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</si>
  <si>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</si>
  <si>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</si>
  <si>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</si>
  <si>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</si>
  <si>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</si>
  <si>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</si>
  <si>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</si>
  <si>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</si>
  <si>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</si>
  <si>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</si>
  <si>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</si>
  <si>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</si>
  <si>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</si>
  <si>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</si>
  <si>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</si>
  <si>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</si>
  <si>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</si>
  <si>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</si>
  <si>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</si>
  <si>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</si>
  <si>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</si>
  <si>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</si>
  <si>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</si>
  <si>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</si>
  <si>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</si>
  <si>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</si>
  <si>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</si>
  <si>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</si>
  <si>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</si>
  <si>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</si>
  <si>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</si>
  <si>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</si>
  <si>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</si>
  <si>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</si>
  <si>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</si>
  <si>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</si>
  <si>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</si>
  <si>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</si>
  <si>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</si>
  <si>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</si>
  <si>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</si>
  <si>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</si>
  <si>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</si>
  <si>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</si>
  <si>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</si>
  <si>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</si>
  <si>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</si>
  <si>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</si>
  <si>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</si>
  <si>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</si>
  <si>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</si>
  <si>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</si>
  <si>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</si>
  <si>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</si>
  <si>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</si>
  <si>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</si>
  <si>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</si>
  <si>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</si>
  <si>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</si>
  <si>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</si>
  <si>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</si>
  <si>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</si>
  <si>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</si>
  <si>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</si>
  <si>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</si>
  <si>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</si>
  <si>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</si>
  <si>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</si>
  <si>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</si>
  <si>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</si>
  <si>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</si>
  <si>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</si>
  <si>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</si>
  <si>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</si>
  <si>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</si>
  <si>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</si>
  <si>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</si>
  <si>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</si>
  <si>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</si>
  <si>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</si>
  <si>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</si>
  <si>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</si>
  <si>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</si>
  <si>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</si>
  <si>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</si>
  <si>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</si>
  <si>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</si>
  <si>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</si>
  <si>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</si>
  <si>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</si>
  <si>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</si>
  <si>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</si>
  <si>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</si>
  <si>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</si>
  <si>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</si>
  <si>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</si>
  <si>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</si>
  <si>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</si>
  <si>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</si>
  <si>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</si>
  <si>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</si>
  <si>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</si>
  <si>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</si>
  <si>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</si>
  <si>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</si>
  <si>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</si>
  <si>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</si>
  <si>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</si>
  <si>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</si>
  <si>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</si>
  <si>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</si>
  <si>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</si>
  <si>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</si>
  <si>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</si>
  <si>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</si>
  <si>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</si>
  <si>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</si>
  <si>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</si>
  <si>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</si>
  <si>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</si>
  <si>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</si>
  <si>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</si>
  <si>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</si>
  <si>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</si>
  <si>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</si>
  <si>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</si>
  <si>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</si>
  <si>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</si>
  <si>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</si>
  <si>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</si>
  <si>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</si>
  <si>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</si>
  <si>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</si>
  <si>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</si>
  <si>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</si>
  <si>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</si>
  <si>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</si>
  <si>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</si>
  <si>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</si>
  <si>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</si>
  <si>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</si>
  <si>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</si>
  <si>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</si>
  <si>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</si>
  <si>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</si>
  <si>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</si>
  <si>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</si>
  <si>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</si>
  <si>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</si>
  <si>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</si>
  <si>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</si>
  <si>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</si>
  <si>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</si>
  <si>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</si>
  <si>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</si>
  <si>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</si>
  <si>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</si>
  <si>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</si>
  <si>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</si>
  <si>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</si>
  <si>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</si>
  <si>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</si>
  <si>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</si>
  <si>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</si>
  <si>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</si>
  <si>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</si>
  <si>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</si>
  <si>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</si>
  <si>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</si>
  <si>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</si>
  <si>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</si>
  <si>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</si>
  <si>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</si>
  <si>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</si>
  <si>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</si>
  <si>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</si>
  <si>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</si>
  <si>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</si>
  <si>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</si>
  <si>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</si>
  <si>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</si>
  <si>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</si>
  <si>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</si>
  <si>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</si>
  <si>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</si>
  <si>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</si>
  <si>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</si>
  <si>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</si>
  <si>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</si>
  <si>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</si>
  <si>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</si>
  <si>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</si>
  <si>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</si>
  <si>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</si>
  <si>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</si>
  <si>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</si>
  <si>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</si>
  <si>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</si>
  <si>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</si>
  <si>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</si>
  <si>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</si>
  <si>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</si>
  <si>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</si>
  <si>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</si>
  <si>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</si>
  <si>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</si>
  <si>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</si>
  <si>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</si>
  <si>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</si>
  <si>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</si>
  <si>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</si>
  <si>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</si>
  <si>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</si>
  <si>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</si>
  <si>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</si>
  <si>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</si>
  <si>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</si>
  <si>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</si>
  <si>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</si>
  <si>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</si>
  <si>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</si>
  <si>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</si>
  <si>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</si>
  <si>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</si>
  <si>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</si>
  <si>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</si>
  <si>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</si>
  <si>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</si>
  <si>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</si>
  <si>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</si>
  <si>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</si>
  <si>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</si>
  <si>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</si>
  <si>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</si>
  <si>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</si>
  <si>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</si>
  <si>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</si>
  <si>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</si>
  <si>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</si>
  <si>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</si>
  <si>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</si>
  <si>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</si>
  <si>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</si>
  <si>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</si>
  <si>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</si>
  <si>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</si>
  <si>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</si>
  <si>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</si>
  <si>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</si>
  <si>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</si>
  <si>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</si>
  <si>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</si>
  <si>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</si>
  <si>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</si>
  <si>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</si>
  <si>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</si>
  <si>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</si>
  <si>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</si>
  <si>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</si>
  <si>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</si>
  <si>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</si>
  <si>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</si>
  <si>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</si>
  <si>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</si>
  <si>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</si>
  <si>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</si>
  <si>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</si>
  <si>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</si>
  <si>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</si>
  <si>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</si>
  <si>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</si>
  <si>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</si>
  <si>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</si>
  <si>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</si>
  <si>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</si>
  <si>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</si>
  <si>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</si>
  <si>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</si>
  <si>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</si>
  <si>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</si>
  <si>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</si>
  <si>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</si>
  <si>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</si>
  <si>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</si>
  <si>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</si>
  <si>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</si>
  <si>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</si>
  <si>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</si>
  <si>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</si>
  <si>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</si>
  <si>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</si>
  <si>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</si>
  <si>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</si>
  <si>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</si>
  <si>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</si>
  <si>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</si>
  <si>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</si>
  <si>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</si>
  <si>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</si>
  <si>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</si>
  <si>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</si>
  <si>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</si>
  <si>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</si>
  <si>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</si>
  <si>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</si>
  <si>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</si>
  <si>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</si>
  <si>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</si>
  <si>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</si>
  <si>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</si>
  <si>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</si>
  <si>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</si>
  <si>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</si>
  <si>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</si>
  <si>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</si>
  <si>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</si>
  <si>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</si>
  <si>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</si>
  <si>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</si>
  <si>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</si>
  <si>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</si>
  <si>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</si>
  <si>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</si>
  <si>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</si>
  <si>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</si>
  <si>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</si>
  <si>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</si>
  <si>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</si>
  <si>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</si>
  <si>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</si>
  <si>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</si>
  <si>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</si>
  <si>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</si>
  <si>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</si>
  <si>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</si>
  <si>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</si>
  <si>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</si>
  <si>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</si>
  <si>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</si>
  <si>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</si>
  <si>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</si>
  <si>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</si>
  <si>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</si>
  <si>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</si>
  <si>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</si>
  <si>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</si>
  <si>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</si>
  <si>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</si>
  <si>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</si>
  <si>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</si>
  <si>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</si>
  <si>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</si>
  <si>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</si>
  <si>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</si>
  <si>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</si>
  <si>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</si>
  <si>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</si>
  <si>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</si>
  <si>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</si>
  <si>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</si>
  <si>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</si>
  <si>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</si>
  <si>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</si>
  <si>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</si>
  <si>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</si>
  <si>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</si>
  <si>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</si>
  <si>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</si>
  <si>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</si>
  <si>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</si>
  <si>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</si>
  <si>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</si>
  <si>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</si>
  <si>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</si>
  <si>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</si>
  <si>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</si>
  <si>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</si>
  <si>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</si>
  <si>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</si>
  <si>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</si>
  <si>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</si>
  <si>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</si>
  <si>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</si>
  <si>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</si>
  <si>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</si>
  <si>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</si>
  <si>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</si>
  <si>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</si>
  <si>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</si>
  <si>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</si>
  <si>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</si>
  <si>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</si>
  <si>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</si>
  <si>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</si>
  <si>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</si>
  <si>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</si>
  <si>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</si>
  <si>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</si>
  <si>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</si>
  <si>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</si>
  <si>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</si>
  <si>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</si>
  <si>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</si>
  <si>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</si>
  <si>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</si>
  <si>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</si>
  <si>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</si>
  <si>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</si>
  <si>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</si>
  <si>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</si>
  <si>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</si>
  <si>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</si>
  <si>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</si>
  <si>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</si>
  <si>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</si>
  <si>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</si>
  <si>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</si>
  <si>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</si>
  <si>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</si>
  <si>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</si>
  <si>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</si>
  <si>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</si>
  <si>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</si>
  <si>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</si>
  <si>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</si>
  <si>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</si>
  <si>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</si>
  <si>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</si>
  <si>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</si>
  <si>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</si>
  <si>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</si>
  <si>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</si>
  <si>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</si>
  <si>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</si>
  <si>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</si>
  <si>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</si>
  <si>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</si>
  <si>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</si>
  <si>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</si>
  <si>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</si>
  <si>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</si>
  <si>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</si>
  <si>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</si>
  <si>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</si>
  <si>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</si>
  <si>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</si>
  <si>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</si>
  <si>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</si>
  <si>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</si>
  <si>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</si>
  <si>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</si>
  <si>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</si>
  <si>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</si>
  <si>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GRAND HOTEL IMPERIAL d.d.</t>
  </si>
  <si>
    <t>DUBROVNIK</t>
  </si>
  <si>
    <t>03706273</t>
  </si>
  <si>
    <t>Obveznik: MAISTRA d.d.________________________________________________________________________</t>
  </si>
  <si>
    <t>Obveznik: MAISTRA d.d.</t>
  </si>
  <si>
    <t>(u tisućama kuna)</t>
  </si>
  <si>
    <t>Ostali vanjski troškovi</t>
  </si>
  <si>
    <t>Ostali troškovi</t>
  </si>
  <si>
    <t>Ostali poslovni rashodi</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</si>
  <si>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</si>
  <si>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</si>
  <si>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</si>
  <si>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</si>
  <si>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</si>
  <si>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</si>
  <si>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</si>
  <si>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</si>
  <si>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</si>
  <si>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</si>
  <si>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</si>
  <si>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</si>
  <si>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</si>
  <si>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</si>
  <si>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</si>
  <si>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</si>
  <si>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Iskazano u izvještaju o sveobuhvatnoj dobiti</t>
  </si>
  <si>
    <t>Nema značajnih događaja koji su nastupili nakon datuma bilance i nisu odraženi u računu dobiti i gubitka ili bilanci.</t>
  </si>
  <si>
    <t>Grupa nije kapitalizirala troškove plaća u promatranom razdoblju.</t>
  </si>
  <si>
    <t xml:space="preserve"> </t>
  </si>
  <si>
    <t>Na dan 31. prosinca 2021.</t>
  </si>
  <si>
    <t>01.01.2022.</t>
  </si>
  <si>
    <t>31.03.2022.</t>
  </si>
  <si>
    <t>u razdoblju 01.01.2022. do 31.03.2022.</t>
  </si>
  <si>
    <t xml:space="preserve">stanje na dan 31.03.2022. </t>
  </si>
  <si>
    <t xml:space="preserve">BILJEŠKE UZ FINANCIJSKE IZVJEŠTAJE - TFI
(koji se sastavljaju za tromjesečna razdoblja)
Naziv izdavatelja:   Maistra d.d.
OIB:   25190869349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</si>
  <si>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nastavku je prikazana tablica usklade konsolidiranog financijskog izvještaja za razdoblje 01.01.-31.03.2021. i revidiranog MSFI financijskog izvještaja za 2021. godinu:</t>
  </si>
  <si>
    <t>Stanje odgođenog poreza na kraju 2021. godine kao i kretanje odgođenog poreza tijekom razdoblja 01.01.-31.03.2022. prikazano je u nastavku:</t>
  </si>
  <si>
    <t>Na dan 31. ožujak 2022.</t>
  </si>
  <si>
    <t>Nerevidirani konsolidirani financijski izvještaji za razdoblje 01.01.-31.03.2022.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prvo tromjesečje pripremljeni su temeljem istih računovodstvenih politika, prikaza i metoda izračuna koji su se koristili prilikom pripreme godišnjih financijskih izvještaja na dan 31. prosinca 2021. godine.</t>
  </si>
  <si>
    <t>Ostali dobici/(gubici) – neto su u MSFI izvještaju iskazani zasebno, a u GFI izvještaju su uključeni u Ostale poslovne prihode u iznosu od 1.032 tis te u Ostale poslovne rashode u iznosu od 334 tis.</t>
  </si>
  <si>
    <t>Dio troškova materijala i usluga u iznosu od 14.453 tis iskazan je u GFI izvještaju u poziciji Ostali vanjski troškovi.</t>
  </si>
  <si>
    <t>Dio troškova zaposlenih u GFI izvještaju iskazan je na poziciji Ostali troškovi u iznosu od 2.913 tis.</t>
  </si>
  <si>
    <t>Od ukupno iskazanih dugoročnih obveza Grupa ima obaveza koje dospijevaju nakon više od pet godina u iznosu od 635.745 tisuća kuna.</t>
  </si>
  <si>
    <t xml:space="preserve">U razdoblju od 01.01. do 31.03.2022. godine u Grupi je bilo zaposleno prosječno 1.686 radnika. </t>
  </si>
  <si>
    <t>Detaljnije informacije o financijskim izvještajima dostupne su u PDF dokumentu "Tromjesečno izvješće za 2022. godinu" koji je istovremeno s ovim dokumentom objavljen na internetskim stranicama HANFE, Zagrebačke burze i Izdavatelja.</t>
  </si>
  <si>
    <t>Stavka Izvještaja o sveobuhvatnoj dobiti</t>
  </si>
  <si>
    <t xml:space="preserve">Prije reklasifikacije </t>
  </si>
  <si>
    <t>Reklasifikacija</t>
  </si>
  <si>
    <t>Nakon reklasifikacije</t>
  </si>
  <si>
    <t>31. ožujka 2021.</t>
  </si>
  <si>
    <t>Ostali poslovni prihodi (izvan grupe)</t>
  </si>
  <si>
    <t>POSLOVNI PRIHODI</t>
  </si>
  <si>
    <t>Troškovi osoblja</t>
  </si>
  <si>
    <t>POSLOVNI RASHODI</t>
  </si>
  <si>
    <t>Tijekom 2021. godine Grupa je u izvještaju o sveobuhvatnoj dobiti napravila reklasifikacije, a u svrhu poboljšanja prezentacije.
Reklasifikacije nemaju materijalni učinak na izvještaj o financijskom položaju, izvještaj o promjenama kapitala niti na izvještaj o novčanom toku. Učinak navedenih promjena na podatke za tromjesečno razdoblje 01.01.-31.03.2021. godine je kako slijedi: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</si>
</sst>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n&quot;_-;\-* #,##0.00\ &quot;kn&quot;_-;_-* &quot;-&quot;??\ &quot;kn&quot;_-;_-@_-"/>
    <numFmt numFmtId="43" formatCode="_-* #,##0.00\ _k_n_-;\-* #,##0.00\ _k_n_-;_-* &quot;-&quot;??\ _k_n_-;_-@_-"/>
    <numFmt numFmtId="164" formatCode="_-* #,##0.00_-;\-* #,##0.00_-;_-* &quot;-&quot;??_-;_-@_-"/>
    <numFmt numFmtId="165" formatCode="000"/>
    <numFmt numFmtId="166" formatCode="00"/>
    <numFmt numFmtId="167" formatCode="#,##0;\(#,##0\)"/>
    <numFmt numFmtId="168" formatCode="#,##0\ &quot;kn&quot;;\(#,##0\)"/>
    <numFmt numFmtId="169" formatCode="#,##0;[Black]\(#,##0\);\-"/>
    <numFmt numFmtId="170" formatCode="#,###\-;\(#,##0\)"/>
  </numFmts>
  <fonts count="75"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1"/>
      <name val="Calibri"/>
      <family val="2"/>
      <scheme val="minor"/>
    </font>
    <font>
      <sz val="10"/>
      <name val="MS Sans Serif"/>
      <family val="2"/>
      <charset val="238"/>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4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0" fillId="0" borderId="0" applyNumberFormat="0" applyFill="0" applyBorder="0" applyAlignment="0" applyProtection="0"/>
    <xf numFmtId="0" fontId="41" fillId="0" borderId="42" applyNumberFormat="0" applyFill="0" applyAlignment="0" applyProtection="0"/>
    <xf numFmtId="0" fontId="42" fillId="0" borderId="43" applyNumberFormat="0" applyFill="0" applyAlignment="0" applyProtection="0"/>
    <xf numFmtId="0" fontId="43" fillId="0" borderId="44" applyNumberFormat="0" applyFill="0" applyAlignment="0" applyProtection="0"/>
    <xf numFmtId="0" fontId="43" fillId="0" borderId="0" applyNumberFormat="0" applyFill="0" applyBorder="0" applyAlignment="0" applyProtection="0"/>
    <xf numFmtId="0" fontId="44" fillId="16" borderId="0" applyNumberFormat="0" applyBorder="0" applyAlignment="0" applyProtection="0"/>
    <xf numFmtId="0" fontId="45" fillId="17" borderId="0" applyNumberFormat="0" applyBorder="0" applyAlignment="0" applyProtection="0"/>
    <xf numFmtId="0" fontId="47" fillId="19" borderId="45" applyNumberFormat="0" applyAlignment="0" applyProtection="0"/>
    <xf numFmtId="0" fontId="48" fillId="20" borderId="46" applyNumberFormat="0" applyAlignment="0" applyProtection="0"/>
    <xf numFmtId="0" fontId="49" fillId="20" borderId="45" applyNumberFormat="0" applyAlignment="0" applyProtection="0"/>
    <xf numFmtId="0" fontId="50" fillId="0" borderId="47" applyNumberFormat="0" applyFill="0" applyAlignment="0" applyProtection="0"/>
    <xf numFmtId="0" fontId="51" fillId="21" borderId="4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0" applyNumberFormat="0" applyFill="0" applyAlignment="0" applyProtection="0"/>
    <xf numFmtId="0" fontId="3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5"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5"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0" borderId="0"/>
    <xf numFmtId="9" fontId="1" fillId="0" borderId="0" applyFont="0" applyFill="0" applyBorder="0" applyAlignment="0" applyProtection="0"/>
    <xf numFmtId="0" fontId="1" fillId="22" borderId="49" applyNumberFormat="0" applyFont="0" applyAlignment="0" applyProtection="0"/>
    <xf numFmtId="0" fontId="46" fillId="18" borderId="0" applyNumberFormat="0" applyBorder="0" applyAlignment="0" applyProtection="0"/>
    <xf numFmtId="0" fontId="35" fillId="26" borderId="0" applyNumberFormat="0" applyBorder="0" applyAlignment="0" applyProtection="0"/>
    <xf numFmtId="43" fontId="4" fillId="0" borderId="0" applyFont="0" applyFill="0" applyBorder="0" applyAlignment="0" applyProtection="0"/>
    <xf numFmtId="0" fontId="35" fillId="30" borderId="0" applyNumberFormat="0" applyBorder="0" applyAlignment="0" applyProtection="0"/>
    <xf numFmtId="0" fontId="35" fillId="34" borderId="0" applyNumberFormat="0" applyBorder="0" applyAlignment="0" applyProtection="0"/>
    <xf numFmtId="0" fontId="35" fillId="38" borderId="0" applyNumberFormat="0" applyBorder="0" applyAlignment="0" applyProtection="0"/>
    <xf numFmtId="0" fontId="35" fillId="42" borderId="0" applyNumberFormat="0" applyBorder="0" applyAlignment="0" applyProtection="0"/>
    <xf numFmtId="0" fontId="35" fillId="46"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4" fillId="0" borderId="0"/>
    <xf numFmtId="43" fontId="4" fillId="0" borderId="0" applyFont="0" applyFill="0" applyBorder="0" applyAlignment="0" applyProtection="0"/>
    <xf numFmtId="0" fontId="4" fillId="0" borderId="0"/>
    <xf numFmtId="43" fontId="55"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9" fontId="4" fillId="0" borderId="0" applyFont="0" applyFill="0" applyBorder="0" applyAlignment="0" applyProtection="0"/>
    <xf numFmtId="44" fontId="4" fillId="0" borderId="0" applyFont="0" applyFill="0" applyBorder="0" applyAlignment="0" applyProtection="0"/>
    <xf numFmtId="0" fontId="55" fillId="0" borderId="0"/>
    <xf numFmtId="0" fontId="56" fillId="0" borderId="0"/>
    <xf numFmtId="0" fontId="57" fillId="0" borderId="0"/>
    <xf numFmtId="0" fontId="55" fillId="0" borderId="0"/>
    <xf numFmtId="0" fontId="55" fillId="0" borderId="0"/>
    <xf numFmtId="0" fontId="55" fillId="22" borderId="49" applyNumberFormat="0" applyFont="0" applyAlignment="0" applyProtection="0"/>
    <xf numFmtId="0" fontId="58" fillId="0" borderId="0" applyNumberFormat="0" applyFill="0" applyBorder="0" applyAlignment="0" applyProtection="0"/>
    <xf numFmtId="0" fontId="59" fillId="0" borderId="42" applyNumberFormat="0" applyFill="0" applyAlignment="0" applyProtection="0"/>
    <xf numFmtId="0" fontId="60"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62"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5" fillId="19" borderId="45" applyNumberFormat="0" applyAlignment="0" applyProtection="0"/>
    <xf numFmtId="0" fontId="66" fillId="20" borderId="46" applyNumberFormat="0" applyAlignment="0" applyProtection="0"/>
    <xf numFmtId="0" fontId="67" fillId="20" borderId="45" applyNumberFormat="0" applyAlignment="0" applyProtection="0"/>
    <xf numFmtId="0" fontId="68" fillId="0" borderId="47" applyNumberFormat="0" applyFill="0" applyAlignment="0" applyProtection="0"/>
    <xf numFmtId="0" fontId="69" fillId="21" borderId="4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0" applyNumberFormat="0" applyFill="0" applyAlignment="0" applyProtection="0"/>
    <xf numFmtId="0" fontId="73"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73" fillId="46" borderId="0" applyNumberFormat="0" applyBorder="0" applyAlignment="0" applyProtection="0"/>
    <xf numFmtId="0" fontId="4" fillId="0" borderId="0"/>
    <xf numFmtId="0" fontId="58" fillId="0" borderId="0" applyNumberFormat="0" applyFill="0" applyBorder="0" applyAlignment="0" applyProtection="0"/>
    <xf numFmtId="0" fontId="59" fillId="0" borderId="42" applyNumberFormat="0" applyFill="0" applyAlignment="0" applyProtection="0"/>
    <xf numFmtId="0" fontId="60"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62"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5" fillId="19" borderId="45" applyNumberFormat="0" applyAlignment="0" applyProtection="0"/>
    <xf numFmtId="0" fontId="66" fillId="20" borderId="46" applyNumberFormat="0" applyAlignment="0" applyProtection="0"/>
    <xf numFmtId="0" fontId="67" fillId="20" borderId="45" applyNumberFormat="0" applyAlignment="0" applyProtection="0"/>
    <xf numFmtId="0" fontId="68" fillId="0" borderId="47" applyNumberFormat="0" applyFill="0" applyAlignment="0" applyProtection="0"/>
    <xf numFmtId="0" fontId="69" fillId="21" borderId="4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0" applyNumberFormat="0" applyFill="0" applyAlignment="0" applyProtection="0"/>
    <xf numFmtId="0" fontId="73"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73" fillId="46" borderId="0" applyNumberFormat="0" applyBorder="0" applyAlignment="0" applyProtection="0"/>
    <xf numFmtId="0" fontId="4" fillId="0" borderId="0"/>
    <xf numFmtId="0" fontId="4" fillId="0" borderId="0"/>
    <xf numFmtId="0" fontId="74" fillId="0" borderId="0"/>
    <xf numFmtId="43" fontId="4" fillId="0" borderId="0" applyFont="0" applyFill="0" applyBorder="0" applyAlignment="0" applyProtection="0"/>
    <xf numFmtId="43" fontId="4" fillId="0" borderId="0" applyFont="0" applyFill="0" applyBorder="0" applyAlignment="0" applyProtection="0"/>
    <xf numFmtId="43" fontId="55" fillId="0" borderId="0" applyFont="0" applyFill="0" applyBorder="0" applyAlignment="0" applyProtection="0"/>
    <xf numFmtId="0" fontId="55" fillId="22" borderId="49"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164" fontId="1" fillId="0" borderId="0" applyFont="0" applyFill="0" applyBorder="0" applyAlignment="0" applyProtection="0"/>
    <xf numFmtId="4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82">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6" fontId="20" fillId="0" borderId="30" xfId="0" applyNumberFormat="1" applyFont="1" applyFill="1" applyBorder="1" applyAlignment="1" applyProtection="1">
      <alignment horizontal="center" vertical="center"/>
    </xf>
    <xf numFmtId="166" fontId="20" fillId="9" borderId="30" xfId="0" applyNumberFormat="1" applyFont="1" applyFill="1" applyBorder="1" applyAlignment="1" applyProtection="1">
      <alignment horizontal="center" vertical="center"/>
    </xf>
    <xf numFmtId="166"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5" fontId="6" fillId="0" borderId="33" xfId="0" applyNumberFormat="1" applyFont="1" applyFill="1" applyBorder="1" applyAlignment="1" applyProtection="1">
      <alignment horizontal="center" vertical="center"/>
    </xf>
    <xf numFmtId="165"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5" fontId="6" fillId="0" borderId="22" xfId="0" applyNumberFormat="1" applyFont="1" applyFill="1" applyBorder="1" applyAlignment="1" applyProtection="1">
      <alignment horizontal="center" vertical="center"/>
    </xf>
    <xf numFmtId="165"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5"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5" fontId="6" fillId="9" borderId="13" xfId="0" applyNumberFormat="1" applyFont="1" applyFill="1" applyBorder="1" applyAlignment="1" applyProtection="1">
      <alignment horizontal="center" vertical="center"/>
    </xf>
    <xf numFmtId="165" fontId="6" fillId="9" borderId="14" xfId="0" applyNumberFormat="1" applyFont="1" applyFill="1" applyBorder="1" applyAlignment="1" applyProtection="1">
      <alignment horizontal="center" vertical="center"/>
    </xf>
    <xf numFmtId="165"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5"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5"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0" fillId="11" borderId="0" xfId="0" applyFill="1"/>
    <xf numFmtId="0" fontId="37" fillId="11" borderId="0" xfId="0" applyFont="1" applyFill="1"/>
    <xf numFmtId="0" fontId="8" fillId="0" borderId="39" xfId="0" applyFont="1" applyBorder="1" applyAlignment="1">
      <alignment vertical="center"/>
    </xf>
    <xf numFmtId="0" fontId="8" fillId="11" borderId="39" xfId="0" applyFont="1" applyFill="1" applyBorder="1" applyAlignment="1">
      <alignment horizontal="right" vertical="center"/>
    </xf>
    <xf numFmtId="0" fontId="8" fillId="11" borderId="0" xfId="0" applyFont="1" applyFill="1" applyAlignment="1">
      <alignment vertical="center"/>
    </xf>
    <xf numFmtId="0" fontId="4" fillId="11" borderId="0" xfId="0" applyFont="1" applyFill="1" applyAlignment="1">
      <alignment horizontal="left" vertical="top"/>
    </xf>
    <xf numFmtId="0" fontId="8" fillId="0" borderId="39" xfId="0" applyFont="1" applyBorder="1" applyAlignment="1">
      <alignment horizontal="left" vertical="center"/>
    </xf>
    <xf numFmtId="0" fontId="4" fillId="11" borderId="0" xfId="0" applyFont="1" applyFill="1"/>
    <xf numFmtId="0" fontId="38" fillId="11" borderId="0" xfId="0" applyFont="1" applyFill="1"/>
    <xf numFmtId="0" fontId="39" fillId="11" borderId="0" xfId="0" applyFont="1" applyFill="1"/>
    <xf numFmtId="3" fontId="39" fillId="11" borderId="0" xfId="0" applyNumberFormat="1" applyFont="1" applyFill="1"/>
    <xf numFmtId="0" fontId="38" fillId="11" borderId="0" xfId="0" applyFont="1" applyFill="1" applyBorder="1"/>
    <xf numFmtId="169" fontId="38" fillId="11" borderId="39" xfId="0" applyNumberFormat="1" applyFont="1" applyFill="1" applyBorder="1" applyAlignment="1">
      <alignment vertical="center" wrapText="1"/>
    </xf>
    <xf numFmtId="3" fontId="0" fillId="0" borderId="0" xfId="0" applyNumberFormat="1"/>
    <xf numFmtId="169" fontId="8" fillId="11" borderId="0" xfId="0" applyNumberFormat="1" applyFont="1" applyFill="1"/>
    <xf numFmtId="0" fontId="4" fillId="11" borderId="0" xfId="0" applyFont="1" applyFill="1" applyAlignment="1">
      <alignment horizontal="left" vertical="center" wrapText="1"/>
    </xf>
    <xf numFmtId="3" fontId="7" fillId="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hidden="1"/>
    </xf>
    <xf numFmtId="0" fontId="4" fillId="11" borderId="0" xfId="0" applyFont="1" applyFill="1" applyAlignment="1">
      <alignment horizontal="left" vertical="center" wrapText="1"/>
    </xf>
    <xf numFmtId="0" fontId="0" fillId="11" borderId="0" xfId="0" applyFill="1" applyAlignment="1">
      <alignment vertical="center"/>
    </xf>
    <xf numFmtId="3" fontId="0" fillId="11" borderId="0" xfId="0" applyNumberFormat="1" applyFill="1" applyAlignment="1">
      <alignment vertical="center"/>
    </xf>
    <xf numFmtId="168" fontId="0" fillId="11" borderId="0" xfId="0" applyNumberFormat="1" applyFill="1" applyAlignment="1">
      <alignment vertical="center"/>
    </xf>
    <xf numFmtId="0" fontId="4" fillId="11" borderId="0" xfId="0" applyFont="1" applyFill="1" applyAlignment="1">
      <alignment horizontal="left" vertical="center"/>
    </xf>
    <xf numFmtId="0" fontId="0" fillId="11" borderId="0" xfId="0" applyFill="1" applyAlignment="1">
      <alignment horizontal="left" vertical="center"/>
    </xf>
    <xf numFmtId="167" fontId="0" fillId="11" borderId="0" xfId="0" applyNumberFormat="1" applyFill="1" applyAlignment="1">
      <alignment vertical="center"/>
    </xf>
    <xf numFmtId="0" fontId="0" fillId="11" borderId="40" xfId="0" applyFill="1" applyBorder="1" applyAlignment="1">
      <alignment vertical="center"/>
    </xf>
    <xf numFmtId="170" fontId="4" fillId="11" borderId="40" xfId="0" applyNumberFormat="1" applyFont="1" applyFill="1" applyBorder="1" applyAlignment="1">
      <alignment vertical="center"/>
    </xf>
    <xf numFmtId="167" fontId="0" fillId="11" borderId="40" xfId="0" applyNumberFormat="1" applyFill="1" applyBorder="1" applyAlignment="1">
      <alignment horizontal="right" vertical="center"/>
    </xf>
    <xf numFmtId="169" fontId="0" fillId="11" borderId="40" xfId="0" applyNumberFormat="1" applyFill="1" applyBorder="1" applyAlignment="1">
      <alignment vertical="center"/>
    </xf>
    <xf numFmtId="0" fontId="0" fillId="11" borderId="41" xfId="0" applyFill="1" applyBorder="1" applyAlignment="1">
      <alignment vertical="center"/>
    </xf>
    <xf numFmtId="3" fontId="0" fillId="11" borderId="41" xfId="0" applyNumberFormat="1" applyFill="1" applyBorder="1" applyAlignment="1">
      <alignment vertical="center"/>
    </xf>
    <xf numFmtId="169" fontId="0" fillId="11" borderId="0" xfId="0" applyNumberFormat="1" applyFill="1" applyAlignment="1">
      <alignment vertical="center"/>
    </xf>
    <xf numFmtId="3" fontId="0" fillId="11" borderId="40" xfId="0" applyNumberForma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vertical="center"/>
    </xf>
    <xf numFmtId="170" fontId="0" fillId="11" borderId="39" xfId="0" applyNumberFormat="1" applyFill="1" applyBorder="1" applyAlignment="1">
      <alignment vertical="center"/>
    </xf>
    <xf numFmtId="0" fontId="8" fillId="11" borderId="39" xfId="0" applyFont="1" applyFill="1" applyBorder="1" applyAlignment="1">
      <alignment vertical="center"/>
    </xf>
    <xf numFmtId="0" fontId="8" fillId="11" borderId="0" xfId="0" applyFont="1" applyFill="1"/>
    <xf numFmtId="0" fontId="0" fillId="11" borderId="0" xfId="0" applyFill="1" applyAlignment="1">
      <alignment horizontal="right"/>
    </xf>
    <xf numFmtId="3" fontId="0" fillId="11" borderId="0" xfId="0" applyNumberFormat="1" applyFill="1" applyAlignment="1">
      <alignment horizontal="right" vertical="center"/>
    </xf>
    <xf numFmtId="0" fontId="0" fillId="11" borderId="0" xfId="0" applyFill="1" applyAlignment="1"/>
    <xf numFmtId="0" fontId="4" fillId="11" borderId="40" xfId="0" applyFont="1" applyFill="1" applyBorder="1" applyAlignment="1">
      <alignment vertical="center"/>
    </xf>
    <xf numFmtId="3" fontId="0" fillId="11" borderId="40" xfId="0" applyNumberFormat="1" applyFill="1" applyBorder="1" applyAlignment="1">
      <alignment horizontal="right" vertical="center"/>
    </xf>
    <xf numFmtId="3" fontId="8" fillId="11" borderId="0" xfId="0" applyNumberFormat="1" applyFont="1" applyFill="1" applyAlignment="1">
      <alignment horizontal="right" vertical="center"/>
    </xf>
    <xf numFmtId="167" fontId="8" fillId="11" borderId="0" xfId="0" applyNumberFormat="1" applyFont="1" applyFill="1" applyAlignment="1">
      <alignment horizontal="right" vertical="center"/>
    </xf>
    <xf numFmtId="0" fontId="4" fillId="11" borderId="0" xfId="0" applyFont="1" applyFill="1" applyAlignment="1">
      <alignment vertical="center"/>
    </xf>
    <xf numFmtId="168" fontId="0" fillId="11" borderId="0" xfId="0" applyNumberFormat="1" applyFill="1" applyAlignment="1">
      <alignment horizontal="right" vertical="center"/>
    </xf>
    <xf numFmtId="167" fontId="0" fillId="11" borderId="0" xfId="0" applyNumberFormat="1" applyFill="1" applyAlignment="1">
      <alignment horizontal="right" vertical="center"/>
    </xf>
    <xf numFmtId="0" fontId="4" fillId="11" borderId="39" xfId="0" applyFont="1" applyFill="1" applyBorder="1" applyAlignment="1">
      <alignment vertical="center"/>
    </xf>
    <xf numFmtId="3" fontId="0" fillId="11" borderId="39" xfId="0" applyNumberFormat="1" applyFill="1" applyBorder="1" applyAlignment="1">
      <alignment horizontal="right" vertical="center"/>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20" fillId="2" borderId="5" xfId="3" applyFont="1" applyFill="1" applyBorder="1" applyAlignment="1" applyProtection="1">
      <alignment vertical="center" wrapText="1"/>
      <protection locked="0"/>
    </xf>
    <xf numFmtId="0" fontId="20" fillId="2" borderId="6"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0" fillId="11" borderId="41" xfId="0" applyFill="1" applyBorder="1" applyAlignment="1">
      <alignment horizontal="left" vertical="center" wrapText="1"/>
    </xf>
    <xf numFmtId="0" fontId="4" fillId="11" borderId="41" xfId="0" applyFont="1" applyFill="1" applyBorder="1" applyAlignment="1">
      <alignment horizontal="left" vertical="center"/>
    </xf>
    <xf numFmtId="0" fontId="0" fillId="11" borderId="41" xfId="0" applyFill="1" applyBorder="1" applyAlignment="1">
      <alignment horizontal="left" vertical="center"/>
    </xf>
    <xf numFmtId="0" fontId="4" fillId="11" borderId="41" xfId="0" applyFont="1" applyFill="1" applyBorder="1" applyAlignment="1">
      <alignment horizontal="left" vertical="center" wrapText="1"/>
    </xf>
    <xf numFmtId="0" fontId="0" fillId="11" borderId="39" xfId="0" applyFill="1" applyBorder="1" applyAlignment="1">
      <alignment horizontal="left" vertical="center" wrapText="1"/>
    </xf>
    <xf numFmtId="0" fontId="4" fillId="11" borderId="39" xfId="0" applyFont="1" applyFill="1" applyBorder="1" applyAlignment="1">
      <alignment horizontal="left" vertical="center"/>
    </xf>
    <xf numFmtId="0" fontId="0" fillId="11" borderId="39" xfId="0" applyFill="1" applyBorder="1" applyAlignment="1">
      <alignment horizontal="left" vertical="center"/>
    </xf>
    <xf numFmtId="0" fontId="8" fillId="11" borderId="39" xfId="0" applyFont="1" applyFill="1" applyBorder="1" applyAlignment="1">
      <alignment horizontal="left" vertical="center"/>
    </xf>
    <xf numFmtId="0" fontId="4" fillId="11" borderId="0" xfId="0" applyFont="1" applyFill="1" applyAlignment="1">
      <alignment horizontal="left" vertical="center" wrapText="1"/>
    </xf>
    <xf numFmtId="0" fontId="0" fillId="11" borderId="0" xfId="0" applyFill="1" applyAlignment="1">
      <alignment horizontal="left" vertical="center" wrapText="1"/>
    </xf>
    <xf numFmtId="0" fontId="4" fillId="0" borderId="0" xfId="0" applyFont="1" applyAlignment="1">
      <alignment horizontal="left" vertical="top" wrapText="1"/>
    </xf>
    <xf numFmtId="0" fontId="4" fillId="11" borderId="0" xfId="0" applyFont="1" applyFill="1" applyAlignment="1">
      <alignment horizontal="left" vertical="center"/>
    </xf>
    <xf numFmtId="0" fontId="0" fillId="11" borderId="0" xfId="0" applyFill="1" applyAlignment="1">
      <alignment horizontal="left" vertical="center"/>
    </xf>
    <xf numFmtId="0" fontId="4" fillId="11" borderId="0" xfId="0" applyFont="1" applyFill="1" applyBorder="1" applyAlignment="1">
      <alignment horizontal="left" vertical="center" wrapText="1"/>
    </xf>
    <xf numFmtId="0" fontId="4"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4" fillId="11" borderId="40" xfId="0" applyFont="1" applyFill="1" applyBorder="1" applyAlignment="1">
      <alignment horizontal="left" vertical="center"/>
    </xf>
    <xf numFmtId="0" fontId="0" fillId="11" borderId="40" xfId="0" applyFill="1" applyBorder="1" applyAlignment="1">
      <alignment horizontal="left" vertical="center"/>
    </xf>
    <xf numFmtId="0" fontId="4" fillId="11" borderId="0" xfId="0" applyFont="1" applyFill="1" applyAlignment="1">
      <alignment horizontal="left" wrapText="1"/>
    </xf>
    <xf numFmtId="0" fontId="0" fillId="11" borderId="0" xfId="0" applyFill="1" applyAlignment="1">
      <alignment horizontal="left" wrapText="1"/>
    </xf>
    <xf numFmtId="0" fontId="8" fillId="11" borderId="39" xfId="0" applyFont="1" applyFill="1" applyBorder="1" applyAlignment="1">
      <alignment horizontal="right" vertical="center"/>
    </xf>
    <xf numFmtId="0" fontId="8" fillId="11" borderId="39" xfId="0" applyFont="1" applyFill="1" applyBorder="1" applyAlignment="1">
      <alignment horizontal="right" vertical="center" wrapText="1"/>
    </xf>
    <xf numFmtId="0" fontId="0" fillId="11" borderId="0" xfId="0" applyFill="1" applyAlignment="1">
      <alignment horizontal="right"/>
    </xf>
    <xf numFmtId="3" fontId="0" fillId="11" borderId="40" xfId="0" applyNumberFormat="1" applyFill="1" applyBorder="1" applyAlignment="1">
      <alignment horizontal="right" vertical="center"/>
    </xf>
    <xf numFmtId="3" fontId="0" fillId="11" borderId="0" xfId="0" applyNumberFormat="1" applyFill="1" applyAlignment="1">
      <alignment horizontal="right" vertical="center"/>
    </xf>
    <xf numFmtId="3" fontId="8" fillId="11" borderId="0" xfId="0" applyNumberFormat="1" applyFont="1" applyFill="1" applyAlignment="1">
      <alignment horizontal="right" vertical="center"/>
    </xf>
    <xf numFmtId="3" fontId="0" fillId="11" borderId="39" xfId="0" applyNumberFormat="1" applyFill="1" applyBorder="1" applyAlignment="1">
      <alignment horizontal="right" vertical="center"/>
    </xf>
  </cellXfs>
  <cellStyles count="178">
    <cellStyle name="20% - Accent1" xfId="23" builtinId="30" customBuiltin="1"/>
    <cellStyle name="20% - Accent1 2" xfId="91" xr:uid="{00000000-0005-0000-0000-000001000000}"/>
    <cellStyle name="20% - Accent2" xfId="26" builtinId="34" customBuiltin="1"/>
    <cellStyle name="20% - Accent2 2" xfId="95" xr:uid="{00000000-0005-0000-0000-000003000000}"/>
    <cellStyle name="20% - Accent3" xfId="29" builtinId="38" customBuiltin="1"/>
    <cellStyle name="20% - Accent3 2" xfId="99" xr:uid="{00000000-0005-0000-0000-000005000000}"/>
    <cellStyle name="20% - Accent4" xfId="32" builtinId="42" customBuiltin="1"/>
    <cellStyle name="20% - Accent4 2" xfId="103" xr:uid="{00000000-0005-0000-0000-000007000000}"/>
    <cellStyle name="20% - Accent5" xfId="35" builtinId="46" customBuiltin="1"/>
    <cellStyle name="20% - Accent5 2" xfId="107" xr:uid="{00000000-0005-0000-0000-000009000000}"/>
    <cellStyle name="20% - Accent6" xfId="38" builtinId="50" customBuiltin="1"/>
    <cellStyle name="20% - Accent6 2" xfId="111" xr:uid="{00000000-0005-0000-0000-00000B000000}"/>
    <cellStyle name="20% - Isticanje1 2" xfId="132" xr:uid="{00000000-0005-0000-0000-00000C000000}"/>
    <cellStyle name="20% - Isticanje2 2" xfId="136" xr:uid="{00000000-0005-0000-0000-00000D000000}"/>
    <cellStyle name="20% - Isticanje3 2" xfId="140" xr:uid="{00000000-0005-0000-0000-00000E000000}"/>
    <cellStyle name="20% - Isticanje4 2" xfId="144" xr:uid="{00000000-0005-0000-0000-00000F000000}"/>
    <cellStyle name="20% - Isticanje5 2" xfId="148" xr:uid="{00000000-0005-0000-0000-000010000000}"/>
    <cellStyle name="20% - Isticanje6 2" xfId="152" xr:uid="{00000000-0005-0000-0000-000011000000}"/>
    <cellStyle name="40% - Accent1" xfId="24" builtinId="31" customBuiltin="1"/>
    <cellStyle name="40% - Accent1 2" xfId="92" xr:uid="{00000000-0005-0000-0000-000013000000}"/>
    <cellStyle name="40% - Accent2" xfId="27" builtinId="35" customBuiltin="1"/>
    <cellStyle name="40% - Accent2 2" xfId="96" xr:uid="{00000000-0005-0000-0000-000015000000}"/>
    <cellStyle name="40% - Accent3" xfId="30" builtinId="39" customBuiltin="1"/>
    <cellStyle name="40% - Accent3 2" xfId="100" xr:uid="{00000000-0005-0000-0000-000017000000}"/>
    <cellStyle name="40% - Accent4" xfId="33" builtinId="43" customBuiltin="1"/>
    <cellStyle name="40% - Accent4 2" xfId="104" xr:uid="{00000000-0005-0000-0000-000019000000}"/>
    <cellStyle name="40% - Accent5" xfId="36" builtinId="47" customBuiltin="1"/>
    <cellStyle name="40% - Accent5 2" xfId="108" xr:uid="{00000000-0005-0000-0000-00001B000000}"/>
    <cellStyle name="40% - Accent6" xfId="39" builtinId="51" customBuiltin="1"/>
    <cellStyle name="40% - Accent6 2" xfId="112" xr:uid="{00000000-0005-0000-0000-00001D000000}"/>
    <cellStyle name="40% - Isticanje1 2" xfId="133" xr:uid="{00000000-0005-0000-0000-00001E000000}"/>
    <cellStyle name="40% - Isticanje2 2" xfId="137" xr:uid="{00000000-0005-0000-0000-00001F000000}"/>
    <cellStyle name="40% - Isticanje3 2" xfId="141" xr:uid="{00000000-0005-0000-0000-000020000000}"/>
    <cellStyle name="40% - Isticanje4 2" xfId="145" xr:uid="{00000000-0005-0000-0000-000021000000}"/>
    <cellStyle name="40% - Isticanje5 2" xfId="149" xr:uid="{00000000-0005-0000-0000-000022000000}"/>
    <cellStyle name="40% - Isticanje6 2" xfId="153" xr:uid="{00000000-0005-0000-0000-000023000000}"/>
    <cellStyle name="60% - Accent1 2" xfId="44" xr:uid="{00000000-0005-0000-0000-000024000000}"/>
    <cellStyle name="60% - Accent1 2 2" xfId="93" xr:uid="{00000000-0005-0000-0000-000025000000}"/>
    <cellStyle name="60% - Accent2 2" xfId="46" xr:uid="{00000000-0005-0000-0000-000026000000}"/>
    <cellStyle name="60% - Accent2 2 2" xfId="97" xr:uid="{00000000-0005-0000-0000-000027000000}"/>
    <cellStyle name="60% - Accent3 2" xfId="47" xr:uid="{00000000-0005-0000-0000-000028000000}"/>
    <cellStyle name="60% - Accent3 2 2" xfId="101" xr:uid="{00000000-0005-0000-0000-000029000000}"/>
    <cellStyle name="60% - Accent4 2" xfId="48" xr:uid="{00000000-0005-0000-0000-00002A000000}"/>
    <cellStyle name="60% - Accent4 2 2" xfId="105" xr:uid="{00000000-0005-0000-0000-00002B000000}"/>
    <cellStyle name="60% - Accent5 2" xfId="49" xr:uid="{00000000-0005-0000-0000-00002C000000}"/>
    <cellStyle name="60% - Accent5 2 2" xfId="109" xr:uid="{00000000-0005-0000-0000-00002D000000}"/>
    <cellStyle name="60% - Accent6 2" xfId="50" xr:uid="{00000000-0005-0000-0000-00002E000000}"/>
    <cellStyle name="60% - Accent6 2 2" xfId="113" xr:uid="{00000000-0005-0000-0000-00002F000000}"/>
    <cellStyle name="60% - Isticanje1 2" xfId="134" xr:uid="{00000000-0005-0000-0000-000030000000}"/>
    <cellStyle name="60% - Isticanje2 2" xfId="138" xr:uid="{00000000-0005-0000-0000-000031000000}"/>
    <cellStyle name="60% - Isticanje3 2" xfId="142" xr:uid="{00000000-0005-0000-0000-000032000000}"/>
    <cellStyle name="60% - Isticanje4 2" xfId="146" xr:uid="{00000000-0005-0000-0000-000033000000}"/>
    <cellStyle name="60% - Isticanje5 2" xfId="150" xr:uid="{00000000-0005-0000-0000-000034000000}"/>
    <cellStyle name="60% - Isticanje6 2" xfId="154" xr:uid="{00000000-0005-0000-0000-000035000000}"/>
    <cellStyle name="Accent1" xfId="22" builtinId="29" customBuiltin="1"/>
    <cellStyle name="Accent1 2" xfId="90" xr:uid="{00000000-0005-0000-0000-000037000000}"/>
    <cellStyle name="Accent2" xfId="25" builtinId="33" customBuiltin="1"/>
    <cellStyle name="Accent2 2" xfId="94" xr:uid="{00000000-0005-0000-0000-000039000000}"/>
    <cellStyle name="Accent3" xfId="28" builtinId="37" customBuiltin="1"/>
    <cellStyle name="Accent3 2" xfId="98" xr:uid="{00000000-0005-0000-0000-00003B000000}"/>
    <cellStyle name="Accent4" xfId="31" builtinId="41" customBuiltin="1"/>
    <cellStyle name="Accent4 2" xfId="102" xr:uid="{00000000-0005-0000-0000-00003D000000}"/>
    <cellStyle name="Accent5" xfId="34" builtinId="45" customBuiltin="1"/>
    <cellStyle name="Accent5 2" xfId="106" xr:uid="{00000000-0005-0000-0000-00003F000000}"/>
    <cellStyle name="Accent6" xfId="37" builtinId="49" customBuiltin="1"/>
    <cellStyle name="Accent6 2" xfId="110" xr:uid="{00000000-0005-0000-0000-000041000000}"/>
    <cellStyle name="Bad" xfId="13" builtinId="27" customBuiltin="1"/>
    <cellStyle name="Bad 2" xfId="80" xr:uid="{00000000-0005-0000-0000-000043000000}"/>
    <cellStyle name="Bilješka 2" xfId="73" xr:uid="{00000000-0005-0000-0000-000044000000}"/>
    <cellStyle name="Calculation" xfId="16" builtinId="22" customBuiltin="1"/>
    <cellStyle name="Calculation 2" xfId="84" xr:uid="{00000000-0005-0000-0000-000046000000}"/>
    <cellStyle name="Check Cell" xfId="18" builtinId="23" customBuiltin="1"/>
    <cellStyle name="Check Cell 2" xfId="86" xr:uid="{00000000-0005-0000-0000-000048000000}"/>
    <cellStyle name="Comma 2" xfId="51" xr:uid="{00000000-0005-0000-0000-000049000000}"/>
    <cellStyle name="Comma 2 2" xfId="160" xr:uid="{00000000-0005-0000-0000-00004A000000}"/>
    <cellStyle name="Comma 3" xfId="176" xr:uid="{00000000-0005-0000-0000-00004B000000}"/>
    <cellStyle name="Dobro 2" xfId="120" xr:uid="{00000000-0005-0000-0000-00004C000000}"/>
    <cellStyle name="Explanatory Text" xfId="20" builtinId="53" customBuiltin="1"/>
    <cellStyle name="Explanatory Text 2" xfId="88" xr:uid="{00000000-0005-0000-0000-00004E000000}"/>
    <cellStyle name="Good" xfId="12" builtinId="26" customBuiltin="1"/>
    <cellStyle name="Good 2" xfId="79" xr:uid="{00000000-0005-0000-0000-000050000000}"/>
    <cellStyle name="Heading 1" xfId="8" builtinId="16" customBuiltin="1"/>
    <cellStyle name="Heading 1 2" xfId="75" xr:uid="{00000000-0005-0000-0000-000052000000}"/>
    <cellStyle name="Heading 2" xfId="9" builtinId="17" customBuiltin="1"/>
    <cellStyle name="Heading 2 2" xfId="76" xr:uid="{00000000-0005-0000-0000-000054000000}"/>
    <cellStyle name="Heading 3" xfId="10" builtinId="18" customBuiltin="1"/>
    <cellStyle name="Heading 3 2" xfId="77" xr:uid="{00000000-0005-0000-0000-000056000000}"/>
    <cellStyle name="Heading 4" xfId="11" builtinId="19" customBuiltin="1"/>
    <cellStyle name="Heading 4 2" xfId="78" xr:uid="{00000000-0005-0000-0000-000058000000}"/>
    <cellStyle name="Hyperlink 2" xfId="2" xr:uid="{00000000-0005-0000-0000-000059000000}"/>
    <cellStyle name="Input" xfId="14" builtinId="20" customBuiltin="1"/>
    <cellStyle name="Input 2" xfId="82" xr:uid="{00000000-0005-0000-0000-00005B000000}"/>
    <cellStyle name="Isticanje1 2" xfId="131" xr:uid="{00000000-0005-0000-0000-00005C000000}"/>
    <cellStyle name="Isticanje2 2" xfId="135" xr:uid="{00000000-0005-0000-0000-00005D000000}"/>
    <cellStyle name="Isticanje3 2" xfId="139" xr:uid="{00000000-0005-0000-0000-00005E000000}"/>
    <cellStyle name="Isticanje4 2" xfId="143" xr:uid="{00000000-0005-0000-0000-00005F000000}"/>
    <cellStyle name="Isticanje5 2" xfId="147" xr:uid="{00000000-0005-0000-0000-000060000000}"/>
    <cellStyle name="Isticanje6 2" xfId="151" xr:uid="{00000000-0005-0000-0000-000061000000}"/>
    <cellStyle name="Izlaz 2" xfId="124" xr:uid="{00000000-0005-0000-0000-000062000000}"/>
    <cellStyle name="Izračun 2" xfId="125" xr:uid="{00000000-0005-0000-0000-000063000000}"/>
    <cellStyle name="Linked Cell" xfId="17" builtinId="24" customBuiltin="1"/>
    <cellStyle name="Linked Cell 2" xfId="85" xr:uid="{00000000-0005-0000-0000-000065000000}"/>
    <cellStyle name="Loše 2" xfId="121" xr:uid="{00000000-0005-0000-0000-000066000000}"/>
    <cellStyle name="Naslov 1 2" xfId="116" xr:uid="{00000000-0005-0000-0000-000067000000}"/>
    <cellStyle name="Naslov 2 2" xfId="117" xr:uid="{00000000-0005-0000-0000-000068000000}"/>
    <cellStyle name="Naslov 3 2" xfId="118" xr:uid="{00000000-0005-0000-0000-000069000000}"/>
    <cellStyle name="Naslov 4 2" xfId="119" xr:uid="{00000000-0005-0000-0000-00006A000000}"/>
    <cellStyle name="Naslov 5" xfId="115" xr:uid="{00000000-0005-0000-0000-00006B000000}"/>
    <cellStyle name="Neutral 2" xfId="43" xr:uid="{00000000-0005-0000-0000-00006C000000}"/>
    <cellStyle name="Neutral 2 2" xfId="81" xr:uid="{00000000-0005-0000-0000-00006D000000}"/>
    <cellStyle name="Neutralno 2" xfId="122" xr:uid="{00000000-0005-0000-0000-00006E000000}"/>
    <cellStyle name="Normal" xfId="0" builtinId="0"/>
    <cellStyle name="Normal 10" xfId="71" xr:uid="{00000000-0005-0000-0000-000070000000}"/>
    <cellStyle name="Normal 2" xfId="3" xr:uid="{00000000-0005-0000-0000-000071000000}"/>
    <cellStyle name="Normal 2 2" xfId="5" xr:uid="{00000000-0005-0000-0000-000072000000}"/>
    <cellStyle name="Normal 2 3" xfId="56" xr:uid="{00000000-0005-0000-0000-000073000000}"/>
    <cellStyle name="Normal 2 3 2" xfId="165" xr:uid="{00000000-0005-0000-0000-000074000000}"/>
    <cellStyle name="Normal 2 4" xfId="68" xr:uid="{00000000-0005-0000-0000-000075000000}"/>
    <cellStyle name="Normal 2 5" xfId="64" xr:uid="{00000000-0005-0000-0000-000076000000}"/>
    <cellStyle name="Normal 2 8" xfId="70" xr:uid="{00000000-0005-0000-0000-000077000000}"/>
    <cellStyle name="Normal 3" xfId="4" xr:uid="{00000000-0005-0000-0000-000078000000}"/>
    <cellStyle name="Normal 3 2" xfId="114" xr:uid="{00000000-0005-0000-0000-000079000000}"/>
    <cellStyle name="Normal 3 2 2" xfId="173" xr:uid="{00000000-0005-0000-0000-00007A000000}"/>
    <cellStyle name="Normal 3 3" xfId="162" xr:uid="{00000000-0005-0000-0000-00007B000000}"/>
    <cellStyle name="Normal 3 4" xfId="69" xr:uid="{00000000-0005-0000-0000-00007C000000}"/>
    <cellStyle name="Normal 4" xfId="6" xr:uid="{00000000-0005-0000-0000-00007D000000}"/>
    <cellStyle name="Normal 4 10" xfId="65" xr:uid="{00000000-0005-0000-0000-00007E000000}"/>
    <cellStyle name="Normal 4 2" xfId="53" xr:uid="{00000000-0005-0000-0000-00007F000000}"/>
    <cellStyle name="Normal 4 3" xfId="163" xr:uid="{00000000-0005-0000-0000-000080000000}"/>
    <cellStyle name="Normal 4 4" xfId="155" xr:uid="{00000000-0005-0000-0000-000081000000}"/>
    <cellStyle name="Normal 5" xfId="156" xr:uid="{00000000-0005-0000-0000-000082000000}"/>
    <cellStyle name="Normal 5 2" xfId="164" xr:uid="{00000000-0005-0000-0000-000083000000}"/>
    <cellStyle name="Normal 6" xfId="157" xr:uid="{00000000-0005-0000-0000-000084000000}"/>
    <cellStyle name="Normal 7" xfId="40" xr:uid="{00000000-0005-0000-0000-000085000000}"/>
    <cellStyle name="Normalno 2" xfId="54" xr:uid="{00000000-0005-0000-0000-000086000000}"/>
    <cellStyle name="Normalno 2 2 2 2" xfId="58" xr:uid="{00000000-0005-0000-0000-000087000000}"/>
    <cellStyle name="Normalno 2 2 2 2 2" xfId="166" xr:uid="{00000000-0005-0000-0000-000088000000}"/>
    <cellStyle name="Normalno 2 3" xfId="63" xr:uid="{00000000-0005-0000-0000-000089000000}"/>
    <cellStyle name="Normalno 3" xfId="72" xr:uid="{00000000-0005-0000-0000-00008A000000}"/>
    <cellStyle name="Note 2" xfId="161" xr:uid="{00000000-0005-0000-0000-00008B000000}"/>
    <cellStyle name="Note 3" xfId="42" xr:uid="{00000000-0005-0000-0000-00008C000000}"/>
    <cellStyle name="Output" xfId="15" builtinId="21" customBuiltin="1"/>
    <cellStyle name="Output 2" xfId="83" xr:uid="{00000000-0005-0000-0000-00008E000000}"/>
    <cellStyle name="Percent 2" xfId="41" xr:uid="{00000000-0005-0000-0000-00008F000000}"/>
    <cellStyle name="Postotak 2" xfId="66" xr:uid="{00000000-0005-0000-0000-000090000000}"/>
    <cellStyle name="Postotak 2 2" xfId="171" xr:uid="{00000000-0005-0000-0000-000091000000}"/>
    <cellStyle name="Povezana ćelija 2" xfId="126" xr:uid="{00000000-0005-0000-0000-000092000000}"/>
    <cellStyle name="Provjera ćelije 2" xfId="127" xr:uid="{00000000-0005-0000-0000-000093000000}"/>
    <cellStyle name="Style 1" xfId="1" xr:uid="{00000000-0005-0000-0000-000094000000}"/>
    <cellStyle name="Tekst objašnjenja 2" xfId="129" xr:uid="{00000000-0005-0000-0000-000095000000}"/>
    <cellStyle name="Tekst upozorenja 2" xfId="128" xr:uid="{00000000-0005-0000-0000-000096000000}"/>
    <cellStyle name="Title" xfId="7" builtinId="15" customBuiltin="1"/>
    <cellStyle name="Title 2" xfId="74" xr:uid="{00000000-0005-0000-0000-000098000000}"/>
    <cellStyle name="Total" xfId="21" builtinId="25" customBuiltin="1"/>
    <cellStyle name="Total 2" xfId="89" xr:uid="{00000000-0005-0000-0000-00009A000000}"/>
    <cellStyle name="Ukupni zbroj 2" xfId="130" xr:uid="{00000000-0005-0000-0000-00009B000000}"/>
    <cellStyle name="Unos 2" xfId="123" xr:uid="{00000000-0005-0000-0000-00009C000000}"/>
    <cellStyle name="Valuta 2" xfId="67" xr:uid="{00000000-0005-0000-0000-00009D000000}"/>
    <cellStyle name="Valuta 2 2" xfId="172" xr:uid="{00000000-0005-0000-0000-00009E000000}"/>
    <cellStyle name="Valuta 2 3" xfId="175" xr:uid="{00000000-0005-0000-0000-00009F000000}"/>
    <cellStyle name="Warning Text" xfId="19" builtinId="11" customBuiltin="1"/>
    <cellStyle name="Warning Text 2" xfId="87" xr:uid="{00000000-0005-0000-0000-0000A1000000}"/>
    <cellStyle name="Zarez 17" xfId="57" xr:uid="{00000000-0005-0000-0000-0000A2000000}"/>
    <cellStyle name="Zarez 2" xfId="55" xr:uid="{00000000-0005-0000-0000-0000A3000000}"/>
    <cellStyle name="Zarez 2 2" xfId="45" xr:uid="{00000000-0005-0000-0000-0000A4000000}"/>
    <cellStyle name="Zarez 2 2 2" xfId="62" xr:uid="{00000000-0005-0000-0000-0000A5000000}"/>
    <cellStyle name="Zarez 2 2 2 2" xfId="170" xr:uid="{00000000-0005-0000-0000-0000A6000000}"/>
    <cellStyle name="Zarez 2 2 3" xfId="159" xr:uid="{00000000-0005-0000-0000-0000A7000000}"/>
    <cellStyle name="Zarez 2 3" xfId="59" xr:uid="{00000000-0005-0000-0000-0000A8000000}"/>
    <cellStyle name="Zarez 2 3 2" xfId="167" xr:uid="{00000000-0005-0000-0000-0000A9000000}"/>
    <cellStyle name="Zarez 3" xfId="158" xr:uid="{00000000-0005-0000-0000-0000AA000000}"/>
    <cellStyle name="Zarez 4" xfId="52" xr:uid="{00000000-0005-0000-0000-0000AB000000}"/>
    <cellStyle name="Zarez 4 2" xfId="174" xr:uid="{00000000-0005-0000-0000-0000AC000000}"/>
    <cellStyle name="Zarez 4 3" xfId="177" xr:uid="{00000000-0005-0000-0000-0000AD000000}"/>
    <cellStyle name="Zarez 6" xfId="61" xr:uid="{00000000-0005-0000-0000-0000AE000000}"/>
    <cellStyle name="Zarez 6 2" xfId="169" xr:uid="{00000000-0005-0000-0000-0000AF000000}"/>
    <cellStyle name="Zarez 9" xfId="60" xr:uid="{00000000-0005-0000-0000-0000B0000000}"/>
    <cellStyle name="Zarez 9 2" xfId="168" xr:uid="{00000000-0005-0000-0000-0000B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9" xr6:uid="{00000000-000C-0000-FFFF-FFFF5D020000}" r="J99" connectionId="0">
    <xmlCellPr id="1" xr6:uid="{00000000-0010-0000-5D02-000001000000}" uniqueName="P1123828">
      <xmlPr mapId="2" xpath="/TFI-IZD-POD/ISD-GFI-IZD-POD_1000375/P1123828" xmlDataType="decimal"/>
    </xmlCellPr>
  </singleXmlCell>
  <singleXmlCell id="610" xr6:uid="{00000000-000C-0000-FFFF-FFFF5E020000}" r="K99" connectionId="0">
    <xmlCellPr id="1" xr6:uid="{00000000-0010-0000-5E02-000001000000}" uniqueName="P1123829">
      <xmlPr mapId="2" xpath="/TFI-IZD-POD/ISD-GFI-IZD-POD_1000375/P1123829" xmlDataType="decimal"/>
    </xmlCellPr>
  </singleXmlCell>
  <singleXmlCell id="613" xr6:uid="{00000000-000C-0000-FFFF-FFFF5F020000}" r="J100" connectionId="0">
    <xmlCellPr id="1" xr6:uid="{00000000-0010-0000-5F02-000001000000}" uniqueName="P1123832">
      <xmlPr mapId="2" xpath="/TFI-IZD-POD/ISD-GFI-IZD-POD_1000375/P1123832" xmlDataType="decimal"/>
    </xmlCellPr>
  </singleXmlCell>
  <singleXmlCell id="614" xr6:uid="{00000000-000C-0000-FFFF-FFFF60020000}" r="K100" connectionId="0">
    <xmlCellPr id="1" xr6:uid="{00000000-0010-0000-6002-000001000000}" uniqueName="P1123833">
      <xmlPr mapId="2" xpath="/TFI-IZD-POD/ISD-GFI-IZD-POD_1000375/P1123833" xmlDataType="decimal"/>
    </xmlCellPr>
  </singleXmlCell>
  <singleXmlCell id="617" xr6:uid="{00000000-000C-0000-FFFF-FFFF61020000}" r="J101" connectionId="0">
    <xmlCellPr id="1" xr6:uid="{00000000-0010-0000-6102-000001000000}" uniqueName="P1076392">
      <xmlPr mapId="2" xpath="/TFI-IZD-POD/ISD-GFI-IZD-POD_1000375/P1076392" xmlDataType="decimal"/>
    </xmlCellPr>
  </singleXmlCell>
  <singleXmlCell id="618" xr6:uid="{00000000-000C-0000-FFFF-FFFF62020000}" r="K101" connectionId="0">
    <xmlCellPr id="1" xr6:uid="{00000000-0010-0000-6202-000001000000}" uniqueName="P1082596">
      <xmlPr mapId="2" xpath="/TFI-IZD-POD/ISD-GFI-IZD-POD_1000375/P1082596" xmlDataType="decimal"/>
    </xmlCellPr>
  </singleXmlCell>
  <singleXmlCell id="621" xr6:uid="{00000000-000C-0000-FFFF-FFFF63020000}" r="J102" connectionId="0">
    <xmlCellPr id="1" xr6:uid="{00000000-0010-0000-6302-000001000000}" uniqueName="P1076394">
      <xmlPr mapId="2" xpath="/TFI-IZD-POD/ISD-GFI-IZD-POD_1000375/P1076394" xmlDataType="decimal"/>
    </xmlCellPr>
  </singleXmlCell>
  <singleXmlCell id="622" xr6:uid="{00000000-000C-0000-FFFF-FFFF64020000}" r="K102" connectionId="0">
    <xmlCellPr id="1" xr6:uid="{00000000-0010-0000-6402-000001000000}" uniqueName="P1082598">
      <xmlPr mapId="2" xpath="/TFI-IZD-POD/ISD-GFI-IZD-POD_1000375/P1082598" xmlDataType="decimal"/>
    </xmlCellPr>
  </singleXmlCell>
  <singleXmlCell id="625" xr6:uid="{00000000-000C-0000-FFFF-FFFF65020000}" r="J103" connectionId="0">
    <xmlCellPr id="1" xr6:uid="{00000000-0010-0000-6502-000001000000}" uniqueName="P1076396">
      <xmlPr mapId="2" xpath="/TFI-IZD-POD/ISD-GFI-IZD-POD_1000375/P1076396" xmlDataType="decimal"/>
    </xmlCellPr>
  </singleXmlCell>
  <singleXmlCell id="626" xr6:uid="{00000000-000C-0000-FFFF-FFFF66020000}" r="K103" connectionId="0">
    <xmlCellPr id="1" xr6:uid="{00000000-0010-0000-6602-000001000000}" uniqueName="P1082600">
      <xmlPr mapId="2" xpath="/TFI-IZD-POD/ISD-GFI-IZD-POD_1000375/P1082600" xmlDataType="decimal"/>
    </xmlCellPr>
  </singleXmlCell>
  <singleXmlCell id="629" xr6:uid="{00000000-000C-0000-FFFF-FFFF67020000}" r="J104" connectionId="0">
    <xmlCellPr id="1" xr6:uid="{00000000-0010-0000-6702-000001000000}" uniqueName="P1123836">
      <xmlPr mapId="2" xpath="/TFI-IZD-POD/ISD-GFI-IZD-POD_1000375/P1123836" xmlDataType="decimal"/>
    </xmlCellPr>
  </singleXmlCell>
  <singleXmlCell id="630" xr6:uid="{00000000-000C-0000-FFFF-FFFF68020000}" r="K104" connectionId="0">
    <xmlCellPr id="1" xr6:uid="{00000000-0010-0000-6802-000001000000}" uniqueName="P1123837">
      <xmlPr mapId="2" xpath="/TFI-IZD-POD/ISD-GFI-IZD-POD_1000375/P1123837" xmlDataType="decimal"/>
    </xmlCellPr>
  </singleXmlCell>
  <singleXmlCell id="633" xr6:uid="{00000000-000C-0000-FFFF-FFFF69020000}" r="J105" connectionId="0">
    <xmlCellPr id="1" xr6:uid="{00000000-0010-0000-6902-000001000000}" uniqueName="P1123840">
      <xmlPr mapId="2" xpath="/TFI-IZD-POD/ISD-GFI-IZD-POD_1000375/P1123840" xmlDataType="decimal"/>
    </xmlCellPr>
  </singleXmlCell>
  <singleXmlCell id="634" xr6:uid="{00000000-000C-0000-FFFF-FFFF6A020000}" r="K105" connectionId="0">
    <xmlCellPr id="1" xr6:uid="{00000000-0010-0000-6A02-000001000000}" uniqueName="P1123841">
      <xmlPr mapId="2" xpath="/TFI-IZD-POD/ISD-GFI-IZD-POD_1000375/P1123841" xmlDataType="decimal"/>
    </xmlCellPr>
  </singleXmlCell>
  <singleXmlCell id="637" xr6:uid="{00000000-000C-0000-FFFF-FFFF6B020000}" r="J106" connectionId="0">
    <xmlCellPr id="1" xr6:uid="{00000000-0010-0000-6B02-000001000000}" uniqueName="P1123844">
      <xmlPr mapId="2" xpath="/TFI-IZD-POD/ISD-GFI-IZD-POD_1000375/P1123844" xmlDataType="decimal"/>
    </xmlCellPr>
  </singleXmlCell>
  <singleXmlCell id="638" xr6:uid="{00000000-000C-0000-FFFF-FFFF6C020000}" r="K106" connectionId="0">
    <xmlCellPr id="1" xr6:uid="{00000000-0010-0000-6C02-000001000000}" uniqueName="P1123845">
      <xmlPr mapId="2" xpath="/TFI-IZD-POD/ISD-GFI-IZD-POD_1000375/P1123845" xmlDataType="decimal"/>
    </xmlCellPr>
  </singleXmlCell>
  <singleXmlCell id="641" xr6:uid="{00000000-000C-0000-FFFF-FFFF6D020000}" r="J107" connectionId="0">
    <xmlCellPr id="1" xr6:uid="{00000000-0010-0000-6D02-000001000000}" uniqueName="P1123848">
      <xmlPr mapId="2" xpath="/TFI-IZD-POD/ISD-GFI-IZD-POD_1000375/P1123848" xmlDataType="decimal"/>
    </xmlCellPr>
  </singleXmlCell>
  <singleXmlCell id="642" xr6:uid="{00000000-000C-0000-FFFF-FFFF6E020000}" r="K107" connectionId="0">
    <xmlCellPr id="1" xr6:uid="{00000000-0010-0000-6E02-000001000000}" uniqueName="P1123849">
      <xmlPr mapId="2" xpath="/TFI-IZD-POD/ISD-GFI-IZD-POD_1000375/P1123849" xmlDataType="decimal"/>
    </xmlCellPr>
  </singleXmlCell>
  <singleXmlCell id="643" xr6:uid="{00000000-000C-0000-FFFF-FFFF6F020000}" r="H108" connectionId="0">
    <xmlCellPr id="1" xr6:uid="{00000000-0010-0000-6F02-000001000000}" uniqueName="P1076403">
      <xmlPr mapId="2" xpath="/TFI-IZD-POD/ISD-GFI-IZD-POD_1000375/P1076403" xmlDataType="decimal"/>
    </xmlCellPr>
  </singleXmlCell>
  <singleXmlCell id="644" xr6:uid="{00000000-000C-0000-FFFF-FFFF70020000}" r="I108" connectionId="0">
    <xmlCellPr id="1" xr6:uid="{00000000-0010-0000-7002-000001000000}" uniqueName="P1082607">
      <xmlPr mapId="2" xpath="/TFI-IZD-POD/ISD-GFI-IZD-POD_1000375/P1082607" xmlDataType="decimal"/>
    </xmlCellPr>
  </singleXmlCell>
  <singleXmlCell id="645" xr6:uid="{00000000-000C-0000-FFFF-FFFF71020000}" r="J108" connectionId="0">
    <xmlCellPr id="1" xr6:uid="{00000000-0010-0000-7102-000001000000}" uniqueName="P1076404">
      <xmlPr mapId="2" xpath="/TFI-IZD-POD/ISD-GFI-IZD-POD_1000375/P1076404" xmlDataType="decimal"/>
    </xmlCellPr>
  </singleXmlCell>
  <singleXmlCell id="646" xr6:uid="{00000000-000C-0000-FFFF-FFFF72020000}" r="K108" connectionId="0">
    <xmlCellPr id="1" xr6:uid="{00000000-0010-0000-7202-000001000000}" uniqueName="P1082608">
      <xmlPr mapId="2" xpath="/TFI-IZD-POD/ISD-GFI-IZD-POD_1000375/P1082608" xmlDataType="decimal"/>
    </xmlCellPr>
  </singleXmlCell>
  <singleXmlCell id="647" xr6:uid="{00000000-000C-0000-FFFF-FFFF73020000}" r="H109" connectionId="0">
    <xmlCellPr id="1" xr6:uid="{00000000-0010-0000-7302-000001000000}" uniqueName="P1076405">
      <xmlPr mapId="2" xpath="/TFI-IZD-POD/ISD-GFI-IZD-POD_1000375/P1076405" xmlDataType="decimal"/>
    </xmlCellPr>
  </singleXmlCell>
  <singleXmlCell id="648" xr6:uid="{00000000-000C-0000-FFFF-FFFF74020000}" r="I109" connectionId="0">
    <xmlCellPr id="1" xr6:uid="{00000000-0010-0000-7402-000001000000}" uniqueName="P1082609">
      <xmlPr mapId="2" xpath="/TFI-IZD-POD/ISD-GFI-IZD-POD_1000375/P1082609" xmlDataType="decimal"/>
    </xmlCellPr>
  </singleXmlCell>
  <singleXmlCell id="649" xr6:uid="{00000000-000C-0000-FFFF-FFFF75020000}" r="J109" connectionId="0">
    <xmlCellPr id="1" xr6:uid="{00000000-0010-0000-7502-000001000000}" uniqueName="P1076406">
      <xmlPr mapId="2" xpath="/TFI-IZD-POD/ISD-GFI-IZD-POD_1000375/P1076406" xmlDataType="decimal"/>
    </xmlCellPr>
  </singleXmlCell>
  <singleXmlCell id="650" xr6:uid="{00000000-000C-0000-FFFF-FFFF76020000}" r="K109" connectionId="0">
    <xmlCellPr id="1" xr6:uid="{00000000-0010-0000-7602-000001000000}" uniqueName="P1082610">
      <xmlPr mapId="2" xpath="/TFI-IZD-POD/ISD-GFI-IZD-POD_1000375/P1082610" xmlDataType="decimal"/>
    </xmlCellPr>
  </singleXmlCell>
  <singleXmlCell id="651" xr6:uid="{00000000-000C-0000-FFFF-FFFF77020000}" r="H111" connectionId="0">
    <xmlCellPr id="1" xr6:uid="{00000000-0010-0000-7702-000001000000}" uniqueName="P1076407">
      <xmlPr mapId="2" xpath="/TFI-IZD-POD/ISD-GFI-IZD-POD_1000375/P1076407" xmlDataType="decimal"/>
    </xmlCellPr>
  </singleXmlCell>
  <singleXmlCell id="652" xr6:uid="{00000000-000C-0000-FFFF-FFFF78020000}" r="I111" connectionId="0">
    <xmlCellPr id="1" xr6:uid="{00000000-0010-0000-7802-000001000000}" uniqueName="P1082611">
      <xmlPr mapId="2" xpath="/TFI-IZD-POD/ISD-GFI-IZD-POD_1000375/P1082611" xmlDataType="decimal"/>
    </xmlCellPr>
  </singleXmlCell>
  <singleXmlCell id="653" xr6:uid="{00000000-000C-0000-FFFF-FFFF79020000}" r="J111" connectionId="0">
    <xmlCellPr id="1" xr6:uid="{00000000-0010-0000-7902-000001000000}" uniqueName="P1076408">
      <xmlPr mapId="2" xpath="/TFI-IZD-POD/ISD-GFI-IZD-POD_1000375/P1076408" xmlDataType="decimal"/>
    </xmlCellPr>
  </singleXmlCell>
  <singleXmlCell id="654" xr6:uid="{00000000-000C-0000-FFFF-FFFF7A020000}" r="K111" connectionId="0">
    <xmlCellPr id="1" xr6:uid="{00000000-0010-0000-7A02-000001000000}" uniqueName="P1082612">
      <xmlPr mapId="2" xpath="/TFI-IZD-POD/ISD-GFI-IZD-POD_1000375/P1082612" xmlDataType="decimal"/>
    </xmlCellPr>
  </singleXmlCell>
  <singleXmlCell id="655" xr6:uid="{00000000-000C-0000-FFFF-FFFF7B020000}" r="H112" connectionId="0">
    <xmlCellPr id="1" xr6:uid="{00000000-0010-0000-7B02-000001000000}" uniqueName="P1076409">
      <xmlPr mapId="2" xpath="/TFI-IZD-POD/ISD-GFI-IZD-POD_1000375/P1076409" xmlDataType="decimal"/>
    </xmlCellPr>
  </singleXmlCell>
  <singleXmlCell id="656" xr6:uid="{00000000-000C-0000-FFFF-FFFF7C020000}" r="I112" connectionId="0">
    <xmlCellPr id="1" xr6:uid="{00000000-0010-0000-7C02-000001000000}" uniqueName="P1082613">
      <xmlPr mapId="2" xpath="/TFI-IZD-POD/ISD-GFI-IZD-POD_1000375/P1082613" xmlDataType="decimal"/>
    </xmlCellPr>
  </singleXmlCell>
  <singleXmlCell id="657" xr6:uid="{00000000-000C-0000-FFFF-FFFF7D020000}" r="J112" connectionId="0">
    <xmlCellPr id="1" xr6:uid="{00000000-0010-0000-7D02-000001000000}" uniqueName="P1076410">
      <xmlPr mapId="2" xpath="/TFI-IZD-POD/ISD-GFI-IZD-POD_1000375/P1076410" xmlDataType="decimal"/>
    </xmlCellPr>
  </singleXmlCell>
  <singleXmlCell id="658" xr6:uid="{00000000-000C-0000-FFFF-FFFF7E020000}" r="K112" connectionId="0">
    <xmlCellPr id="1" xr6:uid="{00000000-0010-0000-7E02-000001000000}" uniqueName="P1082614">
      <xmlPr mapId="2" xpath="/TFI-IZD-POD/ISD-GFI-IZD-POD_1000375/P1082614" xmlDataType="decimal"/>
    </xmlCellPr>
  </singleXmlCell>
  <singleXmlCell id="659" xr6:uid="{00000000-000C-0000-FFFF-FFFF7F020000}" r="H113" connectionId="0">
    <xmlCellPr id="1" xr6:uid="{00000000-0010-0000-7F02-000001000000}" uniqueName="P1076411">
      <xmlPr mapId="2" xpath="/TFI-IZD-POD/ISD-GFI-IZD-POD_1000375/P1076411" xmlDataType="decimal"/>
    </xmlCellPr>
  </singleXmlCell>
  <singleXmlCell id="660" xr6:uid="{00000000-000C-0000-FFFF-FFFF80020000}" r="I113" connectionId="0">
    <xmlCellPr id="1" xr6:uid="{00000000-0010-0000-8002-000001000000}" uniqueName="P1082615">
      <xmlPr mapId="2" xpath="/TFI-IZD-POD/ISD-GFI-IZD-POD_1000375/P1082615" xmlDataType="decimal"/>
    </xmlCellPr>
  </singleXmlCell>
  <singleXmlCell id="661" xr6:uid="{00000000-000C-0000-FFFF-FFFF81020000}" r="J113" connectionId="0">
    <xmlCellPr id="1" xr6:uid="{00000000-0010-0000-8102-000001000000}" uniqueName="P1076412">
      <xmlPr mapId="2" xpath="/TFI-IZD-POD/ISD-GFI-IZD-POD_1000375/P1076412" xmlDataType="decimal"/>
    </xmlCellPr>
  </singleXmlCell>
  <singleXmlCell id="662" xr6:uid="{00000000-000C-0000-FFFF-FFFF82020000}" r="K113" connectionId="0">
    <xmlCellPr id="1" xr6:uid="{00000000-0010-0000-8202-000001000000}" uniqueName="P1082616">
      <xmlPr mapId="2" xpath="/TFI-IZD-POD/ISD-GFI-IZD-POD_1000375/P1082616" xmlDataType="decimal"/>
    </xmlCellPr>
  </singleXmlCell>
  <singleXmlCell id="608" xr6:uid="{00000000-000C-0000-FFFF-FFFF83020000}" r="I99" connectionId="0">
    <xmlCellPr id="1" xr6:uid="{00000000-0010-0000-8302-000001000000}" uniqueName="P1123827">
      <xmlPr mapId="2" xpath="/TFI-IZD-POD/ISD-GFI-IZD-POD_1000375/P1123827" xmlDataType="decimal"/>
    </xmlCellPr>
  </singleXmlCell>
  <singleXmlCell id="611" xr6:uid="{00000000-000C-0000-FFFF-FFFF84020000}" r="H100" connectionId="0">
    <xmlCellPr id="1" xr6:uid="{00000000-0010-0000-8402-000001000000}" uniqueName="P1123830">
      <xmlPr mapId="2" xpath="/TFI-IZD-POD/ISD-GFI-IZD-POD_1000375/P1123830" xmlDataType="decimal"/>
    </xmlCellPr>
  </singleXmlCell>
  <singleXmlCell id="612" xr6:uid="{00000000-000C-0000-FFFF-FFFF85020000}" r="I100" connectionId="0">
    <xmlCellPr id="1" xr6:uid="{00000000-0010-0000-8502-000001000000}" uniqueName="P1123831">
      <xmlPr mapId="2" xpath="/TFI-IZD-POD/ISD-GFI-IZD-POD_1000375/P1123831" xmlDataType="decimal"/>
    </xmlCellPr>
  </singleXmlCell>
  <singleXmlCell id="615" xr6:uid="{00000000-000C-0000-FFFF-FFFF86020000}" r="H101" connectionId="0">
    <xmlCellPr id="1" xr6:uid="{00000000-0010-0000-8602-000001000000}" uniqueName="P1076391">
      <xmlPr mapId="2" xpath="/TFI-IZD-POD/ISD-GFI-IZD-POD_1000375/P1076391" xmlDataType="decimal"/>
    </xmlCellPr>
  </singleXmlCell>
  <singleXmlCell id="616" xr6:uid="{00000000-000C-0000-FFFF-FFFF87020000}" r="I101" connectionId="0">
    <xmlCellPr id="1" xr6:uid="{00000000-0010-0000-8702-000001000000}" uniqueName="P1082595">
      <xmlPr mapId="2" xpath="/TFI-IZD-POD/ISD-GFI-IZD-POD_1000375/P1082595" xmlDataType="decimal"/>
    </xmlCellPr>
  </singleXmlCell>
  <singleXmlCell id="619" xr6:uid="{00000000-000C-0000-FFFF-FFFF88020000}" r="H102" connectionId="0">
    <xmlCellPr id="1" xr6:uid="{00000000-0010-0000-8802-000001000000}" uniqueName="P1076393">
      <xmlPr mapId="2" xpath="/TFI-IZD-POD/ISD-GFI-IZD-POD_1000375/P1076393" xmlDataType="decimal"/>
    </xmlCellPr>
  </singleXmlCell>
  <singleXmlCell id="620" xr6:uid="{00000000-000C-0000-FFFF-FFFF89020000}" r="I102" connectionId="0">
    <xmlCellPr id="1" xr6:uid="{00000000-0010-0000-8902-000001000000}" uniqueName="P1082597">
      <xmlPr mapId="2" xpath="/TFI-IZD-POD/ISD-GFI-IZD-POD_1000375/P1082597" xmlDataType="decimal"/>
    </xmlCellPr>
  </singleXmlCell>
  <singleXmlCell id="623" xr6:uid="{00000000-000C-0000-FFFF-FFFF8A020000}" r="H103" connectionId="0">
    <xmlCellPr id="1" xr6:uid="{00000000-0010-0000-8A02-000001000000}" uniqueName="P1076395">
      <xmlPr mapId="2" xpath="/TFI-IZD-POD/ISD-GFI-IZD-POD_1000375/P1076395" xmlDataType="decimal"/>
    </xmlCellPr>
  </singleXmlCell>
  <singleXmlCell id="624" xr6:uid="{00000000-000C-0000-FFFF-FFFF8B020000}" r="I103" connectionId="0">
    <xmlCellPr id="1" xr6:uid="{00000000-0010-0000-8B02-000001000000}" uniqueName="P1082599">
      <xmlPr mapId="2" xpath="/TFI-IZD-POD/ISD-GFI-IZD-POD_1000375/P1082599" xmlDataType="decimal"/>
    </xmlCellPr>
  </singleXmlCell>
  <singleXmlCell id="627" xr6:uid="{00000000-000C-0000-FFFF-FFFF8C020000}" r="H104" connectionId="0">
    <xmlCellPr id="1" xr6:uid="{00000000-0010-0000-8C02-000001000000}" uniqueName="P1123834">
      <xmlPr mapId="2" xpath="/TFI-IZD-POD/ISD-GFI-IZD-POD_1000375/P1123834" xmlDataType="decimal"/>
    </xmlCellPr>
  </singleXmlCell>
  <singleXmlCell id="628" xr6:uid="{00000000-000C-0000-FFFF-FFFF8D020000}" r="I104" connectionId="0">
    <xmlCellPr id="1" xr6:uid="{00000000-0010-0000-8D02-000001000000}" uniqueName="P1123835">
      <xmlPr mapId="2" xpath="/TFI-IZD-POD/ISD-GFI-IZD-POD_1000375/P1123835" xmlDataType="decimal"/>
    </xmlCellPr>
  </singleXmlCell>
  <singleXmlCell id="631" xr6:uid="{00000000-000C-0000-FFFF-FFFF8E020000}" r="H105" connectionId="0">
    <xmlCellPr id="1" xr6:uid="{00000000-0010-0000-8E02-000001000000}" uniqueName="P1123838">
      <xmlPr mapId="2" xpath="/TFI-IZD-POD/ISD-GFI-IZD-POD_1000375/P1123838" xmlDataType="decimal"/>
    </xmlCellPr>
  </singleXmlCell>
  <singleXmlCell id="632" xr6:uid="{00000000-000C-0000-FFFF-FFFF8F020000}" r="I105" connectionId="0">
    <xmlCellPr id="1" xr6:uid="{00000000-0010-0000-8F02-000001000000}" uniqueName="P1123839">
      <xmlPr mapId="2" xpath="/TFI-IZD-POD/ISD-GFI-IZD-POD_1000375/P1123839" xmlDataType="decimal"/>
    </xmlCellPr>
  </singleXmlCell>
  <singleXmlCell id="635" xr6:uid="{00000000-000C-0000-FFFF-FFFF90020000}" r="H106" connectionId="0">
    <xmlCellPr id="1" xr6:uid="{00000000-0010-0000-9002-000001000000}" uniqueName="P1123842">
      <xmlPr mapId="2" xpath="/TFI-IZD-POD/ISD-GFI-IZD-POD_1000375/P1123842" xmlDataType="decimal"/>
    </xmlCellPr>
  </singleXmlCell>
  <singleXmlCell id="636" xr6:uid="{00000000-000C-0000-FFFF-FFFF91020000}" r="I106" connectionId="0">
    <xmlCellPr id="1" xr6:uid="{00000000-0010-0000-9102-000001000000}" uniqueName="P1123843">
      <xmlPr mapId="2" xpath="/TFI-IZD-POD/ISD-GFI-IZD-POD_1000375/P1123843" xmlDataType="decimal"/>
    </xmlCellPr>
  </singleXmlCell>
  <singleXmlCell id="639" xr6:uid="{00000000-000C-0000-FFFF-FFFF92020000}" r="H107" connectionId="0">
    <xmlCellPr id="1" xr6:uid="{00000000-0010-0000-9202-000001000000}" uniqueName="P1123846">
      <xmlPr mapId="2" xpath="/TFI-IZD-POD/ISD-GFI-IZD-POD_1000375/P1123846" xmlDataType="decimal"/>
    </xmlCellPr>
  </singleXmlCell>
  <singleXmlCell id="640" xr6:uid="{00000000-000C-0000-FFFF-FFFF93020000}" r="I107" connectionId="0">
    <xmlCellPr id="1" xr6:uid="{00000000-0010-0000-9302-000001000000}" uniqueName="P1123847">
      <xmlPr mapId="2" xpath="/TFI-IZD-POD/ISD-GFI-IZD-POD_1000375/P1123847"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6" workbookViewId="0">
      <selection activeCell="N21" sqref="N21"/>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2" t="s">
        <v>308</v>
      </c>
      <c r="B1" s="183"/>
      <c r="C1" s="183"/>
      <c r="D1" s="47"/>
      <c r="E1" s="47"/>
      <c r="F1" s="47"/>
      <c r="G1" s="47"/>
      <c r="H1" s="47"/>
      <c r="I1" s="47"/>
      <c r="J1" s="48"/>
    </row>
    <row r="2" spans="1:20" ht="14.4" customHeight="1" x14ac:dyDescent="0.3">
      <c r="A2" s="184" t="s">
        <v>324</v>
      </c>
      <c r="B2" s="185"/>
      <c r="C2" s="185"/>
      <c r="D2" s="185"/>
      <c r="E2" s="185"/>
      <c r="F2" s="185"/>
      <c r="G2" s="185"/>
      <c r="H2" s="185"/>
      <c r="I2" s="185"/>
      <c r="J2" s="186"/>
      <c r="N2" s="97">
        <v>1</v>
      </c>
    </row>
    <row r="3" spans="1:20" x14ac:dyDescent="0.3">
      <c r="A3" s="50"/>
      <c r="B3" s="51"/>
      <c r="C3" s="51"/>
      <c r="D3" s="51"/>
      <c r="E3" s="51"/>
      <c r="F3" s="51"/>
      <c r="G3" s="51"/>
      <c r="H3" s="51"/>
      <c r="I3" s="51"/>
      <c r="J3" s="52"/>
      <c r="N3" s="97">
        <v>2</v>
      </c>
    </row>
    <row r="4" spans="1:20" ht="33.6" customHeight="1" x14ac:dyDescent="0.3">
      <c r="A4" s="187" t="s">
        <v>309</v>
      </c>
      <c r="B4" s="188"/>
      <c r="C4" s="188"/>
      <c r="D4" s="188"/>
      <c r="E4" s="189" t="s">
        <v>493</v>
      </c>
      <c r="F4" s="190"/>
      <c r="G4" s="53" t="s">
        <v>0</v>
      </c>
      <c r="H4" s="189" t="s">
        <v>494</v>
      </c>
      <c r="I4" s="190"/>
      <c r="J4" s="54"/>
      <c r="N4" s="97">
        <v>3</v>
      </c>
    </row>
    <row r="5" spans="1:20" s="55" customFormat="1" ht="10.199999999999999" customHeight="1" x14ac:dyDescent="0.3">
      <c r="A5" s="191"/>
      <c r="B5" s="192"/>
      <c r="C5" s="192"/>
      <c r="D5" s="192"/>
      <c r="E5" s="192"/>
      <c r="F5" s="192"/>
      <c r="G5" s="192"/>
      <c r="H5" s="192"/>
      <c r="I5" s="192"/>
      <c r="J5" s="193"/>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201" t="s">
        <v>333</v>
      </c>
      <c r="B10" s="202"/>
      <c r="C10" s="202"/>
      <c r="D10" s="202"/>
      <c r="E10" s="202"/>
      <c r="F10" s="202"/>
      <c r="G10" s="202"/>
      <c r="H10" s="202"/>
      <c r="I10" s="202"/>
      <c r="J10" s="66"/>
    </row>
    <row r="11" spans="1:20" ht="24.6" customHeight="1" x14ac:dyDescent="0.3">
      <c r="A11" s="203" t="s">
        <v>310</v>
      </c>
      <c r="B11" s="204"/>
      <c r="C11" s="196" t="s">
        <v>449</v>
      </c>
      <c r="D11" s="197"/>
      <c r="E11" s="67"/>
      <c r="F11" s="205" t="s">
        <v>334</v>
      </c>
      <c r="G11" s="195"/>
      <c r="H11" s="206" t="s">
        <v>450</v>
      </c>
      <c r="I11" s="207"/>
      <c r="J11" s="68"/>
    </row>
    <row r="12" spans="1:20" ht="14.4" customHeight="1" x14ac:dyDescent="0.3">
      <c r="A12" s="69"/>
      <c r="B12" s="70"/>
      <c r="C12" s="70"/>
      <c r="D12" s="70"/>
      <c r="E12" s="199"/>
      <c r="F12" s="199"/>
      <c r="G12" s="199"/>
      <c r="H12" s="199"/>
      <c r="I12" s="71"/>
      <c r="J12" s="68"/>
    </row>
    <row r="13" spans="1:20" ht="21" customHeight="1" x14ac:dyDescent="0.3">
      <c r="A13" s="194" t="s">
        <v>325</v>
      </c>
      <c r="B13" s="195"/>
      <c r="C13" s="196" t="s">
        <v>451</v>
      </c>
      <c r="D13" s="197"/>
      <c r="E13" s="198"/>
      <c r="F13" s="199"/>
      <c r="G13" s="199"/>
      <c r="H13" s="199"/>
      <c r="I13" s="71"/>
      <c r="J13" s="68"/>
    </row>
    <row r="14" spans="1:20" ht="10.95" customHeight="1" x14ac:dyDescent="0.3">
      <c r="A14" s="67"/>
      <c r="B14" s="71"/>
      <c r="C14" s="70"/>
      <c r="D14" s="70"/>
      <c r="E14" s="200"/>
      <c r="F14" s="200"/>
      <c r="G14" s="200"/>
      <c r="H14" s="200"/>
      <c r="I14" s="70"/>
      <c r="J14" s="72"/>
    </row>
    <row r="15" spans="1:20" ht="22.95" customHeight="1" x14ac:dyDescent="0.3">
      <c r="A15" s="194" t="s">
        <v>311</v>
      </c>
      <c r="B15" s="195"/>
      <c r="C15" s="196" t="s">
        <v>452</v>
      </c>
      <c r="D15" s="197"/>
      <c r="E15" s="214"/>
      <c r="F15" s="215"/>
      <c r="G15" s="73" t="s">
        <v>335</v>
      </c>
      <c r="H15" s="206" t="s">
        <v>453</v>
      </c>
      <c r="I15" s="207"/>
      <c r="J15" s="74"/>
    </row>
    <row r="16" spans="1:20" ht="10.95" customHeight="1" x14ac:dyDescent="0.3">
      <c r="A16" s="67"/>
      <c r="B16" s="71"/>
      <c r="C16" s="70"/>
      <c r="D16" s="70"/>
      <c r="E16" s="200"/>
      <c r="F16" s="200"/>
      <c r="G16" s="200"/>
      <c r="H16" s="200"/>
      <c r="I16" s="70"/>
      <c r="J16" s="72"/>
    </row>
    <row r="17" spans="1:10" ht="22.95" customHeight="1" x14ac:dyDescent="0.3">
      <c r="A17" s="75"/>
      <c r="B17" s="73" t="s">
        <v>336</v>
      </c>
      <c r="C17" s="196" t="s">
        <v>454</v>
      </c>
      <c r="D17" s="197"/>
      <c r="E17" s="76"/>
      <c r="F17" s="76"/>
      <c r="G17" s="76"/>
      <c r="H17" s="76"/>
      <c r="I17" s="76"/>
      <c r="J17" s="74"/>
    </row>
    <row r="18" spans="1:10" x14ac:dyDescent="0.3">
      <c r="A18" s="208"/>
      <c r="B18" s="209"/>
      <c r="C18" s="200"/>
      <c r="D18" s="200"/>
      <c r="E18" s="200"/>
      <c r="F18" s="200"/>
      <c r="G18" s="200"/>
      <c r="H18" s="200"/>
      <c r="I18" s="70"/>
      <c r="J18" s="72"/>
    </row>
    <row r="19" spans="1:10" x14ac:dyDescent="0.3">
      <c r="A19" s="203" t="s">
        <v>312</v>
      </c>
      <c r="B19" s="210"/>
      <c r="C19" s="211" t="s">
        <v>455</v>
      </c>
      <c r="D19" s="212"/>
      <c r="E19" s="212"/>
      <c r="F19" s="212"/>
      <c r="G19" s="212"/>
      <c r="H19" s="212"/>
      <c r="I19" s="212"/>
      <c r="J19" s="213"/>
    </row>
    <row r="20" spans="1:10" x14ac:dyDescent="0.3">
      <c r="A20" s="69"/>
      <c r="B20" s="70"/>
      <c r="C20" s="77"/>
      <c r="D20" s="70"/>
      <c r="E20" s="200"/>
      <c r="F20" s="200"/>
      <c r="G20" s="200"/>
      <c r="H20" s="200"/>
      <c r="I20" s="70"/>
      <c r="J20" s="72"/>
    </row>
    <row r="21" spans="1:10" x14ac:dyDescent="0.3">
      <c r="A21" s="203" t="s">
        <v>313</v>
      </c>
      <c r="B21" s="210"/>
      <c r="C21" s="206">
        <v>52210</v>
      </c>
      <c r="D21" s="207"/>
      <c r="E21" s="200"/>
      <c r="F21" s="200"/>
      <c r="G21" s="211" t="s">
        <v>456</v>
      </c>
      <c r="H21" s="212"/>
      <c r="I21" s="212"/>
      <c r="J21" s="213"/>
    </row>
    <row r="22" spans="1:10" x14ac:dyDescent="0.3">
      <c r="A22" s="69"/>
      <c r="B22" s="70"/>
      <c r="C22" s="70"/>
      <c r="D22" s="70"/>
      <c r="E22" s="200"/>
      <c r="F22" s="200"/>
      <c r="G22" s="200"/>
      <c r="H22" s="200"/>
      <c r="I22" s="70"/>
      <c r="J22" s="72"/>
    </row>
    <row r="23" spans="1:10" x14ac:dyDescent="0.3">
      <c r="A23" s="203" t="s">
        <v>314</v>
      </c>
      <c r="B23" s="210"/>
      <c r="C23" s="211" t="s">
        <v>457</v>
      </c>
      <c r="D23" s="212"/>
      <c r="E23" s="212"/>
      <c r="F23" s="212"/>
      <c r="G23" s="212"/>
      <c r="H23" s="212"/>
      <c r="I23" s="212"/>
      <c r="J23" s="213"/>
    </row>
    <row r="24" spans="1:10" x14ac:dyDescent="0.3">
      <c r="A24" s="69"/>
      <c r="B24" s="70"/>
      <c r="C24" s="70"/>
      <c r="D24" s="70"/>
      <c r="E24" s="200"/>
      <c r="F24" s="200"/>
      <c r="G24" s="200"/>
      <c r="H24" s="200"/>
      <c r="I24" s="70"/>
      <c r="J24" s="72"/>
    </row>
    <row r="25" spans="1:10" x14ac:dyDescent="0.3">
      <c r="A25" s="203" t="s">
        <v>315</v>
      </c>
      <c r="B25" s="210"/>
      <c r="C25" s="217" t="s">
        <v>458</v>
      </c>
      <c r="D25" s="218"/>
      <c r="E25" s="218"/>
      <c r="F25" s="218"/>
      <c r="G25" s="218"/>
      <c r="H25" s="218"/>
      <c r="I25" s="218"/>
      <c r="J25" s="219"/>
    </row>
    <row r="26" spans="1:10" x14ac:dyDescent="0.3">
      <c r="A26" s="69"/>
      <c r="B26" s="70"/>
      <c r="C26" s="77"/>
      <c r="D26" s="70"/>
      <c r="E26" s="200"/>
      <c r="F26" s="200"/>
      <c r="G26" s="200"/>
      <c r="H26" s="200"/>
      <c r="I26" s="70"/>
      <c r="J26" s="72"/>
    </row>
    <row r="27" spans="1:10" x14ac:dyDescent="0.3">
      <c r="A27" s="203" t="s">
        <v>316</v>
      </c>
      <c r="B27" s="210"/>
      <c r="C27" s="217" t="s">
        <v>459</v>
      </c>
      <c r="D27" s="218"/>
      <c r="E27" s="218"/>
      <c r="F27" s="218"/>
      <c r="G27" s="218"/>
      <c r="H27" s="218"/>
      <c r="I27" s="218"/>
      <c r="J27" s="219"/>
    </row>
    <row r="28" spans="1:10" ht="13.95" customHeight="1" x14ac:dyDescent="0.3">
      <c r="A28" s="69"/>
      <c r="B28" s="70"/>
      <c r="C28" s="77"/>
      <c r="D28" s="70"/>
      <c r="E28" s="200"/>
      <c r="F28" s="200"/>
      <c r="G28" s="200"/>
      <c r="H28" s="200"/>
      <c r="I28" s="70"/>
      <c r="J28" s="72"/>
    </row>
    <row r="29" spans="1:10" ht="22.95" customHeight="1" x14ac:dyDescent="0.3">
      <c r="A29" s="194" t="s">
        <v>326</v>
      </c>
      <c r="B29" s="210"/>
      <c r="C29" s="78">
        <v>1714</v>
      </c>
      <c r="D29" s="79"/>
      <c r="E29" s="216"/>
      <c r="F29" s="216"/>
      <c r="G29" s="216"/>
      <c r="H29" s="216"/>
      <c r="I29" s="80"/>
      <c r="J29" s="81"/>
    </row>
    <row r="30" spans="1:10" x14ac:dyDescent="0.3">
      <c r="A30" s="69"/>
      <c r="B30" s="70"/>
      <c r="C30" s="70"/>
      <c r="D30" s="70"/>
      <c r="E30" s="200"/>
      <c r="F30" s="200"/>
      <c r="G30" s="200"/>
      <c r="H30" s="200"/>
      <c r="I30" s="80"/>
      <c r="J30" s="81"/>
    </row>
    <row r="31" spans="1:10" x14ac:dyDescent="0.3">
      <c r="A31" s="203" t="s">
        <v>317</v>
      </c>
      <c r="B31" s="210"/>
      <c r="C31" s="94" t="s">
        <v>339</v>
      </c>
      <c r="D31" s="220" t="s">
        <v>337</v>
      </c>
      <c r="E31" s="221"/>
      <c r="F31" s="221"/>
      <c r="G31" s="221"/>
      <c r="H31" s="82"/>
      <c r="I31" s="83" t="s">
        <v>338</v>
      </c>
      <c r="J31" s="84" t="s">
        <v>339</v>
      </c>
    </row>
    <row r="32" spans="1:10" x14ac:dyDescent="0.3">
      <c r="A32" s="203"/>
      <c r="B32" s="210"/>
      <c r="C32" s="85"/>
      <c r="D32" s="53"/>
      <c r="E32" s="215"/>
      <c r="F32" s="215"/>
      <c r="G32" s="215"/>
      <c r="H32" s="215"/>
      <c r="I32" s="80"/>
      <c r="J32" s="81"/>
    </row>
    <row r="33" spans="1:10" x14ac:dyDescent="0.3">
      <c r="A33" s="203" t="s">
        <v>327</v>
      </c>
      <c r="B33" s="210"/>
      <c r="C33" s="78" t="s">
        <v>341</v>
      </c>
      <c r="D33" s="220" t="s">
        <v>340</v>
      </c>
      <c r="E33" s="221"/>
      <c r="F33" s="221"/>
      <c r="G33" s="221"/>
      <c r="H33" s="76"/>
      <c r="I33" s="83" t="s">
        <v>341</v>
      </c>
      <c r="J33" s="84" t="s">
        <v>342</v>
      </c>
    </row>
    <row r="34" spans="1:10" x14ac:dyDescent="0.3">
      <c r="A34" s="69"/>
      <c r="B34" s="70"/>
      <c r="C34" s="70"/>
      <c r="D34" s="70"/>
      <c r="E34" s="200"/>
      <c r="F34" s="200"/>
      <c r="G34" s="200"/>
      <c r="H34" s="200"/>
      <c r="I34" s="70"/>
      <c r="J34" s="72"/>
    </row>
    <row r="35" spans="1:10" x14ac:dyDescent="0.3">
      <c r="A35" s="220" t="s">
        <v>328</v>
      </c>
      <c r="B35" s="221"/>
      <c r="C35" s="221"/>
      <c r="D35" s="221"/>
      <c r="E35" s="221" t="s">
        <v>318</v>
      </c>
      <c r="F35" s="221"/>
      <c r="G35" s="221"/>
      <c r="H35" s="221"/>
      <c r="I35" s="221"/>
      <c r="J35" s="86" t="s">
        <v>319</v>
      </c>
    </row>
    <row r="36" spans="1:10" x14ac:dyDescent="0.3">
      <c r="A36" s="69"/>
      <c r="B36" s="70"/>
      <c r="C36" s="70"/>
      <c r="D36" s="70"/>
      <c r="E36" s="200"/>
      <c r="F36" s="200"/>
      <c r="G36" s="200"/>
      <c r="H36" s="200"/>
      <c r="I36" s="70"/>
      <c r="J36" s="81"/>
    </row>
    <row r="37" spans="1:10" x14ac:dyDescent="0.3">
      <c r="A37" s="222" t="s">
        <v>463</v>
      </c>
      <c r="B37" s="223"/>
      <c r="C37" s="223"/>
      <c r="D37" s="223"/>
      <c r="E37" s="222" t="s">
        <v>464</v>
      </c>
      <c r="F37" s="223"/>
      <c r="G37" s="223"/>
      <c r="H37" s="223"/>
      <c r="I37" s="224"/>
      <c r="J37" s="87" t="s">
        <v>465</v>
      </c>
    </row>
    <row r="38" spans="1:10" x14ac:dyDescent="0.3">
      <c r="A38" s="69"/>
      <c r="B38" s="70"/>
      <c r="C38" s="77"/>
      <c r="D38" s="225"/>
      <c r="E38" s="225"/>
      <c r="F38" s="225"/>
      <c r="G38" s="225"/>
      <c r="H38" s="225"/>
      <c r="I38" s="225"/>
      <c r="J38" s="72"/>
    </row>
    <row r="39" spans="1:10" x14ac:dyDescent="0.3">
      <c r="A39" s="222"/>
      <c r="B39" s="223"/>
      <c r="C39" s="223"/>
      <c r="D39" s="224"/>
      <c r="E39" s="222"/>
      <c r="F39" s="223"/>
      <c r="G39" s="223"/>
      <c r="H39" s="223"/>
      <c r="I39" s="224"/>
      <c r="J39" s="78"/>
    </row>
    <row r="40" spans="1:10" x14ac:dyDescent="0.3">
      <c r="A40" s="69"/>
      <c r="B40" s="70"/>
      <c r="C40" s="77"/>
      <c r="D40" s="88"/>
      <c r="E40" s="225"/>
      <c r="F40" s="225"/>
      <c r="G40" s="225"/>
      <c r="H40" s="225"/>
      <c r="I40" s="71"/>
      <c r="J40" s="72"/>
    </row>
    <row r="41" spans="1:10" x14ac:dyDescent="0.3">
      <c r="A41" s="222"/>
      <c r="B41" s="223"/>
      <c r="C41" s="223"/>
      <c r="D41" s="224"/>
      <c r="E41" s="222"/>
      <c r="F41" s="223"/>
      <c r="G41" s="223"/>
      <c r="H41" s="223"/>
      <c r="I41" s="224"/>
      <c r="J41" s="78"/>
    </row>
    <row r="42" spans="1:10" x14ac:dyDescent="0.3">
      <c r="A42" s="69"/>
      <c r="B42" s="70"/>
      <c r="C42" s="77"/>
      <c r="D42" s="88"/>
      <c r="E42" s="225"/>
      <c r="F42" s="225"/>
      <c r="G42" s="225"/>
      <c r="H42" s="225"/>
      <c r="I42" s="71"/>
      <c r="J42" s="72"/>
    </row>
    <row r="43" spans="1:10" x14ac:dyDescent="0.3">
      <c r="A43" s="222"/>
      <c r="B43" s="223"/>
      <c r="C43" s="223"/>
      <c r="D43" s="224"/>
      <c r="E43" s="222"/>
      <c r="F43" s="223"/>
      <c r="G43" s="223"/>
      <c r="H43" s="223"/>
      <c r="I43" s="224"/>
      <c r="J43" s="78"/>
    </row>
    <row r="44" spans="1:10" x14ac:dyDescent="0.3">
      <c r="A44" s="89"/>
      <c r="B44" s="77"/>
      <c r="C44" s="226"/>
      <c r="D44" s="226"/>
      <c r="E44" s="200"/>
      <c r="F44" s="200"/>
      <c r="G44" s="226"/>
      <c r="H44" s="226"/>
      <c r="I44" s="226"/>
      <c r="J44" s="72"/>
    </row>
    <row r="45" spans="1:10" x14ac:dyDescent="0.3">
      <c r="A45" s="222"/>
      <c r="B45" s="223"/>
      <c r="C45" s="223"/>
      <c r="D45" s="224"/>
      <c r="E45" s="222"/>
      <c r="F45" s="223"/>
      <c r="G45" s="223"/>
      <c r="H45" s="223"/>
      <c r="I45" s="224"/>
      <c r="J45" s="78"/>
    </row>
    <row r="46" spans="1:10" x14ac:dyDescent="0.3">
      <c r="A46" s="89"/>
      <c r="B46" s="77"/>
      <c r="C46" s="77"/>
      <c r="D46" s="70"/>
      <c r="E46" s="227"/>
      <c r="F46" s="227"/>
      <c r="G46" s="226"/>
      <c r="H46" s="226"/>
      <c r="I46" s="70"/>
      <c r="J46" s="72"/>
    </row>
    <row r="47" spans="1:10" x14ac:dyDescent="0.3">
      <c r="A47" s="222"/>
      <c r="B47" s="223"/>
      <c r="C47" s="223"/>
      <c r="D47" s="224"/>
      <c r="E47" s="222"/>
      <c r="F47" s="223"/>
      <c r="G47" s="223"/>
      <c r="H47" s="223"/>
      <c r="I47" s="224"/>
      <c r="J47" s="78"/>
    </row>
    <row r="48" spans="1:10" x14ac:dyDescent="0.3">
      <c r="A48" s="89"/>
      <c r="B48" s="77"/>
      <c r="C48" s="77"/>
      <c r="D48" s="70"/>
      <c r="E48" s="200"/>
      <c r="F48" s="200"/>
      <c r="G48" s="226"/>
      <c r="H48" s="226"/>
      <c r="I48" s="70"/>
      <c r="J48" s="90" t="s">
        <v>343</v>
      </c>
    </row>
    <row r="49" spans="1:10" x14ac:dyDescent="0.3">
      <c r="A49" s="89"/>
      <c r="B49" s="77"/>
      <c r="C49" s="77"/>
      <c r="D49" s="70"/>
      <c r="E49" s="200"/>
      <c r="F49" s="200"/>
      <c r="G49" s="226"/>
      <c r="H49" s="226"/>
      <c r="I49" s="70"/>
      <c r="J49" s="90" t="s">
        <v>344</v>
      </c>
    </row>
    <row r="50" spans="1:10" ht="14.4" customHeight="1" x14ac:dyDescent="0.3">
      <c r="A50" s="194" t="s">
        <v>320</v>
      </c>
      <c r="B50" s="205"/>
      <c r="C50" s="206" t="s">
        <v>344</v>
      </c>
      <c r="D50" s="207"/>
      <c r="E50" s="232" t="s">
        <v>345</v>
      </c>
      <c r="F50" s="233"/>
      <c r="G50" s="211"/>
      <c r="H50" s="212"/>
      <c r="I50" s="212"/>
      <c r="J50" s="213"/>
    </row>
    <row r="51" spans="1:10" x14ac:dyDescent="0.3">
      <c r="A51" s="89"/>
      <c r="B51" s="77"/>
      <c r="C51" s="226"/>
      <c r="D51" s="226"/>
      <c r="E51" s="200"/>
      <c r="F51" s="200"/>
      <c r="G51" s="234" t="s">
        <v>346</v>
      </c>
      <c r="H51" s="234"/>
      <c r="I51" s="234"/>
      <c r="J51" s="61"/>
    </row>
    <row r="52" spans="1:10" ht="13.95" customHeight="1" x14ac:dyDescent="0.3">
      <c r="A52" s="194" t="s">
        <v>321</v>
      </c>
      <c r="B52" s="205"/>
      <c r="C52" s="211" t="s">
        <v>460</v>
      </c>
      <c r="D52" s="212"/>
      <c r="E52" s="212"/>
      <c r="F52" s="212"/>
      <c r="G52" s="212"/>
      <c r="H52" s="212"/>
      <c r="I52" s="212"/>
      <c r="J52" s="213"/>
    </row>
    <row r="53" spans="1:10" x14ac:dyDescent="0.3">
      <c r="A53" s="69"/>
      <c r="B53" s="70"/>
      <c r="C53" s="216" t="s">
        <v>322</v>
      </c>
      <c r="D53" s="216"/>
      <c r="E53" s="216"/>
      <c r="F53" s="216"/>
      <c r="G53" s="216"/>
      <c r="H53" s="216"/>
      <c r="I53" s="216"/>
      <c r="J53" s="72"/>
    </row>
    <row r="54" spans="1:10" x14ac:dyDescent="0.3">
      <c r="A54" s="194" t="s">
        <v>323</v>
      </c>
      <c r="B54" s="205"/>
      <c r="C54" s="228" t="s">
        <v>461</v>
      </c>
      <c r="D54" s="229"/>
      <c r="E54" s="230"/>
      <c r="F54" s="200"/>
      <c r="G54" s="200"/>
      <c r="H54" s="221"/>
      <c r="I54" s="221"/>
      <c r="J54" s="231"/>
    </row>
    <row r="55" spans="1:10" x14ac:dyDescent="0.3">
      <c r="A55" s="69"/>
      <c r="B55" s="70"/>
      <c r="C55" s="77"/>
      <c r="D55" s="70"/>
      <c r="E55" s="200"/>
      <c r="F55" s="200"/>
      <c r="G55" s="200"/>
      <c r="H55" s="200"/>
      <c r="I55" s="70"/>
      <c r="J55" s="72"/>
    </row>
    <row r="56" spans="1:10" ht="14.4" customHeight="1" x14ac:dyDescent="0.3">
      <c r="A56" s="194" t="s">
        <v>315</v>
      </c>
      <c r="B56" s="205"/>
      <c r="C56" s="235" t="s">
        <v>462</v>
      </c>
      <c r="D56" s="236"/>
      <c r="E56" s="236"/>
      <c r="F56" s="236"/>
      <c r="G56" s="236"/>
      <c r="H56" s="236"/>
      <c r="I56" s="236"/>
      <c r="J56" s="237"/>
    </row>
    <row r="57" spans="1:10" x14ac:dyDescent="0.3">
      <c r="A57" s="69"/>
      <c r="B57" s="70"/>
      <c r="C57" s="70"/>
      <c r="D57" s="70"/>
      <c r="E57" s="200"/>
      <c r="F57" s="200"/>
      <c r="G57" s="200"/>
      <c r="H57" s="200"/>
      <c r="I57" s="70"/>
      <c r="J57" s="72"/>
    </row>
    <row r="58" spans="1:10" x14ac:dyDescent="0.3">
      <c r="A58" s="194" t="s">
        <v>347</v>
      </c>
      <c r="B58" s="205"/>
      <c r="C58" s="235"/>
      <c r="D58" s="236"/>
      <c r="E58" s="236"/>
      <c r="F58" s="236"/>
      <c r="G58" s="236"/>
      <c r="H58" s="236"/>
      <c r="I58" s="236"/>
      <c r="J58" s="237"/>
    </row>
    <row r="59" spans="1:10" ht="14.4" customHeight="1" x14ac:dyDescent="0.3">
      <c r="A59" s="69"/>
      <c r="B59" s="70"/>
      <c r="C59" s="238" t="s">
        <v>348</v>
      </c>
      <c r="D59" s="238"/>
      <c r="E59" s="238"/>
      <c r="F59" s="238"/>
      <c r="G59" s="70"/>
      <c r="H59" s="70"/>
      <c r="I59" s="70"/>
      <c r="J59" s="72"/>
    </row>
    <row r="60" spans="1:10" x14ac:dyDescent="0.3">
      <c r="A60" s="194" t="s">
        <v>349</v>
      </c>
      <c r="B60" s="205"/>
      <c r="C60" s="235"/>
      <c r="D60" s="236"/>
      <c r="E60" s="236"/>
      <c r="F60" s="236"/>
      <c r="G60" s="236"/>
      <c r="H60" s="236"/>
      <c r="I60" s="236"/>
      <c r="J60" s="237"/>
    </row>
    <row r="61" spans="1:10" ht="14.4" customHeight="1" x14ac:dyDescent="0.3">
      <c r="A61" s="91"/>
      <c r="B61" s="92"/>
      <c r="C61" s="239" t="s">
        <v>350</v>
      </c>
      <c r="D61" s="239"/>
      <c r="E61" s="239"/>
      <c r="F61" s="239"/>
      <c r="G61" s="239"/>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51181102362204722" right="0.31496062992125984"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43" sqref="H4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43" t="s">
        <v>1</v>
      </c>
      <c r="B1" s="244"/>
      <c r="C1" s="244"/>
      <c r="D1" s="244"/>
      <c r="E1" s="244"/>
      <c r="F1" s="244"/>
      <c r="G1" s="244"/>
      <c r="H1" s="244"/>
      <c r="I1" s="244"/>
    </row>
    <row r="2" spans="1:9" x14ac:dyDescent="0.25">
      <c r="A2" s="245" t="s">
        <v>496</v>
      </c>
      <c r="B2" s="246"/>
      <c r="C2" s="246"/>
      <c r="D2" s="246"/>
      <c r="E2" s="246"/>
      <c r="F2" s="246"/>
      <c r="G2" s="246"/>
      <c r="H2" s="246"/>
      <c r="I2" s="246"/>
    </row>
    <row r="3" spans="1:9" x14ac:dyDescent="0.25">
      <c r="A3" s="247" t="s">
        <v>282</v>
      </c>
      <c r="B3" s="248"/>
      <c r="C3" s="248"/>
      <c r="D3" s="248"/>
      <c r="E3" s="248"/>
      <c r="F3" s="248"/>
      <c r="G3" s="248"/>
      <c r="H3" s="248"/>
      <c r="I3" s="248"/>
    </row>
    <row r="4" spans="1:9" x14ac:dyDescent="0.25">
      <c r="A4" s="249" t="s">
        <v>467</v>
      </c>
      <c r="B4" s="250"/>
      <c r="C4" s="250"/>
      <c r="D4" s="250"/>
      <c r="E4" s="250"/>
      <c r="F4" s="250"/>
      <c r="G4" s="250"/>
      <c r="H4" s="250"/>
      <c r="I4" s="251"/>
    </row>
    <row r="5" spans="1:9" ht="30.6" x14ac:dyDescent="0.25">
      <c r="A5" s="254" t="s">
        <v>2</v>
      </c>
      <c r="B5" s="255"/>
      <c r="C5" s="255"/>
      <c r="D5" s="255"/>
      <c r="E5" s="255"/>
      <c r="F5" s="255"/>
      <c r="G5" s="11" t="s">
        <v>101</v>
      </c>
      <c r="H5" s="13" t="s">
        <v>297</v>
      </c>
      <c r="I5" s="13" t="s">
        <v>298</v>
      </c>
    </row>
    <row r="6" spans="1:9" x14ac:dyDescent="0.25">
      <c r="A6" s="252">
        <v>1</v>
      </c>
      <c r="B6" s="253"/>
      <c r="C6" s="253"/>
      <c r="D6" s="253"/>
      <c r="E6" s="253"/>
      <c r="F6" s="253"/>
      <c r="G6" s="12">
        <v>2</v>
      </c>
      <c r="H6" s="13">
        <v>3</v>
      </c>
      <c r="I6" s="13">
        <v>4</v>
      </c>
    </row>
    <row r="7" spans="1:9" x14ac:dyDescent="0.25">
      <c r="A7" s="256"/>
      <c r="B7" s="256"/>
      <c r="C7" s="256"/>
      <c r="D7" s="256"/>
      <c r="E7" s="256"/>
      <c r="F7" s="256"/>
      <c r="G7" s="256"/>
      <c r="H7" s="256"/>
      <c r="I7" s="256"/>
    </row>
    <row r="8" spans="1:9" ht="12.75" customHeight="1" x14ac:dyDescent="0.25">
      <c r="A8" s="257" t="s">
        <v>4</v>
      </c>
      <c r="B8" s="257"/>
      <c r="C8" s="257"/>
      <c r="D8" s="257"/>
      <c r="E8" s="257"/>
      <c r="F8" s="257"/>
      <c r="G8" s="14">
        <v>1</v>
      </c>
      <c r="H8" s="22">
        <v>0</v>
      </c>
      <c r="I8" s="22">
        <v>0</v>
      </c>
    </row>
    <row r="9" spans="1:9" ht="12.75" customHeight="1" x14ac:dyDescent="0.25">
      <c r="A9" s="242" t="s">
        <v>303</v>
      </c>
      <c r="B9" s="242"/>
      <c r="C9" s="242"/>
      <c r="D9" s="242"/>
      <c r="E9" s="242"/>
      <c r="F9" s="242"/>
      <c r="G9" s="15">
        <v>2</v>
      </c>
      <c r="H9" s="23">
        <f>H10+H17+H27+H38+H43</f>
        <v>3277884392</v>
      </c>
      <c r="I9" s="23">
        <f>I10+I17+I27+I38+I43</f>
        <v>3273898164</v>
      </c>
    </row>
    <row r="10" spans="1:9" ht="12.75" customHeight="1" x14ac:dyDescent="0.25">
      <c r="A10" s="241" t="s">
        <v>5</v>
      </c>
      <c r="B10" s="241"/>
      <c r="C10" s="241"/>
      <c r="D10" s="241"/>
      <c r="E10" s="241"/>
      <c r="F10" s="241"/>
      <c r="G10" s="15">
        <v>3</v>
      </c>
      <c r="H10" s="23">
        <f>H11+H12+H13+H14+H15+H16</f>
        <v>23005341</v>
      </c>
      <c r="I10" s="23">
        <f>I11+I12+I13+I14+I15+I16</f>
        <v>22388624</v>
      </c>
    </row>
    <row r="11" spans="1:9" ht="12.75" customHeight="1" x14ac:dyDescent="0.25">
      <c r="A11" s="240" t="s">
        <v>6</v>
      </c>
      <c r="B11" s="240"/>
      <c r="C11" s="240"/>
      <c r="D11" s="240"/>
      <c r="E11" s="240"/>
      <c r="F11" s="240"/>
      <c r="G11" s="14">
        <v>4</v>
      </c>
      <c r="H11" s="22">
        <v>0</v>
      </c>
      <c r="I11" s="22">
        <v>0</v>
      </c>
    </row>
    <row r="12" spans="1:9" ht="22.95" customHeight="1" x14ac:dyDescent="0.25">
      <c r="A12" s="240" t="s">
        <v>7</v>
      </c>
      <c r="B12" s="240"/>
      <c r="C12" s="240"/>
      <c r="D12" s="240"/>
      <c r="E12" s="240"/>
      <c r="F12" s="240"/>
      <c r="G12" s="14">
        <v>5</v>
      </c>
      <c r="H12" s="22">
        <v>9759869</v>
      </c>
      <c r="I12" s="22">
        <v>8828810</v>
      </c>
    </row>
    <row r="13" spans="1:9" ht="12.75" customHeight="1" x14ac:dyDescent="0.25">
      <c r="A13" s="240" t="s">
        <v>8</v>
      </c>
      <c r="B13" s="240"/>
      <c r="C13" s="240"/>
      <c r="D13" s="240"/>
      <c r="E13" s="240"/>
      <c r="F13" s="240"/>
      <c r="G13" s="14">
        <v>6</v>
      </c>
      <c r="H13" s="22">
        <v>9714223</v>
      </c>
      <c r="I13" s="22">
        <v>9714223</v>
      </c>
    </row>
    <row r="14" spans="1:9" ht="12.75" customHeight="1" x14ac:dyDescent="0.25">
      <c r="A14" s="240" t="s">
        <v>9</v>
      </c>
      <c r="B14" s="240"/>
      <c r="C14" s="240"/>
      <c r="D14" s="240"/>
      <c r="E14" s="240"/>
      <c r="F14" s="240"/>
      <c r="G14" s="14">
        <v>7</v>
      </c>
      <c r="H14" s="22">
        <v>0</v>
      </c>
      <c r="I14" s="22">
        <v>0</v>
      </c>
    </row>
    <row r="15" spans="1:9" ht="12.75" customHeight="1" x14ac:dyDescent="0.25">
      <c r="A15" s="240" t="s">
        <v>10</v>
      </c>
      <c r="B15" s="240"/>
      <c r="C15" s="240"/>
      <c r="D15" s="240"/>
      <c r="E15" s="240"/>
      <c r="F15" s="240"/>
      <c r="G15" s="14">
        <v>8</v>
      </c>
      <c r="H15" s="22">
        <v>3531249</v>
      </c>
      <c r="I15" s="22">
        <v>3845591</v>
      </c>
    </row>
    <row r="16" spans="1:9" ht="12.75" customHeight="1" x14ac:dyDescent="0.25">
      <c r="A16" s="240" t="s">
        <v>11</v>
      </c>
      <c r="B16" s="240"/>
      <c r="C16" s="240"/>
      <c r="D16" s="240"/>
      <c r="E16" s="240"/>
      <c r="F16" s="240"/>
      <c r="G16" s="14">
        <v>9</v>
      </c>
      <c r="H16" s="22">
        <v>0</v>
      </c>
      <c r="I16" s="22">
        <v>0</v>
      </c>
    </row>
    <row r="17" spans="1:9" ht="12.75" customHeight="1" x14ac:dyDescent="0.25">
      <c r="A17" s="241" t="s">
        <v>12</v>
      </c>
      <c r="B17" s="241"/>
      <c r="C17" s="241"/>
      <c r="D17" s="241"/>
      <c r="E17" s="241"/>
      <c r="F17" s="241"/>
      <c r="G17" s="15">
        <v>10</v>
      </c>
      <c r="H17" s="23">
        <f>H18+H19+H20+H21+H22+H23+H24+H25+H26</f>
        <v>3136535129</v>
      </c>
      <c r="I17" s="23">
        <f>I18+I19+I20+I21+I22+I23+I24+I25+I26</f>
        <v>3133129353</v>
      </c>
    </row>
    <row r="18" spans="1:9" ht="12.75" customHeight="1" x14ac:dyDescent="0.25">
      <c r="A18" s="240" t="s">
        <v>13</v>
      </c>
      <c r="B18" s="240"/>
      <c r="C18" s="240"/>
      <c r="D18" s="240"/>
      <c r="E18" s="240"/>
      <c r="F18" s="240"/>
      <c r="G18" s="14">
        <v>11</v>
      </c>
      <c r="H18" s="22">
        <v>266181866</v>
      </c>
      <c r="I18" s="22">
        <v>265893579</v>
      </c>
    </row>
    <row r="19" spans="1:9" ht="12.75" customHeight="1" x14ac:dyDescent="0.25">
      <c r="A19" s="240" t="s">
        <v>14</v>
      </c>
      <c r="B19" s="240"/>
      <c r="C19" s="240"/>
      <c r="D19" s="240"/>
      <c r="E19" s="240"/>
      <c r="F19" s="240"/>
      <c r="G19" s="14">
        <v>12</v>
      </c>
      <c r="H19" s="22">
        <v>2317930108</v>
      </c>
      <c r="I19" s="22">
        <v>2280397775</v>
      </c>
    </row>
    <row r="20" spans="1:9" ht="12.75" customHeight="1" x14ac:dyDescent="0.25">
      <c r="A20" s="240" t="s">
        <v>15</v>
      </c>
      <c r="B20" s="240"/>
      <c r="C20" s="240"/>
      <c r="D20" s="240"/>
      <c r="E20" s="240"/>
      <c r="F20" s="240"/>
      <c r="G20" s="14">
        <v>13</v>
      </c>
      <c r="H20" s="22">
        <v>248450715</v>
      </c>
      <c r="I20" s="22">
        <v>235503528</v>
      </c>
    </row>
    <row r="21" spans="1:9" ht="12.75" customHeight="1" x14ac:dyDescent="0.25">
      <c r="A21" s="240" t="s">
        <v>16</v>
      </c>
      <c r="B21" s="240"/>
      <c r="C21" s="240"/>
      <c r="D21" s="240"/>
      <c r="E21" s="240"/>
      <c r="F21" s="240"/>
      <c r="G21" s="14">
        <v>14</v>
      </c>
      <c r="H21" s="22">
        <v>130673611</v>
      </c>
      <c r="I21" s="22">
        <v>124202120</v>
      </c>
    </row>
    <row r="22" spans="1:9" ht="12.75" customHeight="1" x14ac:dyDescent="0.25">
      <c r="A22" s="240" t="s">
        <v>17</v>
      </c>
      <c r="B22" s="240"/>
      <c r="C22" s="240"/>
      <c r="D22" s="240"/>
      <c r="E22" s="240"/>
      <c r="F22" s="240"/>
      <c r="G22" s="14">
        <v>15</v>
      </c>
      <c r="H22" s="22">
        <v>0</v>
      </c>
      <c r="I22" s="22">
        <v>0</v>
      </c>
    </row>
    <row r="23" spans="1:9" ht="12.75" customHeight="1" x14ac:dyDescent="0.25">
      <c r="A23" s="240" t="s">
        <v>18</v>
      </c>
      <c r="B23" s="240"/>
      <c r="C23" s="240"/>
      <c r="D23" s="240"/>
      <c r="E23" s="240"/>
      <c r="F23" s="240"/>
      <c r="G23" s="14">
        <v>16</v>
      </c>
      <c r="H23" s="22">
        <v>0</v>
      </c>
      <c r="I23" s="22">
        <v>0</v>
      </c>
    </row>
    <row r="24" spans="1:9" ht="12.75" customHeight="1" x14ac:dyDescent="0.25">
      <c r="A24" s="240" t="s">
        <v>19</v>
      </c>
      <c r="B24" s="240"/>
      <c r="C24" s="240"/>
      <c r="D24" s="240"/>
      <c r="E24" s="240"/>
      <c r="F24" s="240"/>
      <c r="G24" s="14">
        <v>17</v>
      </c>
      <c r="H24" s="22">
        <v>51569130</v>
      </c>
      <c r="I24" s="22">
        <v>106212139</v>
      </c>
    </row>
    <row r="25" spans="1:9" ht="12.75" customHeight="1" x14ac:dyDescent="0.25">
      <c r="A25" s="240" t="s">
        <v>20</v>
      </c>
      <c r="B25" s="240"/>
      <c r="C25" s="240"/>
      <c r="D25" s="240"/>
      <c r="E25" s="240"/>
      <c r="F25" s="240"/>
      <c r="G25" s="14">
        <v>18</v>
      </c>
      <c r="H25" s="22">
        <v>34428752</v>
      </c>
      <c r="I25" s="22">
        <v>34017191</v>
      </c>
    </row>
    <row r="26" spans="1:9" ht="12.75" customHeight="1" x14ac:dyDescent="0.25">
      <c r="A26" s="240" t="s">
        <v>21</v>
      </c>
      <c r="B26" s="240"/>
      <c r="C26" s="240"/>
      <c r="D26" s="240"/>
      <c r="E26" s="240"/>
      <c r="F26" s="240"/>
      <c r="G26" s="14">
        <v>19</v>
      </c>
      <c r="H26" s="22">
        <v>87300947</v>
      </c>
      <c r="I26" s="22">
        <v>86903021</v>
      </c>
    </row>
    <row r="27" spans="1:9" ht="12.75" customHeight="1" x14ac:dyDescent="0.25">
      <c r="A27" s="241" t="s">
        <v>22</v>
      </c>
      <c r="B27" s="241"/>
      <c r="C27" s="241"/>
      <c r="D27" s="241"/>
      <c r="E27" s="241"/>
      <c r="F27" s="241"/>
      <c r="G27" s="15">
        <v>20</v>
      </c>
      <c r="H27" s="23">
        <f>SUM(H28:H37)</f>
        <v>0</v>
      </c>
      <c r="I27" s="23">
        <f>SUM(I28:I37)</f>
        <v>0</v>
      </c>
    </row>
    <row r="28" spans="1:9" ht="12.75" customHeight="1" x14ac:dyDescent="0.25">
      <c r="A28" s="240" t="s">
        <v>23</v>
      </c>
      <c r="B28" s="240"/>
      <c r="C28" s="240"/>
      <c r="D28" s="240"/>
      <c r="E28" s="240"/>
      <c r="F28" s="240"/>
      <c r="G28" s="14">
        <v>21</v>
      </c>
      <c r="H28" s="22">
        <v>0</v>
      </c>
      <c r="I28" s="22">
        <v>0</v>
      </c>
    </row>
    <row r="29" spans="1:9" ht="12.75" customHeight="1" x14ac:dyDescent="0.25">
      <c r="A29" s="240" t="s">
        <v>24</v>
      </c>
      <c r="B29" s="240"/>
      <c r="C29" s="240"/>
      <c r="D29" s="240"/>
      <c r="E29" s="240"/>
      <c r="F29" s="240"/>
      <c r="G29" s="14">
        <v>22</v>
      </c>
      <c r="H29" s="22">
        <v>0</v>
      </c>
      <c r="I29" s="22">
        <v>0</v>
      </c>
    </row>
    <row r="30" spans="1:9" ht="12.75" customHeight="1" x14ac:dyDescent="0.25">
      <c r="A30" s="240" t="s">
        <v>25</v>
      </c>
      <c r="B30" s="240"/>
      <c r="C30" s="240"/>
      <c r="D30" s="240"/>
      <c r="E30" s="240"/>
      <c r="F30" s="240"/>
      <c r="G30" s="14">
        <v>23</v>
      </c>
      <c r="H30" s="22">
        <v>0</v>
      </c>
      <c r="I30" s="22">
        <v>0</v>
      </c>
    </row>
    <row r="31" spans="1:9" ht="24" customHeight="1" x14ac:dyDescent="0.25">
      <c r="A31" s="240" t="s">
        <v>26</v>
      </c>
      <c r="B31" s="240"/>
      <c r="C31" s="240"/>
      <c r="D31" s="240"/>
      <c r="E31" s="240"/>
      <c r="F31" s="240"/>
      <c r="G31" s="14">
        <v>24</v>
      </c>
      <c r="H31" s="22">
        <v>0</v>
      </c>
      <c r="I31" s="22">
        <v>0</v>
      </c>
    </row>
    <row r="32" spans="1:9" ht="23.4" customHeight="1" x14ac:dyDescent="0.25">
      <c r="A32" s="240" t="s">
        <v>27</v>
      </c>
      <c r="B32" s="240"/>
      <c r="C32" s="240"/>
      <c r="D32" s="240"/>
      <c r="E32" s="240"/>
      <c r="F32" s="240"/>
      <c r="G32" s="14">
        <v>25</v>
      </c>
      <c r="H32" s="22">
        <v>0</v>
      </c>
      <c r="I32" s="22">
        <v>0</v>
      </c>
    </row>
    <row r="33" spans="1:9" ht="21.6" customHeight="1" x14ac:dyDescent="0.25">
      <c r="A33" s="240" t="s">
        <v>28</v>
      </c>
      <c r="B33" s="240"/>
      <c r="C33" s="240"/>
      <c r="D33" s="240"/>
      <c r="E33" s="240"/>
      <c r="F33" s="240"/>
      <c r="G33" s="14">
        <v>26</v>
      </c>
      <c r="H33" s="22">
        <v>0</v>
      </c>
      <c r="I33" s="22">
        <v>0</v>
      </c>
    </row>
    <row r="34" spans="1:9" ht="12.75" customHeight="1" x14ac:dyDescent="0.25">
      <c r="A34" s="240" t="s">
        <v>29</v>
      </c>
      <c r="B34" s="240"/>
      <c r="C34" s="240"/>
      <c r="D34" s="240"/>
      <c r="E34" s="240"/>
      <c r="F34" s="240"/>
      <c r="G34" s="14">
        <v>27</v>
      </c>
      <c r="H34" s="22">
        <v>0</v>
      </c>
      <c r="I34" s="22">
        <v>0</v>
      </c>
    </row>
    <row r="35" spans="1:9" ht="12.75" customHeight="1" x14ac:dyDescent="0.25">
      <c r="A35" s="240" t="s">
        <v>30</v>
      </c>
      <c r="B35" s="240"/>
      <c r="C35" s="240"/>
      <c r="D35" s="240"/>
      <c r="E35" s="240"/>
      <c r="F35" s="240"/>
      <c r="G35" s="14">
        <v>28</v>
      </c>
      <c r="H35" s="22">
        <v>0</v>
      </c>
      <c r="I35" s="22">
        <v>0</v>
      </c>
    </row>
    <row r="36" spans="1:9" ht="12.75" customHeight="1" x14ac:dyDescent="0.25">
      <c r="A36" s="240" t="s">
        <v>31</v>
      </c>
      <c r="B36" s="240"/>
      <c r="C36" s="240"/>
      <c r="D36" s="240"/>
      <c r="E36" s="240"/>
      <c r="F36" s="240"/>
      <c r="G36" s="14">
        <v>29</v>
      </c>
      <c r="H36" s="22">
        <v>0</v>
      </c>
      <c r="I36" s="22">
        <v>0</v>
      </c>
    </row>
    <row r="37" spans="1:9" ht="12.75" customHeight="1" x14ac:dyDescent="0.25">
      <c r="A37" s="240" t="s">
        <v>32</v>
      </c>
      <c r="B37" s="240"/>
      <c r="C37" s="240"/>
      <c r="D37" s="240"/>
      <c r="E37" s="240"/>
      <c r="F37" s="240"/>
      <c r="G37" s="14">
        <v>30</v>
      </c>
      <c r="H37" s="22">
        <v>0</v>
      </c>
      <c r="I37" s="22">
        <v>0</v>
      </c>
    </row>
    <row r="38" spans="1:9" ht="12.75" customHeight="1" x14ac:dyDescent="0.25">
      <c r="A38" s="241" t="s">
        <v>33</v>
      </c>
      <c r="B38" s="241"/>
      <c r="C38" s="241"/>
      <c r="D38" s="241"/>
      <c r="E38" s="241"/>
      <c r="F38" s="241"/>
      <c r="G38" s="15">
        <v>31</v>
      </c>
      <c r="H38" s="23">
        <f>H39+H40+H41+H42</f>
        <v>9943506</v>
      </c>
      <c r="I38" s="23">
        <f>I39+I40+I41+I42</f>
        <v>9943506</v>
      </c>
    </row>
    <row r="39" spans="1:9" ht="12.75" customHeight="1" x14ac:dyDescent="0.25">
      <c r="A39" s="240" t="s">
        <v>34</v>
      </c>
      <c r="B39" s="240"/>
      <c r="C39" s="240"/>
      <c r="D39" s="240"/>
      <c r="E39" s="240"/>
      <c r="F39" s="240"/>
      <c r="G39" s="14">
        <v>32</v>
      </c>
      <c r="H39" s="22">
        <v>0</v>
      </c>
      <c r="I39" s="22">
        <v>0</v>
      </c>
    </row>
    <row r="40" spans="1:9" ht="12.75" customHeight="1" x14ac:dyDescent="0.25">
      <c r="A40" s="240" t="s">
        <v>35</v>
      </c>
      <c r="B40" s="240"/>
      <c r="C40" s="240"/>
      <c r="D40" s="240"/>
      <c r="E40" s="240"/>
      <c r="F40" s="240"/>
      <c r="G40" s="14">
        <v>33</v>
      </c>
      <c r="H40" s="22">
        <v>0</v>
      </c>
      <c r="I40" s="22">
        <v>0</v>
      </c>
    </row>
    <row r="41" spans="1:9" ht="12.75" customHeight="1" x14ac:dyDescent="0.25">
      <c r="A41" s="240" t="s">
        <v>36</v>
      </c>
      <c r="B41" s="240"/>
      <c r="C41" s="240"/>
      <c r="D41" s="240"/>
      <c r="E41" s="240"/>
      <c r="F41" s="240"/>
      <c r="G41" s="14">
        <v>34</v>
      </c>
      <c r="H41" s="22">
        <v>0</v>
      </c>
      <c r="I41" s="22">
        <v>0</v>
      </c>
    </row>
    <row r="42" spans="1:9" ht="12.75" customHeight="1" x14ac:dyDescent="0.25">
      <c r="A42" s="240" t="s">
        <v>37</v>
      </c>
      <c r="B42" s="240"/>
      <c r="C42" s="240"/>
      <c r="D42" s="240"/>
      <c r="E42" s="240"/>
      <c r="F42" s="240"/>
      <c r="G42" s="14">
        <v>35</v>
      </c>
      <c r="H42" s="22">
        <v>9943506</v>
      </c>
      <c r="I42" s="22">
        <v>9943506</v>
      </c>
    </row>
    <row r="43" spans="1:9" ht="12.75" customHeight="1" x14ac:dyDescent="0.25">
      <c r="A43" s="240" t="s">
        <v>38</v>
      </c>
      <c r="B43" s="240"/>
      <c r="C43" s="240"/>
      <c r="D43" s="240"/>
      <c r="E43" s="240"/>
      <c r="F43" s="240"/>
      <c r="G43" s="14">
        <v>36</v>
      </c>
      <c r="H43" s="22">
        <v>108400416</v>
      </c>
      <c r="I43" s="22">
        <v>108436681</v>
      </c>
    </row>
    <row r="44" spans="1:9" ht="12.75" customHeight="1" x14ac:dyDescent="0.25">
      <c r="A44" s="242" t="s">
        <v>304</v>
      </c>
      <c r="B44" s="242"/>
      <c r="C44" s="242"/>
      <c r="D44" s="242"/>
      <c r="E44" s="242"/>
      <c r="F44" s="242"/>
      <c r="G44" s="15">
        <v>37</v>
      </c>
      <c r="H44" s="23">
        <f>H45+H53+H60+H70</f>
        <v>312315907</v>
      </c>
      <c r="I44" s="23">
        <f>I45+I53+I60+I70</f>
        <v>252033778</v>
      </c>
    </row>
    <row r="45" spans="1:9" ht="12.75" customHeight="1" x14ac:dyDescent="0.25">
      <c r="A45" s="241" t="s">
        <v>39</v>
      </c>
      <c r="B45" s="241"/>
      <c r="C45" s="241"/>
      <c r="D45" s="241"/>
      <c r="E45" s="241"/>
      <c r="F45" s="241"/>
      <c r="G45" s="15">
        <v>38</v>
      </c>
      <c r="H45" s="23">
        <f>SUM(H46:H52)</f>
        <v>7561727</v>
      </c>
      <c r="I45" s="23">
        <f>SUM(I46:I52)</f>
        <v>9083945</v>
      </c>
    </row>
    <row r="46" spans="1:9" ht="12.75" customHeight="1" x14ac:dyDescent="0.25">
      <c r="A46" s="240" t="s">
        <v>40</v>
      </c>
      <c r="B46" s="240"/>
      <c r="C46" s="240"/>
      <c r="D46" s="240"/>
      <c r="E46" s="240"/>
      <c r="F46" s="240"/>
      <c r="G46" s="14">
        <v>39</v>
      </c>
      <c r="H46" s="22">
        <v>6020527</v>
      </c>
      <c r="I46" s="22">
        <v>7549488</v>
      </c>
    </row>
    <row r="47" spans="1:9" ht="12.75" customHeight="1" x14ac:dyDescent="0.25">
      <c r="A47" s="240" t="s">
        <v>41</v>
      </c>
      <c r="B47" s="240"/>
      <c r="C47" s="240"/>
      <c r="D47" s="240"/>
      <c r="E47" s="240"/>
      <c r="F47" s="240"/>
      <c r="G47" s="14">
        <v>40</v>
      </c>
      <c r="H47" s="22">
        <v>0</v>
      </c>
      <c r="I47" s="22">
        <v>0</v>
      </c>
    </row>
    <row r="48" spans="1:9" ht="12.75" customHeight="1" x14ac:dyDescent="0.25">
      <c r="A48" s="240" t="s">
        <v>42</v>
      </c>
      <c r="B48" s="240"/>
      <c r="C48" s="240"/>
      <c r="D48" s="240"/>
      <c r="E48" s="240"/>
      <c r="F48" s="240"/>
      <c r="G48" s="14">
        <v>41</v>
      </c>
      <c r="H48" s="22">
        <v>0</v>
      </c>
      <c r="I48" s="22">
        <v>0</v>
      </c>
    </row>
    <row r="49" spans="1:9" ht="12.75" customHeight="1" x14ac:dyDescent="0.25">
      <c r="A49" s="240" t="s">
        <v>43</v>
      </c>
      <c r="B49" s="240"/>
      <c r="C49" s="240"/>
      <c r="D49" s="240"/>
      <c r="E49" s="240"/>
      <c r="F49" s="240"/>
      <c r="G49" s="14">
        <v>42</v>
      </c>
      <c r="H49" s="22">
        <v>1541200</v>
      </c>
      <c r="I49" s="22">
        <v>1534457</v>
      </c>
    </row>
    <row r="50" spans="1:9" ht="12.75" customHeight="1" x14ac:dyDescent="0.25">
      <c r="A50" s="240" t="s">
        <v>44</v>
      </c>
      <c r="B50" s="240"/>
      <c r="C50" s="240"/>
      <c r="D50" s="240"/>
      <c r="E50" s="240"/>
      <c r="F50" s="240"/>
      <c r="G50" s="14">
        <v>43</v>
      </c>
      <c r="H50" s="22">
        <v>0</v>
      </c>
      <c r="I50" s="22">
        <v>0</v>
      </c>
    </row>
    <row r="51" spans="1:9" ht="12.75" customHeight="1" x14ac:dyDescent="0.25">
      <c r="A51" s="240" t="s">
        <v>45</v>
      </c>
      <c r="B51" s="240"/>
      <c r="C51" s="240"/>
      <c r="D51" s="240"/>
      <c r="E51" s="240"/>
      <c r="F51" s="240"/>
      <c r="G51" s="14">
        <v>44</v>
      </c>
      <c r="H51" s="22">
        <v>0</v>
      </c>
      <c r="I51" s="22">
        <v>0</v>
      </c>
    </row>
    <row r="52" spans="1:9" ht="12.75" customHeight="1" x14ac:dyDescent="0.25">
      <c r="A52" s="240" t="s">
        <v>46</v>
      </c>
      <c r="B52" s="240"/>
      <c r="C52" s="240"/>
      <c r="D52" s="240"/>
      <c r="E52" s="240"/>
      <c r="F52" s="240"/>
      <c r="G52" s="14">
        <v>45</v>
      </c>
      <c r="H52" s="22">
        <v>0</v>
      </c>
      <c r="I52" s="22">
        <v>0</v>
      </c>
    </row>
    <row r="53" spans="1:9" ht="12.75" customHeight="1" x14ac:dyDescent="0.25">
      <c r="A53" s="241" t="s">
        <v>47</v>
      </c>
      <c r="B53" s="241"/>
      <c r="C53" s="241"/>
      <c r="D53" s="241"/>
      <c r="E53" s="241"/>
      <c r="F53" s="241"/>
      <c r="G53" s="15">
        <v>46</v>
      </c>
      <c r="H53" s="23">
        <f>SUM(H54:H59)</f>
        <v>33888670</v>
      </c>
      <c r="I53" s="23">
        <f>SUM(I54:I59)</f>
        <v>37316197</v>
      </c>
    </row>
    <row r="54" spans="1:9" ht="12.75" customHeight="1" x14ac:dyDescent="0.25">
      <c r="A54" s="240" t="s">
        <v>48</v>
      </c>
      <c r="B54" s="240"/>
      <c r="C54" s="240"/>
      <c r="D54" s="240"/>
      <c r="E54" s="240"/>
      <c r="F54" s="240"/>
      <c r="G54" s="14">
        <v>47</v>
      </c>
      <c r="H54" s="22">
        <v>1307196</v>
      </c>
      <c r="I54" s="22">
        <v>2584589</v>
      </c>
    </row>
    <row r="55" spans="1:9" ht="12.75" customHeight="1" x14ac:dyDescent="0.25">
      <c r="A55" s="240" t="s">
        <v>49</v>
      </c>
      <c r="B55" s="240"/>
      <c r="C55" s="240"/>
      <c r="D55" s="240"/>
      <c r="E55" s="240"/>
      <c r="F55" s="240"/>
      <c r="G55" s="14">
        <v>48</v>
      </c>
      <c r="H55" s="22">
        <v>0</v>
      </c>
      <c r="I55" s="22">
        <v>0</v>
      </c>
    </row>
    <row r="56" spans="1:9" ht="12.75" customHeight="1" x14ac:dyDescent="0.25">
      <c r="A56" s="240" t="s">
        <v>50</v>
      </c>
      <c r="B56" s="240"/>
      <c r="C56" s="240"/>
      <c r="D56" s="240"/>
      <c r="E56" s="240"/>
      <c r="F56" s="240"/>
      <c r="G56" s="14">
        <v>49</v>
      </c>
      <c r="H56" s="22">
        <v>8412914</v>
      </c>
      <c r="I56" s="22">
        <v>8383364</v>
      </c>
    </row>
    <row r="57" spans="1:9" ht="12.75" customHeight="1" x14ac:dyDescent="0.25">
      <c r="A57" s="240" t="s">
        <v>51</v>
      </c>
      <c r="B57" s="240"/>
      <c r="C57" s="240"/>
      <c r="D57" s="240"/>
      <c r="E57" s="240"/>
      <c r="F57" s="240"/>
      <c r="G57" s="14">
        <v>50</v>
      </c>
      <c r="H57" s="22">
        <v>708274</v>
      </c>
      <c r="I57" s="22">
        <v>981120</v>
      </c>
    </row>
    <row r="58" spans="1:9" ht="12.75" customHeight="1" x14ac:dyDescent="0.25">
      <c r="A58" s="240" t="s">
        <v>52</v>
      </c>
      <c r="B58" s="240"/>
      <c r="C58" s="240"/>
      <c r="D58" s="240"/>
      <c r="E58" s="240"/>
      <c r="F58" s="240"/>
      <c r="G58" s="14">
        <v>51</v>
      </c>
      <c r="H58" s="22">
        <v>8357689</v>
      </c>
      <c r="I58" s="22">
        <v>7292952</v>
      </c>
    </row>
    <row r="59" spans="1:9" ht="12.75" customHeight="1" x14ac:dyDescent="0.25">
      <c r="A59" s="240" t="s">
        <v>53</v>
      </c>
      <c r="B59" s="240"/>
      <c r="C59" s="240"/>
      <c r="D59" s="240"/>
      <c r="E59" s="240"/>
      <c r="F59" s="240"/>
      <c r="G59" s="14">
        <v>52</v>
      </c>
      <c r="H59" s="22">
        <v>15102597</v>
      </c>
      <c r="I59" s="22">
        <v>18074172</v>
      </c>
    </row>
    <row r="60" spans="1:9" ht="12.75" customHeight="1" x14ac:dyDescent="0.25">
      <c r="A60" s="241" t="s">
        <v>54</v>
      </c>
      <c r="B60" s="241"/>
      <c r="C60" s="241"/>
      <c r="D60" s="241"/>
      <c r="E60" s="241"/>
      <c r="F60" s="241"/>
      <c r="G60" s="15">
        <v>53</v>
      </c>
      <c r="H60" s="23">
        <f>SUM(H61:H69)</f>
        <v>1977760</v>
      </c>
      <c r="I60" s="23">
        <f>SUM(I61:I69)</f>
        <v>1977760</v>
      </c>
    </row>
    <row r="61" spans="1:9" ht="12.75" customHeight="1" x14ac:dyDescent="0.25">
      <c r="A61" s="240" t="s">
        <v>23</v>
      </c>
      <c r="B61" s="240"/>
      <c r="C61" s="240"/>
      <c r="D61" s="240"/>
      <c r="E61" s="240"/>
      <c r="F61" s="240"/>
      <c r="G61" s="14">
        <v>54</v>
      </c>
      <c r="H61" s="22">
        <v>0</v>
      </c>
      <c r="I61" s="22">
        <v>0</v>
      </c>
    </row>
    <row r="62" spans="1:9" ht="27.6" customHeight="1" x14ac:dyDescent="0.25">
      <c r="A62" s="240" t="s">
        <v>24</v>
      </c>
      <c r="B62" s="240"/>
      <c r="C62" s="240"/>
      <c r="D62" s="240"/>
      <c r="E62" s="240"/>
      <c r="F62" s="240"/>
      <c r="G62" s="14">
        <v>55</v>
      </c>
      <c r="H62" s="22">
        <v>0</v>
      </c>
      <c r="I62" s="22">
        <v>0</v>
      </c>
    </row>
    <row r="63" spans="1:9" ht="12.75" customHeight="1" x14ac:dyDescent="0.25">
      <c r="A63" s="240" t="s">
        <v>25</v>
      </c>
      <c r="B63" s="240"/>
      <c r="C63" s="240"/>
      <c r="D63" s="240"/>
      <c r="E63" s="240"/>
      <c r="F63" s="240"/>
      <c r="G63" s="14">
        <v>56</v>
      </c>
      <c r="H63" s="22">
        <v>0</v>
      </c>
      <c r="I63" s="22">
        <v>0</v>
      </c>
    </row>
    <row r="64" spans="1:9" ht="25.95" customHeight="1" x14ac:dyDescent="0.25">
      <c r="A64" s="240" t="s">
        <v>55</v>
      </c>
      <c r="B64" s="240"/>
      <c r="C64" s="240"/>
      <c r="D64" s="240"/>
      <c r="E64" s="240"/>
      <c r="F64" s="240"/>
      <c r="G64" s="14">
        <v>57</v>
      </c>
      <c r="H64" s="22">
        <v>0</v>
      </c>
      <c r="I64" s="22">
        <v>0</v>
      </c>
    </row>
    <row r="65" spans="1:9" ht="21.6" customHeight="1" x14ac:dyDescent="0.25">
      <c r="A65" s="240" t="s">
        <v>27</v>
      </c>
      <c r="B65" s="240"/>
      <c r="C65" s="240"/>
      <c r="D65" s="240"/>
      <c r="E65" s="240"/>
      <c r="F65" s="240"/>
      <c r="G65" s="14">
        <v>58</v>
      </c>
      <c r="H65" s="22">
        <v>0</v>
      </c>
      <c r="I65" s="22">
        <v>0</v>
      </c>
    </row>
    <row r="66" spans="1:9" ht="21.6" customHeight="1" x14ac:dyDescent="0.25">
      <c r="A66" s="240" t="s">
        <v>28</v>
      </c>
      <c r="B66" s="240"/>
      <c r="C66" s="240"/>
      <c r="D66" s="240"/>
      <c r="E66" s="240"/>
      <c r="F66" s="240"/>
      <c r="G66" s="14">
        <v>59</v>
      </c>
      <c r="H66" s="22">
        <v>0</v>
      </c>
      <c r="I66" s="22">
        <v>0</v>
      </c>
    </row>
    <row r="67" spans="1:9" ht="12.75" customHeight="1" x14ac:dyDescent="0.25">
      <c r="A67" s="240" t="s">
        <v>29</v>
      </c>
      <c r="B67" s="240"/>
      <c r="C67" s="240"/>
      <c r="D67" s="240"/>
      <c r="E67" s="240"/>
      <c r="F67" s="240"/>
      <c r="G67" s="14">
        <v>60</v>
      </c>
      <c r="H67" s="22">
        <v>1977760</v>
      </c>
      <c r="I67" s="22">
        <v>1977760</v>
      </c>
    </row>
    <row r="68" spans="1:9" ht="12.75" customHeight="1" x14ac:dyDescent="0.25">
      <c r="A68" s="240" t="s">
        <v>30</v>
      </c>
      <c r="B68" s="240"/>
      <c r="C68" s="240"/>
      <c r="D68" s="240"/>
      <c r="E68" s="240"/>
      <c r="F68" s="240"/>
      <c r="G68" s="14">
        <v>61</v>
      </c>
      <c r="H68" s="22">
        <v>0</v>
      </c>
      <c r="I68" s="22">
        <v>0</v>
      </c>
    </row>
    <row r="69" spans="1:9" ht="12.75" customHeight="1" x14ac:dyDescent="0.25">
      <c r="A69" s="240" t="s">
        <v>56</v>
      </c>
      <c r="B69" s="240"/>
      <c r="C69" s="240"/>
      <c r="D69" s="240"/>
      <c r="E69" s="240"/>
      <c r="F69" s="240"/>
      <c r="G69" s="14">
        <v>62</v>
      </c>
      <c r="H69" s="22">
        <v>0</v>
      </c>
      <c r="I69" s="22">
        <v>0</v>
      </c>
    </row>
    <row r="70" spans="1:9" ht="12.75" customHeight="1" x14ac:dyDescent="0.25">
      <c r="A70" s="240" t="s">
        <v>57</v>
      </c>
      <c r="B70" s="240"/>
      <c r="C70" s="240"/>
      <c r="D70" s="240"/>
      <c r="E70" s="240"/>
      <c r="F70" s="240"/>
      <c r="G70" s="14">
        <v>63</v>
      </c>
      <c r="H70" s="22">
        <v>268887750</v>
      </c>
      <c r="I70" s="22">
        <v>203655876</v>
      </c>
    </row>
    <row r="71" spans="1:9" ht="12.75" customHeight="1" x14ac:dyDescent="0.25">
      <c r="A71" s="257" t="s">
        <v>58</v>
      </c>
      <c r="B71" s="257"/>
      <c r="C71" s="257"/>
      <c r="D71" s="257"/>
      <c r="E71" s="257"/>
      <c r="F71" s="257"/>
      <c r="G71" s="14">
        <v>64</v>
      </c>
      <c r="H71" s="22">
        <v>9197449</v>
      </c>
      <c r="I71" s="22">
        <v>5830643</v>
      </c>
    </row>
    <row r="72" spans="1:9" ht="12.75" customHeight="1" x14ac:dyDescent="0.25">
      <c r="A72" s="242" t="s">
        <v>305</v>
      </c>
      <c r="B72" s="242"/>
      <c r="C72" s="242"/>
      <c r="D72" s="242"/>
      <c r="E72" s="242"/>
      <c r="F72" s="242"/>
      <c r="G72" s="15">
        <v>65</v>
      </c>
      <c r="H72" s="23">
        <f>H8+H9+H44+H71</f>
        <v>3599397748</v>
      </c>
      <c r="I72" s="23">
        <f>I8+I9+I44+I71</f>
        <v>3531762585</v>
      </c>
    </row>
    <row r="73" spans="1:9" ht="12.75" customHeight="1" x14ac:dyDescent="0.25">
      <c r="A73" s="257" t="s">
        <v>59</v>
      </c>
      <c r="B73" s="257"/>
      <c r="C73" s="257"/>
      <c r="D73" s="257"/>
      <c r="E73" s="257"/>
      <c r="F73" s="257"/>
      <c r="G73" s="14">
        <v>66</v>
      </c>
      <c r="H73" s="22">
        <v>0</v>
      </c>
      <c r="I73" s="22">
        <v>0</v>
      </c>
    </row>
    <row r="74" spans="1:9" x14ac:dyDescent="0.25">
      <c r="A74" s="259" t="s">
        <v>60</v>
      </c>
      <c r="B74" s="260"/>
      <c r="C74" s="260"/>
      <c r="D74" s="260"/>
      <c r="E74" s="260"/>
      <c r="F74" s="260"/>
      <c r="G74" s="260"/>
      <c r="H74" s="260"/>
      <c r="I74" s="260"/>
    </row>
    <row r="75" spans="1:9" ht="12.75" customHeight="1" x14ac:dyDescent="0.25">
      <c r="A75" s="242" t="s">
        <v>355</v>
      </c>
      <c r="B75" s="242"/>
      <c r="C75" s="242"/>
      <c r="D75" s="242"/>
      <c r="E75" s="242"/>
      <c r="F75" s="242"/>
      <c r="G75" s="15">
        <v>67</v>
      </c>
      <c r="H75" s="102">
        <f>H76+H77+H78+H84+H85+H91+H94+H97</f>
        <v>2060198222</v>
      </c>
      <c r="I75" s="102">
        <f>I76+I77+I78+I84+I85+I91+I94+I97</f>
        <v>1968901566</v>
      </c>
    </row>
    <row r="76" spans="1:9" ht="12.75" customHeight="1" x14ac:dyDescent="0.25">
      <c r="A76" s="240" t="s">
        <v>61</v>
      </c>
      <c r="B76" s="240"/>
      <c r="C76" s="240"/>
      <c r="D76" s="240"/>
      <c r="E76" s="240"/>
      <c r="F76" s="240"/>
      <c r="G76" s="14">
        <v>68</v>
      </c>
      <c r="H76" s="148">
        <v>1277985565</v>
      </c>
      <c r="I76" s="22">
        <v>1277985565</v>
      </c>
    </row>
    <row r="77" spans="1:9" ht="12.75" customHeight="1" x14ac:dyDescent="0.25">
      <c r="A77" s="240" t="s">
        <v>62</v>
      </c>
      <c r="B77" s="240"/>
      <c r="C77" s="240"/>
      <c r="D77" s="240"/>
      <c r="E77" s="240"/>
      <c r="F77" s="240"/>
      <c r="G77" s="14">
        <v>69</v>
      </c>
      <c r="H77" s="22">
        <v>0</v>
      </c>
      <c r="I77" s="22">
        <v>0</v>
      </c>
    </row>
    <row r="78" spans="1:9" ht="12.75" customHeight="1" x14ac:dyDescent="0.25">
      <c r="A78" s="241" t="s">
        <v>63</v>
      </c>
      <c r="B78" s="241"/>
      <c r="C78" s="241"/>
      <c r="D78" s="241"/>
      <c r="E78" s="241"/>
      <c r="F78" s="241"/>
      <c r="G78" s="15">
        <v>70</v>
      </c>
      <c r="H78" s="102">
        <f>SUM(H79:H83)</f>
        <v>55752609</v>
      </c>
      <c r="I78" s="102">
        <f>SUM(I79:I83)</f>
        <v>55752609</v>
      </c>
    </row>
    <row r="79" spans="1:9" ht="12.75" customHeight="1" x14ac:dyDescent="0.25">
      <c r="A79" s="240" t="s">
        <v>64</v>
      </c>
      <c r="B79" s="240"/>
      <c r="C79" s="240"/>
      <c r="D79" s="240"/>
      <c r="E79" s="240"/>
      <c r="F79" s="240"/>
      <c r="G79" s="14">
        <v>71</v>
      </c>
      <c r="H79" s="148">
        <v>39312998</v>
      </c>
      <c r="I79" s="22">
        <v>39312998</v>
      </c>
    </row>
    <row r="80" spans="1:9" ht="12.75" customHeight="1" x14ac:dyDescent="0.25">
      <c r="A80" s="240" t="s">
        <v>65</v>
      </c>
      <c r="B80" s="240"/>
      <c r="C80" s="240"/>
      <c r="D80" s="240"/>
      <c r="E80" s="240"/>
      <c r="F80" s="240"/>
      <c r="G80" s="14">
        <v>72</v>
      </c>
      <c r="H80" s="148">
        <v>0</v>
      </c>
      <c r="I80" s="22">
        <v>0</v>
      </c>
    </row>
    <row r="81" spans="1:9" ht="12.75" customHeight="1" x14ac:dyDescent="0.25">
      <c r="A81" s="240" t="s">
        <v>66</v>
      </c>
      <c r="B81" s="240"/>
      <c r="C81" s="240"/>
      <c r="D81" s="240"/>
      <c r="E81" s="240"/>
      <c r="F81" s="240"/>
      <c r="G81" s="14">
        <v>73</v>
      </c>
      <c r="H81" s="148">
        <v>0</v>
      </c>
      <c r="I81" s="22">
        <v>0</v>
      </c>
    </row>
    <row r="82" spans="1:9" ht="12.75" customHeight="1" x14ac:dyDescent="0.25">
      <c r="A82" s="240" t="s">
        <v>67</v>
      </c>
      <c r="B82" s="240"/>
      <c r="C82" s="240"/>
      <c r="D82" s="240"/>
      <c r="E82" s="240"/>
      <c r="F82" s="240"/>
      <c r="G82" s="14">
        <v>74</v>
      </c>
      <c r="H82" s="148">
        <v>2228631</v>
      </c>
      <c r="I82" s="22">
        <v>2228631</v>
      </c>
    </row>
    <row r="83" spans="1:9" ht="12.75" customHeight="1" x14ac:dyDescent="0.25">
      <c r="A83" s="240" t="s">
        <v>68</v>
      </c>
      <c r="B83" s="240"/>
      <c r="C83" s="240"/>
      <c r="D83" s="240"/>
      <c r="E83" s="240"/>
      <c r="F83" s="240"/>
      <c r="G83" s="14">
        <v>75</v>
      </c>
      <c r="H83" s="148">
        <v>14210980</v>
      </c>
      <c r="I83" s="22">
        <v>14210980</v>
      </c>
    </row>
    <row r="84" spans="1:9" ht="12.75" customHeight="1" x14ac:dyDescent="0.25">
      <c r="A84" s="258" t="s">
        <v>69</v>
      </c>
      <c r="B84" s="258"/>
      <c r="C84" s="258"/>
      <c r="D84" s="258"/>
      <c r="E84" s="258"/>
      <c r="F84" s="258"/>
      <c r="G84" s="95">
        <v>76</v>
      </c>
      <c r="H84" s="148">
        <v>0</v>
      </c>
      <c r="I84" s="96">
        <v>0</v>
      </c>
    </row>
    <row r="85" spans="1:9" ht="12.75" customHeight="1" x14ac:dyDescent="0.25">
      <c r="A85" s="241" t="s">
        <v>447</v>
      </c>
      <c r="B85" s="241"/>
      <c r="C85" s="241"/>
      <c r="D85" s="241"/>
      <c r="E85" s="241"/>
      <c r="F85" s="241"/>
      <c r="G85" s="15">
        <v>77</v>
      </c>
      <c r="H85" s="23">
        <f>H86+H87+H88+H89+H90</f>
        <v>0</v>
      </c>
      <c r="I85" s="23">
        <f>I86+I87+I88+I89+I90</f>
        <v>0</v>
      </c>
    </row>
    <row r="86" spans="1:9" ht="25.5" customHeight="1" x14ac:dyDescent="0.25">
      <c r="A86" s="240" t="s">
        <v>448</v>
      </c>
      <c r="B86" s="240"/>
      <c r="C86" s="240"/>
      <c r="D86" s="240"/>
      <c r="E86" s="240"/>
      <c r="F86" s="240"/>
      <c r="G86" s="14">
        <v>78</v>
      </c>
      <c r="H86" s="22">
        <v>0</v>
      </c>
      <c r="I86" s="22">
        <v>0</v>
      </c>
    </row>
    <row r="87" spans="1:9" ht="12.75" customHeight="1" x14ac:dyDescent="0.25">
      <c r="A87" s="240" t="s">
        <v>70</v>
      </c>
      <c r="B87" s="240"/>
      <c r="C87" s="240"/>
      <c r="D87" s="240"/>
      <c r="E87" s="240"/>
      <c r="F87" s="240"/>
      <c r="G87" s="14">
        <v>79</v>
      </c>
      <c r="H87" s="22">
        <v>0</v>
      </c>
      <c r="I87" s="22">
        <v>0</v>
      </c>
    </row>
    <row r="88" spans="1:9" ht="12.75" customHeight="1" x14ac:dyDescent="0.25">
      <c r="A88" s="240" t="s">
        <v>71</v>
      </c>
      <c r="B88" s="240"/>
      <c r="C88" s="240"/>
      <c r="D88" s="240"/>
      <c r="E88" s="240"/>
      <c r="F88" s="240"/>
      <c r="G88" s="14">
        <v>80</v>
      </c>
      <c r="H88" s="22">
        <v>0</v>
      </c>
      <c r="I88" s="22">
        <v>0</v>
      </c>
    </row>
    <row r="89" spans="1:9" ht="12.75" customHeight="1" x14ac:dyDescent="0.25">
      <c r="A89" s="240" t="s">
        <v>351</v>
      </c>
      <c r="B89" s="240"/>
      <c r="C89" s="240"/>
      <c r="D89" s="240"/>
      <c r="E89" s="240"/>
      <c r="F89" s="240"/>
      <c r="G89" s="14">
        <v>81</v>
      </c>
      <c r="H89" s="22">
        <v>0</v>
      </c>
      <c r="I89" s="22">
        <v>0</v>
      </c>
    </row>
    <row r="90" spans="1:9" ht="12.75" customHeight="1" x14ac:dyDescent="0.25">
      <c r="A90" s="240" t="s">
        <v>352</v>
      </c>
      <c r="B90" s="240"/>
      <c r="C90" s="240"/>
      <c r="D90" s="240"/>
      <c r="E90" s="240"/>
      <c r="F90" s="240"/>
      <c r="G90" s="14">
        <v>82</v>
      </c>
      <c r="H90" s="22">
        <v>0</v>
      </c>
      <c r="I90" s="22">
        <v>0</v>
      </c>
    </row>
    <row r="91" spans="1:9" ht="12.75" customHeight="1" x14ac:dyDescent="0.25">
      <c r="A91" s="241" t="s">
        <v>353</v>
      </c>
      <c r="B91" s="241"/>
      <c r="C91" s="241"/>
      <c r="D91" s="241"/>
      <c r="E91" s="241"/>
      <c r="F91" s="241"/>
      <c r="G91" s="15">
        <v>83</v>
      </c>
      <c r="H91" s="23">
        <f>H92-H93</f>
        <v>529871335</v>
      </c>
      <c r="I91" s="23">
        <f>I92-I93</f>
        <v>698046135</v>
      </c>
    </row>
    <row r="92" spans="1:9" ht="12.75" customHeight="1" x14ac:dyDescent="0.25">
      <c r="A92" s="240" t="s">
        <v>72</v>
      </c>
      <c r="B92" s="240"/>
      <c r="C92" s="240"/>
      <c r="D92" s="240"/>
      <c r="E92" s="240"/>
      <c r="F92" s="240"/>
      <c r="G92" s="14">
        <v>84</v>
      </c>
      <c r="H92" s="148">
        <v>529871335</v>
      </c>
      <c r="I92" s="22">
        <v>698046135</v>
      </c>
    </row>
    <row r="93" spans="1:9" ht="12.75" customHeight="1" x14ac:dyDescent="0.25">
      <c r="A93" s="240" t="s">
        <v>73</v>
      </c>
      <c r="B93" s="240"/>
      <c r="C93" s="240"/>
      <c r="D93" s="240"/>
      <c r="E93" s="240"/>
      <c r="F93" s="240"/>
      <c r="G93" s="14">
        <v>85</v>
      </c>
      <c r="H93" s="22">
        <v>0</v>
      </c>
      <c r="I93" s="22">
        <v>0</v>
      </c>
    </row>
    <row r="94" spans="1:9" ht="12.75" customHeight="1" x14ac:dyDescent="0.25">
      <c r="A94" s="241" t="s">
        <v>354</v>
      </c>
      <c r="B94" s="241"/>
      <c r="C94" s="241"/>
      <c r="D94" s="241"/>
      <c r="E94" s="241"/>
      <c r="F94" s="241"/>
      <c r="G94" s="15">
        <v>86</v>
      </c>
      <c r="H94" s="23">
        <f>H95-H96</f>
        <v>168174800</v>
      </c>
      <c r="I94" s="23">
        <f>I95-I96</f>
        <v>-89904203</v>
      </c>
    </row>
    <row r="95" spans="1:9" ht="12.75" customHeight="1" x14ac:dyDescent="0.25">
      <c r="A95" s="240" t="s">
        <v>74</v>
      </c>
      <c r="B95" s="240"/>
      <c r="C95" s="240"/>
      <c r="D95" s="240"/>
      <c r="E95" s="240"/>
      <c r="F95" s="240"/>
      <c r="G95" s="14">
        <v>87</v>
      </c>
      <c r="H95" s="148">
        <v>168174800</v>
      </c>
      <c r="I95" s="22">
        <v>0</v>
      </c>
    </row>
    <row r="96" spans="1:9" ht="12.75" customHeight="1" x14ac:dyDescent="0.25">
      <c r="A96" s="240" t="s">
        <v>75</v>
      </c>
      <c r="B96" s="240"/>
      <c r="C96" s="240"/>
      <c r="D96" s="240"/>
      <c r="E96" s="240"/>
      <c r="F96" s="240"/>
      <c r="G96" s="14">
        <v>88</v>
      </c>
      <c r="H96" s="148">
        <v>0</v>
      </c>
      <c r="I96" s="22">
        <v>89904203</v>
      </c>
    </row>
    <row r="97" spans="1:9" ht="12.75" customHeight="1" x14ac:dyDescent="0.25">
      <c r="A97" s="240" t="s">
        <v>76</v>
      </c>
      <c r="B97" s="240"/>
      <c r="C97" s="240"/>
      <c r="D97" s="240"/>
      <c r="E97" s="240"/>
      <c r="F97" s="240"/>
      <c r="G97" s="14">
        <v>89</v>
      </c>
      <c r="H97" s="148">
        <v>28413913</v>
      </c>
      <c r="I97" s="22">
        <v>27021460</v>
      </c>
    </row>
    <row r="98" spans="1:9" ht="12.75" customHeight="1" x14ac:dyDescent="0.25">
      <c r="A98" s="242" t="s">
        <v>356</v>
      </c>
      <c r="B98" s="242"/>
      <c r="C98" s="242"/>
      <c r="D98" s="242"/>
      <c r="E98" s="242"/>
      <c r="F98" s="242"/>
      <c r="G98" s="15">
        <v>90</v>
      </c>
      <c r="H98" s="23">
        <f>SUM(H99:H104)</f>
        <v>118607944</v>
      </c>
      <c r="I98" s="23">
        <f>SUM(I99:I104)</f>
        <v>98873090</v>
      </c>
    </row>
    <row r="99" spans="1:9" ht="12.75" customHeight="1" x14ac:dyDescent="0.25">
      <c r="A99" s="240" t="s">
        <v>77</v>
      </c>
      <c r="B99" s="240"/>
      <c r="C99" s="240"/>
      <c r="D99" s="240"/>
      <c r="E99" s="240"/>
      <c r="F99" s="240"/>
      <c r="G99" s="14">
        <v>91</v>
      </c>
      <c r="H99" s="148">
        <v>2935336</v>
      </c>
      <c r="I99" s="22">
        <v>2911336</v>
      </c>
    </row>
    <row r="100" spans="1:9" ht="12.75" customHeight="1" x14ac:dyDescent="0.25">
      <c r="A100" s="240" t="s">
        <v>78</v>
      </c>
      <c r="B100" s="240"/>
      <c r="C100" s="240"/>
      <c r="D100" s="240"/>
      <c r="E100" s="240"/>
      <c r="F100" s="240"/>
      <c r="G100" s="14">
        <v>92</v>
      </c>
      <c r="H100" s="148">
        <v>0</v>
      </c>
      <c r="I100" s="22">
        <v>0</v>
      </c>
    </row>
    <row r="101" spans="1:9" ht="12.75" customHeight="1" x14ac:dyDescent="0.25">
      <c r="A101" s="240" t="s">
        <v>79</v>
      </c>
      <c r="B101" s="240"/>
      <c r="C101" s="240"/>
      <c r="D101" s="240"/>
      <c r="E101" s="240"/>
      <c r="F101" s="240"/>
      <c r="G101" s="14">
        <v>93</v>
      </c>
      <c r="H101" s="148">
        <v>35013893</v>
      </c>
      <c r="I101" s="22">
        <v>12013893</v>
      </c>
    </row>
    <row r="102" spans="1:9" ht="12.75" customHeight="1" x14ac:dyDescent="0.25">
      <c r="A102" s="240" t="s">
        <v>80</v>
      </c>
      <c r="B102" s="240"/>
      <c r="C102" s="240"/>
      <c r="D102" s="240"/>
      <c r="E102" s="240"/>
      <c r="F102" s="240"/>
      <c r="G102" s="14">
        <v>94</v>
      </c>
      <c r="H102" s="22">
        <v>0</v>
      </c>
      <c r="I102" s="22">
        <v>0</v>
      </c>
    </row>
    <row r="103" spans="1:9" ht="12.75" customHeight="1" x14ac:dyDescent="0.25">
      <c r="A103" s="240" t="s">
        <v>81</v>
      </c>
      <c r="B103" s="240"/>
      <c r="C103" s="240"/>
      <c r="D103" s="240"/>
      <c r="E103" s="240"/>
      <c r="F103" s="240"/>
      <c r="G103" s="14">
        <v>95</v>
      </c>
      <c r="H103" s="22">
        <v>0</v>
      </c>
      <c r="I103" s="22">
        <v>0</v>
      </c>
    </row>
    <row r="104" spans="1:9" ht="12.75" customHeight="1" x14ac:dyDescent="0.25">
      <c r="A104" s="240" t="s">
        <v>82</v>
      </c>
      <c r="B104" s="240"/>
      <c r="C104" s="240"/>
      <c r="D104" s="240"/>
      <c r="E104" s="240"/>
      <c r="F104" s="240"/>
      <c r="G104" s="14">
        <v>96</v>
      </c>
      <c r="H104" s="22">
        <v>80658715</v>
      </c>
      <c r="I104" s="22">
        <v>83947861</v>
      </c>
    </row>
    <row r="105" spans="1:9" ht="12.75" customHeight="1" x14ac:dyDescent="0.25">
      <c r="A105" s="242" t="s">
        <v>357</v>
      </c>
      <c r="B105" s="242"/>
      <c r="C105" s="242"/>
      <c r="D105" s="242"/>
      <c r="E105" s="242"/>
      <c r="F105" s="242"/>
      <c r="G105" s="15">
        <v>97</v>
      </c>
      <c r="H105" s="23">
        <f>SUM(H106:H116)</f>
        <v>1088822710</v>
      </c>
      <c r="I105" s="23">
        <f>SUM(I106:I116)</f>
        <v>1092058708</v>
      </c>
    </row>
    <row r="106" spans="1:9" ht="12.75" customHeight="1" x14ac:dyDescent="0.25">
      <c r="A106" s="240" t="s">
        <v>83</v>
      </c>
      <c r="B106" s="240"/>
      <c r="C106" s="240"/>
      <c r="D106" s="240"/>
      <c r="E106" s="240"/>
      <c r="F106" s="240"/>
      <c r="G106" s="14">
        <v>98</v>
      </c>
      <c r="H106" s="149">
        <v>737779</v>
      </c>
      <c r="I106" s="22">
        <v>737779</v>
      </c>
    </row>
    <row r="107" spans="1:9" ht="24.6" customHeight="1" x14ac:dyDescent="0.25">
      <c r="A107" s="240" t="s">
        <v>84</v>
      </c>
      <c r="B107" s="240"/>
      <c r="C107" s="240"/>
      <c r="D107" s="240"/>
      <c r="E107" s="240"/>
      <c r="F107" s="240"/>
      <c r="G107" s="14">
        <v>99</v>
      </c>
      <c r="H107" s="148">
        <v>236299805</v>
      </c>
      <c r="I107" s="22">
        <v>236558669</v>
      </c>
    </row>
    <row r="108" spans="1:9" ht="12.75" customHeight="1" x14ac:dyDescent="0.25">
      <c r="A108" s="240" t="s">
        <v>85</v>
      </c>
      <c r="B108" s="240"/>
      <c r="C108" s="240"/>
      <c r="D108" s="240"/>
      <c r="E108" s="240"/>
      <c r="F108" s="240"/>
      <c r="G108" s="14">
        <v>100</v>
      </c>
      <c r="H108" s="148">
        <v>0</v>
      </c>
      <c r="I108" s="22">
        <v>0</v>
      </c>
    </row>
    <row r="109" spans="1:9" ht="21.6" customHeight="1" x14ac:dyDescent="0.25">
      <c r="A109" s="240" t="s">
        <v>86</v>
      </c>
      <c r="B109" s="240"/>
      <c r="C109" s="240"/>
      <c r="D109" s="240"/>
      <c r="E109" s="240"/>
      <c r="F109" s="240"/>
      <c r="G109" s="14">
        <v>101</v>
      </c>
      <c r="H109" s="148">
        <v>0</v>
      </c>
      <c r="I109" s="22">
        <v>0</v>
      </c>
    </row>
    <row r="110" spans="1:9" ht="12.75" customHeight="1" x14ac:dyDescent="0.25">
      <c r="A110" s="240" t="s">
        <v>87</v>
      </c>
      <c r="B110" s="240"/>
      <c r="C110" s="240"/>
      <c r="D110" s="240"/>
      <c r="E110" s="240"/>
      <c r="F110" s="240"/>
      <c r="G110" s="14">
        <v>102</v>
      </c>
      <c r="H110" s="148">
        <v>0</v>
      </c>
      <c r="I110" s="22">
        <v>0</v>
      </c>
    </row>
    <row r="111" spans="1:9" ht="12.75" customHeight="1" x14ac:dyDescent="0.25">
      <c r="A111" s="240" t="s">
        <v>88</v>
      </c>
      <c r="B111" s="240"/>
      <c r="C111" s="240"/>
      <c r="D111" s="240"/>
      <c r="E111" s="240"/>
      <c r="F111" s="240"/>
      <c r="G111" s="14">
        <v>103</v>
      </c>
      <c r="H111" s="148">
        <v>817264226</v>
      </c>
      <c r="I111" s="22">
        <v>820290385</v>
      </c>
    </row>
    <row r="112" spans="1:9" ht="12.75" customHeight="1" x14ac:dyDescent="0.25">
      <c r="A112" s="240" t="s">
        <v>89</v>
      </c>
      <c r="B112" s="240"/>
      <c r="C112" s="240"/>
      <c r="D112" s="240"/>
      <c r="E112" s="240"/>
      <c r="F112" s="240"/>
      <c r="G112" s="14">
        <v>104</v>
      </c>
      <c r="H112" s="148">
        <v>0</v>
      </c>
      <c r="I112" s="22">
        <v>0</v>
      </c>
    </row>
    <row r="113" spans="1:9" ht="12.75" customHeight="1" x14ac:dyDescent="0.25">
      <c r="A113" s="240" t="s">
        <v>90</v>
      </c>
      <c r="B113" s="240"/>
      <c r="C113" s="240"/>
      <c r="D113" s="240"/>
      <c r="E113" s="240"/>
      <c r="F113" s="240"/>
      <c r="G113" s="14">
        <v>105</v>
      </c>
      <c r="H113" s="149">
        <v>0</v>
      </c>
      <c r="I113" s="22">
        <v>0</v>
      </c>
    </row>
    <row r="114" spans="1:9" ht="12.75" customHeight="1" x14ac:dyDescent="0.25">
      <c r="A114" s="240" t="s">
        <v>91</v>
      </c>
      <c r="B114" s="240"/>
      <c r="C114" s="240"/>
      <c r="D114" s="240"/>
      <c r="E114" s="240"/>
      <c r="F114" s="240"/>
      <c r="G114" s="14">
        <v>106</v>
      </c>
      <c r="H114" s="148">
        <v>0</v>
      </c>
      <c r="I114" s="22">
        <v>0</v>
      </c>
    </row>
    <row r="115" spans="1:9" ht="12.75" customHeight="1" x14ac:dyDescent="0.25">
      <c r="A115" s="240" t="s">
        <v>92</v>
      </c>
      <c r="B115" s="240"/>
      <c r="C115" s="240"/>
      <c r="D115" s="240"/>
      <c r="E115" s="240"/>
      <c r="F115" s="240"/>
      <c r="G115" s="14">
        <v>107</v>
      </c>
      <c r="H115" s="22">
        <v>25488465</v>
      </c>
      <c r="I115" s="22">
        <v>25488465</v>
      </c>
    </row>
    <row r="116" spans="1:9" ht="12.75" customHeight="1" x14ac:dyDescent="0.25">
      <c r="A116" s="240" t="s">
        <v>93</v>
      </c>
      <c r="B116" s="240"/>
      <c r="C116" s="240"/>
      <c r="D116" s="240"/>
      <c r="E116" s="240"/>
      <c r="F116" s="240"/>
      <c r="G116" s="14">
        <v>108</v>
      </c>
      <c r="H116" s="22">
        <v>9032435</v>
      </c>
      <c r="I116" s="22">
        <v>8983410</v>
      </c>
    </row>
    <row r="117" spans="1:9" ht="12.75" customHeight="1" x14ac:dyDescent="0.25">
      <c r="A117" s="242" t="s">
        <v>358</v>
      </c>
      <c r="B117" s="242"/>
      <c r="C117" s="242"/>
      <c r="D117" s="242"/>
      <c r="E117" s="242"/>
      <c r="F117" s="242"/>
      <c r="G117" s="15">
        <v>109</v>
      </c>
      <c r="H117" s="23">
        <f>SUM(H118:H131)</f>
        <v>329117876</v>
      </c>
      <c r="I117" s="23">
        <f>SUM(I118:I131)</f>
        <v>365375665</v>
      </c>
    </row>
    <row r="118" spans="1:9" ht="12.75" customHeight="1" x14ac:dyDescent="0.25">
      <c r="A118" s="240" t="s">
        <v>83</v>
      </c>
      <c r="B118" s="240"/>
      <c r="C118" s="240"/>
      <c r="D118" s="240"/>
      <c r="E118" s="240"/>
      <c r="F118" s="240"/>
      <c r="G118" s="14">
        <v>110</v>
      </c>
      <c r="H118" s="148">
        <v>6262967</v>
      </c>
      <c r="I118" s="22">
        <v>3911539</v>
      </c>
    </row>
    <row r="119" spans="1:9" ht="22.2" customHeight="1" x14ac:dyDescent="0.25">
      <c r="A119" s="240" t="s">
        <v>84</v>
      </c>
      <c r="B119" s="240"/>
      <c r="C119" s="240"/>
      <c r="D119" s="240"/>
      <c r="E119" s="240"/>
      <c r="F119" s="240"/>
      <c r="G119" s="14">
        <v>111</v>
      </c>
      <c r="H119" s="148">
        <v>87921130</v>
      </c>
      <c r="I119" s="22">
        <v>95782078</v>
      </c>
    </row>
    <row r="120" spans="1:9" ht="12.75" customHeight="1" x14ac:dyDescent="0.25">
      <c r="A120" s="240" t="s">
        <v>85</v>
      </c>
      <c r="B120" s="240"/>
      <c r="C120" s="240"/>
      <c r="D120" s="240"/>
      <c r="E120" s="240"/>
      <c r="F120" s="240"/>
      <c r="G120" s="14">
        <v>112</v>
      </c>
      <c r="H120" s="148">
        <v>0</v>
      </c>
      <c r="I120" s="22">
        <v>0</v>
      </c>
    </row>
    <row r="121" spans="1:9" ht="23.4" customHeight="1" x14ac:dyDescent="0.25">
      <c r="A121" s="240" t="s">
        <v>86</v>
      </c>
      <c r="B121" s="240"/>
      <c r="C121" s="240"/>
      <c r="D121" s="240"/>
      <c r="E121" s="240"/>
      <c r="F121" s="240"/>
      <c r="G121" s="14">
        <v>113</v>
      </c>
      <c r="H121" s="148">
        <v>0</v>
      </c>
      <c r="I121" s="22">
        <v>0</v>
      </c>
    </row>
    <row r="122" spans="1:9" ht="12.75" customHeight="1" x14ac:dyDescent="0.25">
      <c r="A122" s="240" t="s">
        <v>87</v>
      </c>
      <c r="B122" s="240"/>
      <c r="C122" s="240"/>
      <c r="D122" s="240"/>
      <c r="E122" s="240"/>
      <c r="F122" s="240"/>
      <c r="G122" s="14">
        <v>114</v>
      </c>
      <c r="H122" s="148">
        <v>0</v>
      </c>
      <c r="I122" s="22">
        <v>0</v>
      </c>
    </row>
    <row r="123" spans="1:9" ht="12.75" customHeight="1" x14ac:dyDescent="0.25">
      <c r="A123" s="240" t="s">
        <v>88</v>
      </c>
      <c r="B123" s="240"/>
      <c r="C123" s="240"/>
      <c r="D123" s="240"/>
      <c r="E123" s="240"/>
      <c r="F123" s="240"/>
      <c r="G123" s="14">
        <v>115</v>
      </c>
      <c r="H123" s="148">
        <v>106816760</v>
      </c>
      <c r="I123" s="22">
        <v>99427978</v>
      </c>
    </row>
    <row r="124" spans="1:9" ht="12.75" customHeight="1" x14ac:dyDescent="0.25">
      <c r="A124" s="240" t="s">
        <v>89</v>
      </c>
      <c r="B124" s="240"/>
      <c r="C124" s="240"/>
      <c r="D124" s="240"/>
      <c r="E124" s="240"/>
      <c r="F124" s="240"/>
      <c r="G124" s="14">
        <v>116</v>
      </c>
      <c r="H124" s="148">
        <v>17969891</v>
      </c>
      <c r="I124" s="22">
        <v>38914229</v>
      </c>
    </row>
    <row r="125" spans="1:9" ht="12.75" customHeight="1" x14ac:dyDescent="0.25">
      <c r="A125" s="240" t="s">
        <v>90</v>
      </c>
      <c r="B125" s="240"/>
      <c r="C125" s="240"/>
      <c r="D125" s="240"/>
      <c r="E125" s="240"/>
      <c r="F125" s="240"/>
      <c r="G125" s="14">
        <v>117</v>
      </c>
      <c r="H125" s="148">
        <v>40370222</v>
      </c>
      <c r="I125" s="22">
        <v>60109184</v>
      </c>
    </row>
    <row r="126" spans="1:9" x14ac:dyDescent="0.25">
      <c r="A126" s="240" t="s">
        <v>91</v>
      </c>
      <c r="B126" s="240"/>
      <c r="C126" s="240"/>
      <c r="D126" s="240"/>
      <c r="E126" s="240"/>
      <c r="F126" s="240"/>
      <c r="G126" s="14">
        <v>118</v>
      </c>
      <c r="H126" s="148">
        <v>0</v>
      </c>
      <c r="I126" s="22">
        <v>0</v>
      </c>
    </row>
    <row r="127" spans="1:9" x14ac:dyDescent="0.25">
      <c r="A127" s="240" t="s">
        <v>94</v>
      </c>
      <c r="B127" s="240"/>
      <c r="C127" s="240"/>
      <c r="D127" s="240"/>
      <c r="E127" s="240"/>
      <c r="F127" s="240"/>
      <c r="G127" s="14">
        <v>119</v>
      </c>
      <c r="H127" s="148">
        <v>40085483</v>
      </c>
      <c r="I127" s="22">
        <v>33130879</v>
      </c>
    </row>
    <row r="128" spans="1:9" x14ac:dyDescent="0.25">
      <c r="A128" s="240" t="s">
        <v>95</v>
      </c>
      <c r="B128" s="240"/>
      <c r="C128" s="240"/>
      <c r="D128" s="240"/>
      <c r="E128" s="240"/>
      <c r="F128" s="240"/>
      <c r="G128" s="14">
        <v>120</v>
      </c>
      <c r="H128" s="148">
        <v>25447226</v>
      </c>
      <c r="I128" s="22">
        <v>30366462</v>
      </c>
    </row>
    <row r="129" spans="1:9" x14ac:dyDescent="0.25">
      <c r="A129" s="240" t="s">
        <v>96</v>
      </c>
      <c r="B129" s="240"/>
      <c r="C129" s="240"/>
      <c r="D129" s="240"/>
      <c r="E129" s="240"/>
      <c r="F129" s="240"/>
      <c r="G129" s="14">
        <v>121</v>
      </c>
      <c r="H129" s="148">
        <v>0</v>
      </c>
      <c r="I129" s="22">
        <v>0</v>
      </c>
    </row>
    <row r="130" spans="1:9" x14ac:dyDescent="0.25">
      <c r="A130" s="240" t="s">
        <v>97</v>
      </c>
      <c r="B130" s="240"/>
      <c r="C130" s="240"/>
      <c r="D130" s="240"/>
      <c r="E130" s="240"/>
      <c r="F130" s="240"/>
      <c r="G130" s="14">
        <v>122</v>
      </c>
      <c r="H130" s="22">
        <v>0</v>
      </c>
      <c r="I130" s="22">
        <v>0</v>
      </c>
    </row>
    <row r="131" spans="1:9" x14ac:dyDescent="0.25">
      <c r="A131" s="240" t="s">
        <v>98</v>
      </c>
      <c r="B131" s="240"/>
      <c r="C131" s="240"/>
      <c r="D131" s="240"/>
      <c r="E131" s="240"/>
      <c r="F131" s="240"/>
      <c r="G131" s="14">
        <v>123</v>
      </c>
      <c r="H131" s="22">
        <v>4244197</v>
      </c>
      <c r="I131" s="22">
        <v>3733316</v>
      </c>
    </row>
    <row r="132" spans="1:9" ht="22.2" customHeight="1" x14ac:dyDescent="0.25">
      <c r="A132" s="257" t="s">
        <v>99</v>
      </c>
      <c r="B132" s="257"/>
      <c r="C132" s="257"/>
      <c r="D132" s="257"/>
      <c r="E132" s="257"/>
      <c r="F132" s="257"/>
      <c r="G132" s="14">
        <v>124</v>
      </c>
      <c r="H132" s="22">
        <v>2650996</v>
      </c>
      <c r="I132" s="22">
        <v>6553556</v>
      </c>
    </row>
    <row r="133" spans="1:9" ht="12.75" customHeight="1" x14ac:dyDescent="0.25">
      <c r="A133" s="242" t="s">
        <v>359</v>
      </c>
      <c r="B133" s="242"/>
      <c r="C133" s="242"/>
      <c r="D133" s="242"/>
      <c r="E133" s="242"/>
      <c r="F133" s="242"/>
      <c r="G133" s="15">
        <v>125</v>
      </c>
      <c r="H133" s="23">
        <f>H75+H98+H105+H117+H132</f>
        <v>3599397748</v>
      </c>
      <c r="I133" s="23">
        <f>I75+I98+I105+I117+I132</f>
        <v>3531762585</v>
      </c>
    </row>
    <row r="134" spans="1:9" x14ac:dyDescent="0.25">
      <c r="A134" s="257" t="s">
        <v>100</v>
      </c>
      <c r="B134" s="257"/>
      <c r="C134" s="257"/>
      <c r="D134" s="257"/>
      <c r="E134" s="257"/>
      <c r="F134" s="25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verticalCentered="1"/>
  <pageMargins left="0.15748031496062992" right="0.15748031496062992" top="0.59055118110236227" bottom="0.59055118110236227" header="0.51181102362204722" footer="0.51181102362204722"/>
  <pageSetup paperSize="9" scale="8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13" zoomScaleNormal="100" zoomScaleSheetLayoutView="110" workbookViewId="0">
      <selection activeCell="M30" sqref="M30"/>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61" t="s">
        <v>102</v>
      </c>
      <c r="B1" s="262"/>
      <c r="C1" s="262"/>
      <c r="D1" s="262"/>
      <c r="E1" s="262"/>
      <c r="F1" s="262"/>
      <c r="G1" s="262"/>
      <c r="H1" s="262"/>
      <c r="I1" s="262"/>
    </row>
    <row r="2" spans="1:11" x14ac:dyDescent="0.25">
      <c r="A2" s="263" t="s">
        <v>495</v>
      </c>
      <c r="B2" s="264"/>
      <c r="C2" s="264"/>
      <c r="D2" s="264"/>
      <c r="E2" s="264"/>
      <c r="F2" s="264"/>
      <c r="G2" s="264"/>
      <c r="H2" s="264"/>
      <c r="I2" s="264"/>
    </row>
    <row r="3" spans="1:11" x14ac:dyDescent="0.25">
      <c r="A3" s="265" t="s">
        <v>282</v>
      </c>
      <c r="B3" s="266"/>
      <c r="C3" s="266"/>
      <c r="D3" s="266"/>
      <c r="E3" s="266"/>
      <c r="F3" s="266"/>
      <c r="G3" s="266"/>
      <c r="H3" s="266"/>
      <c r="I3" s="266"/>
      <c r="J3" s="267"/>
      <c r="K3" s="267"/>
    </row>
    <row r="4" spans="1:11" x14ac:dyDescent="0.25">
      <c r="A4" s="268" t="s">
        <v>466</v>
      </c>
      <c r="B4" s="269"/>
      <c r="C4" s="269"/>
      <c r="D4" s="269"/>
      <c r="E4" s="269"/>
      <c r="F4" s="269"/>
      <c r="G4" s="269"/>
      <c r="H4" s="269"/>
      <c r="I4" s="269"/>
      <c r="J4" s="270"/>
      <c r="K4" s="270"/>
    </row>
    <row r="5" spans="1:11" ht="22.2" customHeight="1" x14ac:dyDescent="0.25">
      <c r="A5" s="271" t="s">
        <v>2</v>
      </c>
      <c r="B5" s="272"/>
      <c r="C5" s="272"/>
      <c r="D5" s="272"/>
      <c r="E5" s="272"/>
      <c r="F5" s="272"/>
      <c r="G5" s="271" t="s">
        <v>103</v>
      </c>
      <c r="H5" s="273" t="s">
        <v>302</v>
      </c>
      <c r="I5" s="274"/>
      <c r="J5" s="273" t="s">
        <v>279</v>
      </c>
      <c r="K5" s="274"/>
    </row>
    <row r="6" spans="1:11" x14ac:dyDescent="0.25">
      <c r="A6" s="272"/>
      <c r="B6" s="272"/>
      <c r="C6" s="272"/>
      <c r="D6" s="272"/>
      <c r="E6" s="272"/>
      <c r="F6" s="272"/>
      <c r="G6" s="272"/>
      <c r="H6" s="105" t="s">
        <v>295</v>
      </c>
      <c r="I6" s="105" t="s">
        <v>296</v>
      </c>
      <c r="J6" s="105" t="s">
        <v>295</v>
      </c>
      <c r="K6" s="105" t="s">
        <v>296</v>
      </c>
    </row>
    <row r="7" spans="1:11" x14ac:dyDescent="0.25">
      <c r="A7" s="277">
        <v>1</v>
      </c>
      <c r="B7" s="278"/>
      <c r="C7" s="278"/>
      <c r="D7" s="278"/>
      <c r="E7" s="278"/>
      <c r="F7" s="278"/>
      <c r="G7" s="106">
        <v>2</v>
      </c>
      <c r="H7" s="105">
        <v>3</v>
      </c>
      <c r="I7" s="105">
        <v>4</v>
      </c>
      <c r="J7" s="105">
        <v>5</v>
      </c>
      <c r="K7" s="105">
        <v>6</v>
      </c>
    </row>
    <row r="8" spans="1:11" ht="12.75" customHeight="1" x14ac:dyDescent="0.25">
      <c r="A8" s="275" t="s">
        <v>360</v>
      </c>
      <c r="B8" s="275"/>
      <c r="C8" s="275"/>
      <c r="D8" s="275"/>
      <c r="E8" s="275"/>
      <c r="F8" s="275"/>
      <c r="G8" s="15">
        <v>1</v>
      </c>
      <c r="H8" s="107">
        <f>SUM(H9:H13)</f>
        <v>58210602</v>
      </c>
      <c r="I8" s="107">
        <f>SUM(I9:I13)</f>
        <v>58210602</v>
      </c>
      <c r="J8" s="107">
        <f>SUM(J9:J13)</f>
        <v>91336594</v>
      </c>
      <c r="K8" s="107">
        <f>SUM(K9:K13)</f>
        <v>91336594</v>
      </c>
    </row>
    <row r="9" spans="1:11" ht="12.75" customHeight="1" x14ac:dyDescent="0.25">
      <c r="A9" s="240" t="s">
        <v>115</v>
      </c>
      <c r="B9" s="240"/>
      <c r="C9" s="240"/>
      <c r="D9" s="240"/>
      <c r="E9" s="240"/>
      <c r="F9" s="240"/>
      <c r="G9" s="14">
        <v>2</v>
      </c>
      <c r="H9" s="147">
        <v>139653</v>
      </c>
      <c r="I9" s="147">
        <v>139653</v>
      </c>
      <c r="J9" s="108">
        <v>360368</v>
      </c>
      <c r="K9" s="147">
        <v>360368</v>
      </c>
    </row>
    <row r="10" spans="1:11" ht="12.75" customHeight="1" x14ac:dyDescent="0.25">
      <c r="A10" s="240" t="s">
        <v>116</v>
      </c>
      <c r="B10" s="240"/>
      <c r="C10" s="240"/>
      <c r="D10" s="240"/>
      <c r="E10" s="240"/>
      <c r="F10" s="240"/>
      <c r="G10" s="14">
        <v>3</v>
      </c>
      <c r="H10" s="147">
        <v>27730789</v>
      </c>
      <c r="I10" s="147">
        <v>27730789</v>
      </c>
      <c r="J10" s="108">
        <v>62735005</v>
      </c>
      <c r="K10" s="147">
        <v>62735005</v>
      </c>
    </row>
    <row r="11" spans="1:11" ht="12.75" customHeight="1" x14ac:dyDescent="0.25">
      <c r="A11" s="240" t="s">
        <v>117</v>
      </c>
      <c r="B11" s="240"/>
      <c r="C11" s="240"/>
      <c r="D11" s="240"/>
      <c r="E11" s="240"/>
      <c r="F11" s="240"/>
      <c r="G11" s="14">
        <v>4</v>
      </c>
      <c r="H11" s="147">
        <v>0</v>
      </c>
      <c r="I11" s="147">
        <v>0</v>
      </c>
      <c r="J11" s="108">
        <v>0</v>
      </c>
      <c r="K11" s="147">
        <v>0</v>
      </c>
    </row>
    <row r="12" spans="1:11" ht="12.75" customHeight="1" x14ac:dyDescent="0.25">
      <c r="A12" s="240" t="s">
        <v>118</v>
      </c>
      <c r="B12" s="240"/>
      <c r="C12" s="240"/>
      <c r="D12" s="240"/>
      <c r="E12" s="240"/>
      <c r="F12" s="240"/>
      <c r="G12" s="14">
        <v>5</v>
      </c>
      <c r="H12" s="147">
        <v>2950329</v>
      </c>
      <c r="I12" s="147">
        <v>2950329</v>
      </c>
      <c r="J12" s="108">
        <v>2861966</v>
      </c>
      <c r="K12" s="147">
        <v>2861966</v>
      </c>
    </row>
    <row r="13" spans="1:11" ht="12.75" customHeight="1" x14ac:dyDescent="0.25">
      <c r="A13" s="240" t="s">
        <v>119</v>
      </c>
      <c r="B13" s="240"/>
      <c r="C13" s="240"/>
      <c r="D13" s="240"/>
      <c r="E13" s="240"/>
      <c r="F13" s="240"/>
      <c r="G13" s="14">
        <v>6</v>
      </c>
      <c r="H13" s="147">
        <v>27389831</v>
      </c>
      <c r="I13" s="147">
        <v>27389831</v>
      </c>
      <c r="J13" s="108">
        <v>25379255</v>
      </c>
      <c r="K13" s="147">
        <v>25379255</v>
      </c>
    </row>
    <row r="14" spans="1:11" ht="12.75" customHeight="1" x14ac:dyDescent="0.25">
      <c r="A14" s="275" t="s">
        <v>361</v>
      </c>
      <c r="B14" s="275"/>
      <c r="C14" s="275"/>
      <c r="D14" s="275"/>
      <c r="E14" s="275"/>
      <c r="F14" s="275"/>
      <c r="G14" s="15">
        <v>7</v>
      </c>
      <c r="H14" s="107">
        <f>H15+H16+H20+H24+H25+H26+H29+H36</f>
        <v>137072590</v>
      </c>
      <c r="I14" s="107">
        <f>I15+I16+I20+I24+I25+I26+I29+I36</f>
        <v>137072590</v>
      </c>
      <c r="J14" s="107">
        <f>J15+J16+J20+J24+J25+J26+J29+J36</f>
        <v>171948264</v>
      </c>
      <c r="K14" s="107">
        <f>K15+K16+K20+K24+K25+K26+K29+K36</f>
        <v>171948264</v>
      </c>
    </row>
    <row r="15" spans="1:11" ht="12.75" customHeight="1" x14ac:dyDescent="0.25">
      <c r="A15" s="240" t="s">
        <v>104</v>
      </c>
      <c r="B15" s="240"/>
      <c r="C15" s="240"/>
      <c r="D15" s="240"/>
      <c r="E15" s="240"/>
      <c r="F15" s="240"/>
      <c r="G15" s="14">
        <v>8</v>
      </c>
      <c r="H15" s="108">
        <v>0</v>
      </c>
      <c r="I15" s="108">
        <v>0</v>
      </c>
      <c r="J15" s="108">
        <v>0</v>
      </c>
      <c r="K15" s="108">
        <v>0</v>
      </c>
    </row>
    <row r="16" spans="1:11" ht="12.75" customHeight="1" x14ac:dyDescent="0.25">
      <c r="A16" s="241" t="s">
        <v>441</v>
      </c>
      <c r="B16" s="241"/>
      <c r="C16" s="241"/>
      <c r="D16" s="241"/>
      <c r="E16" s="241"/>
      <c r="F16" s="241"/>
      <c r="G16" s="15">
        <v>9</v>
      </c>
      <c r="H16" s="107">
        <f>SUM(H17:H19)</f>
        <v>25583023</v>
      </c>
      <c r="I16" s="107">
        <f>SUM(I17:I19)</f>
        <v>25583023</v>
      </c>
      <c r="J16" s="107">
        <f>SUM(J17:J19)</f>
        <v>45575704</v>
      </c>
      <c r="K16" s="107">
        <f>SUM(K17:K19)</f>
        <v>45575704</v>
      </c>
    </row>
    <row r="17" spans="1:11" ht="12.75" customHeight="1" x14ac:dyDescent="0.25">
      <c r="A17" s="276" t="s">
        <v>120</v>
      </c>
      <c r="B17" s="276"/>
      <c r="C17" s="276"/>
      <c r="D17" s="276"/>
      <c r="E17" s="276"/>
      <c r="F17" s="276"/>
      <c r="G17" s="14">
        <v>10</v>
      </c>
      <c r="H17" s="147">
        <v>11017210</v>
      </c>
      <c r="I17" s="147">
        <v>11017210</v>
      </c>
      <c r="J17" s="108">
        <v>22291781</v>
      </c>
      <c r="K17" s="147">
        <v>22291781</v>
      </c>
    </row>
    <row r="18" spans="1:11" ht="12.75" customHeight="1" x14ac:dyDescent="0.25">
      <c r="A18" s="276" t="s">
        <v>121</v>
      </c>
      <c r="B18" s="276"/>
      <c r="C18" s="276"/>
      <c r="D18" s="276"/>
      <c r="E18" s="276"/>
      <c r="F18" s="276"/>
      <c r="G18" s="14">
        <v>11</v>
      </c>
      <c r="H18" s="147">
        <v>112264</v>
      </c>
      <c r="I18" s="147">
        <v>112264</v>
      </c>
      <c r="J18" s="108">
        <v>213283</v>
      </c>
      <c r="K18" s="147">
        <v>213283</v>
      </c>
    </row>
    <row r="19" spans="1:11" ht="12.75" customHeight="1" x14ac:dyDescent="0.25">
      <c r="A19" s="276" t="s">
        <v>122</v>
      </c>
      <c r="B19" s="276"/>
      <c r="C19" s="276"/>
      <c r="D19" s="276"/>
      <c r="E19" s="276"/>
      <c r="F19" s="276"/>
      <c r="G19" s="14">
        <v>12</v>
      </c>
      <c r="H19" s="147">
        <v>14453549</v>
      </c>
      <c r="I19" s="147">
        <v>14453549</v>
      </c>
      <c r="J19" s="108">
        <v>23070640</v>
      </c>
      <c r="K19" s="147">
        <v>23070640</v>
      </c>
    </row>
    <row r="20" spans="1:11" ht="12.75" customHeight="1" x14ac:dyDescent="0.25">
      <c r="A20" s="241" t="s">
        <v>442</v>
      </c>
      <c r="B20" s="241"/>
      <c r="C20" s="241"/>
      <c r="D20" s="241"/>
      <c r="E20" s="241"/>
      <c r="F20" s="241"/>
      <c r="G20" s="15">
        <v>13</v>
      </c>
      <c r="H20" s="107">
        <f>SUM(H21:H23)</f>
        <v>35991801</v>
      </c>
      <c r="I20" s="107">
        <f>SUM(I21:I23)</f>
        <v>35991801</v>
      </c>
      <c r="J20" s="107">
        <f>SUM(J21:J23)</f>
        <v>44097841</v>
      </c>
      <c r="K20" s="107">
        <f>SUM(K21:K23)</f>
        <v>44097841</v>
      </c>
    </row>
    <row r="21" spans="1:11" ht="12.75" customHeight="1" x14ac:dyDescent="0.25">
      <c r="A21" s="276" t="s">
        <v>105</v>
      </c>
      <c r="B21" s="276"/>
      <c r="C21" s="276"/>
      <c r="D21" s="276"/>
      <c r="E21" s="276"/>
      <c r="F21" s="276"/>
      <c r="G21" s="14">
        <v>14</v>
      </c>
      <c r="H21" s="147">
        <v>24931718</v>
      </c>
      <c r="I21" s="147">
        <v>24931718</v>
      </c>
      <c r="J21" s="108">
        <v>30519462</v>
      </c>
      <c r="K21" s="147">
        <v>30519462</v>
      </c>
    </row>
    <row r="22" spans="1:11" ht="12.75" customHeight="1" x14ac:dyDescent="0.25">
      <c r="A22" s="276" t="s">
        <v>106</v>
      </c>
      <c r="B22" s="276"/>
      <c r="C22" s="276"/>
      <c r="D22" s="276"/>
      <c r="E22" s="276"/>
      <c r="F22" s="276"/>
      <c r="G22" s="14">
        <v>15</v>
      </c>
      <c r="H22" s="147">
        <v>6103411</v>
      </c>
      <c r="I22" s="147">
        <v>6103411</v>
      </c>
      <c r="J22" s="108">
        <v>7560459</v>
      </c>
      <c r="K22" s="147">
        <v>7560459</v>
      </c>
    </row>
    <row r="23" spans="1:11" ht="12.75" customHeight="1" x14ac:dyDescent="0.25">
      <c r="A23" s="276" t="s">
        <v>107</v>
      </c>
      <c r="B23" s="276"/>
      <c r="C23" s="276"/>
      <c r="D23" s="276"/>
      <c r="E23" s="276"/>
      <c r="F23" s="276"/>
      <c r="G23" s="14">
        <v>16</v>
      </c>
      <c r="H23" s="147">
        <v>4956672</v>
      </c>
      <c r="I23" s="147">
        <v>4956672</v>
      </c>
      <c r="J23" s="108">
        <v>6017920</v>
      </c>
      <c r="K23" s="147">
        <v>6017920</v>
      </c>
    </row>
    <row r="24" spans="1:11" ht="12.75" customHeight="1" x14ac:dyDescent="0.25">
      <c r="A24" s="240" t="s">
        <v>108</v>
      </c>
      <c r="B24" s="240"/>
      <c r="C24" s="240"/>
      <c r="D24" s="240"/>
      <c r="E24" s="240"/>
      <c r="F24" s="240"/>
      <c r="G24" s="14">
        <v>17</v>
      </c>
      <c r="H24" s="147">
        <v>60716813</v>
      </c>
      <c r="I24" s="147">
        <v>60716813</v>
      </c>
      <c r="J24" s="108">
        <v>60181659</v>
      </c>
      <c r="K24" s="147">
        <v>60181659</v>
      </c>
    </row>
    <row r="25" spans="1:11" ht="12.75" customHeight="1" x14ac:dyDescent="0.25">
      <c r="A25" s="240" t="s">
        <v>109</v>
      </c>
      <c r="B25" s="240"/>
      <c r="C25" s="240"/>
      <c r="D25" s="240"/>
      <c r="E25" s="240"/>
      <c r="F25" s="240"/>
      <c r="G25" s="14">
        <v>18</v>
      </c>
      <c r="H25" s="147">
        <v>2912642</v>
      </c>
      <c r="I25" s="147">
        <v>2912642</v>
      </c>
      <c r="J25" s="108">
        <v>5183816</v>
      </c>
      <c r="K25" s="147">
        <v>5183816</v>
      </c>
    </row>
    <row r="26" spans="1:11" ht="12.75" customHeight="1" x14ac:dyDescent="0.25">
      <c r="A26" s="241" t="s">
        <v>443</v>
      </c>
      <c r="B26" s="241"/>
      <c r="C26" s="241"/>
      <c r="D26" s="241"/>
      <c r="E26" s="241"/>
      <c r="F26" s="241"/>
      <c r="G26" s="15">
        <v>19</v>
      </c>
      <c r="H26" s="107">
        <f>H27+H28</f>
        <v>0</v>
      </c>
      <c r="I26" s="107">
        <f>I27+I28</f>
        <v>0</v>
      </c>
      <c r="J26" s="107">
        <f>J27+J28</f>
        <v>0</v>
      </c>
      <c r="K26" s="107">
        <f>K27+K28</f>
        <v>0</v>
      </c>
    </row>
    <row r="27" spans="1:11" ht="12.75" customHeight="1" x14ac:dyDescent="0.25">
      <c r="A27" s="276" t="s">
        <v>123</v>
      </c>
      <c r="B27" s="276"/>
      <c r="C27" s="276"/>
      <c r="D27" s="276"/>
      <c r="E27" s="276"/>
      <c r="F27" s="276"/>
      <c r="G27" s="14">
        <v>20</v>
      </c>
      <c r="H27" s="108">
        <v>0</v>
      </c>
      <c r="I27" s="108">
        <v>0</v>
      </c>
      <c r="J27" s="108">
        <v>0</v>
      </c>
      <c r="K27" s="108">
        <v>0</v>
      </c>
    </row>
    <row r="28" spans="1:11" ht="12.75" customHeight="1" x14ac:dyDescent="0.25">
      <c r="A28" s="276" t="s">
        <v>124</v>
      </c>
      <c r="B28" s="276"/>
      <c r="C28" s="276"/>
      <c r="D28" s="276"/>
      <c r="E28" s="276"/>
      <c r="F28" s="276"/>
      <c r="G28" s="14">
        <v>21</v>
      </c>
      <c r="H28" s="108">
        <v>0</v>
      </c>
      <c r="I28" s="108">
        <v>0</v>
      </c>
      <c r="J28" s="108">
        <v>0</v>
      </c>
      <c r="K28" s="108">
        <v>0</v>
      </c>
    </row>
    <row r="29" spans="1:11" ht="12.75" customHeight="1" x14ac:dyDescent="0.25">
      <c r="A29" s="241" t="s">
        <v>444</v>
      </c>
      <c r="B29" s="241"/>
      <c r="C29" s="241"/>
      <c r="D29" s="241"/>
      <c r="E29" s="241"/>
      <c r="F29" s="241"/>
      <c r="G29" s="15">
        <v>22</v>
      </c>
      <c r="H29" s="107">
        <f>SUM(H30:H35)</f>
        <v>0</v>
      </c>
      <c r="I29" s="107">
        <f>SUM(I30:I35)</f>
        <v>0</v>
      </c>
      <c r="J29" s="107">
        <f>SUM(J30:J35)</f>
        <v>0</v>
      </c>
      <c r="K29" s="107">
        <f>SUM(K30:K35)</f>
        <v>0</v>
      </c>
    </row>
    <row r="30" spans="1:11" ht="12.75" customHeight="1" x14ac:dyDescent="0.25">
      <c r="A30" s="276" t="s">
        <v>125</v>
      </c>
      <c r="B30" s="276"/>
      <c r="C30" s="276"/>
      <c r="D30" s="276"/>
      <c r="E30" s="276"/>
      <c r="F30" s="276"/>
      <c r="G30" s="14">
        <v>23</v>
      </c>
      <c r="H30" s="147">
        <v>0</v>
      </c>
      <c r="I30" s="147">
        <v>0</v>
      </c>
      <c r="J30" s="108">
        <v>0</v>
      </c>
      <c r="K30" s="147">
        <v>0</v>
      </c>
    </row>
    <row r="31" spans="1:11" ht="12.75" customHeight="1" x14ac:dyDescent="0.25">
      <c r="A31" s="276" t="s">
        <v>126</v>
      </c>
      <c r="B31" s="276"/>
      <c r="C31" s="276"/>
      <c r="D31" s="276"/>
      <c r="E31" s="276"/>
      <c r="F31" s="276"/>
      <c r="G31" s="14">
        <v>24</v>
      </c>
      <c r="H31" s="147">
        <v>0</v>
      </c>
      <c r="I31" s="147">
        <v>0</v>
      </c>
      <c r="J31" s="108">
        <v>0</v>
      </c>
      <c r="K31" s="147">
        <v>0</v>
      </c>
    </row>
    <row r="32" spans="1:11" ht="12.75" customHeight="1" x14ac:dyDescent="0.25">
      <c r="A32" s="276" t="s">
        <v>127</v>
      </c>
      <c r="B32" s="276"/>
      <c r="C32" s="276"/>
      <c r="D32" s="276"/>
      <c r="E32" s="276"/>
      <c r="F32" s="276"/>
      <c r="G32" s="14">
        <v>25</v>
      </c>
      <c r="H32" s="147">
        <v>0</v>
      </c>
      <c r="I32" s="147">
        <v>0</v>
      </c>
      <c r="J32" s="108">
        <v>0</v>
      </c>
      <c r="K32" s="147">
        <v>0</v>
      </c>
    </row>
    <row r="33" spans="1:11" ht="12.75" customHeight="1" x14ac:dyDescent="0.25">
      <c r="A33" s="276" t="s">
        <v>128</v>
      </c>
      <c r="B33" s="276"/>
      <c r="C33" s="276"/>
      <c r="D33" s="276"/>
      <c r="E33" s="276"/>
      <c r="F33" s="276"/>
      <c r="G33" s="14">
        <v>26</v>
      </c>
      <c r="H33" s="147">
        <v>0</v>
      </c>
      <c r="I33" s="147">
        <v>0</v>
      </c>
      <c r="J33" s="108">
        <v>0</v>
      </c>
      <c r="K33" s="147">
        <v>0</v>
      </c>
    </row>
    <row r="34" spans="1:11" ht="12.75" customHeight="1" x14ac:dyDescent="0.25">
      <c r="A34" s="276" t="s">
        <v>129</v>
      </c>
      <c r="B34" s="276"/>
      <c r="C34" s="276"/>
      <c r="D34" s="276"/>
      <c r="E34" s="276"/>
      <c r="F34" s="276"/>
      <c r="G34" s="14">
        <v>27</v>
      </c>
      <c r="H34" s="147">
        <v>0</v>
      </c>
      <c r="I34" s="147">
        <v>0</v>
      </c>
      <c r="J34" s="108">
        <v>0</v>
      </c>
      <c r="K34" s="147">
        <v>0</v>
      </c>
    </row>
    <row r="35" spans="1:11" ht="12.75" customHeight="1" x14ac:dyDescent="0.25">
      <c r="A35" s="276" t="s">
        <v>130</v>
      </c>
      <c r="B35" s="276"/>
      <c r="C35" s="276"/>
      <c r="D35" s="276"/>
      <c r="E35" s="276"/>
      <c r="F35" s="276"/>
      <c r="G35" s="14">
        <v>28</v>
      </c>
      <c r="H35" s="147">
        <v>0</v>
      </c>
      <c r="I35" s="147">
        <v>0</v>
      </c>
      <c r="J35" s="108">
        <v>0</v>
      </c>
      <c r="K35" s="147">
        <v>0</v>
      </c>
    </row>
    <row r="36" spans="1:11" ht="12.75" customHeight="1" x14ac:dyDescent="0.25">
      <c r="A36" s="240" t="s">
        <v>110</v>
      </c>
      <c r="B36" s="240"/>
      <c r="C36" s="240"/>
      <c r="D36" s="240"/>
      <c r="E36" s="240"/>
      <c r="F36" s="240"/>
      <c r="G36" s="14">
        <v>29</v>
      </c>
      <c r="H36" s="147">
        <v>11868311</v>
      </c>
      <c r="I36" s="147">
        <v>11868311</v>
      </c>
      <c r="J36" s="108">
        <v>16909244</v>
      </c>
      <c r="K36" s="147">
        <v>16909244</v>
      </c>
    </row>
    <row r="37" spans="1:11" ht="12.75" customHeight="1" x14ac:dyDescent="0.25">
      <c r="A37" s="275" t="s">
        <v>362</v>
      </c>
      <c r="B37" s="275"/>
      <c r="C37" s="275"/>
      <c r="D37" s="275"/>
      <c r="E37" s="275"/>
      <c r="F37" s="275"/>
      <c r="G37" s="15">
        <v>30</v>
      </c>
      <c r="H37" s="107">
        <f>SUM(H38:H47)</f>
        <v>4147</v>
      </c>
      <c r="I37" s="107">
        <f>SUM(I38:I47)</f>
        <v>4147</v>
      </c>
      <c r="J37" s="107">
        <f>SUM(J38:J47)</f>
        <v>2053</v>
      </c>
      <c r="K37" s="107">
        <f>SUM(K38:K47)</f>
        <v>2053</v>
      </c>
    </row>
    <row r="38" spans="1:11" ht="12.75" customHeight="1" x14ac:dyDescent="0.25">
      <c r="A38" s="240" t="s">
        <v>131</v>
      </c>
      <c r="B38" s="240"/>
      <c r="C38" s="240"/>
      <c r="D38" s="240"/>
      <c r="E38" s="240"/>
      <c r="F38" s="240"/>
      <c r="G38" s="14">
        <v>31</v>
      </c>
      <c r="H38" s="147">
        <v>0</v>
      </c>
      <c r="I38" s="147">
        <v>0</v>
      </c>
      <c r="J38" s="108">
        <v>0</v>
      </c>
      <c r="K38" s="147">
        <v>0</v>
      </c>
    </row>
    <row r="39" spans="1:11" ht="25.2" customHeight="1" x14ac:dyDescent="0.25">
      <c r="A39" s="240" t="s">
        <v>132</v>
      </c>
      <c r="B39" s="240"/>
      <c r="C39" s="240"/>
      <c r="D39" s="240"/>
      <c r="E39" s="240"/>
      <c r="F39" s="240"/>
      <c r="G39" s="14">
        <v>32</v>
      </c>
      <c r="H39" s="147">
        <v>0</v>
      </c>
      <c r="I39" s="147">
        <v>0</v>
      </c>
      <c r="J39" s="108">
        <v>0</v>
      </c>
      <c r="K39" s="147">
        <v>0</v>
      </c>
    </row>
    <row r="40" spans="1:11" ht="25.2" customHeight="1" x14ac:dyDescent="0.25">
      <c r="A40" s="240" t="s">
        <v>133</v>
      </c>
      <c r="B40" s="240"/>
      <c r="C40" s="240"/>
      <c r="D40" s="240"/>
      <c r="E40" s="240"/>
      <c r="F40" s="240"/>
      <c r="G40" s="14">
        <v>33</v>
      </c>
      <c r="H40" s="147">
        <v>0</v>
      </c>
      <c r="I40" s="147">
        <v>0</v>
      </c>
      <c r="J40" s="108">
        <v>0</v>
      </c>
      <c r="K40" s="147">
        <v>0</v>
      </c>
    </row>
    <row r="41" spans="1:11" ht="25.2" customHeight="1" x14ac:dyDescent="0.25">
      <c r="A41" s="240" t="s">
        <v>134</v>
      </c>
      <c r="B41" s="240"/>
      <c r="C41" s="240"/>
      <c r="D41" s="240"/>
      <c r="E41" s="240"/>
      <c r="F41" s="240"/>
      <c r="G41" s="14">
        <v>34</v>
      </c>
      <c r="H41" s="147">
        <v>0</v>
      </c>
      <c r="I41" s="147">
        <v>0</v>
      </c>
      <c r="J41" s="108">
        <v>0</v>
      </c>
      <c r="K41" s="147">
        <v>0</v>
      </c>
    </row>
    <row r="42" spans="1:11" ht="25.2" customHeight="1" x14ac:dyDescent="0.25">
      <c r="A42" s="240" t="s">
        <v>135</v>
      </c>
      <c r="B42" s="240"/>
      <c r="C42" s="240"/>
      <c r="D42" s="240"/>
      <c r="E42" s="240"/>
      <c r="F42" s="240"/>
      <c r="G42" s="14">
        <v>35</v>
      </c>
      <c r="H42" s="147">
        <v>32</v>
      </c>
      <c r="I42" s="147">
        <v>32</v>
      </c>
      <c r="J42" s="108">
        <v>42</v>
      </c>
      <c r="K42" s="147">
        <v>42</v>
      </c>
    </row>
    <row r="43" spans="1:11" ht="12.75" customHeight="1" x14ac:dyDescent="0.25">
      <c r="A43" s="240" t="s">
        <v>136</v>
      </c>
      <c r="B43" s="240"/>
      <c r="C43" s="240"/>
      <c r="D43" s="240"/>
      <c r="E43" s="240"/>
      <c r="F43" s="240"/>
      <c r="G43" s="14">
        <v>36</v>
      </c>
      <c r="H43" s="147">
        <v>0</v>
      </c>
      <c r="I43" s="147">
        <v>0</v>
      </c>
      <c r="J43" s="108">
        <v>0</v>
      </c>
      <c r="K43" s="147">
        <v>0</v>
      </c>
    </row>
    <row r="44" spans="1:11" ht="12.75" customHeight="1" x14ac:dyDescent="0.25">
      <c r="A44" s="240" t="s">
        <v>137</v>
      </c>
      <c r="B44" s="240"/>
      <c r="C44" s="240"/>
      <c r="D44" s="240"/>
      <c r="E44" s="240"/>
      <c r="F44" s="240"/>
      <c r="G44" s="14">
        <v>37</v>
      </c>
      <c r="H44" s="147">
        <v>4115</v>
      </c>
      <c r="I44" s="147">
        <v>4115</v>
      </c>
      <c r="J44" s="108">
        <v>2011</v>
      </c>
      <c r="K44" s="147">
        <v>2011</v>
      </c>
    </row>
    <row r="45" spans="1:11" ht="12.75" customHeight="1" x14ac:dyDescent="0.25">
      <c r="A45" s="240" t="s">
        <v>138</v>
      </c>
      <c r="B45" s="240"/>
      <c r="C45" s="240"/>
      <c r="D45" s="240"/>
      <c r="E45" s="240"/>
      <c r="F45" s="240"/>
      <c r="G45" s="14">
        <v>38</v>
      </c>
      <c r="H45" s="147">
        <v>0</v>
      </c>
      <c r="I45" s="147">
        <v>0</v>
      </c>
      <c r="J45" s="108">
        <v>0</v>
      </c>
      <c r="K45" s="147">
        <v>0</v>
      </c>
    </row>
    <row r="46" spans="1:11" ht="12.75" customHeight="1" x14ac:dyDescent="0.25">
      <c r="A46" s="240" t="s">
        <v>139</v>
      </c>
      <c r="B46" s="240"/>
      <c r="C46" s="240"/>
      <c r="D46" s="240"/>
      <c r="E46" s="240"/>
      <c r="F46" s="240"/>
      <c r="G46" s="14">
        <v>39</v>
      </c>
      <c r="H46" s="147">
        <v>0</v>
      </c>
      <c r="I46" s="147">
        <v>0</v>
      </c>
      <c r="J46" s="108">
        <v>0</v>
      </c>
      <c r="K46" s="147">
        <v>0</v>
      </c>
    </row>
    <row r="47" spans="1:11" ht="12.75" customHeight="1" x14ac:dyDescent="0.25">
      <c r="A47" s="240" t="s">
        <v>140</v>
      </c>
      <c r="B47" s="240"/>
      <c r="C47" s="240"/>
      <c r="D47" s="240"/>
      <c r="E47" s="240"/>
      <c r="F47" s="240"/>
      <c r="G47" s="14">
        <v>40</v>
      </c>
      <c r="H47" s="147">
        <v>0</v>
      </c>
      <c r="I47" s="147">
        <v>0</v>
      </c>
      <c r="J47" s="108">
        <v>0</v>
      </c>
      <c r="K47" s="147">
        <v>0</v>
      </c>
    </row>
    <row r="48" spans="1:11" ht="12.75" customHeight="1" x14ac:dyDescent="0.25">
      <c r="A48" s="275" t="s">
        <v>363</v>
      </c>
      <c r="B48" s="275"/>
      <c r="C48" s="275"/>
      <c r="D48" s="275"/>
      <c r="E48" s="275"/>
      <c r="F48" s="275"/>
      <c r="G48" s="15">
        <v>41</v>
      </c>
      <c r="H48" s="107">
        <f>SUM(H49:H55)</f>
        <v>10441525</v>
      </c>
      <c r="I48" s="107">
        <f>SUM(I49:I55)</f>
        <v>10441525</v>
      </c>
      <c r="J48" s="107">
        <f>SUM(J49:J55)</f>
        <v>10772330</v>
      </c>
      <c r="K48" s="107">
        <f>SUM(K49:K55)</f>
        <v>10772330</v>
      </c>
    </row>
    <row r="49" spans="1:11" ht="25.2" customHeight="1" x14ac:dyDescent="0.25">
      <c r="A49" s="240" t="s">
        <v>141</v>
      </c>
      <c r="B49" s="240"/>
      <c r="C49" s="240"/>
      <c r="D49" s="240"/>
      <c r="E49" s="240"/>
      <c r="F49" s="240"/>
      <c r="G49" s="14">
        <v>42</v>
      </c>
      <c r="H49" s="147">
        <v>5328731</v>
      </c>
      <c r="I49" s="147">
        <v>5328731</v>
      </c>
      <c r="J49" s="108">
        <v>2280047</v>
      </c>
      <c r="K49" s="147">
        <v>2280047</v>
      </c>
    </row>
    <row r="50" spans="1:11" ht="12.75" customHeight="1" x14ac:dyDescent="0.25">
      <c r="A50" s="279" t="s">
        <v>142</v>
      </c>
      <c r="B50" s="279"/>
      <c r="C50" s="279"/>
      <c r="D50" s="279"/>
      <c r="E50" s="279"/>
      <c r="F50" s="279"/>
      <c r="G50" s="14">
        <v>43</v>
      </c>
      <c r="H50" s="147">
        <v>189661</v>
      </c>
      <c r="I50" s="147">
        <v>189661</v>
      </c>
      <c r="J50" s="108">
        <v>259062</v>
      </c>
      <c r="K50" s="147">
        <v>259062</v>
      </c>
    </row>
    <row r="51" spans="1:11" ht="12.75" customHeight="1" x14ac:dyDescent="0.25">
      <c r="A51" s="279" t="s">
        <v>143</v>
      </c>
      <c r="B51" s="279"/>
      <c r="C51" s="279"/>
      <c r="D51" s="279"/>
      <c r="E51" s="279"/>
      <c r="F51" s="279"/>
      <c r="G51" s="14">
        <v>44</v>
      </c>
      <c r="H51" s="147">
        <v>4039210</v>
      </c>
      <c r="I51" s="147">
        <v>4039210</v>
      </c>
      <c r="J51" s="108">
        <v>4644798</v>
      </c>
      <c r="K51" s="147">
        <v>4644798</v>
      </c>
    </row>
    <row r="52" spans="1:11" ht="12.75" customHeight="1" x14ac:dyDescent="0.25">
      <c r="A52" s="279" t="s">
        <v>144</v>
      </c>
      <c r="B52" s="279"/>
      <c r="C52" s="279"/>
      <c r="D52" s="279"/>
      <c r="E52" s="279"/>
      <c r="F52" s="279"/>
      <c r="G52" s="14">
        <v>45</v>
      </c>
      <c r="H52" s="147">
        <v>883923</v>
      </c>
      <c r="I52" s="147">
        <v>883923</v>
      </c>
      <c r="J52" s="108">
        <v>3588423</v>
      </c>
      <c r="K52" s="147">
        <v>3588423</v>
      </c>
    </row>
    <row r="53" spans="1:11" ht="12.75" customHeight="1" x14ac:dyDescent="0.25">
      <c r="A53" s="279" t="s">
        <v>145</v>
      </c>
      <c r="B53" s="279"/>
      <c r="C53" s="279"/>
      <c r="D53" s="279"/>
      <c r="E53" s="279"/>
      <c r="F53" s="279"/>
      <c r="G53" s="14">
        <v>46</v>
      </c>
      <c r="H53" s="147">
        <v>0</v>
      </c>
      <c r="I53" s="147">
        <v>0</v>
      </c>
      <c r="J53" s="108">
        <v>0</v>
      </c>
      <c r="K53" s="147">
        <v>0</v>
      </c>
    </row>
    <row r="54" spans="1:11" ht="12.75" customHeight="1" x14ac:dyDescent="0.25">
      <c r="A54" s="279" t="s">
        <v>146</v>
      </c>
      <c r="B54" s="279"/>
      <c r="C54" s="279"/>
      <c r="D54" s="279"/>
      <c r="E54" s="279"/>
      <c r="F54" s="279"/>
      <c r="G54" s="14">
        <v>47</v>
      </c>
      <c r="H54" s="147">
        <v>0</v>
      </c>
      <c r="I54" s="147">
        <v>0</v>
      </c>
      <c r="J54" s="108">
        <v>0</v>
      </c>
      <c r="K54" s="147">
        <v>0</v>
      </c>
    </row>
    <row r="55" spans="1:11" ht="12.75" customHeight="1" x14ac:dyDescent="0.25">
      <c r="A55" s="279" t="s">
        <v>147</v>
      </c>
      <c r="B55" s="279"/>
      <c r="C55" s="279"/>
      <c r="D55" s="279"/>
      <c r="E55" s="279"/>
      <c r="F55" s="279"/>
      <c r="G55" s="14">
        <v>48</v>
      </c>
      <c r="H55" s="147">
        <v>0</v>
      </c>
      <c r="I55" s="147">
        <v>0</v>
      </c>
      <c r="J55" s="108">
        <v>0</v>
      </c>
      <c r="K55" s="147">
        <v>0</v>
      </c>
    </row>
    <row r="56" spans="1:11" ht="22.2" customHeight="1" x14ac:dyDescent="0.25">
      <c r="A56" s="281" t="s">
        <v>148</v>
      </c>
      <c r="B56" s="281"/>
      <c r="C56" s="281"/>
      <c r="D56" s="281"/>
      <c r="E56" s="281"/>
      <c r="F56" s="281"/>
      <c r="G56" s="14">
        <v>49</v>
      </c>
      <c r="H56" s="147">
        <v>0</v>
      </c>
      <c r="I56" s="147">
        <v>0</v>
      </c>
      <c r="J56" s="108">
        <v>0</v>
      </c>
      <c r="K56" s="147">
        <v>0</v>
      </c>
    </row>
    <row r="57" spans="1:11" ht="12.75" customHeight="1" x14ac:dyDescent="0.25">
      <c r="A57" s="281" t="s">
        <v>149</v>
      </c>
      <c r="B57" s="281"/>
      <c r="C57" s="281"/>
      <c r="D57" s="281"/>
      <c r="E57" s="281"/>
      <c r="F57" s="281"/>
      <c r="G57" s="14">
        <v>50</v>
      </c>
      <c r="H57" s="147">
        <v>0</v>
      </c>
      <c r="I57" s="147">
        <v>0</v>
      </c>
      <c r="J57" s="108">
        <v>0</v>
      </c>
      <c r="K57" s="147">
        <v>0</v>
      </c>
    </row>
    <row r="58" spans="1:11" ht="24.6" customHeight="1" x14ac:dyDescent="0.25">
      <c r="A58" s="281" t="s">
        <v>150</v>
      </c>
      <c r="B58" s="281"/>
      <c r="C58" s="281"/>
      <c r="D58" s="281"/>
      <c r="E58" s="281"/>
      <c r="F58" s="281"/>
      <c r="G58" s="14">
        <v>51</v>
      </c>
      <c r="H58" s="147">
        <v>0</v>
      </c>
      <c r="I58" s="147">
        <v>0</v>
      </c>
      <c r="J58" s="108">
        <v>0</v>
      </c>
      <c r="K58" s="147">
        <v>0</v>
      </c>
    </row>
    <row r="59" spans="1:11" ht="12.75" customHeight="1" x14ac:dyDescent="0.25">
      <c r="A59" s="281" t="s">
        <v>151</v>
      </c>
      <c r="B59" s="281"/>
      <c r="C59" s="281"/>
      <c r="D59" s="281"/>
      <c r="E59" s="281"/>
      <c r="F59" s="281"/>
      <c r="G59" s="14">
        <v>52</v>
      </c>
      <c r="H59" s="147">
        <v>0</v>
      </c>
      <c r="I59" s="147">
        <v>0</v>
      </c>
      <c r="J59" s="108">
        <v>0</v>
      </c>
      <c r="K59" s="147">
        <v>0</v>
      </c>
    </row>
    <row r="60" spans="1:11" ht="12.75" customHeight="1" x14ac:dyDescent="0.25">
      <c r="A60" s="275" t="s">
        <v>364</v>
      </c>
      <c r="B60" s="275"/>
      <c r="C60" s="275"/>
      <c r="D60" s="275"/>
      <c r="E60" s="275"/>
      <c r="F60" s="275"/>
      <c r="G60" s="15">
        <v>53</v>
      </c>
      <c r="H60" s="107">
        <f>H8+H37+H56+H57</f>
        <v>58214749</v>
      </c>
      <c r="I60" s="107">
        <f t="shared" ref="I60:K60" si="0">I8+I37+I56+I57</f>
        <v>58214749</v>
      </c>
      <c r="J60" s="107">
        <f t="shared" si="0"/>
        <v>91338647</v>
      </c>
      <c r="K60" s="107">
        <f t="shared" si="0"/>
        <v>91338647</v>
      </c>
    </row>
    <row r="61" spans="1:11" ht="12.75" customHeight="1" x14ac:dyDescent="0.25">
      <c r="A61" s="275" t="s">
        <v>365</v>
      </c>
      <c r="B61" s="275"/>
      <c r="C61" s="275"/>
      <c r="D61" s="275"/>
      <c r="E61" s="275"/>
      <c r="F61" s="275"/>
      <c r="G61" s="15">
        <v>54</v>
      </c>
      <c r="H61" s="107">
        <f>H14+H48+H58+H59</f>
        <v>147514115</v>
      </c>
      <c r="I61" s="107">
        <f t="shared" ref="I61:K61" si="1">I14+I48+I58+I59</f>
        <v>147514115</v>
      </c>
      <c r="J61" s="107">
        <f t="shared" si="1"/>
        <v>182720594</v>
      </c>
      <c r="K61" s="107">
        <f t="shared" si="1"/>
        <v>182720594</v>
      </c>
    </row>
    <row r="62" spans="1:11" ht="12.75" customHeight="1" x14ac:dyDescent="0.25">
      <c r="A62" s="275" t="s">
        <v>366</v>
      </c>
      <c r="B62" s="275"/>
      <c r="C62" s="275"/>
      <c r="D62" s="275"/>
      <c r="E62" s="275"/>
      <c r="F62" s="275"/>
      <c r="G62" s="15">
        <v>55</v>
      </c>
      <c r="H62" s="107">
        <f>H60-H61</f>
        <v>-89299366</v>
      </c>
      <c r="I62" s="107">
        <f t="shared" ref="I62:K62" si="2">I60-I61</f>
        <v>-89299366</v>
      </c>
      <c r="J62" s="107">
        <f t="shared" si="2"/>
        <v>-91381947</v>
      </c>
      <c r="K62" s="107">
        <f t="shared" si="2"/>
        <v>-91381947</v>
      </c>
    </row>
    <row r="63" spans="1:11" ht="12.75" customHeight="1" x14ac:dyDescent="0.25">
      <c r="A63" s="280" t="s">
        <v>367</v>
      </c>
      <c r="B63" s="280"/>
      <c r="C63" s="280"/>
      <c r="D63" s="280"/>
      <c r="E63" s="280"/>
      <c r="F63" s="280"/>
      <c r="G63" s="15">
        <v>56</v>
      </c>
      <c r="H63" s="107">
        <f>+IF((H60-H61)&gt;0,(H60-H61),0)</f>
        <v>0</v>
      </c>
      <c r="I63" s="107">
        <f t="shared" ref="I63:K63" si="3">+IF((I60-I61)&gt;0,(I60-I61),0)</f>
        <v>0</v>
      </c>
      <c r="J63" s="107">
        <f t="shared" si="3"/>
        <v>0</v>
      </c>
      <c r="K63" s="107">
        <f t="shared" si="3"/>
        <v>0</v>
      </c>
    </row>
    <row r="64" spans="1:11" ht="12.75" customHeight="1" x14ac:dyDescent="0.25">
      <c r="A64" s="280" t="s">
        <v>368</v>
      </c>
      <c r="B64" s="280"/>
      <c r="C64" s="280"/>
      <c r="D64" s="280"/>
      <c r="E64" s="280"/>
      <c r="F64" s="280"/>
      <c r="G64" s="15">
        <v>57</v>
      </c>
      <c r="H64" s="107">
        <f>+IF((H60-H61)&lt;0,(H60-H61),0)</f>
        <v>-89299366</v>
      </c>
      <c r="I64" s="107">
        <f t="shared" ref="I64:K64" si="4">+IF((I60-I61)&lt;0,(I60-I61),0)</f>
        <v>-89299366</v>
      </c>
      <c r="J64" s="107">
        <f t="shared" si="4"/>
        <v>-91381947</v>
      </c>
      <c r="K64" s="107">
        <f t="shared" si="4"/>
        <v>-91381947</v>
      </c>
    </row>
    <row r="65" spans="1:11" ht="12.75" customHeight="1" x14ac:dyDescent="0.25">
      <c r="A65" s="281" t="s">
        <v>111</v>
      </c>
      <c r="B65" s="281"/>
      <c r="C65" s="281"/>
      <c r="D65" s="281"/>
      <c r="E65" s="281"/>
      <c r="F65" s="281"/>
      <c r="G65" s="14">
        <v>58</v>
      </c>
      <c r="H65" s="147">
        <v>-85291</v>
      </c>
      <c r="I65" s="147">
        <v>-85291</v>
      </c>
      <c r="J65" s="108">
        <v>-85291</v>
      </c>
      <c r="K65" s="108">
        <v>-85291</v>
      </c>
    </row>
    <row r="66" spans="1:11" ht="12.75" customHeight="1" x14ac:dyDescent="0.25">
      <c r="A66" s="275" t="s">
        <v>369</v>
      </c>
      <c r="B66" s="275"/>
      <c r="C66" s="275"/>
      <c r="D66" s="275"/>
      <c r="E66" s="275"/>
      <c r="F66" s="275"/>
      <c r="G66" s="15">
        <v>59</v>
      </c>
      <c r="H66" s="107">
        <f>H62-H65</f>
        <v>-89214075</v>
      </c>
      <c r="I66" s="107">
        <f t="shared" ref="I66:K66" si="5">I62-I65</f>
        <v>-89214075</v>
      </c>
      <c r="J66" s="107">
        <f t="shared" si="5"/>
        <v>-91296656</v>
      </c>
      <c r="K66" s="107">
        <f t="shared" si="5"/>
        <v>-91296656</v>
      </c>
    </row>
    <row r="67" spans="1:11" ht="12.75" customHeight="1" x14ac:dyDescent="0.25">
      <c r="A67" s="280" t="s">
        <v>370</v>
      </c>
      <c r="B67" s="280"/>
      <c r="C67" s="280"/>
      <c r="D67" s="280"/>
      <c r="E67" s="280"/>
      <c r="F67" s="280"/>
      <c r="G67" s="15">
        <v>60</v>
      </c>
      <c r="H67" s="107">
        <f>+IF((H62-H65)&gt;0,(H62-H65),0)</f>
        <v>0</v>
      </c>
      <c r="I67" s="107">
        <f t="shared" ref="I67:K67" si="6">+IF((I62-I65)&gt;0,(I62-I65),0)</f>
        <v>0</v>
      </c>
      <c r="J67" s="107">
        <f t="shared" si="6"/>
        <v>0</v>
      </c>
      <c r="K67" s="107">
        <f t="shared" si="6"/>
        <v>0</v>
      </c>
    </row>
    <row r="68" spans="1:11" ht="12.75" customHeight="1" x14ac:dyDescent="0.25">
      <c r="A68" s="280" t="s">
        <v>371</v>
      </c>
      <c r="B68" s="280"/>
      <c r="C68" s="280"/>
      <c r="D68" s="280"/>
      <c r="E68" s="280"/>
      <c r="F68" s="280"/>
      <c r="G68" s="15">
        <v>61</v>
      </c>
      <c r="H68" s="107">
        <f>+IF((H62-H65)&lt;0,(H62-H65),0)</f>
        <v>-89214075</v>
      </c>
      <c r="I68" s="107">
        <f t="shared" ref="I68:K68" si="7">+IF((I62-I65)&lt;0,(I62-I65),0)</f>
        <v>-89214075</v>
      </c>
      <c r="J68" s="107">
        <f t="shared" si="7"/>
        <v>-91296656</v>
      </c>
      <c r="K68" s="107">
        <f t="shared" si="7"/>
        <v>-91296656</v>
      </c>
    </row>
    <row r="69" spans="1:11" x14ac:dyDescent="0.25">
      <c r="A69" s="282" t="s">
        <v>152</v>
      </c>
      <c r="B69" s="282"/>
      <c r="C69" s="282"/>
      <c r="D69" s="282"/>
      <c r="E69" s="282"/>
      <c r="F69" s="282"/>
      <c r="G69" s="283"/>
      <c r="H69" s="283"/>
      <c r="I69" s="283"/>
      <c r="J69" s="284"/>
      <c r="K69" s="284"/>
    </row>
    <row r="70" spans="1:11" ht="22.2" customHeight="1" x14ac:dyDescent="0.25">
      <c r="A70" s="275" t="s">
        <v>372</v>
      </c>
      <c r="B70" s="275"/>
      <c r="C70" s="275"/>
      <c r="D70" s="275"/>
      <c r="E70" s="275"/>
      <c r="F70" s="275"/>
      <c r="G70" s="15">
        <v>62</v>
      </c>
      <c r="H70" s="107">
        <f>H71-H72</f>
        <v>0</v>
      </c>
      <c r="I70" s="107">
        <f>I71-I72</f>
        <v>0</v>
      </c>
      <c r="J70" s="107">
        <f>J71-J72</f>
        <v>0</v>
      </c>
      <c r="K70" s="107">
        <f>K71-K72</f>
        <v>0</v>
      </c>
    </row>
    <row r="71" spans="1:11" ht="12.75" customHeight="1" x14ac:dyDescent="0.25">
      <c r="A71" s="279" t="s">
        <v>153</v>
      </c>
      <c r="B71" s="279"/>
      <c r="C71" s="279"/>
      <c r="D71" s="279"/>
      <c r="E71" s="279"/>
      <c r="F71" s="279"/>
      <c r="G71" s="14">
        <v>63</v>
      </c>
      <c r="H71" s="108">
        <v>0</v>
      </c>
      <c r="I71" s="108">
        <v>0</v>
      </c>
      <c r="J71" s="108">
        <v>0</v>
      </c>
      <c r="K71" s="108">
        <v>0</v>
      </c>
    </row>
    <row r="72" spans="1:11" ht="12.75" customHeight="1" x14ac:dyDescent="0.25">
      <c r="A72" s="279" t="s">
        <v>154</v>
      </c>
      <c r="B72" s="279"/>
      <c r="C72" s="279"/>
      <c r="D72" s="279"/>
      <c r="E72" s="279"/>
      <c r="F72" s="279"/>
      <c r="G72" s="14">
        <v>64</v>
      </c>
      <c r="H72" s="108">
        <v>0</v>
      </c>
      <c r="I72" s="108">
        <v>0</v>
      </c>
      <c r="J72" s="108">
        <v>0</v>
      </c>
      <c r="K72" s="108">
        <v>0</v>
      </c>
    </row>
    <row r="73" spans="1:11" ht="12.75" customHeight="1" x14ac:dyDescent="0.25">
      <c r="A73" s="281" t="s">
        <v>155</v>
      </c>
      <c r="B73" s="281"/>
      <c r="C73" s="281"/>
      <c r="D73" s="281"/>
      <c r="E73" s="281"/>
      <c r="F73" s="281"/>
      <c r="G73" s="14">
        <v>65</v>
      </c>
      <c r="H73" s="108">
        <v>0</v>
      </c>
      <c r="I73" s="108">
        <v>0</v>
      </c>
      <c r="J73" s="108">
        <v>0</v>
      </c>
      <c r="K73" s="108">
        <v>0</v>
      </c>
    </row>
    <row r="74" spans="1:11" ht="12.75" customHeight="1" x14ac:dyDescent="0.25">
      <c r="A74" s="280" t="s">
        <v>373</v>
      </c>
      <c r="B74" s="280"/>
      <c r="C74" s="280"/>
      <c r="D74" s="280"/>
      <c r="E74" s="280"/>
      <c r="F74" s="280"/>
      <c r="G74" s="15">
        <v>66</v>
      </c>
      <c r="H74" s="130">
        <v>0</v>
      </c>
      <c r="I74" s="130">
        <v>0</v>
      </c>
      <c r="J74" s="130">
        <v>0</v>
      </c>
      <c r="K74" s="130">
        <v>0</v>
      </c>
    </row>
    <row r="75" spans="1:11" ht="12.75" customHeight="1" x14ac:dyDescent="0.25">
      <c r="A75" s="280" t="s">
        <v>374</v>
      </c>
      <c r="B75" s="280"/>
      <c r="C75" s="280"/>
      <c r="D75" s="280"/>
      <c r="E75" s="280"/>
      <c r="F75" s="280"/>
      <c r="G75" s="15">
        <v>67</v>
      </c>
      <c r="H75" s="130">
        <v>0</v>
      </c>
      <c r="I75" s="130">
        <v>0</v>
      </c>
      <c r="J75" s="130">
        <v>0</v>
      </c>
      <c r="K75" s="130">
        <v>0</v>
      </c>
    </row>
    <row r="76" spans="1:11" x14ac:dyDescent="0.25">
      <c r="A76" s="282" t="s">
        <v>156</v>
      </c>
      <c r="B76" s="282"/>
      <c r="C76" s="282"/>
      <c r="D76" s="282"/>
      <c r="E76" s="282"/>
      <c r="F76" s="282"/>
      <c r="G76" s="283"/>
      <c r="H76" s="283"/>
      <c r="I76" s="283"/>
      <c r="J76" s="284"/>
      <c r="K76" s="284"/>
    </row>
    <row r="77" spans="1:11" ht="12.75" customHeight="1" x14ac:dyDescent="0.25">
      <c r="A77" s="275" t="s">
        <v>375</v>
      </c>
      <c r="B77" s="275"/>
      <c r="C77" s="275"/>
      <c r="D77" s="275"/>
      <c r="E77" s="275"/>
      <c r="F77" s="275"/>
      <c r="G77" s="15">
        <v>68</v>
      </c>
      <c r="H77" s="130">
        <v>0</v>
      </c>
      <c r="I77" s="130">
        <v>0</v>
      </c>
      <c r="J77" s="130">
        <v>0</v>
      </c>
      <c r="K77" s="130">
        <v>0</v>
      </c>
    </row>
    <row r="78" spans="1:11" ht="12.75" customHeight="1" x14ac:dyDescent="0.25">
      <c r="A78" s="285" t="s">
        <v>376</v>
      </c>
      <c r="B78" s="285"/>
      <c r="C78" s="285"/>
      <c r="D78" s="285"/>
      <c r="E78" s="285"/>
      <c r="F78" s="285"/>
      <c r="G78" s="95">
        <v>69</v>
      </c>
      <c r="H78" s="109">
        <v>0</v>
      </c>
      <c r="I78" s="109">
        <v>0</v>
      </c>
      <c r="J78" s="109">
        <v>0</v>
      </c>
      <c r="K78" s="109">
        <v>0</v>
      </c>
    </row>
    <row r="79" spans="1:11" ht="12.75" customHeight="1" x14ac:dyDescent="0.25">
      <c r="A79" s="285" t="s">
        <v>377</v>
      </c>
      <c r="B79" s="285"/>
      <c r="C79" s="285"/>
      <c r="D79" s="285"/>
      <c r="E79" s="285"/>
      <c r="F79" s="285"/>
      <c r="G79" s="95">
        <v>70</v>
      </c>
      <c r="H79" s="109">
        <v>0</v>
      </c>
      <c r="I79" s="109">
        <v>0</v>
      </c>
      <c r="J79" s="109">
        <v>0</v>
      </c>
      <c r="K79" s="109">
        <v>0</v>
      </c>
    </row>
    <row r="80" spans="1:11" ht="12.75" customHeight="1" x14ac:dyDescent="0.25">
      <c r="A80" s="275" t="s">
        <v>378</v>
      </c>
      <c r="B80" s="275"/>
      <c r="C80" s="275"/>
      <c r="D80" s="275"/>
      <c r="E80" s="275"/>
      <c r="F80" s="275"/>
      <c r="G80" s="15">
        <v>71</v>
      </c>
      <c r="H80" s="130">
        <v>0</v>
      </c>
      <c r="I80" s="130">
        <v>0</v>
      </c>
      <c r="J80" s="130">
        <v>0</v>
      </c>
      <c r="K80" s="130">
        <v>0</v>
      </c>
    </row>
    <row r="81" spans="1:11" ht="12.75" customHeight="1" x14ac:dyDescent="0.25">
      <c r="A81" s="275" t="s">
        <v>379</v>
      </c>
      <c r="B81" s="275"/>
      <c r="C81" s="275"/>
      <c r="D81" s="275"/>
      <c r="E81" s="275"/>
      <c r="F81" s="275"/>
      <c r="G81" s="15">
        <v>72</v>
      </c>
      <c r="H81" s="130">
        <v>0</v>
      </c>
      <c r="I81" s="130">
        <v>0</v>
      </c>
      <c r="J81" s="130">
        <v>0</v>
      </c>
      <c r="K81" s="130">
        <v>0</v>
      </c>
    </row>
    <row r="82" spans="1:11" ht="12.75" customHeight="1" x14ac:dyDescent="0.25">
      <c r="A82" s="280" t="s">
        <v>380</v>
      </c>
      <c r="B82" s="280"/>
      <c r="C82" s="280"/>
      <c r="D82" s="280"/>
      <c r="E82" s="280"/>
      <c r="F82" s="280"/>
      <c r="G82" s="15">
        <v>73</v>
      </c>
      <c r="H82" s="130">
        <v>0</v>
      </c>
      <c r="I82" s="130">
        <v>0</v>
      </c>
      <c r="J82" s="130">
        <v>0</v>
      </c>
      <c r="K82" s="130">
        <v>0</v>
      </c>
    </row>
    <row r="83" spans="1:11" ht="12.75" customHeight="1" x14ac:dyDescent="0.25">
      <c r="A83" s="280" t="s">
        <v>381</v>
      </c>
      <c r="B83" s="280"/>
      <c r="C83" s="280"/>
      <c r="D83" s="280"/>
      <c r="E83" s="280"/>
      <c r="F83" s="280"/>
      <c r="G83" s="15">
        <v>74</v>
      </c>
      <c r="H83" s="130">
        <v>0</v>
      </c>
      <c r="I83" s="130">
        <v>0</v>
      </c>
      <c r="J83" s="130">
        <v>0</v>
      </c>
      <c r="K83" s="130">
        <v>0</v>
      </c>
    </row>
    <row r="84" spans="1:11" x14ac:dyDescent="0.25">
      <c r="A84" s="282" t="s">
        <v>112</v>
      </c>
      <c r="B84" s="282"/>
      <c r="C84" s="282"/>
      <c r="D84" s="282"/>
      <c r="E84" s="282"/>
      <c r="F84" s="282"/>
      <c r="G84" s="283"/>
      <c r="H84" s="283"/>
      <c r="I84" s="283"/>
      <c r="J84" s="284"/>
      <c r="K84" s="284"/>
    </row>
    <row r="85" spans="1:11" ht="12.75" customHeight="1" x14ac:dyDescent="0.25">
      <c r="A85" s="286" t="s">
        <v>382</v>
      </c>
      <c r="B85" s="286"/>
      <c r="C85" s="286"/>
      <c r="D85" s="286"/>
      <c r="E85" s="286"/>
      <c r="F85" s="286"/>
      <c r="G85" s="15">
        <v>75</v>
      </c>
      <c r="H85" s="110">
        <f>H86+H87</f>
        <v>-89214075</v>
      </c>
      <c r="I85" s="110">
        <f>I86+I87</f>
        <v>-89214075</v>
      </c>
      <c r="J85" s="110">
        <f>J86+J87</f>
        <v>-91296656</v>
      </c>
      <c r="K85" s="110">
        <f>K86+K87</f>
        <v>-91296656</v>
      </c>
    </row>
    <row r="86" spans="1:11" ht="12.75" customHeight="1" x14ac:dyDescent="0.25">
      <c r="A86" s="287" t="s">
        <v>157</v>
      </c>
      <c r="B86" s="287"/>
      <c r="C86" s="287"/>
      <c r="D86" s="287"/>
      <c r="E86" s="287"/>
      <c r="F86" s="287"/>
      <c r="G86" s="14">
        <v>76</v>
      </c>
      <c r="H86" s="111">
        <v>-87963157</v>
      </c>
      <c r="I86" s="111">
        <v>-87963157</v>
      </c>
      <c r="J86" s="111">
        <v>-89904203</v>
      </c>
      <c r="K86" s="111">
        <v>-89904203</v>
      </c>
    </row>
    <row r="87" spans="1:11" ht="12.75" customHeight="1" x14ac:dyDescent="0.25">
      <c r="A87" s="287" t="s">
        <v>158</v>
      </c>
      <c r="B87" s="287"/>
      <c r="C87" s="287"/>
      <c r="D87" s="287"/>
      <c r="E87" s="287"/>
      <c r="F87" s="287"/>
      <c r="G87" s="14">
        <v>77</v>
      </c>
      <c r="H87" s="111">
        <v>-1250918</v>
      </c>
      <c r="I87" s="111">
        <v>-1250918</v>
      </c>
      <c r="J87" s="111">
        <v>-1392453</v>
      </c>
      <c r="K87" s="111">
        <v>-1392453</v>
      </c>
    </row>
    <row r="88" spans="1:11" x14ac:dyDescent="0.25">
      <c r="A88" s="288" t="s">
        <v>114</v>
      </c>
      <c r="B88" s="288"/>
      <c r="C88" s="288"/>
      <c r="D88" s="288"/>
      <c r="E88" s="288"/>
      <c r="F88" s="288"/>
      <c r="G88" s="289"/>
      <c r="H88" s="289"/>
      <c r="I88" s="289"/>
      <c r="J88" s="284"/>
      <c r="K88" s="284"/>
    </row>
    <row r="89" spans="1:11" ht="12.75" customHeight="1" x14ac:dyDescent="0.25">
      <c r="A89" s="257" t="s">
        <v>159</v>
      </c>
      <c r="B89" s="257"/>
      <c r="C89" s="257"/>
      <c r="D89" s="257"/>
      <c r="E89" s="257"/>
      <c r="F89" s="257"/>
      <c r="G89" s="14">
        <v>78</v>
      </c>
      <c r="H89" s="111">
        <v>-89214075</v>
      </c>
      <c r="I89" s="111">
        <v>-89214075</v>
      </c>
      <c r="J89" s="111">
        <v>-91296656</v>
      </c>
      <c r="K89" s="111">
        <v>-91296656</v>
      </c>
    </row>
    <row r="90" spans="1:11" ht="24" customHeight="1" x14ac:dyDescent="0.25">
      <c r="A90" s="242" t="s">
        <v>438</v>
      </c>
      <c r="B90" s="242"/>
      <c r="C90" s="242"/>
      <c r="D90" s="242"/>
      <c r="E90" s="242"/>
      <c r="F90" s="242"/>
      <c r="G90" s="15">
        <v>79</v>
      </c>
      <c r="H90" s="128">
        <f>H91+H98</f>
        <v>0</v>
      </c>
      <c r="I90" s="128">
        <f>I91+I98</f>
        <v>0</v>
      </c>
      <c r="J90" s="128">
        <f t="shared" ref="J90:K90" si="8">J91+J98</f>
        <v>0</v>
      </c>
      <c r="K90" s="128">
        <f t="shared" si="8"/>
        <v>0</v>
      </c>
    </row>
    <row r="91" spans="1:11" ht="24" customHeight="1" x14ac:dyDescent="0.25">
      <c r="A91" s="290" t="s">
        <v>445</v>
      </c>
      <c r="B91" s="290"/>
      <c r="C91" s="290"/>
      <c r="D91" s="290"/>
      <c r="E91" s="290"/>
      <c r="F91" s="290"/>
      <c r="G91" s="15">
        <v>80</v>
      </c>
      <c r="H91" s="128">
        <f>SUM(H92:H96)</f>
        <v>0</v>
      </c>
      <c r="I91" s="128">
        <f>SUM(I92:I96)</f>
        <v>0</v>
      </c>
      <c r="J91" s="128">
        <f t="shared" ref="J91:K91" si="9">SUM(J92:J96)</f>
        <v>0</v>
      </c>
      <c r="K91" s="128">
        <f t="shared" si="9"/>
        <v>0</v>
      </c>
    </row>
    <row r="92" spans="1:11" ht="25.5" customHeight="1" x14ac:dyDescent="0.25">
      <c r="A92" s="279" t="s">
        <v>383</v>
      </c>
      <c r="B92" s="279"/>
      <c r="C92" s="279"/>
      <c r="D92" s="279"/>
      <c r="E92" s="279"/>
      <c r="F92" s="279"/>
      <c r="G92" s="15">
        <v>81</v>
      </c>
      <c r="H92" s="111">
        <v>0</v>
      </c>
      <c r="I92" s="111">
        <v>0</v>
      </c>
      <c r="J92" s="111">
        <v>0</v>
      </c>
      <c r="K92" s="111">
        <v>0</v>
      </c>
    </row>
    <row r="93" spans="1:11" ht="38.25" customHeight="1" x14ac:dyDescent="0.25">
      <c r="A93" s="279" t="s">
        <v>384</v>
      </c>
      <c r="B93" s="279"/>
      <c r="C93" s="279"/>
      <c r="D93" s="279"/>
      <c r="E93" s="279"/>
      <c r="F93" s="279"/>
      <c r="G93" s="15">
        <v>82</v>
      </c>
      <c r="H93" s="111">
        <v>0</v>
      </c>
      <c r="I93" s="111">
        <v>0</v>
      </c>
      <c r="J93" s="111">
        <v>0</v>
      </c>
      <c r="K93" s="111">
        <v>0</v>
      </c>
    </row>
    <row r="94" spans="1:11" ht="38.25" customHeight="1" x14ac:dyDescent="0.25">
      <c r="A94" s="279" t="s">
        <v>385</v>
      </c>
      <c r="B94" s="279"/>
      <c r="C94" s="279"/>
      <c r="D94" s="279"/>
      <c r="E94" s="279"/>
      <c r="F94" s="279"/>
      <c r="G94" s="15">
        <v>83</v>
      </c>
      <c r="H94" s="111">
        <v>0</v>
      </c>
      <c r="I94" s="111">
        <v>0</v>
      </c>
      <c r="J94" s="111">
        <v>0</v>
      </c>
      <c r="K94" s="111">
        <v>0</v>
      </c>
    </row>
    <row r="95" spans="1:11" x14ac:dyDescent="0.25">
      <c r="A95" s="279" t="s">
        <v>386</v>
      </c>
      <c r="B95" s="279"/>
      <c r="C95" s="279"/>
      <c r="D95" s="279"/>
      <c r="E95" s="279"/>
      <c r="F95" s="279"/>
      <c r="G95" s="15">
        <v>84</v>
      </c>
      <c r="H95" s="111">
        <v>0</v>
      </c>
      <c r="I95" s="111">
        <v>0</v>
      </c>
      <c r="J95" s="111">
        <v>0</v>
      </c>
      <c r="K95" s="111">
        <v>0</v>
      </c>
    </row>
    <row r="96" spans="1:11" x14ac:dyDescent="0.25">
      <c r="A96" s="279" t="s">
        <v>387</v>
      </c>
      <c r="B96" s="279"/>
      <c r="C96" s="279"/>
      <c r="D96" s="279"/>
      <c r="E96" s="279"/>
      <c r="F96" s="279"/>
      <c r="G96" s="15">
        <v>85</v>
      </c>
      <c r="H96" s="111">
        <v>0</v>
      </c>
      <c r="I96" s="111">
        <v>0</v>
      </c>
      <c r="J96" s="111">
        <v>0</v>
      </c>
      <c r="K96" s="111">
        <v>0</v>
      </c>
    </row>
    <row r="97" spans="1:11" ht="26.25" customHeight="1" x14ac:dyDescent="0.25">
      <c r="A97" s="279" t="s">
        <v>388</v>
      </c>
      <c r="B97" s="279"/>
      <c r="C97" s="279"/>
      <c r="D97" s="279"/>
      <c r="E97" s="279"/>
      <c r="F97" s="279"/>
      <c r="G97" s="15">
        <v>86</v>
      </c>
      <c r="H97" s="111">
        <v>0</v>
      </c>
      <c r="I97" s="111">
        <v>0</v>
      </c>
      <c r="J97" s="111">
        <v>0</v>
      </c>
      <c r="K97" s="111">
        <v>0</v>
      </c>
    </row>
    <row r="98" spans="1:11" ht="25.5" customHeight="1" x14ac:dyDescent="0.25">
      <c r="A98" s="290" t="s">
        <v>439</v>
      </c>
      <c r="B98" s="290"/>
      <c r="C98" s="290"/>
      <c r="D98" s="290"/>
      <c r="E98" s="290"/>
      <c r="F98" s="290"/>
      <c r="G98" s="15">
        <v>87</v>
      </c>
      <c r="H98" s="128">
        <f>SUM(H99:H106)</f>
        <v>0</v>
      </c>
      <c r="I98" s="128">
        <f>SUM(I99:I106)</f>
        <v>0</v>
      </c>
      <c r="J98" s="128">
        <f>SUM(J99:J106)</f>
        <v>0</v>
      </c>
      <c r="K98" s="128">
        <f>SUM(K99:K106)</f>
        <v>0</v>
      </c>
    </row>
    <row r="99" spans="1:11" x14ac:dyDescent="0.25">
      <c r="A99" s="291" t="s">
        <v>160</v>
      </c>
      <c r="B99" s="291"/>
      <c r="C99" s="291"/>
      <c r="D99" s="291"/>
      <c r="E99" s="291"/>
      <c r="F99" s="291"/>
      <c r="G99" s="14">
        <v>88</v>
      </c>
      <c r="H99" s="111">
        <v>0</v>
      </c>
      <c r="I99" s="111">
        <v>0</v>
      </c>
      <c r="J99" s="111">
        <v>0</v>
      </c>
      <c r="K99" s="111">
        <v>0</v>
      </c>
    </row>
    <row r="100" spans="1:11" ht="36" customHeight="1" x14ac:dyDescent="0.25">
      <c r="A100" s="279" t="s">
        <v>389</v>
      </c>
      <c r="B100" s="279"/>
      <c r="C100" s="279"/>
      <c r="D100" s="279"/>
      <c r="E100" s="279"/>
      <c r="F100" s="279"/>
      <c r="G100" s="14">
        <v>89</v>
      </c>
      <c r="H100" s="111">
        <v>0</v>
      </c>
      <c r="I100" s="111">
        <v>0</v>
      </c>
      <c r="J100" s="111">
        <v>0</v>
      </c>
      <c r="K100" s="111">
        <v>0</v>
      </c>
    </row>
    <row r="101" spans="1:11" ht="22.2" customHeight="1" x14ac:dyDescent="0.25">
      <c r="A101" s="291" t="s">
        <v>161</v>
      </c>
      <c r="B101" s="291"/>
      <c r="C101" s="291"/>
      <c r="D101" s="291"/>
      <c r="E101" s="291"/>
      <c r="F101" s="291"/>
      <c r="G101" s="14">
        <v>90</v>
      </c>
      <c r="H101" s="111">
        <v>0</v>
      </c>
      <c r="I101" s="111">
        <v>0</v>
      </c>
      <c r="J101" s="111">
        <v>0</v>
      </c>
      <c r="K101" s="111">
        <v>0</v>
      </c>
    </row>
    <row r="102" spans="1:11" ht="22.2" customHeight="1" x14ac:dyDescent="0.25">
      <c r="A102" s="291" t="s">
        <v>162</v>
      </c>
      <c r="B102" s="291"/>
      <c r="C102" s="291"/>
      <c r="D102" s="291"/>
      <c r="E102" s="291"/>
      <c r="F102" s="291"/>
      <c r="G102" s="14">
        <v>91</v>
      </c>
      <c r="H102" s="111">
        <v>0</v>
      </c>
      <c r="I102" s="111">
        <v>0</v>
      </c>
      <c r="J102" s="111">
        <v>0</v>
      </c>
      <c r="K102" s="111">
        <v>0</v>
      </c>
    </row>
    <row r="103" spans="1:11" ht="22.2" customHeight="1" x14ac:dyDescent="0.25">
      <c r="A103" s="291" t="s">
        <v>163</v>
      </c>
      <c r="B103" s="291"/>
      <c r="C103" s="291"/>
      <c r="D103" s="291"/>
      <c r="E103" s="291"/>
      <c r="F103" s="291"/>
      <c r="G103" s="14">
        <v>92</v>
      </c>
      <c r="H103" s="111">
        <v>0</v>
      </c>
      <c r="I103" s="111">
        <v>0</v>
      </c>
      <c r="J103" s="111">
        <v>0</v>
      </c>
      <c r="K103" s="111">
        <v>0</v>
      </c>
    </row>
    <row r="104" spans="1:11" ht="12.75" customHeight="1" x14ac:dyDescent="0.25">
      <c r="A104" s="279" t="s">
        <v>390</v>
      </c>
      <c r="B104" s="279"/>
      <c r="C104" s="279"/>
      <c r="D104" s="279"/>
      <c r="E104" s="279"/>
      <c r="F104" s="279"/>
      <c r="G104" s="14">
        <v>93</v>
      </c>
      <c r="H104" s="111">
        <v>0</v>
      </c>
      <c r="I104" s="111">
        <v>0</v>
      </c>
      <c r="J104" s="111">
        <v>0</v>
      </c>
      <c r="K104" s="111">
        <v>0</v>
      </c>
    </row>
    <row r="105" spans="1:11" ht="26.25" customHeight="1" x14ac:dyDescent="0.25">
      <c r="A105" s="279" t="s">
        <v>391</v>
      </c>
      <c r="B105" s="279"/>
      <c r="C105" s="279"/>
      <c r="D105" s="279"/>
      <c r="E105" s="279"/>
      <c r="F105" s="279"/>
      <c r="G105" s="14">
        <v>94</v>
      </c>
      <c r="H105" s="111">
        <v>0</v>
      </c>
      <c r="I105" s="111">
        <v>0</v>
      </c>
      <c r="J105" s="111">
        <v>0</v>
      </c>
      <c r="K105" s="111">
        <v>0</v>
      </c>
    </row>
    <row r="106" spans="1:11" x14ac:dyDescent="0.25">
      <c r="A106" s="279" t="s">
        <v>392</v>
      </c>
      <c r="B106" s="279"/>
      <c r="C106" s="279"/>
      <c r="D106" s="279"/>
      <c r="E106" s="279"/>
      <c r="F106" s="279"/>
      <c r="G106" s="14">
        <v>95</v>
      </c>
      <c r="H106" s="111">
        <v>0</v>
      </c>
      <c r="I106" s="111">
        <v>0</v>
      </c>
      <c r="J106" s="111">
        <v>0</v>
      </c>
      <c r="K106" s="111">
        <v>0</v>
      </c>
    </row>
    <row r="107" spans="1:11" ht="24.75" customHeight="1" x14ac:dyDescent="0.25">
      <c r="A107" s="279" t="s">
        <v>393</v>
      </c>
      <c r="B107" s="279"/>
      <c r="C107" s="279"/>
      <c r="D107" s="279"/>
      <c r="E107" s="279"/>
      <c r="F107" s="279"/>
      <c r="G107" s="14">
        <v>96</v>
      </c>
      <c r="H107" s="111">
        <v>0</v>
      </c>
      <c r="I107" s="111">
        <v>0</v>
      </c>
      <c r="J107" s="111">
        <v>0</v>
      </c>
      <c r="K107" s="111">
        <v>0</v>
      </c>
    </row>
    <row r="108" spans="1:11" ht="22.95" customHeight="1" x14ac:dyDescent="0.25">
      <c r="A108" s="242" t="s">
        <v>440</v>
      </c>
      <c r="B108" s="242"/>
      <c r="C108" s="242"/>
      <c r="D108" s="242"/>
      <c r="E108" s="242"/>
      <c r="F108" s="242"/>
      <c r="G108" s="15">
        <v>97</v>
      </c>
      <c r="H108" s="128">
        <f>H91+H98-H107-H97</f>
        <v>0</v>
      </c>
      <c r="I108" s="128">
        <f>I91+I98-I107-I97</f>
        <v>0</v>
      </c>
      <c r="J108" s="128">
        <f>J91+J98-J107-J97</f>
        <v>0</v>
      </c>
      <c r="K108" s="128">
        <f>K91+K98-K107-K97</f>
        <v>0</v>
      </c>
    </row>
    <row r="109" spans="1:11" ht="12.75" customHeight="1" x14ac:dyDescent="0.25">
      <c r="A109" s="242" t="s">
        <v>394</v>
      </c>
      <c r="B109" s="242"/>
      <c r="C109" s="242"/>
      <c r="D109" s="242"/>
      <c r="E109" s="242"/>
      <c r="F109" s="242"/>
      <c r="G109" s="15">
        <v>98</v>
      </c>
      <c r="H109" s="110">
        <f>H89+H108</f>
        <v>-89214075</v>
      </c>
      <c r="I109" s="110">
        <f>I89+I108</f>
        <v>-89214075</v>
      </c>
      <c r="J109" s="110">
        <f t="shared" ref="J109:K109" si="10">J89+J108</f>
        <v>-91296656</v>
      </c>
      <c r="K109" s="110">
        <f t="shared" si="10"/>
        <v>-91296656</v>
      </c>
    </row>
    <row r="110" spans="1:11" x14ac:dyDescent="0.25">
      <c r="A110" s="282" t="s">
        <v>164</v>
      </c>
      <c r="B110" s="282"/>
      <c r="C110" s="282"/>
      <c r="D110" s="282"/>
      <c r="E110" s="282"/>
      <c r="F110" s="282"/>
      <c r="G110" s="283"/>
      <c r="H110" s="283"/>
      <c r="I110" s="283"/>
      <c r="J110" s="284"/>
      <c r="K110" s="284"/>
    </row>
    <row r="111" spans="1:11" ht="12.75" customHeight="1" x14ac:dyDescent="0.25">
      <c r="A111" s="286" t="s">
        <v>395</v>
      </c>
      <c r="B111" s="286"/>
      <c r="C111" s="286"/>
      <c r="D111" s="286"/>
      <c r="E111" s="286"/>
      <c r="F111" s="286"/>
      <c r="G111" s="15">
        <v>99</v>
      </c>
      <c r="H111" s="110">
        <f>H112+H113</f>
        <v>-89214075</v>
      </c>
      <c r="I111" s="110">
        <f>I112+I113</f>
        <v>-89214075</v>
      </c>
      <c r="J111" s="110">
        <f>J112+J113</f>
        <v>-91296656</v>
      </c>
      <c r="K111" s="110">
        <f>K112+K113</f>
        <v>-91296656</v>
      </c>
    </row>
    <row r="112" spans="1:11" ht="12.75" customHeight="1" x14ac:dyDescent="0.25">
      <c r="A112" s="287" t="s">
        <v>113</v>
      </c>
      <c r="B112" s="287"/>
      <c r="C112" s="287"/>
      <c r="D112" s="287"/>
      <c r="E112" s="287"/>
      <c r="F112" s="287"/>
      <c r="G112" s="14">
        <v>100</v>
      </c>
      <c r="H112" s="111">
        <v>-87963157</v>
      </c>
      <c r="I112" s="111">
        <v>-87963157</v>
      </c>
      <c r="J112" s="111">
        <v>-89904203</v>
      </c>
      <c r="K112" s="111">
        <v>-89904203</v>
      </c>
    </row>
    <row r="113" spans="1:11" ht="12.75" customHeight="1" x14ac:dyDescent="0.25">
      <c r="A113" s="287" t="s">
        <v>165</v>
      </c>
      <c r="B113" s="287"/>
      <c r="C113" s="287"/>
      <c r="D113" s="287"/>
      <c r="E113" s="287"/>
      <c r="F113" s="287"/>
      <c r="G113" s="14">
        <v>101</v>
      </c>
      <c r="H113" s="111">
        <v>-1250918</v>
      </c>
      <c r="I113" s="111">
        <v>-1250918</v>
      </c>
      <c r="J113" s="111">
        <v>-1392453</v>
      </c>
      <c r="K113" s="111">
        <v>-1392453</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verticalCentered="1"/>
  <pageMargins left="0.27559055118110237" right="0.27559055118110237" top="0.98425196850393704" bottom="0.98425196850393704" header="0.51181102362204722" footer="0.51181102362204722"/>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53" zoomScale="110" zoomScaleNormal="100" workbookViewId="0">
      <selection activeCell="K29" sqref="K2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92" t="s">
        <v>166</v>
      </c>
      <c r="B1" s="293"/>
      <c r="C1" s="293"/>
      <c r="D1" s="293"/>
      <c r="E1" s="293"/>
      <c r="F1" s="293"/>
      <c r="G1" s="293"/>
      <c r="H1" s="293"/>
      <c r="I1" s="293"/>
    </row>
    <row r="2" spans="1:9" x14ac:dyDescent="0.25">
      <c r="A2" s="294" t="s">
        <v>495</v>
      </c>
      <c r="B2" s="246"/>
      <c r="C2" s="246"/>
      <c r="D2" s="246"/>
      <c r="E2" s="246"/>
      <c r="F2" s="246"/>
      <c r="G2" s="246"/>
      <c r="H2" s="246"/>
      <c r="I2" s="246"/>
    </row>
    <row r="3" spans="1:9" x14ac:dyDescent="0.25">
      <c r="A3" s="298" t="s">
        <v>282</v>
      </c>
      <c r="B3" s="299"/>
      <c r="C3" s="299"/>
      <c r="D3" s="299"/>
      <c r="E3" s="299"/>
      <c r="F3" s="299"/>
      <c r="G3" s="299"/>
      <c r="H3" s="299"/>
      <c r="I3" s="299"/>
    </row>
    <row r="4" spans="1:9" ht="12.75" customHeight="1" x14ac:dyDescent="0.25">
      <c r="A4" s="295" t="s">
        <v>467</v>
      </c>
      <c r="B4" s="296"/>
      <c r="C4" s="296"/>
      <c r="D4" s="296"/>
      <c r="E4" s="296"/>
      <c r="F4" s="296"/>
      <c r="G4" s="296"/>
      <c r="H4" s="296"/>
      <c r="I4" s="297"/>
    </row>
    <row r="5" spans="1:9" ht="22.2" x14ac:dyDescent="0.25">
      <c r="A5" s="302" t="s">
        <v>2</v>
      </c>
      <c r="B5" s="255"/>
      <c r="C5" s="255"/>
      <c r="D5" s="255"/>
      <c r="E5" s="255"/>
      <c r="F5" s="255"/>
      <c r="G5" s="119" t="s">
        <v>103</v>
      </c>
      <c r="H5" s="120" t="s">
        <v>302</v>
      </c>
      <c r="I5" s="120" t="s">
        <v>279</v>
      </c>
    </row>
    <row r="6" spans="1:9" x14ac:dyDescent="0.25">
      <c r="A6" s="303">
        <v>1</v>
      </c>
      <c r="B6" s="255"/>
      <c r="C6" s="255"/>
      <c r="D6" s="255"/>
      <c r="E6" s="255"/>
      <c r="F6" s="255"/>
      <c r="G6" s="121">
        <v>2</v>
      </c>
      <c r="H6" s="120" t="s">
        <v>167</v>
      </c>
      <c r="I6" s="120" t="s">
        <v>168</v>
      </c>
    </row>
    <row r="7" spans="1:9" x14ac:dyDescent="0.25">
      <c r="A7" s="304" t="s">
        <v>169</v>
      </c>
      <c r="B7" s="304"/>
      <c r="C7" s="304"/>
      <c r="D7" s="304"/>
      <c r="E7" s="304"/>
      <c r="F7" s="304"/>
      <c r="G7" s="304"/>
      <c r="H7" s="304"/>
      <c r="I7" s="304"/>
    </row>
    <row r="8" spans="1:9" ht="12.75" customHeight="1" x14ac:dyDescent="0.25">
      <c r="A8" s="240" t="s">
        <v>170</v>
      </c>
      <c r="B8" s="240"/>
      <c r="C8" s="240"/>
      <c r="D8" s="240"/>
      <c r="E8" s="240"/>
      <c r="F8" s="240"/>
      <c r="G8" s="122">
        <v>1</v>
      </c>
      <c r="H8" s="123">
        <v>-89299366</v>
      </c>
      <c r="I8" s="123">
        <v>-91381947</v>
      </c>
    </row>
    <row r="9" spans="1:9" ht="12.75" customHeight="1" x14ac:dyDescent="0.25">
      <c r="A9" s="301" t="s">
        <v>171</v>
      </c>
      <c r="B9" s="301"/>
      <c r="C9" s="301"/>
      <c r="D9" s="301"/>
      <c r="E9" s="301"/>
      <c r="F9" s="301"/>
      <c r="G9" s="124">
        <v>2</v>
      </c>
      <c r="H9" s="125">
        <f>H10+H11+H12+H13+H14+H15+H16+H17</f>
        <v>64775046</v>
      </c>
      <c r="I9" s="125">
        <f>I10+I11+I12+I13+I14+I15+I16+I17</f>
        <v>51223782</v>
      </c>
    </row>
    <row r="10" spans="1:9" ht="12.75" customHeight="1" x14ac:dyDescent="0.25">
      <c r="A10" s="276" t="s">
        <v>172</v>
      </c>
      <c r="B10" s="276"/>
      <c r="C10" s="276"/>
      <c r="D10" s="276"/>
      <c r="E10" s="276"/>
      <c r="F10" s="276"/>
      <c r="G10" s="122">
        <v>3</v>
      </c>
      <c r="H10" s="123">
        <v>60716813</v>
      </c>
      <c r="I10" s="123">
        <v>60181659</v>
      </c>
    </row>
    <row r="11" spans="1:9" ht="22.2" customHeight="1" x14ac:dyDescent="0.25">
      <c r="A11" s="276" t="s">
        <v>173</v>
      </c>
      <c r="B11" s="276"/>
      <c r="C11" s="276"/>
      <c r="D11" s="276"/>
      <c r="E11" s="276"/>
      <c r="F11" s="276"/>
      <c r="G11" s="122">
        <v>4</v>
      </c>
      <c r="H11" s="123">
        <v>-582220</v>
      </c>
      <c r="I11" s="123">
        <v>16076</v>
      </c>
    </row>
    <row r="12" spans="1:9" ht="23.4" customHeight="1" x14ac:dyDescent="0.25">
      <c r="A12" s="276" t="s">
        <v>174</v>
      </c>
      <c r="B12" s="276"/>
      <c r="C12" s="276"/>
      <c r="D12" s="276"/>
      <c r="E12" s="276"/>
      <c r="F12" s="276"/>
      <c r="G12" s="122">
        <v>5</v>
      </c>
      <c r="H12" s="123">
        <v>0</v>
      </c>
      <c r="I12" s="123">
        <v>0</v>
      </c>
    </row>
    <row r="13" spans="1:9" ht="12.75" customHeight="1" x14ac:dyDescent="0.25">
      <c r="A13" s="276" t="s">
        <v>175</v>
      </c>
      <c r="B13" s="276"/>
      <c r="C13" s="276"/>
      <c r="D13" s="276"/>
      <c r="E13" s="276"/>
      <c r="F13" s="276"/>
      <c r="G13" s="122">
        <v>6</v>
      </c>
      <c r="H13" s="123">
        <v>-4115</v>
      </c>
      <c r="I13" s="123">
        <v>-2011</v>
      </c>
    </row>
    <row r="14" spans="1:9" ht="12.75" customHeight="1" x14ac:dyDescent="0.25">
      <c r="A14" s="276" t="s">
        <v>176</v>
      </c>
      <c r="B14" s="276"/>
      <c r="C14" s="276"/>
      <c r="D14" s="276"/>
      <c r="E14" s="276"/>
      <c r="F14" s="276"/>
      <c r="G14" s="122">
        <v>7</v>
      </c>
      <c r="H14" s="123">
        <v>9367941</v>
      </c>
      <c r="I14" s="123">
        <v>6924845</v>
      </c>
    </row>
    <row r="15" spans="1:9" ht="12.75" customHeight="1" x14ac:dyDescent="0.25">
      <c r="A15" s="276" t="s">
        <v>177</v>
      </c>
      <c r="B15" s="276"/>
      <c r="C15" s="276"/>
      <c r="D15" s="276"/>
      <c r="E15" s="276"/>
      <c r="F15" s="276"/>
      <c r="G15" s="122">
        <v>8</v>
      </c>
      <c r="H15" s="123">
        <v>-5809969</v>
      </c>
      <c r="I15" s="123">
        <v>-19734854</v>
      </c>
    </row>
    <row r="16" spans="1:9" ht="12.75" customHeight="1" x14ac:dyDescent="0.25">
      <c r="A16" s="276" t="s">
        <v>178</v>
      </c>
      <c r="B16" s="276"/>
      <c r="C16" s="276"/>
      <c r="D16" s="276"/>
      <c r="E16" s="276"/>
      <c r="F16" s="276"/>
      <c r="G16" s="122">
        <v>9</v>
      </c>
      <c r="H16" s="123">
        <v>1090426</v>
      </c>
      <c r="I16" s="123">
        <v>3841896</v>
      </c>
    </row>
    <row r="17" spans="1:9" ht="25.2" customHeight="1" x14ac:dyDescent="0.25">
      <c r="A17" s="276" t="s">
        <v>179</v>
      </c>
      <c r="B17" s="276"/>
      <c r="C17" s="276"/>
      <c r="D17" s="276"/>
      <c r="E17" s="276"/>
      <c r="F17" s="276"/>
      <c r="G17" s="122">
        <v>10</v>
      </c>
      <c r="H17" s="123">
        <v>-3830</v>
      </c>
      <c r="I17" s="123">
        <v>-3829</v>
      </c>
    </row>
    <row r="18" spans="1:9" ht="28.2" customHeight="1" x14ac:dyDescent="0.25">
      <c r="A18" s="300" t="s">
        <v>307</v>
      </c>
      <c r="B18" s="300"/>
      <c r="C18" s="300"/>
      <c r="D18" s="300"/>
      <c r="E18" s="300"/>
      <c r="F18" s="300"/>
      <c r="G18" s="124">
        <v>11</v>
      </c>
      <c r="H18" s="125">
        <f>H8+H9</f>
        <v>-24524320</v>
      </c>
      <c r="I18" s="125">
        <f>I8+I9</f>
        <v>-40158165</v>
      </c>
    </row>
    <row r="19" spans="1:9" ht="12.75" customHeight="1" x14ac:dyDescent="0.25">
      <c r="A19" s="301" t="s">
        <v>180</v>
      </c>
      <c r="B19" s="301"/>
      <c r="C19" s="301"/>
      <c r="D19" s="301"/>
      <c r="E19" s="301"/>
      <c r="F19" s="301"/>
      <c r="G19" s="124">
        <v>12</v>
      </c>
      <c r="H19" s="125">
        <f>H20+H21+H22+H23</f>
        <v>9848174</v>
      </c>
      <c r="I19" s="125">
        <f>I20+I21+I22+I23</f>
        <v>16073845</v>
      </c>
    </row>
    <row r="20" spans="1:9" ht="12.75" customHeight="1" x14ac:dyDescent="0.25">
      <c r="A20" s="276" t="s">
        <v>181</v>
      </c>
      <c r="B20" s="276"/>
      <c r="C20" s="276"/>
      <c r="D20" s="276"/>
      <c r="E20" s="276"/>
      <c r="F20" s="276"/>
      <c r="G20" s="122">
        <v>13</v>
      </c>
      <c r="H20" s="123">
        <v>1323585</v>
      </c>
      <c r="I20" s="123">
        <v>16751853</v>
      </c>
    </row>
    <row r="21" spans="1:9" ht="12.75" customHeight="1" x14ac:dyDescent="0.25">
      <c r="A21" s="276" t="s">
        <v>182</v>
      </c>
      <c r="B21" s="276"/>
      <c r="C21" s="276"/>
      <c r="D21" s="276"/>
      <c r="E21" s="276"/>
      <c r="F21" s="276"/>
      <c r="G21" s="122">
        <v>14</v>
      </c>
      <c r="H21" s="123">
        <v>2716271</v>
      </c>
      <c r="I21" s="123">
        <v>-3427527</v>
      </c>
    </row>
    <row r="22" spans="1:9" ht="12.75" customHeight="1" x14ac:dyDescent="0.25">
      <c r="A22" s="276" t="s">
        <v>183</v>
      </c>
      <c r="B22" s="276"/>
      <c r="C22" s="276"/>
      <c r="D22" s="276"/>
      <c r="E22" s="276"/>
      <c r="F22" s="276"/>
      <c r="G22" s="122">
        <v>15</v>
      </c>
      <c r="H22" s="123">
        <v>-826445</v>
      </c>
      <c r="I22" s="123">
        <v>-1522218</v>
      </c>
    </row>
    <row r="23" spans="1:9" ht="12.75" customHeight="1" x14ac:dyDescent="0.25">
      <c r="A23" s="276" t="s">
        <v>184</v>
      </c>
      <c r="B23" s="276"/>
      <c r="C23" s="276"/>
      <c r="D23" s="276"/>
      <c r="E23" s="276"/>
      <c r="F23" s="276"/>
      <c r="G23" s="122">
        <v>16</v>
      </c>
      <c r="H23" s="123">
        <v>6634763</v>
      </c>
      <c r="I23" s="123">
        <v>4271737</v>
      </c>
    </row>
    <row r="24" spans="1:9" ht="12.75" customHeight="1" x14ac:dyDescent="0.25">
      <c r="A24" s="300" t="s">
        <v>185</v>
      </c>
      <c r="B24" s="300"/>
      <c r="C24" s="300"/>
      <c r="D24" s="300"/>
      <c r="E24" s="300"/>
      <c r="F24" s="300"/>
      <c r="G24" s="124">
        <v>17</v>
      </c>
      <c r="H24" s="125">
        <f>H18+H19</f>
        <v>-14676146</v>
      </c>
      <c r="I24" s="125">
        <f>I18+I19</f>
        <v>-24084320</v>
      </c>
    </row>
    <row r="25" spans="1:9" ht="12.75" customHeight="1" x14ac:dyDescent="0.25">
      <c r="A25" s="240" t="s">
        <v>186</v>
      </c>
      <c r="B25" s="240"/>
      <c r="C25" s="240"/>
      <c r="D25" s="240"/>
      <c r="E25" s="240"/>
      <c r="F25" s="240"/>
      <c r="G25" s="122">
        <v>18</v>
      </c>
      <c r="H25" s="123">
        <v>-3272424</v>
      </c>
      <c r="I25" s="123">
        <v>-10399536</v>
      </c>
    </row>
    <row r="26" spans="1:9" ht="12.75" customHeight="1" x14ac:dyDescent="0.25">
      <c r="A26" s="240" t="s">
        <v>187</v>
      </c>
      <c r="B26" s="240"/>
      <c r="C26" s="240"/>
      <c r="D26" s="240"/>
      <c r="E26" s="240"/>
      <c r="F26" s="240"/>
      <c r="G26" s="122">
        <v>19</v>
      </c>
      <c r="H26" s="123">
        <v>-4086</v>
      </c>
      <c r="I26" s="123">
        <v>0</v>
      </c>
    </row>
    <row r="27" spans="1:9" ht="25.95" customHeight="1" x14ac:dyDescent="0.25">
      <c r="A27" s="305" t="s">
        <v>188</v>
      </c>
      <c r="B27" s="305"/>
      <c r="C27" s="305"/>
      <c r="D27" s="305"/>
      <c r="E27" s="305"/>
      <c r="F27" s="305"/>
      <c r="G27" s="124">
        <v>20</v>
      </c>
      <c r="H27" s="125">
        <f>H24+H25+H26</f>
        <v>-17952656</v>
      </c>
      <c r="I27" s="125">
        <f>I24+I25+I26</f>
        <v>-34483856</v>
      </c>
    </row>
    <row r="28" spans="1:9" x14ac:dyDescent="0.25">
      <c r="A28" s="304" t="s">
        <v>189</v>
      </c>
      <c r="B28" s="304"/>
      <c r="C28" s="304"/>
      <c r="D28" s="304"/>
      <c r="E28" s="304"/>
      <c r="F28" s="304"/>
      <c r="G28" s="304"/>
      <c r="H28" s="304"/>
      <c r="I28" s="304"/>
    </row>
    <row r="29" spans="1:9" ht="30.6" customHeight="1" x14ac:dyDescent="0.25">
      <c r="A29" s="240" t="s">
        <v>190</v>
      </c>
      <c r="B29" s="240"/>
      <c r="C29" s="240"/>
      <c r="D29" s="240"/>
      <c r="E29" s="240"/>
      <c r="F29" s="240"/>
      <c r="G29" s="122">
        <v>21</v>
      </c>
      <c r="H29" s="126">
        <v>0</v>
      </c>
      <c r="I29" s="126">
        <v>0</v>
      </c>
    </row>
    <row r="30" spans="1:9" ht="12.75" customHeight="1" x14ac:dyDescent="0.25">
      <c r="A30" s="240" t="s">
        <v>191</v>
      </c>
      <c r="B30" s="240"/>
      <c r="C30" s="240"/>
      <c r="D30" s="240"/>
      <c r="E30" s="240"/>
      <c r="F30" s="240"/>
      <c r="G30" s="122">
        <v>22</v>
      </c>
      <c r="H30" s="126">
        <v>0</v>
      </c>
      <c r="I30" s="126">
        <v>0</v>
      </c>
    </row>
    <row r="31" spans="1:9" ht="12.75" customHeight="1" x14ac:dyDescent="0.25">
      <c r="A31" s="240" t="s">
        <v>192</v>
      </c>
      <c r="B31" s="240"/>
      <c r="C31" s="240"/>
      <c r="D31" s="240"/>
      <c r="E31" s="240"/>
      <c r="F31" s="240"/>
      <c r="G31" s="122">
        <v>23</v>
      </c>
      <c r="H31" s="126">
        <v>0</v>
      </c>
      <c r="I31" s="126">
        <v>0</v>
      </c>
    </row>
    <row r="32" spans="1:9" ht="12.75" customHeight="1" x14ac:dyDescent="0.25">
      <c r="A32" s="240" t="s">
        <v>193</v>
      </c>
      <c r="B32" s="240"/>
      <c r="C32" s="240"/>
      <c r="D32" s="240"/>
      <c r="E32" s="240"/>
      <c r="F32" s="240"/>
      <c r="G32" s="122">
        <v>24</v>
      </c>
      <c r="H32" s="126">
        <v>0</v>
      </c>
      <c r="I32" s="126">
        <v>0</v>
      </c>
    </row>
    <row r="33" spans="1:9" ht="12.75" customHeight="1" x14ac:dyDescent="0.25">
      <c r="A33" s="240" t="s">
        <v>194</v>
      </c>
      <c r="B33" s="240"/>
      <c r="C33" s="240"/>
      <c r="D33" s="240"/>
      <c r="E33" s="240"/>
      <c r="F33" s="240"/>
      <c r="G33" s="122">
        <v>25</v>
      </c>
      <c r="H33" s="126">
        <v>0</v>
      </c>
      <c r="I33" s="126">
        <v>0</v>
      </c>
    </row>
    <row r="34" spans="1:9" ht="12.75" customHeight="1" x14ac:dyDescent="0.25">
      <c r="A34" s="240" t="s">
        <v>195</v>
      </c>
      <c r="B34" s="240"/>
      <c r="C34" s="240"/>
      <c r="D34" s="240"/>
      <c r="E34" s="240"/>
      <c r="F34" s="240"/>
      <c r="G34" s="122">
        <v>26</v>
      </c>
      <c r="H34" s="126">
        <v>0</v>
      </c>
      <c r="I34" s="126">
        <v>0</v>
      </c>
    </row>
    <row r="35" spans="1:9" ht="26.4" customHeight="1" x14ac:dyDescent="0.25">
      <c r="A35" s="300" t="s">
        <v>196</v>
      </c>
      <c r="B35" s="300"/>
      <c r="C35" s="300"/>
      <c r="D35" s="300"/>
      <c r="E35" s="300"/>
      <c r="F35" s="300"/>
      <c r="G35" s="124">
        <v>27</v>
      </c>
      <c r="H35" s="127">
        <f>H29+H30+H31+H32+H33+H34</f>
        <v>0</v>
      </c>
      <c r="I35" s="127">
        <f>I29+I30+I31+I32+I33+I34</f>
        <v>0</v>
      </c>
    </row>
    <row r="36" spans="1:9" ht="22.95" customHeight="1" x14ac:dyDescent="0.25">
      <c r="A36" s="240" t="s">
        <v>197</v>
      </c>
      <c r="B36" s="240"/>
      <c r="C36" s="240"/>
      <c r="D36" s="240"/>
      <c r="E36" s="240"/>
      <c r="F36" s="240"/>
      <c r="G36" s="122">
        <v>28</v>
      </c>
      <c r="H36" s="126">
        <v>-20488513</v>
      </c>
      <c r="I36" s="126">
        <v>-34249483</v>
      </c>
    </row>
    <row r="37" spans="1:9" ht="12.75" customHeight="1" x14ac:dyDescent="0.25">
      <c r="A37" s="240" t="s">
        <v>198</v>
      </c>
      <c r="B37" s="240"/>
      <c r="C37" s="240"/>
      <c r="D37" s="240"/>
      <c r="E37" s="240"/>
      <c r="F37" s="240"/>
      <c r="G37" s="122">
        <v>29</v>
      </c>
      <c r="H37" s="126">
        <v>0</v>
      </c>
      <c r="I37" s="126">
        <v>0</v>
      </c>
    </row>
    <row r="38" spans="1:9" ht="12.75" customHeight="1" x14ac:dyDescent="0.25">
      <c r="A38" s="240" t="s">
        <v>199</v>
      </c>
      <c r="B38" s="240"/>
      <c r="C38" s="240"/>
      <c r="D38" s="240"/>
      <c r="E38" s="240"/>
      <c r="F38" s="240"/>
      <c r="G38" s="122">
        <v>30</v>
      </c>
      <c r="H38" s="126">
        <v>0</v>
      </c>
      <c r="I38" s="126">
        <v>0</v>
      </c>
    </row>
    <row r="39" spans="1:9" ht="12.75" customHeight="1" x14ac:dyDescent="0.25">
      <c r="A39" s="240" t="s">
        <v>200</v>
      </c>
      <c r="B39" s="240"/>
      <c r="C39" s="240"/>
      <c r="D39" s="240"/>
      <c r="E39" s="240"/>
      <c r="F39" s="240"/>
      <c r="G39" s="122">
        <v>31</v>
      </c>
      <c r="H39" s="126">
        <v>0</v>
      </c>
      <c r="I39" s="126">
        <v>0</v>
      </c>
    </row>
    <row r="40" spans="1:9" ht="12.75" customHeight="1" x14ac:dyDescent="0.25">
      <c r="A40" s="240" t="s">
        <v>201</v>
      </c>
      <c r="B40" s="240"/>
      <c r="C40" s="240"/>
      <c r="D40" s="240"/>
      <c r="E40" s="240"/>
      <c r="F40" s="240"/>
      <c r="G40" s="122">
        <v>32</v>
      </c>
      <c r="H40" s="126">
        <v>0</v>
      </c>
      <c r="I40" s="126">
        <v>0</v>
      </c>
    </row>
    <row r="41" spans="1:9" ht="24" customHeight="1" x14ac:dyDescent="0.25">
      <c r="A41" s="300" t="s">
        <v>202</v>
      </c>
      <c r="B41" s="300"/>
      <c r="C41" s="300"/>
      <c r="D41" s="300"/>
      <c r="E41" s="300"/>
      <c r="F41" s="300"/>
      <c r="G41" s="124">
        <v>33</v>
      </c>
      <c r="H41" s="127">
        <f>H36+H37+H38+H39+H40</f>
        <v>-20488513</v>
      </c>
      <c r="I41" s="127">
        <f>I36+I37+I38+I39+I40</f>
        <v>-34249483</v>
      </c>
    </row>
    <row r="42" spans="1:9" ht="29.4" customHeight="1" x14ac:dyDescent="0.25">
      <c r="A42" s="305" t="s">
        <v>203</v>
      </c>
      <c r="B42" s="305"/>
      <c r="C42" s="305"/>
      <c r="D42" s="305"/>
      <c r="E42" s="305"/>
      <c r="F42" s="305"/>
      <c r="G42" s="124">
        <v>34</v>
      </c>
      <c r="H42" s="127">
        <f>H35+H41</f>
        <v>-20488513</v>
      </c>
      <c r="I42" s="127">
        <f>I35+I41</f>
        <v>-34249483</v>
      </c>
    </row>
    <row r="43" spans="1:9" x14ac:dyDescent="0.25">
      <c r="A43" s="304" t="s">
        <v>204</v>
      </c>
      <c r="B43" s="304"/>
      <c r="C43" s="304"/>
      <c r="D43" s="304"/>
      <c r="E43" s="304"/>
      <c r="F43" s="304"/>
      <c r="G43" s="304"/>
      <c r="H43" s="304"/>
      <c r="I43" s="304"/>
    </row>
    <row r="44" spans="1:9" ht="12.75" customHeight="1" x14ac:dyDescent="0.25">
      <c r="A44" s="240" t="s">
        <v>205</v>
      </c>
      <c r="B44" s="240"/>
      <c r="C44" s="240"/>
      <c r="D44" s="240"/>
      <c r="E44" s="240"/>
      <c r="F44" s="240"/>
      <c r="G44" s="122">
        <v>35</v>
      </c>
      <c r="H44" s="126">
        <v>0</v>
      </c>
      <c r="I44" s="126">
        <v>0</v>
      </c>
    </row>
    <row r="45" spans="1:9" ht="25.2" customHeight="1" x14ac:dyDescent="0.25">
      <c r="A45" s="240" t="s">
        <v>206</v>
      </c>
      <c r="B45" s="240"/>
      <c r="C45" s="240"/>
      <c r="D45" s="240"/>
      <c r="E45" s="240"/>
      <c r="F45" s="240"/>
      <c r="G45" s="122">
        <v>36</v>
      </c>
      <c r="H45" s="126">
        <v>0</v>
      </c>
      <c r="I45" s="126">
        <v>0</v>
      </c>
    </row>
    <row r="46" spans="1:9" ht="12.75" customHeight="1" x14ac:dyDescent="0.25">
      <c r="A46" s="240" t="s">
        <v>207</v>
      </c>
      <c r="B46" s="240"/>
      <c r="C46" s="240"/>
      <c r="D46" s="240"/>
      <c r="E46" s="240"/>
      <c r="F46" s="240"/>
      <c r="G46" s="122">
        <v>37</v>
      </c>
      <c r="H46" s="126">
        <v>102545466</v>
      </c>
      <c r="I46" s="126">
        <v>15000000</v>
      </c>
    </row>
    <row r="47" spans="1:9" ht="12.75" customHeight="1" x14ac:dyDescent="0.25">
      <c r="A47" s="240" t="s">
        <v>208</v>
      </c>
      <c r="B47" s="240"/>
      <c r="C47" s="240"/>
      <c r="D47" s="240"/>
      <c r="E47" s="240"/>
      <c r="F47" s="240"/>
      <c r="G47" s="122">
        <v>38</v>
      </c>
      <c r="H47" s="126">
        <v>0</v>
      </c>
      <c r="I47" s="126">
        <v>0</v>
      </c>
    </row>
    <row r="48" spans="1:9" ht="22.2" customHeight="1" x14ac:dyDescent="0.25">
      <c r="A48" s="300" t="s">
        <v>209</v>
      </c>
      <c r="B48" s="300"/>
      <c r="C48" s="300"/>
      <c r="D48" s="300"/>
      <c r="E48" s="300"/>
      <c r="F48" s="300"/>
      <c r="G48" s="124">
        <v>39</v>
      </c>
      <c r="H48" s="127">
        <f>H44+H45+H46+H47</f>
        <v>102545466</v>
      </c>
      <c r="I48" s="127">
        <f>I44+I45+I46+I47</f>
        <v>15000000</v>
      </c>
    </row>
    <row r="49" spans="1:9" ht="24.6" customHeight="1" x14ac:dyDescent="0.25">
      <c r="A49" s="240" t="s">
        <v>306</v>
      </c>
      <c r="B49" s="240"/>
      <c r="C49" s="240"/>
      <c r="D49" s="240"/>
      <c r="E49" s="240"/>
      <c r="F49" s="240"/>
      <c r="G49" s="122">
        <v>40</v>
      </c>
      <c r="H49" s="126">
        <v>-19276580</v>
      </c>
      <c r="I49" s="126">
        <v>-10912223</v>
      </c>
    </row>
    <row r="50" spans="1:9" ht="12.75" customHeight="1" x14ac:dyDescent="0.25">
      <c r="A50" s="240" t="s">
        <v>210</v>
      </c>
      <c r="B50" s="240"/>
      <c r="C50" s="240"/>
      <c r="D50" s="240"/>
      <c r="E50" s="240"/>
      <c r="F50" s="240"/>
      <c r="G50" s="122">
        <v>41</v>
      </c>
      <c r="H50" s="126">
        <v>0</v>
      </c>
      <c r="I50" s="126">
        <v>0</v>
      </c>
    </row>
    <row r="51" spans="1:9" ht="12.75" customHeight="1" x14ac:dyDescent="0.25">
      <c r="A51" s="240" t="s">
        <v>211</v>
      </c>
      <c r="B51" s="240"/>
      <c r="C51" s="240"/>
      <c r="D51" s="240"/>
      <c r="E51" s="240"/>
      <c r="F51" s="240"/>
      <c r="G51" s="122">
        <v>42</v>
      </c>
      <c r="H51" s="126">
        <v>-936742</v>
      </c>
      <c r="I51" s="126">
        <v>-586312</v>
      </c>
    </row>
    <row r="52" spans="1:9" ht="22.95" customHeight="1" x14ac:dyDescent="0.25">
      <c r="A52" s="240" t="s">
        <v>212</v>
      </c>
      <c r="B52" s="240"/>
      <c r="C52" s="240"/>
      <c r="D52" s="240"/>
      <c r="E52" s="240"/>
      <c r="F52" s="240"/>
      <c r="G52" s="122">
        <v>43</v>
      </c>
      <c r="H52" s="126">
        <v>0</v>
      </c>
      <c r="I52" s="126">
        <v>0</v>
      </c>
    </row>
    <row r="53" spans="1:9" ht="12.75" customHeight="1" x14ac:dyDescent="0.25">
      <c r="A53" s="240" t="s">
        <v>213</v>
      </c>
      <c r="B53" s="240"/>
      <c r="C53" s="240"/>
      <c r="D53" s="240"/>
      <c r="E53" s="240"/>
      <c r="F53" s="240"/>
      <c r="G53" s="122">
        <v>44</v>
      </c>
      <c r="H53" s="126">
        <v>0</v>
      </c>
      <c r="I53" s="126">
        <v>0</v>
      </c>
    </row>
    <row r="54" spans="1:9" ht="30.6" customHeight="1" x14ac:dyDescent="0.25">
      <c r="A54" s="300" t="s">
        <v>214</v>
      </c>
      <c r="B54" s="300"/>
      <c r="C54" s="300"/>
      <c r="D54" s="300"/>
      <c r="E54" s="300"/>
      <c r="F54" s="300"/>
      <c r="G54" s="124">
        <v>45</v>
      </c>
      <c r="H54" s="127">
        <f>H49+H50+H51+H52+H53</f>
        <v>-20213322</v>
      </c>
      <c r="I54" s="127">
        <f>I49+I50+I51+I52+I53</f>
        <v>-11498535</v>
      </c>
    </row>
    <row r="55" spans="1:9" ht="29.4" customHeight="1" x14ac:dyDescent="0.25">
      <c r="A55" s="305" t="s">
        <v>215</v>
      </c>
      <c r="B55" s="305"/>
      <c r="C55" s="305"/>
      <c r="D55" s="305"/>
      <c r="E55" s="305"/>
      <c r="F55" s="305"/>
      <c r="G55" s="124">
        <v>46</v>
      </c>
      <c r="H55" s="127">
        <f>H48+H54</f>
        <v>82332144</v>
      </c>
      <c r="I55" s="127">
        <f>I48+I54</f>
        <v>3501465</v>
      </c>
    </row>
    <row r="56" spans="1:9" x14ac:dyDescent="0.25">
      <c r="A56" s="240" t="s">
        <v>216</v>
      </c>
      <c r="B56" s="240"/>
      <c r="C56" s="240"/>
      <c r="D56" s="240"/>
      <c r="E56" s="240"/>
      <c r="F56" s="240"/>
      <c r="G56" s="122">
        <v>47</v>
      </c>
      <c r="H56" s="126">
        <v>0</v>
      </c>
      <c r="I56" s="126">
        <v>0</v>
      </c>
    </row>
    <row r="57" spans="1:9" ht="26.4" customHeight="1" x14ac:dyDescent="0.25">
      <c r="A57" s="305" t="s">
        <v>217</v>
      </c>
      <c r="B57" s="305"/>
      <c r="C57" s="305"/>
      <c r="D57" s="305"/>
      <c r="E57" s="305"/>
      <c r="F57" s="305"/>
      <c r="G57" s="124">
        <v>48</v>
      </c>
      <c r="H57" s="127">
        <f>H27+H42+H55+H56</f>
        <v>43890975</v>
      </c>
      <c r="I57" s="127">
        <f>I27+I42+I55+I56</f>
        <v>-65231874</v>
      </c>
    </row>
    <row r="58" spans="1:9" x14ac:dyDescent="0.25">
      <c r="A58" s="306" t="s">
        <v>218</v>
      </c>
      <c r="B58" s="306"/>
      <c r="C58" s="306"/>
      <c r="D58" s="306"/>
      <c r="E58" s="306"/>
      <c r="F58" s="306"/>
      <c r="G58" s="122">
        <v>49</v>
      </c>
      <c r="H58" s="126">
        <v>26246127</v>
      </c>
      <c r="I58" s="126">
        <v>268887750</v>
      </c>
    </row>
    <row r="59" spans="1:9" ht="31.2" customHeight="1" x14ac:dyDescent="0.25">
      <c r="A59" s="305" t="s">
        <v>219</v>
      </c>
      <c r="B59" s="305"/>
      <c r="C59" s="305"/>
      <c r="D59" s="305"/>
      <c r="E59" s="305"/>
      <c r="F59" s="305"/>
      <c r="G59" s="124">
        <v>50</v>
      </c>
      <c r="H59" s="127">
        <f>H57+H58</f>
        <v>70137102</v>
      </c>
      <c r="I59" s="127">
        <f>I57+I58</f>
        <v>203655876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P47" sqref="P47"/>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92" t="s">
        <v>220</v>
      </c>
      <c r="B1" s="293"/>
      <c r="C1" s="293"/>
      <c r="D1" s="293"/>
      <c r="E1" s="293"/>
      <c r="F1" s="293"/>
      <c r="G1" s="293"/>
      <c r="H1" s="293"/>
      <c r="I1" s="293"/>
    </row>
    <row r="2" spans="1:9" ht="12.75" customHeight="1" x14ac:dyDescent="0.25">
      <c r="A2" s="294" t="s">
        <v>329</v>
      </c>
      <c r="B2" s="246"/>
      <c r="C2" s="246"/>
      <c r="D2" s="246"/>
      <c r="E2" s="246"/>
      <c r="F2" s="246"/>
      <c r="G2" s="246"/>
      <c r="H2" s="246"/>
      <c r="I2" s="246"/>
    </row>
    <row r="3" spans="1:9" x14ac:dyDescent="0.25">
      <c r="A3" s="320" t="s">
        <v>282</v>
      </c>
      <c r="B3" s="321"/>
      <c r="C3" s="321"/>
      <c r="D3" s="321"/>
      <c r="E3" s="321"/>
      <c r="F3" s="321"/>
      <c r="G3" s="321"/>
      <c r="H3" s="321"/>
      <c r="I3" s="321"/>
    </row>
    <row r="4" spans="1:9" x14ac:dyDescent="0.25">
      <c r="A4" s="295" t="s">
        <v>330</v>
      </c>
      <c r="B4" s="250"/>
      <c r="C4" s="250"/>
      <c r="D4" s="250"/>
      <c r="E4" s="250"/>
      <c r="F4" s="250"/>
      <c r="G4" s="250"/>
      <c r="H4" s="250"/>
      <c r="I4" s="251"/>
    </row>
    <row r="5" spans="1:9" ht="22.8" thickBot="1" x14ac:dyDescent="0.3">
      <c r="A5" s="307" t="s">
        <v>2</v>
      </c>
      <c r="B5" s="308"/>
      <c r="C5" s="308"/>
      <c r="D5" s="308"/>
      <c r="E5" s="308"/>
      <c r="F5" s="309"/>
      <c r="G5" s="18" t="s">
        <v>103</v>
      </c>
      <c r="H5" s="26" t="s">
        <v>302</v>
      </c>
      <c r="I5" s="26" t="s">
        <v>279</v>
      </c>
    </row>
    <row r="6" spans="1:9" x14ac:dyDescent="0.25">
      <c r="A6" s="324">
        <v>1</v>
      </c>
      <c r="B6" s="325"/>
      <c r="C6" s="325"/>
      <c r="D6" s="325"/>
      <c r="E6" s="325"/>
      <c r="F6" s="326"/>
      <c r="G6" s="19">
        <v>2</v>
      </c>
      <c r="H6" s="27" t="s">
        <v>167</v>
      </c>
      <c r="I6" s="27" t="s">
        <v>168</v>
      </c>
    </row>
    <row r="7" spans="1:9" x14ac:dyDescent="0.25">
      <c r="A7" s="314" t="s">
        <v>169</v>
      </c>
      <c r="B7" s="315"/>
      <c r="C7" s="315"/>
      <c r="D7" s="315"/>
      <c r="E7" s="315"/>
      <c r="F7" s="315"/>
      <c r="G7" s="315"/>
      <c r="H7" s="315"/>
      <c r="I7" s="316"/>
    </row>
    <row r="8" spans="1:9" x14ac:dyDescent="0.25">
      <c r="A8" s="318" t="s">
        <v>221</v>
      </c>
      <c r="B8" s="318"/>
      <c r="C8" s="318"/>
      <c r="D8" s="318"/>
      <c r="E8" s="318"/>
      <c r="F8" s="318"/>
      <c r="G8" s="20">
        <v>1</v>
      </c>
      <c r="H8" s="29">
        <v>0</v>
      </c>
      <c r="I8" s="29">
        <v>0</v>
      </c>
    </row>
    <row r="9" spans="1:9" x14ac:dyDescent="0.25">
      <c r="A9" s="311" t="s">
        <v>222</v>
      </c>
      <c r="B9" s="311"/>
      <c r="C9" s="311"/>
      <c r="D9" s="311"/>
      <c r="E9" s="311"/>
      <c r="F9" s="311"/>
      <c r="G9" s="21">
        <v>2</v>
      </c>
      <c r="H9" s="29">
        <v>0</v>
      </c>
      <c r="I9" s="29">
        <v>0</v>
      </c>
    </row>
    <row r="10" spans="1:9" x14ac:dyDescent="0.25">
      <c r="A10" s="311" t="s">
        <v>223</v>
      </c>
      <c r="B10" s="311"/>
      <c r="C10" s="311"/>
      <c r="D10" s="311"/>
      <c r="E10" s="311"/>
      <c r="F10" s="311"/>
      <c r="G10" s="21">
        <v>3</v>
      </c>
      <c r="H10" s="29">
        <v>0</v>
      </c>
      <c r="I10" s="29">
        <v>0</v>
      </c>
    </row>
    <row r="11" spans="1:9" x14ac:dyDescent="0.25">
      <c r="A11" s="311" t="s">
        <v>224</v>
      </c>
      <c r="B11" s="311"/>
      <c r="C11" s="311"/>
      <c r="D11" s="311"/>
      <c r="E11" s="311"/>
      <c r="F11" s="311"/>
      <c r="G11" s="21">
        <v>4</v>
      </c>
      <c r="H11" s="29">
        <v>0</v>
      </c>
      <c r="I11" s="29">
        <v>0</v>
      </c>
    </row>
    <row r="12" spans="1:9" x14ac:dyDescent="0.25">
      <c r="A12" s="311" t="s">
        <v>396</v>
      </c>
      <c r="B12" s="311"/>
      <c r="C12" s="311"/>
      <c r="D12" s="311"/>
      <c r="E12" s="311"/>
      <c r="F12" s="311"/>
      <c r="G12" s="21">
        <v>5</v>
      </c>
      <c r="H12" s="29">
        <v>0</v>
      </c>
      <c r="I12" s="29">
        <v>0</v>
      </c>
    </row>
    <row r="13" spans="1:9" x14ac:dyDescent="0.25">
      <c r="A13" s="319" t="s">
        <v>397</v>
      </c>
      <c r="B13" s="319"/>
      <c r="C13" s="319"/>
      <c r="D13" s="319"/>
      <c r="E13" s="319"/>
      <c r="F13" s="319"/>
      <c r="G13" s="112">
        <v>6</v>
      </c>
      <c r="H13" s="115">
        <f>SUM(H8:H12)</f>
        <v>0</v>
      </c>
      <c r="I13" s="115">
        <f>SUM(I8:I12)</f>
        <v>0</v>
      </c>
    </row>
    <row r="14" spans="1:9" ht="12.75" customHeight="1" x14ac:dyDescent="0.25">
      <c r="A14" s="311" t="s">
        <v>398</v>
      </c>
      <c r="B14" s="311"/>
      <c r="C14" s="311"/>
      <c r="D14" s="311"/>
      <c r="E14" s="311"/>
      <c r="F14" s="311"/>
      <c r="G14" s="21">
        <v>7</v>
      </c>
      <c r="H14" s="30">
        <v>0</v>
      </c>
      <c r="I14" s="30">
        <v>0</v>
      </c>
    </row>
    <row r="15" spans="1:9" ht="12.75" customHeight="1" x14ac:dyDescent="0.25">
      <c r="A15" s="311" t="s">
        <v>399</v>
      </c>
      <c r="B15" s="311"/>
      <c r="C15" s="311"/>
      <c r="D15" s="311"/>
      <c r="E15" s="311"/>
      <c r="F15" s="311"/>
      <c r="G15" s="21">
        <v>8</v>
      </c>
      <c r="H15" s="30">
        <v>0</v>
      </c>
      <c r="I15" s="30">
        <v>0</v>
      </c>
    </row>
    <row r="16" spans="1:9" ht="12.75" customHeight="1" x14ac:dyDescent="0.25">
      <c r="A16" s="311" t="s">
        <v>400</v>
      </c>
      <c r="B16" s="311"/>
      <c r="C16" s="311"/>
      <c r="D16" s="311"/>
      <c r="E16" s="311"/>
      <c r="F16" s="311"/>
      <c r="G16" s="21">
        <v>9</v>
      </c>
      <c r="H16" s="30">
        <v>0</v>
      </c>
      <c r="I16" s="30">
        <v>0</v>
      </c>
    </row>
    <row r="17" spans="1:9" ht="12.75" customHeight="1" x14ac:dyDescent="0.25">
      <c r="A17" s="311" t="s">
        <v>401</v>
      </c>
      <c r="B17" s="311"/>
      <c r="C17" s="311"/>
      <c r="D17" s="311"/>
      <c r="E17" s="311"/>
      <c r="F17" s="311"/>
      <c r="G17" s="21">
        <v>10</v>
      </c>
      <c r="H17" s="30">
        <v>0</v>
      </c>
      <c r="I17" s="30">
        <v>0</v>
      </c>
    </row>
    <row r="18" spans="1:9" ht="12.75" customHeight="1" x14ac:dyDescent="0.25">
      <c r="A18" s="311" t="s">
        <v>402</v>
      </c>
      <c r="B18" s="311"/>
      <c r="C18" s="311"/>
      <c r="D18" s="311"/>
      <c r="E18" s="311"/>
      <c r="F18" s="311"/>
      <c r="G18" s="21">
        <v>11</v>
      </c>
      <c r="H18" s="30">
        <v>0</v>
      </c>
      <c r="I18" s="30">
        <v>0</v>
      </c>
    </row>
    <row r="19" spans="1:9" ht="12.75" customHeight="1" x14ac:dyDescent="0.25">
      <c r="A19" s="311" t="s">
        <v>403</v>
      </c>
      <c r="B19" s="311"/>
      <c r="C19" s="311"/>
      <c r="D19" s="311"/>
      <c r="E19" s="311"/>
      <c r="F19" s="311"/>
      <c r="G19" s="21">
        <v>12</v>
      </c>
      <c r="H19" s="30">
        <v>0</v>
      </c>
      <c r="I19" s="30">
        <v>0</v>
      </c>
    </row>
    <row r="20" spans="1:9" ht="26.25" customHeight="1" x14ac:dyDescent="0.25">
      <c r="A20" s="319" t="s">
        <v>404</v>
      </c>
      <c r="B20" s="319"/>
      <c r="C20" s="319"/>
      <c r="D20" s="319"/>
      <c r="E20" s="319"/>
      <c r="F20" s="319"/>
      <c r="G20" s="112">
        <v>13</v>
      </c>
      <c r="H20" s="115">
        <f>SUM(H14:H19)</f>
        <v>0</v>
      </c>
      <c r="I20" s="115">
        <f>SUM(I14:I19)</f>
        <v>0</v>
      </c>
    </row>
    <row r="21" spans="1:9" ht="27.6" customHeight="1" x14ac:dyDescent="0.25">
      <c r="A21" s="317" t="s">
        <v>405</v>
      </c>
      <c r="B21" s="317"/>
      <c r="C21" s="317"/>
      <c r="D21" s="317"/>
      <c r="E21" s="317"/>
      <c r="F21" s="317"/>
      <c r="G21" s="113">
        <v>14</v>
      </c>
      <c r="H21" s="31">
        <f>H13+H20</f>
        <v>0</v>
      </c>
      <c r="I21" s="31">
        <f>I13+I20</f>
        <v>0</v>
      </c>
    </row>
    <row r="22" spans="1:9" x14ac:dyDescent="0.25">
      <c r="A22" s="314" t="s">
        <v>189</v>
      </c>
      <c r="B22" s="315"/>
      <c r="C22" s="315"/>
      <c r="D22" s="315"/>
      <c r="E22" s="315"/>
      <c r="F22" s="315"/>
      <c r="G22" s="315"/>
      <c r="H22" s="315"/>
      <c r="I22" s="316"/>
    </row>
    <row r="23" spans="1:9" ht="26.4" customHeight="1" x14ac:dyDescent="0.25">
      <c r="A23" s="318" t="s">
        <v>225</v>
      </c>
      <c r="B23" s="318"/>
      <c r="C23" s="318"/>
      <c r="D23" s="318"/>
      <c r="E23" s="318"/>
      <c r="F23" s="318"/>
      <c r="G23" s="20">
        <v>15</v>
      </c>
      <c r="H23" s="29">
        <v>0</v>
      </c>
      <c r="I23" s="29">
        <v>0</v>
      </c>
    </row>
    <row r="24" spans="1:9" ht="12.75" customHeight="1" x14ac:dyDescent="0.25">
      <c r="A24" s="311" t="s">
        <v>226</v>
      </c>
      <c r="B24" s="311"/>
      <c r="C24" s="311"/>
      <c r="D24" s="311"/>
      <c r="E24" s="311"/>
      <c r="F24" s="311"/>
      <c r="G24" s="20">
        <v>16</v>
      </c>
      <c r="H24" s="29">
        <v>0</v>
      </c>
      <c r="I24" s="29">
        <v>0</v>
      </c>
    </row>
    <row r="25" spans="1:9" ht="12.75" customHeight="1" x14ac:dyDescent="0.25">
      <c r="A25" s="311" t="s">
        <v>227</v>
      </c>
      <c r="B25" s="311"/>
      <c r="C25" s="311"/>
      <c r="D25" s="311"/>
      <c r="E25" s="311"/>
      <c r="F25" s="311"/>
      <c r="G25" s="20">
        <v>17</v>
      </c>
      <c r="H25" s="29">
        <v>0</v>
      </c>
      <c r="I25" s="29">
        <v>0</v>
      </c>
    </row>
    <row r="26" spans="1:9" ht="12.75" customHeight="1" x14ac:dyDescent="0.25">
      <c r="A26" s="311" t="s">
        <v>228</v>
      </c>
      <c r="B26" s="311"/>
      <c r="C26" s="311"/>
      <c r="D26" s="311"/>
      <c r="E26" s="311"/>
      <c r="F26" s="311"/>
      <c r="G26" s="20">
        <v>18</v>
      </c>
      <c r="H26" s="29">
        <v>0</v>
      </c>
      <c r="I26" s="29">
        <v>0</v>
      </c>
    </row>
    <row r="27" spans="1:9" ht="12.75" customHeight="1" x14ac:dyDescent="0.25">
      <c r="A27" s="311" t="s">
        <v>229</v>
      </c>
      <c r="B27" s="311"/>
      <c r="C27" s="311"/>
      <c r="D27" s="311"/>
      <c r="E27" s="311"/>
      <c r="F27" s="311"/>
      <c r="G27" s="20">
        <v>19</v>
      </c>
      <c r="H27" s="29">
        <v>0</v>
      </c>
      <c r="I27" s="29">
        <v>0</v>
      </c>
    </row>
    <row r="28" spans="1:9" ht="12.75" customHeight="1" x14ac:dyDescent="0.25">
      <c r="A28" s="311" t="s">
        <v>230</v>
      </c>
      <c r="B28" s="311"/>
      <c r="C28" s="311"/>
      <c r="D28" s="311"/>
      <c r="E28" s="311"/>
      <c r="F28" s="311"/>
      <c r="G28" s="20">
        <v>20</v>
      </c>
      <c r="H28" s="29">
        <v>0</v>
      </c>
      <c r="I28" s="29">
        <v>0</v>
      </c>
    </row>
    <row r="29" spans="1:9" ht="24" customHeight="1" x14ac:dyDescent="0.25">
      <c r="A29" s="312" t="s">
        <v>406</v>
      </c>
      <c r="B29" s="312"/>
      <c r="C29" s="312"/>
      <c r="D29" s="312"/>
      <c r="E29" s="312"/>
      <c r="F29" s="312"/>
      <c r="G29" s="112">
        <v>21</v>
      </c>
      <c r="H29" s="116">
        <f>SUM(H23:H28)</f>
        <v>0</v>
      </c>
      <c r="I29" s="116">
        <f>SUM(I23:I28)</f>
        <v>0</v>
      </c>
    </row>
    <row r="30" spans="1:9" ht="27" customHeight="1" x14ac:dyDescent="0.25">
      <c r="A30" s="311" t="s">
        <v>231</v>
      </c>
      <c r="B30" s="311"/>
      <c r="C30" s="311"/>
      <c r="D30" s="311"/>
      <c r="E30" s="311"/>
      <c r="F30" s="311"/>
      <c r="G30" s="21">
        <v>22</v>
      </c>
      <c r="H30" s="30">
        <v>0</v>
      </c>
      <c r="I30" s="30">
        <v>0</v>
      </c>
    </row>
    <row r="31" spans="1:9" ht="12.75" customHeight="1" x14ac:dyDescent="0.25">
      <c r="A31" s="311" t="s">
        <v>232</v>
      </c>
      <c r="B31" s="311"/>
      <c r="C31" s="311"/>
      <c r="D31" s="311"/>
      <c r="E31" s="311"/>
      <c r="F31" s="311"/>
      <c r="G31" s="21">
        <v>23</v>
      </c>
      <c r="H31" s="30">
        <v>0</v>
      </c>
      <c r="I31" s="30">
        <v>0</v>
      </c>
    </row>
    <row r="32" spans="1:9" ht="12.75" customHeight="1" x14ac:dyDescent="0.25">
      <c r="A32" s="311" t="s">
        <v>407</v>
      </c>
      <c r="B32" s="311"/>
      <c r="C32" s="311"/>
      <c r="D32" s="311"/>
      <c r="E32" s="311"/>
      <c r="F32" s="311"/>
      <c r="G32" s="21">
        <v>24</v>
      </c>
      <c r="H32" s="30">
        <v>0</v>
      </c>
      <c r="I32" s="30">
        <v>0</v>
      </c>
    </row>
    <row r="33" spans="1:9" ht="12.75" customHeight="1" x14ac:dyDescent="0.25">
      <c r="A33" s="311" t="s">
        <v>233</v>
      </c>
      <c r="B33" s="311"/>
      <c r="C33" s="311"/>
      <c r="D33" s="311"/>
      <c r="E33" s="311"/>
      <c r="F33" s="311"/>
      <c r="G33" s="21">
        <v>25</v>
      </c>
      <c r="H33" s="30">
        <v>0</v>
      </c>
      <c r="I33" s="30">
        <v>0</v>
      </c>
    </row>
    <row r="34" spans="1:9" ht="12.75" customHeight="1" x14ac:dyDescent="0.25">
      <c r="A34" s="311" t="s">
        <v>234</v>
      </c>
      <c r="B34" s="311"/>
      <c r="C34" s="311"/>
      <c r="D34" s="311"/>
      <c r="E34" s="311"/>
      <c r="F34" s="311"/>
      <c r="G34" s="21">
        <v>26</v>
      </c>
      <c r="H34" s="30">
        <v>0</v>
      </c>
      <c r="I34" s="30">
        <v>0</v>
      </c>
    </row>
    <row r="35" spans="1:9" ht="25.95" customHeight="1" x14ac:dyDescent="0.25">
      <c r="A35" s="312" t="s">
        <v>408</v>
      </c>
      <c r="B35" s="312"/>
      <c r="C35" s="312"/>
      <c r="D35" s="312"/>
      <c r="E35" s="312"/>
      <c r="F35" s="312"/>
      <c r="G35" s="112">
        <v>27</v>
      </c>
      <c r="H35" s="116">
        <f>SUM(H30:H34)</f>
        <v>0</v>
      </c>
      <c r="I35" s="116">
        <f>SUM(I30:I34)</f>
        <v>0</v>
      </c>
    </row>
    <row r="36" spans="1:9" ht="28.2" customHeight="1" x14ac:dyDescent="0.25">
      <c r="A36" s="317" t="s">
        <v>409</v>
      </c>
      <c r="B36" s="317"/>
      <c r="C36" s="317"/>
      <c r="D36" s="317"/>
      <c r="E36" s="317"/>
      <c r="F36" s="317"/>
      <c r="G36" s="113">
        <v>28</v>
      </c>
      <c r="H36" s="117">
        <f>H29+H35</f>
        <v>0</v>
      </c>
      <c r="I36" s="117">
        <f>I29+I35</f>
        <v>0</v>
      </c>
    </row>
    <row r="37" spans="1:9" x14ac:dyDescent="0.25">
      <c r="A37" s="314" t="s">
        <v>204</v>
      </c>
      <c r="B37" s="315"/>
      <c r="C37" s="315"/>
      <c r="D37" s="315"/>
      <c r="E37" s="315"/>
      <c r="F37" s="315"/>
      <c r="G37" s="315">
        <v>0</v>
      </c>
      <c r="H37" s="315"/>
      <c r="I37" s="316"/>
    </row>
    <row r="38" spans="1:9" ht="12.75" customHeight="1" x14ac:dyDescent="0.25">
      <c r="A38" s="313" t="s">
        <v>235</v>
      </c>
      <c r="B38" s="313"/>
      <c r="C38" s="313"/>
      <c r="D38" s="313"/>
      <c r="E38" s="313"/>
      <c r="F38" s="313"/>
      <c r="G38" s="20">
        <v>29</v>
      </c>
      <c r="H38" s="29">
        <v>0</v>
      </c>
      <c r="I38" s="29">
        <v>0</v>
      </c>
    </row>
    <row r="39" spans="1:9" ht="25.2" customHeight="1" x14ac:dyDescent="0.25">
      <c r="A39" s="310" t="s">
        <v>236</v>
      </c>
      <c r="B39" s="310"/>
      <c r="C39" s="310"/>
      <c r="D39" s="310"/>
      <c r="E39" s="310"/>
      <c r="F39" s="310"/>
      <c r="G39" s="21">
        <v>30</v>
      </c>
      <c r="H39" s="29">
        <v>0</v>
      </c>
      <c r="I39" s="29">
        <v>0</v>
      </c>
    </row>
    <row r="40" spans="1:9" ht="12.75" customHeight="1" x14ac:dyDescent="0.25">
      <c r="A40" s="310" t="s">
        <v>237</v>
      </c>
      <c r="B40" s="310"/>
      <c r="C40" s="310"/>
      <c r="D40" s="310"/>
      <c r="E40" s="310"/>
      <c r="F40" s="310"/>
      <c r="G40" s="21">
        <v>31</v>
      </c>
      <c r="H40" s="29">
        <v>0</v>
      </c>
      <c r="I40" s="29">
        <v>0</v>
      </c>
    </row>
    <row r="41" spans="1:9" ht="12.75" customHeight="1" x14ac:dyDescent="0.25">
      <c r="A41" s="310" t="s">
        <v>238</v>
      </c>
      <c r="B41" s="310"/>
      <c r="C41" s="310"/>
      <c r="D41" s="310"/>
      <c r="E41" s="310"/>
      <c r="F41" s="310"/>
      <c r="G41" s="21">
        <v>32</v>
      </c>
      <c r="H41" s="29">
        <v>0</v>
      </c>
      <c r="I41" s="29">
        <v>0</v>
      </c>
    </row>
    <row r="42" spans="1:9" ht="25.95" customHeight="1" x14ac:dyDescent="0.25">
      <c r="A42" s="312" t="s">
        <v>410</v>
      </c>
      <c r="B42" s="312"/>
      <c r="C42" s="312"/>
      <c r="D42" s="312"/>
      <c r="E42" s="312"/>
      <c r="F42" s="312"/>
      <c r="G42" s="112">
        <v>33</v>
      </c>
      <c r="H42" s="116">
        <f>H41+H40+H39+H38</f>
        <v>0</v>
      </c>
      <c r="I42" s="116">
        <f>I41+I40+I39+I38</f>
        <v>0</v>
      </c>
    </row>
    <row r="43" spans="1:9" ht="24.6" customHeight="1" x14ac:dyDescent="0.25">
      <c r="A43" s="310" t="s">
        <v>239</v>
      </c>
      <c r="B43" s="310"/>
      <c r="C43" s="310"/>
      <c r="D43" s="310"/>
      <c r="E43" s="310"/>
      <c r="F43" s="310"/>
      <c r="G43" s="21">
        <v>34</v>
      </c>
      <c r="H43" s="30">
        <v>0</v>
      </c>
      <c r="I43" s="30">
        <v>0</v>
      </c>
    </row>
    <row r="44" spans="1:9" ht="12.75" customHeight="1" x14ac:dyDescent="0.25">
      <c r="A44" s="310" t="s">
        <v>240</v>
      </c>
      <c r="B44" s="310"/>
      <c r="C44" s="310"/>
      <c r="D44" s="310"/>
      <c r="E44" s="310"/>
      <c r="F44" s="310"/>
      <c r="G44" s="21">
        <v>35</v>
      </c>
      <c r="H44" s="30">
        <v>0</v>
      </c>
      <c r="I44" s="30">
        <v>0</v>
      </c>
    </row>
    <row r="45" spans="1:9" ht="12.75" customHeight="1" x14ac:dyDescent="0.25">
      <c r="A45" s="310" t="s">
        <v>241</v>
      </c>
      <c r="B45" s="310"/>
      <c r="C45" s="310"/>
      <c r="D45" s="310"/>
      <c r="E45" s="310"/>
      <c r="F45" s="310"/>
      <c r="G45" s="21">
        <v>36</v>
      </c>
      <c r="H45" s="30">
        <v>0</v>
      </c>
      <c r="I45" s="30">
        <v>0</v>
      </c>
    </row>
    <row r="46" spans="1:9" ht="21" customHeight="1" x14ac:dyDescent="0.25">
      <c r="A46" s="310" t="s">
        <v>242</v>
      </c>
      <c r="B46" s="310"/>
      <c r="C46" s="310"/>
      <c r="D46" s="310"/>
      <c r="E46" s="310"/>
      <c r="F46" s="310"/>
      <c r="G46" s="21">
        <v>37</v>
      </c>
      <c r="H46" s="30">
        <v>0</v>
      </c>
      <c r="I46" s="30">
        <v>0</v>
      </c>
    </row>
    <row r="47" spans="1:9" ht="12.75" customHeight="1" x14ac:dyDescent="0.25">
      <c r="A47" s="310" t="s">
        <v>243</v>
      </c>
      <c r="B47" s="310"/>
      <c r="C47" s="310"/>
      <c r="D47" s="310"/>
      <c r="E47" s="310"/>
      <c r="F47" s="310"/>
      <c r="G47" s="21">
        <v>38</v>
      </c>
      <c r="H47" s="30">
        <v>0</v>
      </c>
      <c r="I47" s="30">
        <v>0</v>
      </c>
    </row>
    <row r="48" spans="1:9" ht="22.95" customHeight="1" x14ac:dyDescent="0.25">
      <c r="A48" s="312" t="s">
        <v>411</v>
      </c>
      <c r="B48" s="312"/>
      <c r="C48" s="312"/>
      <c r="D48" s="312"/>
      <c r="E48" s="312"/>
      <c r="F48" s="312"/>
      <c r="G48" s="112">
        <v>39</v>
      </c>
      <c r="H48" s="116">
        <f>H47+H46+H45+H44+H43</f>
        <v>0</v>
      </c>
      <c r="I48" s="116">
        <f>I47+I46+I45+I44+I43</f>
        <v>0</v>
      </c>
    </row>
    <row r="49" spans="1:9" ht="25.95" customHeight="1" x14ac:dyDescent="0.25">
      <c r="A49" s="323" t="s">
        <v>446</v>
      </c>
      <c r="B49" s="323"/>
      <c r="C49" s="323"/>
      <c r="D49" s="323"/>
      <c r="E49" s="323"/>
      <c r="F49" s="323"/>
      <c r="G49" s="112">
        <v>40</v>
      </c>
      <c r="H49" s="116">
        <f>H48+H42</f>
        <v>0</v>
      </c>
      <c r="I49" s="116">
        <f>I48+I42</f>
        <v>0</v>
      </c>
    </row>
    <row r="50" spans="1:9" ht="12.75" customHeight="1" x14ac:dyDescent="0.25">
      <c r="A50" s="311" t="s">
        <v>244</v>
      </c>
      <c r="B50" s="311"/>
      <c r="C50" s="311"/>
      <c r="D50" s="311"/>
      <c r="E50" s="311"/>
      <c r="F50" s="311"/>
      <c r="G50" s="21">
        <v>41</v>
      </c>
      <c r="H50" s="30">
        <v>0</v>
      </c>
      <c r="I50" s="30">
        <v>0</v>
      </c>
    </row>
    <row r="51" spans="1:9" ht="25.95" customHeight="1" x14ac:dyDescent="0.25">
      <c r="A51" s="323" t="s">
        <v>412</v>
      </c>
      <c r="B51" s="323"/>
      <c r="C51" s="323"/>
      <c r="D51" s="323"/>
      <c r="E51" s="323"/>
      <c r="F51" s="323"/>
      <c r="G51" s="112">
        <v>42</v>
      </c>
      <c r="H51" s="116">
        <f>H21+H36+H49+H50</f>
        <v>0</v>
      </c>
      <c r="I51" s="116">
        <f>I21+I36+I49+I50</f>
        <v>0</v>
      </c>
    </row>
    <row r="52" spans="1:9" ht="12.75" customHeight="1" x14ac:dyDescent="0.25">
      <c r="A52" s="327" t="s">
        <v>218</v>
      </c>
      <c r="B52" s="327"/>
      <c r="C52" s="327"/>
      <c r="D52" s="327"/>
      <c r="E52" s="327"/>
      <c r="F52" s="327"/>
      <c r="G52" s="21">
        <v>43</v>
      </c>
      <c r="H52" s="30">
        <v>0</v>
      </c>
      <c r="I52" s="30">
        <v>0</v>
      </c>
    </row>
    <row r="53" spans="1:9" ht="31.95" customHeight="1" x14ac:dyDescent="0.25">
      <c r="A53" s="322" t="s">
        <v>413</v>
      </c>
      <c r="B53" s="322"/>
      <c r="C53" s="322"/>
      <c r="D53" s="322"/>
      <c r="E53" s="322"/>
      <c r="F53" s="32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E1" zoomScale="80" zoomScaleNormal="100" zoomScaleSheetLayoutView="80" workbookViewId="0">
      <pane ySplit="5" topLeftCell="A12" activePane="bottomLeft" state="frozen"/>
      <selection pane="bottomLeft" activeCell="S26" sqref="S26"/>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8" t="s">
        <v>245</v>
      </c>
      <c r="B1" s="329"/>
      <c r="C1" s="329"/>
      <c r="D1" s="329"/>
      <c r="E1" s="329"/>
      <c r="F1" s="329"/>
      <c r="G1" s="329"/>
      <c r="H1" s="329"/>
      <c r="I1" s="329"/>
      <c r="J1" s="329"/>
      <c r="K1" s="32"/>
    </row>
    <row r="2" spans="1:25" ht="15.6" x14ac:dyDescent="0.25">
      <c r="A2" s="2"/>
      <c r="B2" s="3"/>
      <c r="C2" s="330" t="s">
        <v>246</v>
      </c>
      <c r="D2" s="330"/>
      <c r="E2" s="9">
        <v>44562</v>
      </c>
      <c r="F2" s="4" t="s">
        <v>0</v>
      </c>
      <c r="G2" s="9">
        <v>44651</v>
      </c>
      <c r="H2" s="34"/>
      <c r="I2" s="34"/>
      <c r="J2" s="34"/>
      <c r="K2" s="35"/>
      <c r="X2" s="36" t="s">
        <v>282</v>
      </c>
    </row>
    <row r="3" spans="1:25" ht="13.5" customHeight="1" thickBot="1" x14ac:dyDescent="0.3">
      <c r="A3" s="333" t="s">
        <v>247</v>
      </c>
      <c r="B3" s="334"/>
      <c r="C3" s="334"/>
      <c r="D3" s="334"/>
      <c r="E3" s="334"/>
      <c r="F3" s="334"/>
      <c r="G3" s="337" t="s">
        <v>3</v>
      </c>
      <c r="H3" s="339" t="s">
        <v>248</v>
      </c>
      <c r="I3" s="339"/>
      <c r="J3" s="339"/>
      <c r="K3" s="339"/>
      <c r="L3" s="339"/>
      <c r="M3" s="339"/>
      <c r="N3" s="339"/>
      <c r="O3" s="339"/>
      <c r="P3" s="339"/>
      <c r="Q3" s="339"/>
      <c r="R3" s="339"/>
      <c r="S3" s="339"/>
      <c r="T3" s="339"/>
      <c r="U3" s="339"/>
      <c r="V3" s="339"/>
      <c r="W3" s="339"/>
      <c r="X3" s="339" t="s">
        <v>249</v>
      </c>
      <c r="Y3" s="341" t="s">
        <v>250</v>
      </c>
    </row>
    <row r="4" spans="1:25" ht="82.2" thickBot="1" x14ac:dyDescent="0.3">
      <c r="A4" s="335"/>
      <c r="B4" s="336"/>
      <c r="C4" s="336"/>
      <c r="D4" s="336"/>
      <c r="E4" s="336"/>
      <c r="F4" s="336"/>
      <c r="G4" s="33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40"/>
      <c r="Y4" s="342"/>
    </row>
    <row r="5" spans="1:25" ht="20.399999999999999" x14ac:dyDescent="0.25">
      <c r="A5" s="343">
        <v>1</v>
      </c>
      <c r="B5" s="344"/>
      <c r="C5" s="344"/>
      <c r="D5" s="344"/>
      <c r="E5" s="344"/>
      <c r="F5" s="34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45" t="s">
        <v>264</v>
      </c>
      <c r="B6" s="345"/>
      <c r="C6" s="345"/>
      <c r="D6" s="345"/>
      <c r="E6" s="345"/>
      <c r="F6" s="345"/>
      <c r="G6" s="345"/>
      <c r="H6" s="345"/>
      <c r="I6" s="345"/>
      <c r="J6" s="345"/>
      <c r="K6" s="345"/>
      <c r="L6" s="345"/>
      <c r="M6" s="345"/>
      <c r="N6" s="346"/>
      <c r="O6" s="346"/>
      <c r="P6" s="346"/>
      <c r="Q6" s="346"/>
      <c r="R6" s="346"/>
      <c r="S6" s="346"/>
      <c r="T6" s="346"/>
      <c r="U6" s="346"/>
      <c r="V6" s="346"/>
      <c r="W6" s="346"/>
      <c r="X6" s="346"/>
      <c r="Y6" s="347"/>
    </row>
    <row r="7" spans="1:25" x14ac:dyDescent="0.25">
      <c r="A7" s="348" t="s">
        <v>299</v>
      </c>
      <c r="B7" s="348"/>
      <c r="C7" s="348"/>
      <c r="D7" s="348"/>
      <c r="E7" s="348"/>
      <c r="F7" s="348"/>
      <c r="G7" s="6">
        <v>1</v>
      </c>
      <c r="H7" s="41">
        <v>1277985565</v>
      </c>
      <c r="I7" s="41">
        <v>0</v>
      </c>
      <c r="J7" s="41">
        <v>39312998</v>
      </c>
      <c r="K7" s="41">
        <v>0</v>
      </c>
      <c r="L7" s="41">
        <v>0</v>
      </c>
      <c r="M7" s="41">
        <v>2228631</v>
      </c>
      <c r="N7" s="41">
        <v>14210980</v>
      </c>
      <c r="O7" s="41">
        <v>0</v>
      </c>
      <c r="P7" s="41">
        <v>0</v>
      </c>
      <c r="Q7" s="41">
        <v>0</v>
      </c>
      <c r="R7" s="41">
        <v>0</v>
      </c>
      <c r="S7" s="41">
        <v>0</v>
      </c>
      <c r="T7" s="41">
        <v>0</v>
      </c>
      <c r="U7" s="41">
        <v>654072122</v>
      </c>
      <c r="V7" s="41">
        <v>-124200787</v>
      </c>
      <c r="W7" s="42">
        <f>H7+I7+J7+K7-L7+M7+N7+O7+P7+Q7+R7+U7+V7+S7+T7</f>
        <v>1863609509</v>
      </c>
      <c r="X7" s="41">
        <v>28995558</v>
      </c>
      <c r="Y7" s="42">
        <f>W7+X7</f>
        <v>1892605067</v>
      </c>
    </row>
    <row r="8" spans="1:25" x14ac:dyDescent="0.25">
      <c r="A8" s="331" t="s">
        <v>265</v>
      </c>
      <c r="B8" s="331"/>
      <c r="C8" s="331"/>
      <c r="D8" s="331"/>
      <c r="E8" s="331"/>
      <c r="F8" s="33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1" t="s">
        <v>266</v>
      </c>
      <c r="B9" s="331"/>
      <c r="C9" s="331"/>
      <c r="D9" s="331"/>
      <c r="E9" s="331"/>
      <c r="F9" s="33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2" t="s">
        <v>300</v>
      </c>
      <c r="B10" s="332"/>
      <c r="C10" s="332"/>
      <c r="D10" s="332"/>
      <c r="E10" s="332"/>
      <c r="F10" s="332"/>
      <c r="G10" s="7">
        <v>4</v>
      </c>
      <c r="H10" s="42">
        <f>H7+H8+H9</f>
        <v>1277985565</v>
      </c>
      <c r="I10" s="42">
        <f t="shared" ref="I10:Y10" si="2">I7+I8+I9</f>
        <v>0</v>
      </c>
      <c r="J10" s="42">
        <f t="shared" si="2"/>
        <v>39312998</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654072122</v>
      </c>
      <c r="V10" s="42">
        <f t="shared" si="2"/>
        <v>-124200787</v>
      </c>
      <c r="W10" s="42">
        <f t="shared" si="2"/>
        <v>1863609509</v>
      </c>
      <c r="X10" s="42">
        <f t="shared" si="2"/>
        <v>28995558</v>
      </c>
      <c r="Y10" s="42">
        <f t="shared" si="2"/>
        <v>1892605067</v>
      </c>
    </row>
    <row r="11" spans="1:25" x14ac:dyDescent="0.25">
      <c r="A11" s="331" t="s">
        <v>267</v>
      </c>
      <c r="B11" s="331"/>
      <c r="C11" s="331"/>
      <c r="D11" s="331"/>
      <c r="E11" s="331"/>
      <c r="F11" s="331"/>
      <c r="G11" s="6">
        <v>5</v>
      </c>
      <c r="H11" s="43">
        <v>0</v>
      </c>
      <c r="I11" s="43">
        <v>0</v>
      </c>
      <c r="J11" s="43">
        <v>0</v>
      </c>
      <c r="K11" s="43">
        <v>0</v>
      </c>
      <c r="L11" s="43">
        <v>0</v>
      </c>
      <c r="M11" s="43">
        <v>0</v>
      </c>
      <c r="N11" s="43">
        <v>0</v>
      </c>
      <c r="O11" s="43">
        <v>0</v>
      </c>
      <c r="P11" s="43">
        <v>0</v>
      </c>
      <c r="Q11" s="43">
        <v>0</v>
      </c>
      <c r="R11" s="43">
        <v>0</v>
      </c>
      <c r="S11" s="41">
        <v>0</v>
      </c>
      <c r="T11" s="41">
        <v>0</v>
      </c>
      <c r="U11" s="43">
        <v>0</v>
      </c>
      <c r="V11" s="41">
        <v>168174800</v>
      </c>
      <c r="W11" s="42">
        <f t="shared" ref="W11:W29" si="3">H11+I11+J11+K11-L11+M11+N11+O11+P11+Q11+R11+U11+V11+S11+T11</f>
        <v>168174800</v>
      </c>
      <c r="X11" s="41">
        <v>-581645</v>
      </c>
      <c r="Y11" s="42">
        <f t="shared" ref="Y11:Y29" si="4">W11+X11</f>
        <v>167593155</v>
      </c>
    </row>
    <row r="12" spans="1:25" x14ac:dyDescent="0.25">
      <c r="A12" s="331" t="s">
        <v>268</v>
      </c>
      <c r="B12" s="331"/>
      <c r="C12" s="331"/>
      <c r="D12" s="331"/>
      <c r="E12" s="331"/>
      <c r="F12" s="33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31" t="s">
        <v>269</v>
      </c>
      <c r="B13" s="331"/>
      <c r="C13" s="331"/>
      <c r="D13" s="331"/>
      <c r="E13" s="331"/>
      <c r="F13" s="33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1" t="s">
        <v>420</v>
      </c>
      <c r="B14" s="331"/>
      <c r="C14" s="331"/>
      <c r="D14" s="331"/>
      <c r="E14" s="331"/>
      <c r="F14" s="33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1" t="s">
        <v>270</v>
      </c>
      <c r="B15" s="331"/>
      <c r="C15" s="331"/>
      <c r="D15" s="331"/>
      <c r="E15" s="331"/>
      <c r="F15" s="33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1" t="s">
        <v>271</v>
      </c>
      <c r="B16" s="331"/>
      <c r="C16" s="331"/>
      <c r="D16" s="331"/>
      <c r="E16" s="331"/>
      <c r="F16" s="33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1" t="s">
        <v>272</v>
      </c>
      <c r="B17" s="331"/>
      <c r="C17" s="331"/>
      <c r="D17" s="331"/>
      <c r="E17" s="331"/>
      <c r="F17" s="33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1" t="s">
        <v>273</v>
      </c>
      <c r="B18" s="331"/>
      <c r="C18" s="331"/>
      <c r="D18" s="331"/>
      <c r="E18" s="331"/>
      <c r="F18" s="33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1" t="s">
        <v>274</v>
      </c>
      <c r="B19" s="331"/>
      <c r="C19" s="331"/>
      <c r="D19" s="331"/>
      <c r="E19" s="331"/>
      <c r="F19" s="331"/>
      <c r="G19" s="6">
        <v>13</v>
      </c>
      <c r="H19" s="41">
        <v>0</v>
      </c>
      <c r="I19" s="41">
        <v>0</v>
      </c>
      <c r="J19" s="41">
        <v>0</v>
      </c>
      <c r="K19" s="41">
        <v>0</v>
      </c>
      <c r="L19" s="41">
        <v>0</v>
      </c>
      <c r="M19" s="41">
        <v>0</v>
      </c>
      <c r="N19" s="41">
        <v>0</v>
      </c>
      <c r="O19" s="41">
        <v>0</v>
      </c>
      <c r="P19" s="41">
        <v>0</v>
      </c>
      <c r="Q19" s="41">
        <v>0</v>
      </c>
      <c r="R19" s="41">
        <v>0</v>
      </c>
      <c r="S19" s="41">
        <v>0</v>
      </c>
      <c r="T19" s="41">
        <v>0</v>
      </c>
      <c r="U19" s="41">
        <v>-124200787</v>
      </c>
      <c r="V19" s="41">
        <v>124200787</v>
      </c>
      <c r="W19" s="42">
        <f t="shared" si="3"/>
        <v>0</v>
      </c>
      <c r="X19" s="41">
        <v>0</v>
      </c>
      <c r="Y19" s="42">
        <f t="shared" si="4"/>
        <v>0</v>
      </c>
    </row>
    <row r="20" spans="1:25" x14ac:dyDescent="0.25">
      <c r="A20" s="331" t="s">
        <v>275</v>
      </c>
      <c r="B20" s="331"/>
      <c r="C20" s="331"/>
      <c r="D20" s="331"/>
      <c r="E20" s="331"/>
      <c r="F20" s="33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1" t="s">
        <v>421</v>
      </c>
      <c r="B21" s="331"/>
      <c r="C21" s="331"/>
      <c r="D21" s="331"/>
      <c r="E21" s="331"/>
      <c r="F21" s="33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1" t="s">
        <v>422</v>
      </c>
      <c r="B22" s="331"/>
      <c r="C22" s="331"/>
      <c r="D22" s="331"/>
      <c r="E22" s="331"/>
      <c r="F22" s="33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1" t="s">
        <v>423</v>
      </c>
      <c r="B23" s="331"/>
      <c r="C23" s="331"/>
      <c r="D23" s="331"/>
      <c r="E23" s="331"/>
      <c r="F23" s="33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1" t="s">
        <v>276</v>
      </c>
      <c r="B24" s="331"/>
      <c r="C24" s="331"/>
      <c r="D24" s="331"/>
      <c r="E24" s="331"/>
      <c r="F24" s="33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331" t="s">
        <v>424</v>
      </c>
      <c r="B25" s="331"/>
      <c r="C25" s="331"/>
      <c r="D25" s="331"/>
      <c r="E25" s="331"/>
      <c r="F25" s="33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31" t="s">
        <v>432</v>
      </c>
      <c r="B26" s="331"/>
      <c r="C26" s="331"/>
      <c r="D26" s="331"/>
      <c r="E26" s="331"/>
      <c r="F26" s="33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31" t="s">
        <v>425</v>
      </c>
      <c r="B27" s="331"/>
      <c r="C27" s="331"/>
      <c r="D27" s="331"/>
      <c r="E27" s="331"/>
      <c r="F27" s="33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31" t="s">
        <v>426</v>
      </c>
      <c r="B28" s="331"/>
      <c r="C28" s="331"/>
      <c r="D28" s="331"/>
      <c r="E28" s="331"/>
      <c r="F28" s="33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31" t="s">
        <v>427</v>
      </c>
      <c r="B29" s="331"/>
      <c r="C29" s="331"/>
      <c r="D29" s="331"/>
      <c r="E29" s="331"/>
      <c r="F29" s="33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49" t="s">
        <v>428</v>
      </c>
      <c r="B30" s="349"/>
      <c r="C30" s="349"/>
      <c r="D30" s="349"/>
      <c r="E30" s="349"/>
      <c r="F30" s="349"/>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529871335</v>
      </c>
      <c r="V30" s="44">
        <f t="shared" si="5"/>
        <v>168174800</v>
      </c>
      <c r="W30" s="44">
        <f t="shared" si="5"/>
        <v>2031784309</v>
      </c>
      <c r="X30" s="44">
        <f t="shared" si="5"/>
        <v>28413913</v>
      </c>
      <c r="Y30" s="44">
        <f t="shared" si="5"/>
        <v>2060198222</v>
      </c>
    </row>
    <row r="31" spans="1:25" x14ac:dyDescent="0.25">
      <c r="A31" s="350" t="s">
        <v>277</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row>
    <row r="32" spans="1:25" ht="36.75" customHeight="1" x14ac:dyDescent="0.25">
      <c r="A32" s="352" t="s">
        <v>278</v>
      </c>
      <c r="B32" s="352"/>
      <c r="C32" s="352"/>
      <c r="D32" s="352"/>
      <c r="E32" s="352"/>
      <c r="F32" s="35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-124200787</v>
      </c>
      <c r="V32" s="42">
        <f t="shared" si="6"/>
        <v>124200787</v>
      </c>
      <c r="W32" s="42">
        <f t="shared" si="6"/>
        <v>0</v>
      </c>
      <c r="X32" s="42">
        <f t="shared" si="6"/>
        <v>0</v>
      </c>
      <c r="Y32" s="42">
        <f t="shared" si="6"/>
        <v>0</v>
      </c>
    </row>
    <row r="33" spans="1:25" ht="31.5" customHeight="1" x14ac:dyDescent="0.25">
      <c r="A33" s="352" t="s">
        <v>429</v>
      </c>
      <c r="B33" s="352"/>
      <c r="C33" s="352"/>
      <c r="D33" s="352"/>
      <c r="E33" s="352"/>
      <c r="F33" s="35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-124200787</v>
      </c>
      <c r="V33" s="42">
        <f t="shared" si="8"/>
        <v>292375587</v>
      </c>
      <c r="W33" s="42">
        <f t="shared" si="8"/>
        <v>168174800</v>
      </c>
      <c r="X33" s="42">
        <f t="shared" si="8"/>
        <v>-581645</v>
      </c>
      <c r="Y33" s="42">
        <f t="shared" si="8"/>
        <v>167593155</v>
      </c>
    </row>
    <row r="34" spans="1:25" ht="30.75" customHeight="1" x14ac:dyDescent="0.25">
      <c r="A34" s="353" t="s">
        <v>430</v>
      </c>
      <c r="B34" s="353"/>
      <c r="C34" s="353"/>
      <c r="D34" s="353"/>
      <c r="E34" s="353"/>
      <c r="F34" s="35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50" t="s">
        <v>279</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row>
    <row r="36" spans="1:25" ht="12.75" customHeight="1" x14ac:dyDescent="0.25">
      <c r="A36" s="348" t="s">
        <v>301</v>
      </c>
      <c r="B36" s="348"/>
      <c r="C36" s="348"/>
      <c r="D36" s="348"/>
      <c r="E36" s="348"/>
      <c r="F36" s="348"/>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529871335</v>
      </c>
      <c r="V36" s="41">
        <v>168174800</v>
      </c>
      <c r="W36" s="45">
        <f>H36+I36+J36+K36-L36+M36+N36+O36+P36+Q36+R36+U36+V36+S36+T36</f>
        <v>2031784309</v>
      </c>
      <c r="X36" s="41">
        <v>28413913</v>
      </c>
      <c r="Y36" s="45">
        <f t="shared" ref="Y36:Y38" si="12">W36+X36</f>
        <v>2060198222</v>
      </c>
    </row>
    <row r="37" spans="1:25" ht="12.75" customHeight="1" x14ac:dyDescent="0.25">
      <c r="A37" s="331" t="s">
        <v>265</v>
      </c>
      <c r="B37" s="331"/>
      <c r="C37" s="331"/>
      <c r="D37" s="331"/>
      <c r="E37" s="331"/>
      <c r="F37" s="33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1" t="s">
        <v>266</v>
      </c>
      <c r="B38" s="331"/>
      <c r="C38" s="331"/>
      <c r="D38" s="331"/>
      <c r="E38" s="331"/>
      <c r="F38" s="33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2" t="s">
        <v>431</v>
      </c>
      <c r="B39" s="332"/>
      <c r="C39" s="332"/>
      <c r="D39" s="332"/>
      <c r="E39" s="332"/>
      <c r="F39" s="332"/>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529871335</v>
      </c>
      <c r="V39" s="42">
        <f t="shared" si="14"/>
        <v>168174800</v>
      </c>
      <c r="W39" s="42">
        <f t="shared" si="14"/>
        <v>2031784309</v>
      </c>
      <c r="X39" s="42">
        <f t="shared" si="14"/>
        <v>28413913</v>
      </c>
      <c r="Y39" s="42">
        <f t="shared" si="14"/>
        <v>2060198222</v>
      </c>
    </row>
    <row r="40" spans="1:25" ht="12.75" customHeight="1" x14ac:dyDescent="0.25">
      <c r="A40" s="331" t="s">
        <v>267</v>
      </c>
      <c r="B40" s="331"/>
      <c r="C40" s="331"/>
      <c r="D40" s="331"/>
      <c r="E40" s="331"/>
      <c r="F40" s="331"/>
      <c r="G40" s="6">
        <v>32</v>
      </c>
      <c r="H40" s="43">
        <v>0</v>
      </c>
      <c r="I40" s="43">
        <v>0</v>
      </c>
      <c r="J40" s="43">
        <v>0</v>
      </c>
      <c r="K40" s="43">
        <v>0</v>
      </c>
      <c r="L40" s="43">
        <v>0</v>
      </c>
      <c r="M40" s="43">
        <v>0</v>
      </c>
      <c r="N40" s="43">
        <v>0</v>
      </c>
      <c r="O40" s="43">
        <v>0</v>
      </c>
      <c r="P40" s="43">
        <v>0</v>
      </c>
      <c r="Q40" s="43">
        <v>0</v>
      </c>
      <c r="R40" s="43">
        <v>0</v>
      </c>
      <c r="S40" s="41">
        <v>0</v>
      </c>
      <c r="T40" s="41">
        <v>0</v>
      </c>
      <c r="U40" s="43">
        <v>0</v>
      </c>
      <c r="V40" s="41">
        <v>-89904203</v>
      </c>
      <c r="W40" s="45">
        <f t="shared" ref="W40:W58" si="15">H40+I40+J40+K40-L40+M40+N40+O40+P40+Q40+R40+U40+V40+S40+T40</f>
        <v>-89904203</v>
      </c>
      <c r="X40" s="41">
        <v>-1392453</v>
      </c>
      <c r="Y40" s="45">
        <f t="shared" ref="Y40:Y58" si="16">W40+X40</f>
        <v>-91296656</v>
      </c>
    </row>
    <row r="41" spans="1:25" ht="12.75" customHeight="1" x14ac:dyDescent="0.25">
      <c r="A41" s="331" t="s">
        <v>268</v>
      </c>
      <c r="B41" s="331"/>
      <c r="C41" s="331"/>
      <c r="D41" s="331"/>
      <c r="E41" s="331"/>
      <c r="F41" s="33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31" t="s">
        <v>280</v>
      </c>
      <c r="B42" s="331"/>
      <c r="C42" s="331"/>
      <c r="D42" s="331"/>
      <c r="E42" s="331"/>
      <c r="F42" s="33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1" t="s">
        <v>420</v>
      </c>
      <c r="B43" s="331"/>
      <c r="C43" s="331"/>
      <c r="D43" s="331"/>
      <c r="E43" s="331"/>
      <c r="F43" s="33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1" t="s">
        <v>270</v>
      </c>
      <c r="B44" s="331"/>
      <c r="C44" s="331"/>
      <c r="D44" s="331"/>
      <c r="E44" s="331"/>
      <c r="F44" s="33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1" t="s">
        <v>271</v>
      </c>
      <c r="B45" s="331"/>
      <c r="C45" s="331"/>
      <c r="D45" s="331"/>
      <c r="E45" s="331"/>
      <c r="F45" s="33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1" t="s">
        <v>281</v>
      </c>
      <c r="B46" s="331"/>
      <c r="C46" s="331"/>
      <c r="D46" s="331"/>
      <c r="E46" s="331"/>
      <c r="F46" s="33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1" t="s">
        <v>273</v>
      </c>
      <c r="B47" s="331"/>
      <c r="C47" s="331"/>
      <c r="D47" s="331"/>
      <c r="E47" s="331"/>
      <c r="F47" s="33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1" t="s">
        <v>274</v>
      </c>
      <c r="B48" s="331"/>
      <c r="C48" s="331"/>
      <c r="D48" s="331"/>
      <c r="E48" s="331"/>
      <c r="F48" s="331"/>
      <c r="G48" s="6">
        <v>40</v>
      </c>
      <c r="H48" s="41">
        <v>0</v>
      </c>
      <c r="I48" s="41">
        <v>0</v>
      </c>
      <c r="J48" s="41">
        <v>0</v>
      </c>
      <c r="K48" s="41">
        <v>0</v>
      </c>
      <c r="L48" s="41">
        <v>0</v>
      </c>
      <c r="M48" s="41">
        <v>0</v>
      </c>
      <c r="N48" s="41">
        <v>0</v>
      </c>
      <c r="O48" s="41">
        <v>0</v>
      </c>
      <c r="P48" s="41">
        <v>0</v>
      </c>
      <c r="Q48" s="41">
        <v>0</v>
      </c>
      <c r="R48" s="41">
        <v>0</v>
      </c>
      <c r="S48" s="41">
        <v>0</v>
      </c>
      <c r="T48" s="41">
        <v>0</v>
      </c>
      <c r="U48" s="41">
        <v>168174800</v>
      </c>
      <c r="V48" s="41">
        <v>-168174800</v>
      </c>
      <c r="W48" s="45">
        <f t="shared" si="15"/>
        <v>0</v>
      </c>
      <c r="X48" s="41">
        <v>0</v>
      </c>
      <c r="Y48" s="45">
        <f t="shared" si="16"/>
        <v>0</v>
      </c>
    </row>
    <row r="49" spans="1:25" ht="12.75" customHeight="1" x14ac:dyDescent="0.25">
      <c r="A49" s="331" t="s">
        <v>275</v>
      </c>
      <c r="B49" s="331"/>
      <c r="C49" s="331"/>
      <c r="D49" s="331"/>
      <c r="E49" s="331"/>
      <c r="F49" s="33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1" t="s">
        <v>421</v>
      </c>
      <c r="B50" s="331"/>
      <c r="C50" s="331"/>
      <c r="D50" s="331"/>
      <c r="E50" s="331"/>
      <c r="F50" s="33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1" t="s">
        <v>422</v>
      </c>
      <c r="B51" s="331"/>
      <c r="C51" s="331"/>
      <c r="D51" s="331"/>
      <c r="E51" s="331"/>
      <c r="F51" s="33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1" t="s">
        <v>423</v>
      </c>
      <c r="B52" s="331"/>
      <c r="C52" s="331"/>
      <c r="D52" s="331"/>
      <c r="E52" s="331"/>
      <c r="F52" s="33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1" t="s">
        <v>276</v>
      </c>
      <c r="B53" s="331"/>
      <c r="C53" s="331"/>
      <c r="D53" s="331"/>
      <c r="E53" s="331"/>
      <c r="F53" s="33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31" t="s">
        <v>424</v>
      </c>
      <c r="B54" s="331"/>
      <c r="C54" s="331"/>
      <c r="D54" s="331"/>
      <c r="E54" s="331"/>
      <c r="F54" s="33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31" t="s">
        <v>432</v>
      </c>
      <c r="B55" s="331"/>
      <c r="C55" s="331"/>
      <c r="D55" s="331"/>
      <c r="E55" s="331"/>
      <c r="F55" s="33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31" t="s">
        <v>425</v>
      </c>
      <c r="B56" s="331"/>
      <c r="C56" s="331"/>
      <c r="D56" s="331"/>
      <c r="E56" s="331"/>
      <c r="F56" s="33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31" t="s">
        <v>433</v>
      </c>
      <c r="B57" s="331"/>
      <c r="C57" s="331"/>
      <c r="D57" s="331"/>
      <c r="E57" s="331"/>
      <c r="F57" s="33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31" t="s">
        <v>427</v>
      </c>
      <c r="B58" s="331"/>
      <c r="C58" s="331"/>
      <c r="D58" s="331"/>
      <c r="E58" s="331"/>
      <c r="F58" s="33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49" t="s">
        <v>434</v>
      </c>
      <c r="B59" s="349"/>
      <c r="C59" s="349"/>
      <c r="D59" s="349"/>
      <c r="E59" s="349"/>
      <c r="F59" s="349"/>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698046135</v>
      </c>
      <c r="V59" s="44">
        <f t="shared" si="17"/>
        <v>-89904203</v>
      </c>
      <c r="W59" s="44">
        <f t="shared" si="17"/>
        <v>1941880106</v>
      </c>
      <c r="X59" s="44">
        <f t="shared" si="17"/>
        <v>27021460</v>
      </c>
      <c r="Y59" s="44">
        <f t="shared" si="17"/>
        <v>1968901566</v>
      </c>
    </row>
    <row r="60" spans="1:25" x14ac:dyDescent="0.25">
      <c r="A60" s="350" t="s">
        <v>277</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row>
    <row r="61" spans="1:25" ht="31.5" customHeight="1" x14ac:dyDescent="0.25">
      <c r="A61" s="352" t="s">
        <v>435</v>
      </c>
      <c r="B61" s="352"/>
      <c r="C61" s="352"/>
      <c r="D61" s="352"/>
      <c r="E61" s="352"/>
      <c r="F61" s="35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168174800</v>
      </c>
      <c r="V61" s="45">
        <f t="shared" si="18"/>
        <v>-168174800</v>
      </c>
      <c r="W61" s="45">
        <f t="shared" si="18"/>
        <v>0</v>
      </c>
      <c r="X61" s="45">
        <f t="shared" si="18"/>
        <v>0</v>
      </c>
      <c r="Y61" s="45">
        <f t="shared" si="18"/>
        <v>0</v>
      </c>
    </row>
    <row r="62" spans="1:25" ht="27.75" customHeight="1" x14ac:dyDescent="0.25">
      <c r="A62" s="352" t="s">
        <v>436</v>
      </c>
      <c r="B62" s="352"/>
      <c r="C62" s="352"/>
      <c r="D62" s="352"/>
      <c r="E62" s="352"/>
      <c r="F62" s="35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168174800</v>
      </c>
      <c r="V62" s="45">
        <f t="shared" si="20"/>
        <v>-258079003</v>
      </c>
      <c r="W62" s="45">
        <f t="shared" si="20"/>
        <v>-89904203</v>
      </c>
      <c r="X62" s="45">
        <f t="shared" si="20"/>
        <v>-1392453</v>
      </c>
      <c r="Y62" s="45">
        <f t="shared" si="20"/>
        <v>-91296656</v>
      </c>
    </row>
    <row r="63" spans="1:25" ht="29.25" customHeight="1" x14ac:dyDescent="0.25">
      <c r="A63" s="353" t="s">
        <v>437</v>
      </c>
      <c r="B63" s="353"/>
      <c r="C63" s="353"/>
      <c r="D63" s="353"/>
      <c r="E63" s="353"/>
      <c r="F63" s="35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3.937007874015748E-2" right="3.937007874015748E-2" top="0.59055118110236227" bottom="0.78740157480314965"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07"/>
  <sheetViews>
    <sheetView topLeftCell="A40" zoomScale="90" zoomScaleNormal="90" workbookViewId="0">
      <selection activeCell="K98" sqref="K98"/>
    </sheetView>
  </sheetViews>
  <sheetFormatPr defaultRowHeight="13.2" x14ac:dyDescent="0.25"/>
  <cols>
    <col min="4" max="4" width="12.109375" customWidth="1"/>
    <col min="6" max="6" width="10" customWidth="1"/>
    <col min="7" max="7" width="18.88671875" customWidth="1"/>
    <col min="8" max="8" width="5.109375" customWidth="1"/>
    <col min="9" max="9" width="3.6640625" customWidth="1"/>
    <col min="10" max="10" width="13.6640625" customWidth="1"/>
    <col min="11" max="11" width="12" bestFit="1" customWidth="1"/>
    <col min="19" max="19" width="5.109375" customWidth="1"/>
  </cols>
  <sheetData>
    <row r="1" spans="1:19" ht="12.75" customHeight="1" x14ac:dyDescent="0.25">
      <c r="A1" s="365" t="s">
        <v>497</v>
      </c>
      <c r="B1" s="365"/>
      <c r="C1" s="365"/>
      <c r="D1" s="365"/>
      <c r="E1" s="365"/>
      <c r="F1" s="365"/>
      <c r="G1" s="365"/>
      <c r="H1" s="365"/>
      <c r="I1" s="365"/>
      <c r="J1" s="365"/>
      <c r="K1" s="365"/>
      <c r="L1" s="365"/>
      <c r="M1" s="365"/>
      <c r="N1" s="365"/>
      <c r="O1" s="365"/>
      <c r="P1" s="365"/>
      <c r="Q1" s="365"/>
      <c r="R1" s="365"/>
      <c r="S1" s="365"/>
    </row>
    <row r="2" spans="1:19" x14ac:dyDescent="0.25">
      <c r="A2" s="365"/>
      <c r="B2" s="365"/>
      <c r="C2" s="365"/>
      <c r="D2" s="365"/>
      <c r="E2" s="365"/>
      <c r="F2" s="365"/>
      <c r="G2" s="365"/>
      <c r="H2" s="365"/>
      <c r="I2" s="365"/>
      <c r="J2" s="365"/>
      <c r="K2" s="365"/>
      <c r="L2" s="365"/>
      <c r="M2" s="365"/>
      <c r="N2" s="365"/>
      <c r="O2" s="365"/>
      <c r="P2" s="365"/>
      <c r="Q2" s="365"/>
      <c r="R2" s="365"/>
      <c r="S2" s="365"/>
    </row>
    <row r="3" spans="1:19" x14ac:dyDescent="0.25">
      <c r="A3" s="365"/>
      <c r="B3" s="365"/>
      <c r="C3" s="365"/>
      <c r="D3" s="365"/>
      <c r="E3" s="365"/>
      <c r="F3" s="365"/>
      <c r="G3" s="365"/>
      <c r="H3" s="365"/>
      <c r="I3" s="365"/>
      <c r="J3" s="365"/>
      <c r="K3" s="365"/>
      <c r="L3" s="365"/>
      <c r="M3" s="365"/>
      <c r="N3" s="365"/>
      <c r="O3" s="365"/>
      <c r="P3" s="365"/>
      <c r="Q3" s="365"/>
      <c r="R3" s="365"/>
      <c r="S3" s="365"/>
    </row>
    <row r="4" spans="1:19" x14ac:dyDescent="0.25">
      <c r="A4" s="365"/>
      <c r="B4" s="365"/>
      <c r="C4" s="365"/>
      <c r="D4" s="365"/>
      <c r="E4" s="365"/>
      <c r="F4" s="365"/>
      <c r="G4" s="365"/>
      <c r="H4" s="365"/>
      <c r="I4" s="365"/>
      <c r="J4" s="365"/>
      <c r="K4" s="365"/>
      <c r="L4" s="365"/>
      <c r="M4" s="365"/>
      <c r="N4" s="365"/>
      <c r="O4" s="365"/>
      <c r="P4" s="365"/>
      <c r="Q4" s="365"/>
      <c r="R4" s="365"/>
      <c r="S4" s="365"/>
    </row>
    <row r="5" spans="1:19" x14ac:dyDescent="0.25">
      <c r="A5" s="365"/>
      <c r="B5" s="365"/>
      <c r="C5" s="365"/>
      <c r="D5" s="365"/>
      <c r="E5" s="365"/>
      <c r="F5" s="365"/>
      <c r="G5" s="365"/>
      <c r="H5" s="365"/>
      <c r="I5" s="365"/>
      <c r="J5" s="365"/>
      <c r="K5" s="365"/>
      <c r="L5" s="365"/>
      <c r="M5" s="365"/>
      <c r="N5" s="365"/>
      <c r="O5" s="365"/>
      <c r="P5" s="365"/>
      <c r="Q5" s="365"/>
      <c r="R5" s="365"/>
      <c r="S5" s="365"/>
    </row>
    <row r="6" spans="1:19" x14ac:dyDescent="0.25">
      <c r="A6" s="365"/>
      <c r="B6" s="365"/>
      <c r="C6" s="365"/>
      <c r="D6" s="365"/>
      <c r="E6" s="365"/>
      <c r="F6" s="365"/>
      <c r="G6" s="365"/>
      <c r="H6" s="365"/>
      <c r="I6" s="365"/>
      <c r="J6" s="365"/>
      <c r="K6" s="365"/>
      <c r="L6" s="365"/>
      <c r="M6" s="365"/>
      <c r="N6" s="365"/>
      <c r="O6" s="365"/>
      <c r="P6" s="365"/>
      <c r="Q6" s="365"/>
      <c r="R6" s="365"/>
      <c r="S6" s="365"/>
    </row>
    <row r="7" spans="1:19" x14ac:dyDescent="0.25">
      <c r="A7" s="365"/>
      <c r="B7" s="365"/>
      <c r="C7" s="365"/>
      <c r="D7" s="365"/>
      <c r="E7" s="365"/>
      <c r="F7" s="365"/>
      <c r="G7" s="365"/>
      <c r="H7" s="365"/>
      <c r="I7" s="365"/>
      <c r="J7" s="365"/>
      <c r="K7" s="365"/>
      <c r="L7" s="365"/>
      <c r="M7" s="365"/>
      <c r="N7" s="365"/>
      <c r="O7" s="365"/>
      <c r="P7" s="365"/>
      <c r="Q7" s="365"/>
      <c r="R7" s="365"/>
      <c r="S7" s="365"/>
    </row>
    <row r="8" spans="1:19" x14ac:dyDescent="0.25">
      <c r="A8" s="365"/>
      <c r="B8" s="365"/>
      <c r="C8" s="365"/>
      <c r="D8" s="365"/>
      <c r="E8" s="365"/>
      <c r="F8" s="365"/>
      <c r="G8" s="365"/>
      <c r="H8" s="365"/>
      <c r="I8" s="365"/>
      <c r="J8" s="365"/>
      <c r="K8" s="365"/>
      <c r="L8" s="365"/>
      <c r="M8" s="365"/>
      <c r="N8" s="365"/>
      <c r="O8" s="365"/>
      <c r="P8" s="365"/>
      <c r="Q8" s="365"/>
      <c r="R8" s="365"/>
      <c r="S8" s="365"/>
    </row>
    <row r="9" spans="1:19" x14ac:dyDescent="0.25">
      <c r="A9" s="365"/>
      <c r="B9" s="365"/>
      <c r="C9" s="365"/>
      <c r="D9" s="365"/>
      <c r="E9" s="365"/>
      <c r="F9" s="365"/>
      <c r="G9" s="365"/>
      <c r="H9" s="365"/>
      <c r="I9" s="365"/>
      <c r="J9" s="365"/>
      <c r="K9" s="365"/>
      <c r="L9" s="365"/>
      <c r="M9" s="365"/>
      <c r="N9" s="365"/>
      <c r="O9" s="365"/>
      <c r="P9" s="365"/>
      <c r="Q9" s="365"/>
      <c r="R9" s="365"/>
      <c r="S9" s="365"/>
    </row>
    <row r="10" spans="1:19" x14ac:dyDescent="0.25">
      <c r="A10" s="365"/>
      <c r="B10" s="365"/>
      <c r="C10" s="365"/>
      <c r="D10" s="365"/>
      <c r="E10" s="365"/>
      <c r="F10" s="365"/>
      <c r="G10" s="365"/>
      <c r="H10" s="365"/>
      <c r="I10" s="365"/>
      <c r="J10" s="365"/>
      <c r="K10" s="365"/>
      <c r="L10" s="365"/>
      <c r="M10" s="365"/>
      <c r="N10" s="365"/>
      <c r="O10" s="365"/>
      <c r="P10" s="365"/>
      <c r="Q10" s="365"/>
      <c r="R10" s="365"/>
      <c r="S10" s="365"/>
    </row>
    <row r="11" spans="1:19" x14ac:dyDescent="0.25">
      <c r="A11" s="365"/>
      <c r="B11" s="365"/>
      <c r="C11" s="365"/>
      <c r="D11" s="365"/>
      <c r="E11" s="365"/>
      <c r="F11" s="365"/>
      <c r="G11" s="365"/>
      <c r="H11" s="365"/>
      <c r="I11" s="365"/>
      <c r="J11" s="365"/>
      <c r="K11" s="365"/>
      <c r="L11" s="365"/>
      <c r="M11" s="365"/>
      <c r="N11" s="365"/>
      <c r="O11" s="365"/>
      <c r="P11" s="365"/>
      <c r="Q11" s="365"/>
      <c r="R11" s="365"/>
      <c r="S11" s="365"/>
    </row>
    <row r="12" spans="1:19" x14ac:dyDescent="0.25">
      <c r="A12" s="365"/>
      <c r="B12" s="365"/>
      <c r="C12" s="365"/>
      <c r="D12" s="365"/>
      <c r="E12" s="365"/>
      <c r="F12" s="365"/>
      <c r="G12" s="365"/>
      <c r="H12" s="365"/>
      <c r="I12" s="365"/>
      <c r="J12" s="365"/>
      <c r="K12" s="365"/>
      <c r="L12" s="365"/>
      <c r="M12" s="365"/>
      <c r="N12" s="365"/>
      <c r="O12" s="365"/>
      <c r="P12" s="365"/>
      <c r="Q12" s="365"/>
      <c r="R12" s="365"/>
      <c r="S12" s="365"/>
    </row>
    <row r="13" spans="1:19" x14ac:dyDescent="0.25">
      <c r="A13" s="365"/>
      <c r="B13" s="365"/>
      <c r="C13" s="365"/>
      <c r="D13" s="365"/>
      <c r="E13" s="365"/>
      <c r="F13" s="365"/>
      <c r="G13" s="365"/>
      <c r="H13" s="365"/>
      <c r="I13" s="365"/>
      <c r="J13" s="365"/>
      <c r="K13" s="365"/>
      <c r="L13" s="365"/>
      <c r="M13" s="365"/>
      <c r="N13" s="365"/>
      <c r="O13" s="365"/>
      <c r="P13" s="365"/>
      <c r="Q13" s="365"/>
      <c r="R13" s="365"/>
      <c r="S13" s="365"/>
    </row>
    <row r="14" spans="1:19" x14ac:dyDescent="0.25">
      <c r="A14" s="365"/>
      <c r="B14" s="365"/>
      <c r="C14" s="365"/>
      <c r="D14" s="365"/>
      <c r="E14" s="365"/>
      <c r="F14" s="365"/>
      <c r="G14" s="365"/>
      <c r="H14" s="365"/>
      <c r="I14" s="365"/>
      <c r="J14" s="365"/>
      <c r="K14" s="365"/>
      <c r="L14" s="365"/>
      <c r="M14" s="365"/>
      <c r="N14" s="365"/>
      <c r="O14" s="365"/>
      <c r="P14" s="365"/>
      <c r="Q14" s="365"/>
      <c r="R14" s="365"/>
      <c r="S14" s="365"/>
    </row>
    <row r="15" spans="1:19" x14ac:dyDescent="0.25">
      <c r="A15" s="365"/>
      <c r="B15" s="365"/>
      <c r="C15" s="365"/>
      <c r="D15" s="365"/>
      <c r="E15" s="365"/>
      <c r="F15" s="365"/>
      <c r="G15" s="365"/>
      <c r="H15" s="365"/>
      <c r="I15" s="365"/>
      <c r="J15" s="365"/>
      <c r="K15" s="365"/>
      <c r="L15" s="365"/>
      <c r="M15" s="365"/>
      <c r="N15" s="365"/>
      <c r="O15" s="365"/>
      <c r="P15" s="365"/>
      <c r="Q15" s="365"/>
      <c r="R15" s="365"/>
      <c r="S15" s="365"/>
    </row>
    <row r="16" spans="1:19" x14ac:dyDescent="0.25">
      <c r="A16" s="365"/>
      <c r="B16" s="365"/>
      <c r="C16" s="365"/>
      <c r="D16" s="365"/>
      <c r="E16" s="365"/>
      <c r="F16" s="365"/>
      <c r="G16" s="365"/>
      <c r="H16" s="365"/>
      <c r="I16" s="365"/>
      <c r="J16" s="365"/>
      <c r="K16" s="365"/>
      <c r="L16" s="365"/>
      <c r="M16" s="365"/>
      <c r="N16" s="365"/>
      <c r="O16" s="365"/>
      <c r="P16" s="365"/>
      <c r="Q16" s="365"/>
      <c r="R16" s="365"/>
      <c r="S16" s="365"/>
    </row>
    <row r="17" spans="1:19" x14ac:dyDescent="0.25">
      <c r="A17" s="365"/>
      <c r="B17" s="365"/>
      <c r="C17" s="365"/>
      <c r="D17" s="365"/>
      <c r="E17" s="365"/>
      <c r="F17" s="365"/>
      <c r="G17" s="365"/>
      <c r="H17" s="365"/>
      <c r="I17" s="365"/>
      <c r="J17" s="365"/>
      <c r="K17" s="365"/>
      <c r="L17" s="365"/>
      <c r="M17" s="365"/>
      <c r="N17" s="365"/>
      <c r="O17" s="365"/>
      <c r="P17" s="365"/>
      <c r="Q17" s="365"/>
      <c r="R17" s="365"/>
      <c r="S17" s="365"/>
    </row>
    <row r="18" spans="1:19" x14ac:dyDescent="0.25">
      <c r="A18" s="365"/>
      <c r="B18" s="365"/>
      <c r="C18" s="365"/>
      <c r="D18" s="365"/>
      <c r="E18" s="365"/>
      <c r="F18" s="365"/>
      <c r="G18" s="365"/>
      <c r="H18" s="365"/>
      <c r="I18" s="365"/>
      <c r="J18" s="365"/>
      <c r="K18" s="365"/>
      <c r="L18" s="365"/>
      <c r="M18" s="365"/>
      <c r="N18" s="365"/>
      <c r="O18" s="365"/>
      <c r="P18" s="365"/>
      <c r="Q18" s="365"/>
      <c r="R18" s="365"/>
      <c r="S18" s="365"/>
    </row>
    <row r="19" spans="1:19" x14ac:dyDescent="0.25">
      <c r="A19" s="365"/>
      <c r="B19" s="365"/>
      <c r="C19" s="365"/>
      <c r="D19" s="365"/>
      <c r="E19" s="365"/>
      <c r="F19" s="365"/>
      <c r="G19" s="365"/>
      <c r="H19" s="365"/>
      <c r="I19" s="365"/>
      <c r="J19" s="365"/>
      <c r="K19" s="365"/>
      <c r="L19" s="365"/>
      <c r="M19" s="365"/>
      <c r="N19" s="365"/>
      <c r="O19" s="365"/>
      <c r="P19" s="365"/>
      <c r="Q19" s="365"/>
      <c r="R19" s="365"/>
      <c r="S19" s="365"/>
    </row>
    <row r="20" spans="1:19" x14ac:dyDescent="0.25">
      <c r="A20" s="365"/>
      <c r="B20" s="365"/>
      <c r="C20" s="365"/>
      <c r="D20" s="365"/>
      <c r="E20" s="365"/>
      <c r="F20" s="365"/>
      <c r="G20" s="365"/>
      <c r="H20" s="365"/>
      <c r="I20" s="365"/>
      <c r="J20" s="365"/>
      <c r="K20" s="365"/>
      <c r="L20" s="365"/>
      <c r="M20" s="365"/>
      <c r="N20" s="365"/>
      <c r="O20" s="365"/>
      <c r="P20" s="365"/>
      <c r="Q20" s="365"/>
      <c r="R20" s="365"/>
      <c r="S20" s="365"/>
    </row>
    <row r="21" spans="1:19" x14ac:dyDescent="0.25">
      <c r="A21" s="365"/>
      <c r="B21" s="365"/>
      <c r="C21" s="365"/>
      <c r="D21" s="365"/>
      <c r="E21" s="365"/>
      <c r="F21" s="365"/>
      <c r="G21" s="365"/>
      <c r="H21" s="365"/>
      <c r="I21" s="365"/>
      <c r="J21" s="365"/>
      <c r="K21" s="365"/>
      <c r="L21" s="365"/>
      <c r="M21" s="365"/>
      <c r="N21" s="365"/>
      <c r="O21" s="365"/>
      <c r="P21" s="365"/>
      <c r="Q21" s="365"/>
      <c r="R21" s="365"/>
      <c r="S21" s="365"/>
    </row>
    <row r="22" spans="1:19" x14ac:dyDescent="0.25">
      <c r="A22" s="365"/>
      <c r="B22" s="365"/>
      <c r="C22" s="365"/>
      <c r="D22" s="365"/>
      <c r="E22" s="365"/>
      <c r="F22" s="365"/>
      <c r="G22" s="365"/>
      <c r="H22" s="365"/>
      <c r="I22" s="365"/>
      <c r="J22" s="365"/>
      <c r="K22" s="365"/>
      <c r="L22" s="365"/>
      <c r="M22" s="365"/>
      <c r="N22" s="365"/>
      <c r="O22" s="365"/>
      <c r="P22" s="365"/>
      <c r="Q22" s="365"/>
      <c r="R22" s="365"/>
      <c r="S22" s="365"/>
    </row>
    <row r="23" spans="1:19" x14ac:dyDescent="0.25">
      <c r="A23" s="365"/>
      <c r="B23" s="365"/>
      <c r="C23" s="365"/>
      <c r="D23" s="365"/>
      <c r="E23" s="365"/>
      <c r="F23" s="365"/>
      <c r="G23" s="365"/>
      <c r="H23" s="365"/>
      <c r="I23" s="365"/>
      <c r="J23" s="365"/>
      <c r="K23" s="365"/>
      <c r="L23" s="365"/>
      <c r="M23" s="365"/>
      <c r="N23" s="365"/>
      <c r="O23" s="365"/>
      <c r="P23" s="365"/>
      <c r="Q23" s="365"/>
      <c r="R23" s="365"/>
      <c r="S23" s="365"/>
    </row>
    <row r="24" spans="1:19" x14ac:dyDescent="0.25">
      <c r="A24" s="365"/>
      <c r="B24" s="365"/>
      <c r="C24" s="365"/>
      <c r="D24" s="365"/>
      <c r="E24" s="365"/>
      <c r="F24" s="365"/>
      <c r="G24" s="365"/>
      <c r="H24" s="365"/>
      <c r="I24" s="365"/>
      <c r="J24" s="365"/>
      <c r="K24" s="365"/>
      <c r="L24" s="365"/>
      <c r="M24" s="365"/>
      <c r="N24" s="365"/>
      <c r="O24" s="365"/>
      <c r="P24" s="365"/>
      <c r="Q24" s="365"/>
      <c r="R24" s="365"/>
      <c r="S24" s="365"/>
    </row>
    <row r="25" spans="1:19" x14ac:dyDescent="0.25">
      <c r="A25" s="365"/>
      <c r="B25" s="365"/>
      <c r="C25" s="365"/>
      <c r="D25" s="365"/>
      <c r="E25" s="365"/>
      <c r="F25" s="365"/>
      <c r="G25" s="365"/>
      <c r="H25" s="365"/>
      <c r="I25" s="365"/>
      <c r="J25" s="365"/>
      <c r="K25" s="365"/>
      <c r="L25" s="365"/>
      <c r="M25" s="365"/>
      <c r="N25" s="365"/>
      <c r="O25" s="365"/>
      <c r="P25" s="365"/>
      <c r="Q25" s="365"/>
      <c r="R25" s="365"/>
      <c r="S25" s="365"/>
    </row>
    <row r="26" spans="1:19" x14ac:dyDescent="0.25">
      <c r="A26" s="365"/>
      <c r="B26" s="365"/>
      <c r="C26" s="365"/>
      <c r="D26" s="365"/>
      <c r="E26" s="365"/>
      <c r="F26" s="365"/>
      <c r="G26" s="365"/>
      <c r="H26" s="365"/>
      <c r="I26" s="365"/>
      <c r="J26" s="365"/>
      <c r="K26" s="365"/>
      <c r="L26" s="365"/>
      <c r="M26" s="365"/>
      <c r="N26" s="365"/>
      <c r="O26" s="365"/>
      <c r="P26" s="365"/>
      <c r="Q26" s="365"/>
      <c r="R26" s="365"/>
      <c r="S26" s="365"/>
    </row>
    <row r="27" spans="1:19" x14ac:dyDescent="0.25">
      <c r="A27" s="365"/>
      <c r="B27" s="365"/>
      <c r="C27" s="365"/>
      <c r="D27" s="365"/>
      <c r="E27" s="365"/>
      <c r="F27" s="365"/>
      <c r="G27" s="365"/>
      <c r="H27" s="365"/>
      <c r="I27" s="365"/>
      <c r="J27" s="365"/>
      <c r="K27" s="365"/>
      <c r="L27" s="365"/>
      <c r="M27" s="365"/>
      <c r="N27" s="365"/>
      <c r="O27" s="365"/>
      <c r="P27" s="365"/>
      <c r="Q27" s="365"/>
      <c r="R27" s="365"/>
      <c r="S27" s="365"/>
    </row>
    <row r="28" spans="1:19" x14ac:dyDescent="0.25">
      <c r="A28" s="365"/>
      <c r="B28" s="365"/>
      <c r="C28" s="365"/>
      <c r="D28" s="365"/>
      <c r="E28" s="365"/>
      <c r="F28" s="365"/>
      <c r="G28" s="365"/>
      <c r="H28" s="365"/>
      <c r="I28" s="365"/>
      <c r="J28" s="365"/>
      <c r="K28" s="365"/>
      <c r="L28" s="365"/>
      <c r="M28" s="365"/>
      <c r="N28" s="365"/>
      <c r="O28" s="365"/>
      <c r="P28" s="365"/>
      <c r="Q28" s="365"/>
      <c r="R28" s="365"/>
      <c r="S28" s="365"/>
    </row>
    <row r="29" spans="1:19" x14ac:dyDescent="0.25">
      <c r="A29" s="365"/>
      <c r="B29" s="365"/>
      <c r="C29" s="365"/>
      <c r="D29" s="365"/>
      <c r="E29" s="365"/>
      <c r="F29" s="365"/>
      <c r="G29" s="365"/>
      <c r="H29" s="365"/>
      <c r="I29" s="365"/>
      <c r="J29" s="365"/>
      <c r="K29" s="365"/>
      <c r="L29" s="365"/>
      <c r="M29" s="365"/>
      <c r="N29" s="365"/>
      <c r="O29" s="365"/>
      <c r="P29" s="365"/>
      <c r="Q29" s="365"/>
      <c r="R29" s="365"/>
      <c r="S29" s="365"/>
    </row>
    <row r="30" spans="1:19" x14ac:dyDescent="0.25">
      <c r="A30" s="365"/>
      <c r="B30" s="365"/>
      <c r="C30" s="365"/>
      <c r="D30" s="365"/>
      <c r="E30" s="365"/>
      <c r="F30" s="365"/>
      <c r="G30" s="365"/>
      <c r="H30" s="365"/>
      <c r="I30" s="365"/>
      <c r="J30" s="365"/>
      <c r="K30" s="365"/>
      <c r="L30" s="365"/>
      <c r="M30" s="365"/>
      <c r="N30" s="365"/>
      <c r="O30" s="365"/>
      <c r="P30" s="365"/>
      <c r="Q30" s="365"/>
      <c r="R30" s="365"/>
      <c r="S30" s="365"/>
    </row>
    <row r="31" spans="1:19" x14ac:dyDescent="0.25">
      <c r="A31" s="365"/>
      <c r="B31" s="365"/>
      <c r="C31" s="365"/>
      <c r="D31" s="365"/>
      <c r="E31" s="365"/>
      <c r="F31" s="365"/>
      <c r="G31" s="365"/>
      <c r="H31" s="365"/>
      <c r="I31" s="365"/>
      <c r="J31" s="365"/>
      <c r="K31" s="365"/>
      <c r="L31" s="365"/>
      <c r="M31" s="365"/>
      <c r="N31" s="365"/>
      <c r="O31" s="365"/>
      <c r="P31" s="365"/>
      <c r="Q31" s="365"/>
      <c r="R31" s="365"/>
      <c r="S31" s="365"/>
    </row>
    <row r="32" spans="1:19" x14ac:dyDescent="0.25">
      <c r="A32" s="365"/>
      <c r="B32" s="365"/>
      <c r="C32" s="365"/>
      <c r="D32" s="365"/>
      <c r="E32" s="365"/>
      <c r="F32" s="365"/>
      <c r="G32" s="365"/>
      <c r="H32" s="365"/>
      <c r="I32" s="365"/>
      <c r="J32" s="365"/>
      <c r="K32" s="365"/>
      <c r="L32" s="365"/>
      <c r="M32" s="365"/>
      <c r="N32" s="365"/>
      <c r="O32" s="365"/>
      <c r="P32" s="365"/>
      <c r="Q32" s="365"/>
      <c r="R32" s="365"/>
      <c r="S32" s="365"/>
    </row>
    <row r="33" spans="1:19" x14ac:dyDescent="0.25">
      <c r="A33" s="365"/>
      <c r="B33" s="365"/>
      <c r="C33" s="365"/>
      <c r="D33" s="365"/>
      <c r="E33" s="365"/>
      <c r="F33" s="365"/>
      <c r="G33" s="365"/>
      <c r="H33" s="365"/>
      <c r="I33" s="365"/>
      <c r="J33" s="365"/>
      <c r="K33" s="365"/>
      <c r="L33" s="365"/>
      <c r="M33" s="365"/>
      <c r="N33" s="365"/>
      <c r="O33" s="365"/>
      <c r="P33" s="365"/>
      <c r="Q33" s="365"/>
      <c r="R33" s="365"/>
      <c r="S33" s="365"/>
    </row>
    <row r="34" spans="1:19" x14ac:dyDescent="0.25">
      <c r="A34" s="365"/>
      <c r="B34" s="365"/>
      <c r="C34" s="365"/>
      <c r="D34" s="365"/>
      <c r="E34" s="365"/>
      <c r="F34" s="365"/>
      <c r="G34" s="365"/>
      <c r="H34" s="365"/>
      <c r="I34" s="365"/>
      <c r="J34" s="365"/>
      <c r="K34" s="365"/>
      <c r="L34" s="365"/>
      <c r="M34" s="365"/>
      <c r="N34" s="365"/>
      <c r="O34" s="365"/>
      <c r="P34" s="365"/>
      <c r="Q34" s="365"/>
      <c r="R34" s="365"/>
      <c r="S34" s="365"/>
    </row>
    <row r="35" spans="1:19" x14ac:dyDescent="0.25">
      <c r="A35" s="365"/>
      <c r="B35" s="365"/>
      <c r="C35" s="365"/>
      <c r="D35" s="365"/>
      <c r="E35" s="365"/>
      <c r="F35" s="365"/>
      <c r="G35" s="365"/>
      <c r="H35" s="365"/>
      <c r="I35" s="365"/>
      <c r="J35" s="365"/>
      <c r="K35" s="365"/>
      <c r="L35" s="365"/>
      <c r="M35" s="365"/>
      <c r="N35" s="365"/>
      <c r="O35" s="365"/>
      <c r="P35" s="365"/>
      <c r="Q35" s="365"/>
      <c r="R35" s="365"/>
      <c r="S35" s="365"/>
    </row>
    <row r="36" spans="1:19" x14ac:dyDescent="0.25">
      <c r="A36" s="365"/>
      <c r="B36" s="365"/>
      <c r="C36" s="365"/>
      <c r="D36" s="365"/>
      <c r="E36" s="365"/>
      <c r="F36" s="365"/>
      <c r="G36" s="365"/>
      <c r="H36" s="365"/>
      <c r="I36" s="365"/>
      <c r="J36" s="365"/>
      <c r="K36" s="365"/>
      <c r="L36" s="365"/>
      <c r="M36" s="365"/>
      <c r="N36" s="365"/>
      <c r="O36" s="365"/>
      <c r="P36" s="365"/>
      <c r="Q36" s="365"/>
      <c r="R36" s="365"/>
      <c r="S36" s="365"/>
    </row>
    <row r="37" spans="1:19" x14ac:dyDescent="0.25">
      <c r="A37" s="365"/>
      <c r="B37" s="365"/>
      <c r="C37" s="365"/>
      <c r="D37" s="365"/>
      <c r="E37" s="365"/>
      <c r="F37" s="365"/>
      <c r="G37" s="365"/>
      <c r="H37" s="365"/>
      <c r="I37" s="365"/>
      <c r="J37" s="365"/>
      <c r="K37" s="365"/>
      <c r="L37" s="365"/>
      <c r="M37" s="365"/>
      <c r="N37" s="365"/>
      <c r="O37" s="365"/>
      <c r="P37" s="365"/>
      <c r="Q37" s="365"/>
      <c r="R37" s="365"/>
      <c r="S37" s="365"/>
    </row>
    <row r="38" spans="1:19" x14ac:dyDescent="0.25">
      <c r="A38" s="365"/>
      <c r="B38" s="365"/>
      <c r="C38" s="365"/>
      <c r="D38" s="365"/>
      <c r="E38" s="365"/>
      <c r="F38" s="365"/>
      <c r="G38" s="365"/>
      <c r="H38" s="365"/>
      <c r="I38" s="365"/>
      <c r="J38" s="365"/>
      <c r="K38" s="365"/>
      <c r="L38" s="365"/>
      <c r="M38" s="365"/>
      <c r="N38" s="365"/>
      <c r="O38" s="365"/>
      <c r="P38" s="365"/>
      <c r="Q38" s="365"/>
      <c r="R38" s="365"/>
      <c r="S38" s="365"/>
    </row>
    <row r="39" spans="1:19" ht="185.25" customHeight="1" x14ac:dyDescent="0.25">
      <c r="A39" s="365"/>
      <c r="B39" s="365"/>
      <c r="C39" s="365"/>
      <c r="D39" s="365"/>
      <c r="E39" s="365"/>
      <c r="F39" s="365"/>
      <c r="G39" s="365"/>
      <c r="H39" s="365"/>
      <c r="I39" s="365"/>
      <c r="J39" s="365"/>
      <c r="K39" s="365"/>
      <c r="L39" s="365"/>
      <c r="M39" s="365"/>
      <c r="N39" s="365"/>
      <c r="O39" s="365"/>
      <c r="P39" s="365"/>
      <c r="Q39" s="365"/>
      <c r="R39" s="365"/>
      <c r="S39" s="365"/>
    </row>
    <row r="40" spans="1:19" ht="221.25" customHeight="1" x14ac:dyDescent="0.25">
      <c r="A40" s="365"/>
      <c r="B40" s="365"/>
      <c r="C40" s="365"/>
      <c r="D40" s="365"/>
      <c r="E40" s="365"/>
      <c r="F40" s="365"/>
      <c r="G40" s="365"/>
      <c r="H40" s="365"/>
      <c r="I40" s="365"/>
      <c r="J40" s="365"/>
      <c r="K40" s="365"/>
      <c r="L40" s="365"/>
      <c r="M40" s="365"/>
      <c r="N40" s="365"/>
      <c r="O40" s="365"/>
      <c r="P40" s="365"/>
      <c r="Q40" s="365"/>
      <c r="R40" s="365"/>
      <c r="S40" s="365"/>
    </row>
    <row r="41" spans="1:19" ht="30.75" customHeight="1" x14ac:dyDescent="0.25">
      <c r="A41" s="363" t="s">
        <v>501</v>
      </c>
      <c r="B41" s="363"/>
      <c r="C41" s="363"/>
      <c r="D41" s="363"/>
      <c r="E41" s="363"/>
      <c r="F41" s="363"/>
      <c r="G41" s="363"/>
      <c r="H41" s="363"/>
      <c r="I41" s="363"/>
      <c r="J41" s="363"/>
      <c r="K41" s="363"/>
      <c r="L41" s="363"/>
      <c r="M41" s="363"/>
      <c r="N41" s="363"/>
      <c r="O41" s="363"/>
      <c r="P41" s="363"/>
      <c r="Q41" s="363"/>
      <c r="R41" s="363"/>
      <c r="S41" s="363"/>
    </row>
    <row r="42" spans="1:19" ht="22.95" customHeight="1" x14ac:dyDescent="0.25">
      <c r="A42" s="363"/>
      <c r="B42" s="363"/>
      <c r="C42" s="363"/>
      <c r="D42" s="363"/>
      <c r="E42" s="363"/>
      <c r="F42" s="363"/>
      <c r="G42" s="363"/>
      <c r="H42" s="363"/>
      <c r="I42" s="363"/>
      <c r="J42" s="363"/>
      <c r="K42" s="363"/>
      <c r="L42" s="363"/>
      <c r="M42" s="363"/>
      <c r="N42" s="363"/>
      <c r="O42" s="363"/>
      <c r="P42" s="363"/>
      <c r="Q42" s="363"/>
      <c r="R42" s="363"/>
      <c r="S42" s="363"/>
    </row>
    <row r="43" spans="1:19" x14ac:dyDescent="0.25">
      <c r="A43" s="146"/>
      <c r="B43" s="146"/>
      <c r="C43" s="146"/>
      <c r="D43" s="146"/>
      <c r="E43" s="146"/>
      <c r="F43" s="146"/>
      <c r="G43" s="146"/>
      <c r="H43" s="146"/>
      <c r="I43" s="146"/>
      <c r="J43" s="146"/>
      <c r="K43" s="146"/>
      <c r="L43" s="146"/>
      <c r="M43" s="146"/>
      <c r="N43" s="146"/>
      <c r="O43" s="146"/>
      <c r="P43" s="146"/>
      <c r="Q43" s="146"/>
      <c r="R43" s="146"/>
      <c r="S43" s="146"/>
    </row>
    <row r="44" spans="1:19" x14ac:dyDescent="0.25">
      <c r="A44" s="373" t="s">
        <v>517</v>
      </c>
      <c r="B44" s="374"/>
      <c r="C44" s="374"/>
      <c r="D44" s="374"/>
      <c r="E44" s="374"/>
      <c r="F44" s="374"/>
      <c r="G44" s="374"/>
      <c r="H44" s="374"/>
      <c r="I44" s="374"/>
      <c r="J44" s="374"/>
      <c r="K44" s="374"/>
      <c r="L44" s="374"/>
      <c r="M44" s="374"/>
      <c r="N44" s="374"/>
      <c r="O44" s="374"/>
      <c r="P44" s="374"/>
      <c r="Q44" s="374"/>
      <c r="R44" s="374"/>
      <c r="S44" s="374"/>
    </row>
    <row r="45" spans="1:19" x14ac:dyDescent="0.25">
      <c r="A45" s="374"/>
      <c r="B45" s="374"/>
      <c r="C45" s="374"/>
      <c r="D45" s="374"/>
      <c r="E45" s="374"/>
      <c r="F45" s="374"/>
      <c r="G45" s="374"/>
      <c r="H45" s="374"/>
      <c r="I45" s="374"/>
      <c r="J45" s="374"/>
      <c r="K45" s="374"/>
      <c r="L45" s="374"/>
      <c r="M45" s="374"/>
      <c r="N45" s="374"/>
      <c r="O45" s="374"/>
      <c r="P45" s="374"/>
      <c r="Q45" s="374"/>
      <c r="R45" s="374"/>
      <c r="S45" s="374"/>
    </row>
    <row r="46" spans="1:19" x14ac:dyDescent="0.25">
      <c r="A46" s="374"/>
      <c r="B46" s="374"/>
      <c r="C46" s="374"/>
      <c r="D46" s="374"/>
      <c r="E46" s="374"/>
      <c r="F46" s="374"/>
      <c r="G46" s="374"/>
      <c r="H46" s="374"/>
      <c r="I46" s="374"/>
      <c r="J46" s="374"/>
      <c r="K46" s="374"/>
      <c r="L46" s="374"/>
      <c r="M46" s="374"/>
      <c r="N46" s="374"/>
      <c r="O46" s="374"/>
      <c r="P46" s="374"/>
      <c r="Q46" s="374"/>
      <c r="R46" s="374"/>
      <c r="S46" s="374"/>
    </row>
    <row r="47" spans="1:19" x14ac:dyDescent="0.25">
      <c r="A47" s="131"/>
      <c r="B47" s="131"/>
      <c r="C47" s="131"/>
      <c r="D47" s="131"/>
      <c r="E47" s="131"/>
      <c r="F47" s="131"/>
      <c r="G47" s="131"/>
      <c r="H47" s="131"/>
      <c r="I47" s="131"/>
      <c r="J47" s="131"/>
      <c r="K47" s="131"/>
      <c r="L47" s="131"/>
      <c r="M47" s="131"/>
      <c r="N47" s="131"/>
      <c r="O47" s="131"/>
      <c r="P47" s="131"/>
      <c r="Q47" s="131"/>
      <c r="R47" s="131"/>
      <c r="S47" s="131"/>
    </row>
    <row r="48" spans="1:19" x14ac:dyDescent="0.25">
      <c r="A48" s="132" t="s">
        <v>468</v>
      </c>
      <c r="B48" s="131"/>
      <c r="C48" s="131"/>
      <c r="D48" s="131"/>
      <c r="E48" s="131"/>
      <c r="F48" s="131"/>
      <c r="G48" s="131"/>
      <c r="H48" s="131"/>
      <c r="I48" s="131"/>
      <c r="J48" s="131"/>
      <c r="K48" s="131"/>
      <c r="L48" s="131"/>
      <c r="M48" s="131"/>
      <c r="N48" s="131"/>
      <c r="O48" s="131"/>
      <c r="P48" s="131"/>
      <c r="Q48" s="131"/>
      <c r="R48" s="131"/>
      <c r="S48" s="131"/>
    </row>
    <row r="49" spans="1:19" ht="13.8" thickBot="1" x14ac:dyDescent="0.3">
      <c r="A49" s="168" t="s">
        <v>508</v>
      </c>
      <c r="B49" s="133"/>
      <c r="C49" s="133"/>
      <c r="D49" s="168"/>
      <c r="E49" s="375" t="s">
        <v>509</v>
      </c>
      <c r="F49" s="375"/>
      <c r="G49" s="134" t="s">
        <v>510</v>
      </c>
      <c r="H49" s="168"/>
      <c r="I49" s="376" t="s">
        <v>511</v>
      </c>
      <c r="J49" s="376"/>
      <c r="K49" s="131"/>
      <c r="L49" s="131"/>
      <c r="M49" s="131"/>
      <c r="N49" s="131"/>
      <c r="O49" s="131"/>
      <c r="P49" s="131"/>
      <c r="Q49" s="131"/>
      <c r="R49" s="131"/>
      <c r="S49" s="131"/>
    </row>
    <row r="50" spans="1:19" x14ac:dyDescent="0.25">
      <c r="A50" s="169" t="s">
        <v>512</v>
      </c>
      <c r="B50" s="131"/>
      <c r="C50" s="131"/>
      <c r="D50" s="131"/>
      <c r="E50" s="170"/>
      <c r="F50" s="170"/>
      <c r="G50" s="170"/>
      <c r="H50" s="170"/>
      <c r="I50" s="170"/>
      <c r="J50" s="170"/>
      <c r="K50" s="131"/>
      <c r="L50" s="131"/>
      <c r="M50" s="131"/>
      <c r="N50" s="131"/>
      <c r="O50" s="131"/>
      <c r="P50" s="131"/>
      <c r="Q50" s="131"/>
      <c r="R50" s="131"/>
      <c r="S50" s="131"/>
    </row>
    <row r="51" spans="1:19" x14ac:dyDescent="0.25">
      <c r="A51" s="131"/>
      <c r="B51" s="131"/>
      <c r="C51" s="131"/>
      <c r="D51" s="131"/>
      <c r="E51" s="377"/>
      <c r="F51" s="377"/>
      <c r="G51" s="171"/>
      <c r="H51" s="172"/>
      <c r="I51" s="172"/>
      <c r="J51" s="172"/>
      <c r="K51" s="131"/>
      <c r="L51" s="131"/>
      <c r="M51" s="131"/>
      <c r="N51" s="131"/>
      <c r="O51" s="131"/>
      <c r="P51" s="131"/>
      <c r="Q51" s="131"/>
      <c r="R51" s="131"/>
      <c r="S51" s="131"/>
    </row>
    <row r="52" spans="1:19" x14ac:dyDescent="0.25">
      <c r="A52" s="173" t="s">
        <v>513</v>
      </c>
      <c r="B52" s="157"/>
      <c r="C52" s="157"/>
      <c r="D52" s="157"/>
      <c r="E52" s="378">
        <v>27403</v>
      </c>
      <c r="F52" s="378"/>
      <c r="G52" s="159">
        <v>-13</v>
      </c>
      <c r="H52" s="174"/>
      <c r="I52" s="378">
        <f>+E52+G52</f>
        <v>27390</v>
      </c>
      <c r="J52" s="378"/>
      <c r="K52" s="131"/>
      <c r="L52" s="131"/>
      <c r="M52" s="131"/>
      <c r="N52" s="131"/>
      <c r="O52" s="131"/>
      <c r="P52" s="131"/>
      <c r="Q52" s="131"/>
      <c r="R52" s="131"/>
      <c r="S52" s="131"/>
    </row>
    <row r="53" spans="1:19" x14ac:dyDescent="0.25">
      <c r="A53" s="135" t="s">
        <v>514</v>
      </c>
      <c r="B53" s="135"/>
      <c r="C53" s="135"/>
      <c r="D53" s="135"/>
      <c r="E53" s="175"/>
      <c r="F53" s="175">
        <v>58224</v>
      </c>
      <c r="G53" s="176">
        <f>SUM(G52:G52)</f>
        <v>-13</v>
      </c>
      <c r="H53" s="175"/>
      <c r="I53" s="380">
        <f t="shared" ref="I53" si="0">+F53+G53</f>
        <v>58211</v>
      </c>
      <c r="J53" s="380"/>
      <c r="K53" s="131"/>
      <c r="L53" s="131"/>
      <c r="M53" s="131"/>
      <c r="N53" s="131"/>
      <c r="O53" s="131"/>
      <c r="P53" s="131"/>
      <c r="Q53" s="131"/>
      <c r="R53" s="131"/>
      <c r="S53" s="131"/>
    </row>
    <row r="54" spans="1:19" x14ac:dyDescent="0.25">
      <c r="A54" s="177"/>
      <c r="B54" s="151"/>
      <c r="C54" s="151"/>
      <c r="D54" s="151"/>
      <c r="E54" s="171"/>
      <c r="F54" s="171"/>
      <c r="G54" s="178"/>
      <c r="H54" s="171"/>
      <c r="I54" s="379"/>
      <c r="J54" s="379"/>
      <c r="K54" s="131"/>
      <c r="L54" s="131"/>
      <c r="M54" s="131"/>
      <c r="N54" s="131"/>
      <c r="O54" s="131"/>
      <c r="P54" s="131"/>
      <c r="Q54" s="131"/>
      <c r="R54" s="131"/>
      <c r="S54" s="131"/>
    </row>
    <row r="55" spans="1:19" x14ac:dyDescent="0.25">
      <c r="A55" s="177" t="s">
        <v>483</v>
      </c>
      <c r="B55" s="151"/>
      <c r="C55" s="151"/>
      <c r="D55" s="151"/>
      <c r="E55" s="171"/>
      <c r="F55" s="171">
        <v>10985</v>
      </c>
      <c r="G55" s="179">
        <v>32</v>
      </c>
      <c r="H55" s="171"/>
      <c r="I55" s="379">
        <f t="shared" ref="I55:I59" si="1">+F55+G55</f>
        <v>11017</v>
      </c>
      <c r="J55" s="379"/>
      <c r="K55" s="131"/>
      <c r="L55" s="131"/>
      <c r="M55" s="131"/>
      <c r="N55" s="131"/>
      <c r="O55" s="131"/>
      <c r="P55" s="131"/>
      <c r="Q55" s="131"/>
      <c r="R55" s="131"/>
      <c r="S55" s="131"/>
    </row>
    <row r="56" spans="1:19" x14ac:dyDescent="0.25">
      <c r="A56" s="177" t="s">
        <v>469</v>
      </c>
      <c r="B56" s="151"/>
      <c r="C56" s="151"/>
      <c r="D56" s="151"/>
      <c r="E56" s="171"/>
      <c r="F56" s="171">
        <v>14413</v>
      </c>
      <c r="G56" s="179">
        <v>40</v>
      </c>
      <c r="H56" s="171"/>
      <c r="I56" s="379">
        <f t="shared" si="1"/>
        <v>14453</v>
      </c>
      <c r="J56" s="379"/>
      <c r="K56" s="131"/>
      <c r="L56" s="131"/>
      <c r="M56" s="131"/>
      <c r="N56" s="131"/>
      <c r="O56" s="131"/>
      <c r="P56" s="131"/>
      <c r="Q56" s="131"/>
      <c r="R56" s="131"/>
      <c r="S56" s="131"/>
    </row>
    <row r="57" spans="1:19" x14ac:dyDescent="0.25">
      <c r="A57" s="177" t="s">
        <v>515</v>
      </c>
      <c r="B57" s="151"/>
      <c r="C57" s="151"/>
      <c r="D57" s="151"/>
      <c r="E57" s="171"/>
      <c r="F57" s="171">
        <v>35993</v>
      </c>
      <c r="G57" s="179">
        <v>-1</v>
      </c>
      <c r="H57" s="171"/>
      <c r="I57" s="379">
        <f t="shared" si="1"/>
        <v>35992</v>
      </c>
      <c r="J57" s="379"/>
      <c r="K57" s="131"/>
      <c r="L57" s="131"/>
      <c r="M57" s="131"/>
      <c r="N57" s="131"/>
      <c r="O57" s="131"/>
      <c r="P57" s="131"/>
      <c r="Q57" s="131"/>
      <c r="R57" s="131"/>
      <c r="S57" s="131"/>
    </row>
    <row r="58" spans="1:19" x14ac:dyDescent="0.25">
      <c r="A58" s="177" t="s">
        <v>470</v>
      </c>
      <c r="B58" s="151"/>
      <c r="C58" s="151"/>
      <c r="D58" s="151"/>
      <c r="E58" s="171"/>
      <c r="F58" s="171">
        <v>2912</v>
      </c>
      <c r="G58" s="179">
        <v>1</v>
      </c>
      <c r="H58" s="171"/>
      <c r="I58" s="379">
        <f t="shared" si="1"/>
        <v>2913</v>
      </c>
      <c r="J58" s="379"/>
      <c r="K58" s="131"/>
      <c r="L58" s="131"/>
      <c r="M58" s="131"/>
      <c r="N58" s="131"/>
      <c r="O58" s="131"/>
      <c r="P58" s="131"/>
      <c r="Q58" s="131"/>
      <c r="R58" s="131"/>
      <c r="S58" s="131"/>
    </row>
    <row r="59" spans="1:19" x14ac:dyDescent="0.25">
      <c r="A59" s="173" t="s">
        <v>471</v>
      </c>
      <c r="B59" s="157"/>
      <c r="C59" s="157"/>
      <c r="D59" s="157"/>
      <c r="E59" s="174"/>
      <c r="F59" s="174">
        <v>11953</v>
      </c>
      <c r="G59" s="159">
        <v>-85</v>
      </c>
      <c r="H59" s="174"/>
      <c r="I59" s="378">
        <f t="shared" si="1"/>
        <v>11868</v>
      </c>
      <c r="J59" s="378"/>
      <c r="K59" s="131"/>
      <c r="L59" s="131"/>
      <c r="M59" s="131"/>
      <c r="N59" s="131"/>
      <c r="O59" s="131"/>
      <c r="P59" s="131"/>
      <c r="Q59" s="131"/>
      <c r="R59" s="131"/>
      <c r="S59" s="131"/>
    </row>
    <row r="60" spans="1:19" x14ac:dyDescent="0.25">
      <c r="A60" s="135" t="s">
        <v>516</v>
      </c>
      <c r="B60" s="135"/>
      <c r="C60" s="135"/>
      <c r="D60" s="135"/>
      <c r="E60" s="175"/>
      <c r="F60" s="175">
        <v>137086</v>
      </c>
      <c r="G60" s="176">
        <f>SUM(G55:G59)</f>
        <v>-13</v>
      </c>
      <c r="H60" s="175"/>
      <c r="I60" s="380">
        <f>+F60+G60</f>
        <v>137073</v>
      </c>
      <c r="J60" s="380"/>
      <c r="K60" s="131"/>
      <c r="L60" s="131"/>
      <c r="M60" s="131"/>
      <c r="N60" s="131"/>
      <c r="O60" s="131"/>
      <c r="P60" s="131"/>
      <c r="Q60" s="131"/>
      <c r="R60" s="131"/>
      <c r="S60" s="131"/>
    </row>
    <row r="61" spans="1:19" ht="13.8" thickBot="1" x14ac:dyDescent="0.3">
      <c r="A61" s="180"/>
      <c r="B61" s="165"/>
      <c r="C61" s="165"/>
      <c r="D61" s="165"/>
      <c r="E61" s="181"/>
      <c r="F61" s="181"/>
      <c r="G61" s="181"/>
      <c r="H61" s="181"/>
      <c r="I61" s="381"/>
      <c r="J61" s="381"/>
      <c r="K61" s="131"/>
      <c r="L61" s="131"/>
      <c r="M61" s="131"/>
      <c r="N61" s="131"/>
      <c r="O61" s="131"/>
      <c r="P61" s="131"/>
      <c r="Q61" s="131"/>
      <c r="R61" s="131"/>
      <c r="S61" s="131"/>
    </row>
    <row r="62" spans="1:19" x14ac:dyDescent="0.25">
      <c r="A62" s="150"/>
      <c r="B62" s="150"/>
      <c r="C62" s="150"/>
      <c r="D62" s="150"/>
      <c r="E62" s="150"/>
      <c r="F62" s="150"/>
      <c r="G62" s="150"/>
      <c r="H62" s="150"/>
      <c r="I62" s="150"/>
      <c r="J62" s="150"/>
      <c r="K62" s="150"/>
      <c r="L62" s="150"/>
      <c r="M62" s="150"/>
      <c r="N62" s="150"/>
      <c r="O62" s="150"/>
      <c r="P62" s="150"/>
      <c r="Q62" s="150"/>
      <c r="R62" s="150"/>
      <c r="S62" s="150"/>
    </row>
    <row r="63" spans="1:19" x14ac:dyDescent="0.25">
      <c r="A63" s="150"/>
      <c r="B63" s="150"/>
      <c r="C63" s="150"/>
      <c r="D63" s="150"/>
      <c r="E63" s="150"/>
      <c r="F63" s="150"/>
      <c r="G63" s="150"/>
      <c r="H63" s="150"/>
      <c r="I63" s="150"/>
      <c r="J63" s="150"/>
      <c r="K63" s="150"/>
      <c r="L63" s="150"/>
      <c r="M63" s="150"/>
      <c r="N63" s="150"/>
      <c r="O63" s="150"/>
      <c r="P63" s="150"/>
      <c r="Q63" s="150"/>
      <c r="R63" s="150"/>
      <c r="S63" s="150"/>
    </row>
    <row r="64" spans="1:19" x14ac:dyDescent="0.25">
      <c r="A64" s="136" t="s">
        <v>498</v>
      </c>
      <c r="B64" s="131"/>
      <c r="C64" s="131"/>
      <c r="D64" s="131"/>
      <c r="E64" s="131"/>
      <c r="F64" s="131"/>
      <c r="G64" s="131"/>
      <c r="H64" s="131"/>
      <c r="I64" s="131"/>
      <c r="J64" s="131"/>
      <c r="K64" s="131"/>
      <c r="L64" s="131"/>
      <c r="M64" s="131"/>
      <c r="N64" s="131"/>
      <c r="O64" s="131"/>
      <c r="P64" s="131"/>
      <c r="Q64" s="131"/>
      <c r="R64" s="131"/>
      <c r="S64" s="131"/>
    </row>
    <row r="65" spans="1:19" x14ac:dyDescent="0.25">
      <c r="A65" s="131"/>
      <c r="B65" s="131"/>
      <c r="C65" s="131"/>
      <c r="D65" s="131"/>
      <c r="E65" s="131"/>
      <c r="F65" s="131"/>
      <c r="G65" s="131"/>
      <c r="H65" s="131"/>
      <c r="I65" s="131"/>
      <c r="J65" s="131"/>
      <c r="K65" s="131"/>
      <c r="L65" s="131"/>
      <c r="M65" s="131"/>
      <c r="N65" s="131"/>
      <c r="O65" s="131"/>
      <c r="P65" s="131"/>
      <c r="Q65" s="131"/>
      <c r="R65" s="131"/>
      <c r="S65" s="131"/>
    </row>
    <row r="66" spans="1:19" x14ac:dyDescent="0.25">
      <c r="A66" s="132" t="s">
        <v>468</v>
      </c>
      <c r="B66" s="131"/>
      <c r="C66" s="131"/>
      <c r="D66" s="131"/>
      <c r="E66" s="131"/>
      <c r="F66" s="131"/>
      <c r="G66" s="131"/>
      <c r="H66" s="131"/>
      <c r="I66" s="131"/>
      <c r="J66" s="131"/>
      <c r="K66" s="131"/>
      <c r="L66" s="131"/>
      <c r="M66" s="131"/>
      <c r="N66" s="131"/>
      <c r="O66" s="131"/>
      <c r="P66" s="131"/>
      <c r="Q66" s="131"/>
      <c r="R66" s="131"/>
      <c r="S66" s="131"/>
    </row>
    <row r="67" spans="1:19" ht="13.8" thickBot="1" x14ac:dyDescent="0.3">
      <c r="A67" s="362" t="s">
        <v>472</v>
      </c>
      <c r="B67" s="362"/>
      <c r="C67" s="362"/>
      <c r="D67" s="133"/>
      <c r="E67" s="134" t="s">
        <v>473</v>
      </c>
      <c r="F67" s="134"/>
      <c r="G67" s="137" t="s">
        <v>474</v>
      </c>
      <c r="H67" s="134"/>
      <c r="I67" s="134"/>
      <c r="J67" s="134" t="s">
        <v>475</v>
      </c>
      <c r="K67" s="134"/>
      <c r="L67" s="134" t="s">
        <v>476</v>
      </c>
      <c r="M67" s="134"/>
      <c r="N67" s="362" t="s">
        <v>477</v>
      </c>
      <c r="O67" s="362"/>
      <c r="P67" s="362"/>
      <c r="Q67" s="362"/>
      <c r="R67" s="131"/>
      <c r="S67" s="131"/>
    </row>
    <row r="68" spans="1:19" x14ac:dyDescent="0.25">
      <c r="A68" s="136"/>
      <c r="B68" s="131"/>
      <c r="C68" s="131"/>
      <c r="D68" s="131"/>
      <c r="E68" s="131"/>
      <c r="F68" s="131"/>
      <c r="G68" s="131"/>
      <c r="H68" s="131"/>
      <c r="I68" s="131"/>
      <c r="J68" s="131"/>
      <c r="K68" s="131"/>
      <c r="L68" s="131"/>
      <c r="M68" s="131"/>
      <c r="N68" s="131"/>
      <c r="O68" s="131"/>
      <c r="P68" s="131"/>
      <c r="Q68" s="131"/>
      <c r="R68" s="131"/>
      <c r="S68" s="131"/>
    </row>
    <row r="69" spans="1:19" ht="27.75" customHeight="1" x14ac:dyDescent="0.25">
      <c r="A69" s="364" t="s">
        <v>478</v>
      </c>
      <c r="B69" s="364"/>
      <c r="C69" s="364"/>
      <c r="D69" s="151"/>
      <c r="E69" s="152">
        <v>30340</v>
      </c>
      <c r="F69" s="151"/>
      <c r="G69" s="366" t="s">
        <v>479</v>
      </c>
      <c r="H69" s="367"/>
      <c r="I69" s="367"/>
      <c r="J69" s="152">
        <v>29308</v>
      </c>
      <c r="K69" s="151"/>
      <c r="L69" s="152">
        <f t="shared" ref="L69:L75" si="2">+E69-J69</f>
        <v>1032</v>
      </c>
      <c r="M69" s="151"/>
      <c r="N69" s="368" t="s">
        <v>502</v>
      </c>
      <c r="O69" s="368"/>
      <c r="P69" s="368"/>
      <c r="Q69" s="368"/>
      <c r="R69" s="131"/>
      <c r="S69" s="131"/>
    </row>
    <row r="70" spans="1:19" ht="27.75" customHeight="1" x14ac:dyDescent="0.25">
      <c r="A70" s="363" t="s">
        <v>480</v>
      </c>
      <c r="B70" s="363"/>
      <c r="C70" s="363"/>
      <c r="D70" s="151"/>
      <c r="E70" s="153">
        <v>-11868</v>
      </c>
      <c r="F70" s="151"/>
      <c r="G70" s="154" t="s">
        <v>471</v>
      </c>
      <c r="H70" s="155"/>
      <c r="I70" s="155"/>
      <c r="J70" s="153">
        <v>-11534</v>
      </c>
      <c r="K70" s="151"/>
      <c r="L70" s="156">
        <f t="shared" si="2"/>
        <v>-334</v>
      </c>
      <c r="M70" s="151"/>
      <c r="N70" s="368"/>
      <c r="O70" s="368"/>
      <c r="P70" s="368"/>
      <c r="Q70" s="368"/>
      <c r="R70" s="131"/>
      <c r="S70" s="131"/>
    </row>
    <row r="71" spans="1:19" ht="27.75" customHeight="1" x14ac:dyDescent="0.25">
      <c r="A71" s="369" t="s">
        <v>481</v>
      </c>
      <c r="B71" s="370"/>
      <c r="C71" s="157"/>
      <c r="D71" s="157"/>
      <c r="E71" s="158">
        <v>0</v>
      </c>
      <c r="F71" s="157"/>
      <c r="G71" s="371" t="s">
        <v>482</v>
      </c>
      <c r="H71" s="372"/>
      <c r="I71" s="372"/>
      <c r="J71" s="159">
        <v>698</v>
      </c>
      <c r="K71" s="157"/>
      <c r="L71" s="160">
        <f t="shared" si="2"/>
        <v>-698</v>
      </c>
      <c r="M71" s="157"/>
      <c r="N71" s="369"/>
      <c r="O71" s="369"/>
      <c r="P71" s="369"/>
      <c r="Q71" s="369"/>
      <c r="R71" s="131"/>
      <c r="S71" s="131"/>
    </row>
    <row r="72" spans="1:19" ht="24.75" customHeight="1" x14ac:dyDescent="0.25">
      <c r="A72" s="355" t="s">
        <v>483</v>
      </c>
      <c r="B72" s="355"/>
      <c r="C72" s="355"/>
      <c r="D72" s="161"/>
      <c r="E72" s="162">
        <v>11017</v>
      </c>
      <c r="F72" s="161"/>
      <c r="G72" s="356" t="s">
        <v>484</v>
      </c>
      <c r="H72" s="357"/>
      <c r="I72" s="357"/>
      <c r="J72" s="162">
        <v>25470</v>
      </c>
      <c r="K72" s="161"/>
      <c r="L72" s="163">
        <f t="shared" si="2"/>
        <v>-14453</v>
      </c>
      <c r="M72" s="161"/>
      <c r="N72" s="358" t="s">
        <v>503</v>
      </c>
      <c r="O72" s="358"/>
      <c r="P72" s="358"/>
      <c r="Q72" s="358"/>
      <c r="R72" s="131"/>
      <c r="S72" s="131"/>
    </row>
    <row r="73" spans="1:19" ht="24.75" customHeight="1" x14ac:dyDescent="0.25">
      <c r="A73" s="370" t="s">
        <v>469</v>
      </c>
      <c r="B73" s="370"/>
      <c r="C73" s="370"/>
      <c r="D73" s="157"/>
      <c r="E73" s="164">
        <v>14453</v>
      </c>
      <c r="F73" s="157"/>
      <c r="G73" s="371" t="s">
        <v>481</v>
      </c>
      <c r="H73" s="372"/>
      <c r="I73" s="372"/>
      <c r="J73" s="158">
        <v>0</v>
      </c>
      <c r="K73" s="157"/>
      <c r="L73" s="164">
        <f t="shared" si="2"/>
        <v>14453</v>
      </c>
      <c r="M73" s="157"/>
      <c r="N73" s="369"/>
      <c r="O73" s="369"/>
      <c r="P73" s="369"/>
      <c r="Q73" s="369"/>
      <c r="R73" s="131"/>
      <c r="S73" s="131"/>
    </row>
    <row r="74" spans="1:19" ht="22.5" customHeight="1" x14ac:dyDescent="0.25">
      <c r="A74" s="355" t="s">
        <v>485</v>
      </c>
      <c r="B74" s="355"/>
      <c r="C74" s="355"/>
      <c r="D74" s="161"/>
      <c r="E74" s="162">
        <v>35992</v>
      </c>
      <c r="F74" s="161"/>
      <c r="G74" s="356" t="s">
        <v>486</v>
      </c>
      <c r="H74" s="357"/>
      <c r="I74" s="357"/>
      <c r="J74" s="162">
        <v>38905</v>
      </c>
      <c r="K74" s="161"/>
      <c r="L74" s="163">
        <f t="shared" si="2"/>
        <v>-2913</v>
      </c>
      <c r="M74" s="161"/>
      <c r="N74" s="358" t="s">
        <v>504</v>
      </c>
      <c r="O74" s="358"/>
      <c r="P74" s="358"/>
      <c r="Q74" s="355"/>
      <c r="R74" s="131"/>
      <c r="S74" s="131"/>
    </row>
    <row r="75" spans="1:19" ht="22.5" customHeight="1" thickBot="1" x14ac:dyDescent="0.3">
      <c r="A75" s="359" t="s">
        <v>470</v>
      </c>
      <c r="B75" s="359"/>
      <c r="C75" s="359"/>
      <c r="D75" s="165"/>
      <c r="E75" s="166">
        <v>2913</v>
      </c>
      <c r="F75" s="165"/>
      <c r="G75" s="360" t="s">
        <v>481</v>
      </c>
      <c r="H75" s="361"/>
      <c r="I75" s="361"/>
      <c r="J75" s="167">
        <v>0</v>
      </c>
      <c r="K75" s="165"/>
      <c r="L75" s="166">
        <f t="shared" si="2"/>
        <v>2913</v>
      </c>
      <c r="M75" s="165"/>
      <c r="N75" s="359"/>
      <c r="O75" s="359"/>
      <c r="P75" s="359"/>
      <c r="Q75" s="359"/>
      <c r="R75" s="131"/>
      <c r="S75" s="131"/>
    </row>
    <row r="76" spans="1:19" ht="19.5" customHeight="1" x14ac:dyDescent="0.25">
      <c r="A76" s="135" t="s">
        <v>487</v>
      </c>
      <c r="B76" s="131"/>
      <c r="C76" s="131"/>
      <c r="D76" s="131"/>
      <c r="E76" s="131"/>
      <c r="F76" s="131"/>
      <c r="G76" s="131"/>
      <c r="H76" s="131"/>
      <c r="I76" s="131"/>
      <c r="J76" s="131"/>
      <c r="K76" s="131"/>
      <c r="L76" s="145">
        <f>SUM(L69:L75)</f>
        <v>0</v>
      </c>
      <c r="M76" s="131"/>
      <c r="N76" s="131"/>
      <c r="O76" s="131"/>
      <c r="P76" s="131"/>
      <c r="Q76" s="131"/>
      <c r="R76" s="131"/>
      <c r="S76" s="131"/>
    </row>
    <row r="77" spans="1:19" x14ac:dyDescent="0.25">
      <c r="A77" s="131"/>
      <c r="B77" s="131"/>
      <c r="C77" s="131"/>
      <c r="D77" s="131"/>
      <c r="E77" s="131"/>
      <c r="F77" s="131"/>
      <c r="G77" s="131"/>
      <c r="H77" s="131"/>
      <c r="I77" s="131"/>
      <c r="J77" s="131"/>
      <c r="K77" s="131"/>
      <c r="L77" s="131"/>
      <c r="M77" s="131"/>
      <c r="N77" s="131"/>
      <c r="O77" s="131"/>
      <c r="P77" s="131"/>
      <c r="Q77" s="131"/>
      <c r="R77" s="131"/>
      <c r="S77" s="131"/>
    </row>
    <row r="78" spans="1:19" x14ac:dyDescent="0.25">
      <c r="A78" s="131"/>
      <c r="B78" s="131"/>
      <c r="C78" s="131"/>
      <c r="D78" s="131"/>
      <c r="E78" s="131"/>
      <c r="F78" s="131"/>
      <c r="G78" s="131"/>
      <c r="H78" s="131"/>
      <c r="I78" s="131"/>
      <c r="J78" s="131"/>
      <c r="K78" s="131"/>
      <c r="L78" s="131"/>
      <c r="M78" s="131"/>
      <c r="N78" s="131"/>
      <c r="O78" s="131"/>
      <c r="P78" s="131"/>
      <c r="Q78" s="131"/>
      <c r="R78" s="131"/>
      <c r="S78" s="131"/>
    </row>
    <row r="79" spans="1:19" x14ac:dyDescent="0.25">
      <c r="A79" s="138" t="s">
        <v>505</v>
      </c>
      <c r="B79" s="131"/>
      <c r="C79" s="131"/>
      <c r="D79" s="131"/>
      <c r="E79" s="131"/>
      <c r="F79" s="131"/>
      <c r="G79" s="131"/>
      <c r="H79" s="131"/>
      <c r="I79" s="131"/>
      <c r="J79" s="131"/>
      <c r="K79" s="131"/>
      <c r="L79" s="131"/>
      <c r="M79" s="131"/>
      <c r="N79" s="131"/>
      <c r="O79" s="131"/>
      <c r="P79" s="131"/>
      <c r="Q79" s="131"/>
      <c r="R79" s="131"/>
      <c r="S79" s="131"/>
    </row>
    <row r="80" spans="1:19" x14ac:dyDescent="0.25">
      <c r="A80" s="131"/>
      <c r="B80" s="131"/>
      <c r="C80" s="131"/>
      <c r="D80" s="131"/>
      <c r="E80" s="131"/>
      <c r="F80" s="131"/>
      <c r="G80" s="131"/>
      <c r="H80" s="131"/>
      <c r="I80" s="131"/>
      <c r="J80" s="131"/>
      <c r="K80" s="131"/>
      <c r="L80" s="131"/>
      <c r="M80" s="131"/>
      <c r="N80" s="131"/>
      <c r="O80" s="131"/>
      <c r="P80" s="131"/>
      <c r="Q80" s="131"/>
      <c r="R80" s="131"/>
      <c r="S80" s="131"/>
    </row>
    <row r="81" spans="1:19" x14ac:dyDescent="0.25">
      <c r="A81" s="138" t="s">
        <v>506</v>
      </c>
      <c r="B81" s="131"/>
      <c r="C81" s="131"/>
      <c r="D81" s="131"/>
      <c r="E81" s="131"/>
      <c r="F81" s="131"/>
      <c r="G81" s="131"/>
      <c r="H81" s="131"/>
      <c r="I81" s="131"/>
      <c r="J81" s="131"/>
      <c r="K81" s="131"/>
      <c r="L81" s="131"/>
      <c r="M81" s="131"/>
      <c r="N81" s="131"/>
      <c r="O81" s="131"/>
      <c r="P81" s="131"/>
      <c r="Q81" s="131"/>
      <c r="R81" s="131"/>
      <c r="S81" s="131"/>
    </row>
    <row r="82" spans="1:19" x14ac:dyDescent="0.25">
      <c r="A82" s="131"/>
      <c r="B82" s="131"/>
      <c r="C82" s="131"/>
      <c r="D82" s="131"/>
      <c r="E82" s="131"/>
      <c r="F82" s="131"/>
      <c r="G82" s="131"/>
      <c r="H82" s="131"/>
      <c r="I82" s="131"/>
      <c r="J82" s="131"/>
      <c r="K82" s="131"/>
      <c r="L82" s="131"/>
      <c r="M82" s="131"/>
      <c r="N82" s="131"/>
      <c r="O82" s="131"/>
      <c r="P82" s="131"/>
      <c r="Q82" s="131"/>
      <c r="R82" s="131"/>
      <c r="S82" s="131"/>
    </row>
    <row r="83" spans="1:19" x14ac:dyDescent="0.25">
      <c r="A83" s="138" t="s">
        <v>490</v>
      </c>
      <c r="B83" s="131"/>
      <c r="C83" s="131"/>
      <c r="D83" s="131"/>
      <c r="E83" s="131"/>
      <c r="F83" s="131"/>
      <c r="G83" s="131"/>
      <c r="H83" s="131"/>
      <c r="I83" s="131"/>
      <c r="J83" s="131"/>
      <c r="K83" s="131"/>
      <c r="L83" s="131"/>
      <c r="M83" s="131"/>
      <c r="N83" s="131"/>
      <c r="O83" s="131"/>
      <c r="P83" s="131"/>
      <c r="Q83" s="131"/>
      <c r="R83" s="131"/>
      <c r="S83" s="131"/>
    </row>
    <row r="84" spans="1:19" x14ac:dyDescent="0.25">
      <c r="A84" s="131"/>
      <c r="B84" s="131"/>
      <c r="C84" s="131"/>
      <c r="D84" s="131"/>
      <c r="E84" s="131"/>
      <c r="F84" s="131"/>
      <c r="G84" s="131"/>
      <c r="H84" s="131"/>
      <c r="I84" s="131"/>
      <c r="J84" s="131"/>
      <c r="K84" s="131"/>
      <c r="L84" s="131"/>
      <c r="M84" s="131"/>
      <c r="N84" s="131"/>
      <c r="O84" s="131"/>
      <c r="P84" s="131"/>
      <c r="Q84" s="131"/>
      <c r="R84" s="131"/>
      <c r="S84" s="138" t="s">
        <v>491</v>
      </c>
    </row>
    <row r="85" spans="1:19" x14ac:dyDescent="0.25">
      <c r="A85" s="138" t="s">
        <v>499</v>
      </c>
      <c r="B85" s="131"/>
      <c r="C85" s="131"/>
      <c r="D85" s="131"/>
      <c r="E85" s="131"/>
      <c r="F85" s="131"/>
      <c r="G85" s="131"/>
      <c r="H85" s="131"/>
      <c r="I85" s="131"/>
      <c r="J85" s="131"/>
      <c r="K85" s="131"/>
      <c r="L85" s="131"/>
      <c r="M85" s="131"/>
      <c r="N85" s="131"/>
      <c r="O85" s="131"/>
      <c r="P85" s="131"/>
      <c r="Q85" s="131"/>
      <c r="R85" s="131"/>
      <c r="S85" s="131"/>
    </row>
    <row r="86" spans="1:19" x14ac:dyDescent="0.25">
      <c r="A86" s="131"/>
      <c r="B86" s="131"/>
      <c r="C86" s="131"/>
      <c r="D86" s="131"/>
      <c r="E86" s="131"/>
      <c r="F86" s="131"/>
      <c r="G86" s="131"/>
      <c r="H86" s="131"/>
      <c r="I86" s="131"/>
      <c r="J86" s="131"/>
      <c r="K86" s="131"/>
      <c r="L86" s="131"/>
      <c r="M86" s="131"/>
      <c r="N86" s="131"/>
      <c r="O86" s="131"/>
      <c r="P86" s="131"/>
      <c r="Q86" s="131"/>
      <c r="R86" s="131"/>
      <c r="S86" s="131"/>
    </row>
    <row r="87" spans="1:19" x14ac:dyDescent="0.25">
      <c r="A87" s="132" t="s">
        <v>468</v>
      </c>
      <c r="B87" s="139"/>
      <c r="C87" s="139"/>
      <c r="D87" s="139"/>
      <c r="E87" s="139"/>
      <c r="F87" s="139"/>
      <c r="G87" s="131"/>
      <c r="H87" s="131"/>
      <c r="I87" s="131"/>
      <c r="J87" s="131"/>
      <c r="K87" s="131"/>
      <c r="L87" s="131"/>
      <c r="M87" s="131"/>
      <c r="N87" s="131"/>
      <c r="O87" s="131"/>
      <c r="P87" s="131"/>
      <c r="Q87" s="131"/>
      <c r="R87" s="131"/>
      <c r="S87" s="131"/>
    </row>
    <row r="88" spans="1:19" x14ac:dyDescent="0.25">
      <c r="A88" s="140" t="s">
        <v>492</v>
      </c>
      <c r="B88" s="139"/>
      <c r="C88" s="139"/>
      <c r="D88" s="139"/>
      <c r="E88" s="139"/>
      <c r="F88" s="141">
        <v>99368</v>
      </c>
      <c r="G88" s="131"/>
      <c r="H88" s="131"/>
      <c r="I88" s="131"/>
      <c r="J88" s="131"/>
      <c r="K88" s="131"/>
      <c r="L88" s="131"/>
      <c r="M88" s="131"/>
      <c r="N88" s="131"/>
      <c r="O88" s="131"/>
      <c r="P88" s="131"/>
      <c r="Q88" s="131"/>
      <c r="R88" s="131"/>
      <c r="S88" s="131"/>
    </row>
    <row r="89" spans="1:19" ht="13.8" thickBot="1" x14ac:dyDescent="0.3">
      <c r="A89" s="142" t="s">
        <v>488</v>
      </c>
      <c r="B89" s="142"/>
      <c r="C89" s="142"/>
      <c r="D89" s="142"/>
      <c r="E89" s="142"/>
      <c r="F89" s="143">
        <v>-85</v>
      </c>
      <c r="G89" s="131"/>
      <c r="H89" s="131"/>
      <c r="I89" s="131"/>
      <c r="J89" s="131"/>
      <c r="K89" s="131"/>
      <c r="L89" s="131"/>
      <c r="M89" s="131"/>
      <c r="N89" s="131"/>
      <c r="O89" s="131"/>
      <c r="P89" s="131"/>
      <c r="Q89" s="131"/>
      <c r="R89" s="131"/>
      <c r="S89" s="131"/>
    </row>
    <row r="90" spans="1:19" x14ac:dyDescent="0.25">
      <c r="A90" s="140" t="s">
        <v>500</v>
      </c>
      <c r="B90" s="139"/>
      <c r="C90" s="139"/>
      <c r="D90" s="139"/>
      <c r="E90" s="139"/>
      <c r="F90" s="141">
        <f>+F88-F89</f>
        <v>99453</v>
      </c>
      <c r="G90" s="131"/>
      <c r="H90" s="131"/>
      <c r="I90" s="131"/>
      <c r="J90" s="131"/>
      <c r="K90" s="131"/>
      <c r="L90" s="131"/>
      <c r="M90" s="131"/>
      <c r="N90" s="131"/>
      <c r="O90" s="131"/>
      <c r="P90" s="131"/>
      <c r="Q90" s="131"/>
      <c r="R90" s="131"/>
      <c r="S90" s="131"/>
    </row>
    <row r="91" spans="1:19" x14ac:dyDescent="0.25">
      <c r="A91" s="131"/>
      <c r="B91" s="131"/>
      <c r="C91" s="131"/>
      <c r="D91" s="131"/>
      <c r="E91" s="131"/>
      <c r="F91" s="131"/>
      <c r="G91" s="131"/>
      <c r="H91" s="131"/>
      <c r="I91" s="131"/>
      <c r="J91" s="131"/>
      <c r="K91" s="131"/>
      <c r="L91" s="131"/>
      <c r="M91" s="131"/>
      <c r="N91" s="131"/>
      <c r="O91" s="131"/>
      <c r="P91" s="131"/>
      <c r="Q91" s="131"/>
      <c r="R91" s="131"/>
      <c r="S91" s="131"/>
    </row>
    <row r="92" spans="1:19" x14ac:dyDescent="0.25">
      <c r="A92" s="138" t="s">
        <v>489</v>
      </c>
      <c r="B92" s="131"/>
      <c r="C92" s="131"/>
      <c r="D92" s="131"/>
      <c r="E92" s="131"/>
      <c r="F92" s="131"/>
      <c r="G92" s="131"/>
      <c r="H92" s="131"/>
      <c r="I92" s="131"/>
      <c r="J92" s="131"/>
      <c r="K92" s="131"/>
      <c r="L92" s="131"/>
      <c r="M92" s="131"/>
      <c r="N92" s="131"/>
      <c r="O92" s="131"/>
      <c r="P92" s="131"/>
      <c r="Q92" s="131"/>
      <c r="R92" s="131"/>
      <c r="S92" s="131"/>
    </row>
    <row r="93" spans="1:19" x14ac:dyDescent="0.25">
      <c r="A93" s="131"/>
      <c r="B93" s="131"/>
      <c r="C93" s="131"/>
      <c r="D93" s="131"/>
      <c r="E93" s="131"/>
      <c r="F93" s="131"/>
      <c r="G93" s="131"/>
      <c r="H93" s="131"/>
      <c r="I93" s="131"/>
      <c r="J93" s="131"/>
      <c r="K93" s="131"/>
      <c r="L93" s="131"/>
      <c r="M93" s="131"/>
      <c r="N93" s="131"/>
      <c r="O93" s="131"/>
      <c r="P93" s="131"/>
      <c r="Q93" s="131"/>
      <c r="R93" s="131"/>
      <c r="S93" s="131"/>
    </row>
    <row r="94" spans="1:19" x14ac:dyDescent="0.25">
      <c r="A94" s="131"/>
      <c r="B94" s="131"/>
      <c r="C94" s="131"/>
      <c r="D94" s="131"/>
      <c r="E94" s="131"/>
      <c r="F94" s="131"/>
      <c r="G94" s="131"/>
      <c r="H94" s="131"/>
      <c r="I94" s="131"/>
      <c r="J94" s="131"/>
      <c r="K94" s="131"/>
      <c r="L94" s="131"/>
      <c r="M94" s="131"/>
      <c r="N94" s="131"/>
      <c r="O94" s="131"/>
      <c r="P94" s="131"/>
      <c r="Q94" s="131"/>
      <c r="R94" s="131"/>
      <c r="S94" s="131"/>
    </row>
    <row r="95" spans="1:19" ht="24.75" customHeight="1" x14ac:dyDescent="0.25">
      <c r="A95" s="363" t="s">
        <v>507</v>
      </c>
      <c r="B95" s="364"/>
      <c r="C95" s="364"/>
      <c r="D95" s="364"/>
      <c r="E95" s="364"/>
      <c r="F95" s="364"/>
      <c r="G95" s="364"/>
      <c r="H95" s="364"/>
      <c r="I95" s="364"/>
      <c r="J95" s="364"/>
      <c r="K95" s="364"/>
      <c r="L95" s="364"/>
      <c r="M95" s="364"/>
      <c r="N95" s="364"/>
      <c r="O95" s="364"/>
      <c r="P95" s="364"/>
      <c r="Q95" s="364"/>
      <c r="R95" s="364"/>
      <c r="S95" s="364"/>
    </row>
    <row r="96" spans="1:19" x14ac:dyDescent="0.25">
      <c r="A96" s="131"/>
      <c r="B96" s="131"/>
      <c r="C96" s="131"/>
      <c r="D96" s="131"/>
      <c r="E96" s="131"/>
      <c r="F96" s="131"/>
      <c r="G96" s="131"/>
      <c r="H96" s="131"/>
      <c r="I96" s="131"/>
      <c r="J96" s="131"/>
      <c r="K96" s="131"/>
      <c r="L96" s="131"/>
      <c r="M96" s="131"/>
      <c r="N96" s="131"/>
      <c r="O96" s="131"/>
      <c r="P96" s="131"/>
      <c r="Q96" s="131"/>
      <c r="R96" s="131"/>
      <c r="S96" s="131"/>
    </row>
    <row r="97" spans="1:19" x14ac:dyDescent="0.25">
      <c r="A97" s="131"/>
      <c r="B97" s="131"/>
      <c r="C97" s="131"/>
      <c r="D97" s="131"/>
      <c r="E97" s="131"/>
      <c r="F97" s="131"/>
      <c r="G97" s="131"/>
      <c r="H97" s="131"/>
      <c r="I97" s="131"/>
      <c r="J97" s="131"/>
      <c r="K97" s="131"/>
      <c r="L97" s="131"/>
      <c r="M97" s="131"/>
      <c r="N97" s="131"/>
      <c r="O97" s="131"/>
      <c r="P97" s="131"/>
      <c r="Q97" s="131"/>
      <c r="R97" s="131"/>
      <c r="S97" s="131"/>
    </row>
    <row r="98" spans="1:19" x14ac:dyDescent="0.25">
      <c r="A98" s="131"/>
      <c r="B98" s="131"/>
      <c r="C98" s="131"/>
      <c r="D98" s="131"/>
      <c r="E98" s="131"/>
      <c r="F98" s="131"/>
      <c r="G98" s="131"/>
      <c r="H98" s="131"/>
      <c r="I98" s="131"/>
      <c r="J98" s="131"/>
      <c r="K98" s="131"/>
      <c r="L98" s="131"/>
      <c r="M98" s="131"/>
      <c r="N98" s="131"/>
      <c r="O98" s="131"/>
      <c r="P98" s="131"/>
      <c r="Q98" s="131"/>
      <c r="R98" s="131"/>
      <c r="S98" s="131"/>
    </row>
    <row r="99" spans="1:19" x14ac:dyDescent="0.25">
      <c r="A99" s="131"/>
      <c r="B99" s="131"/>
      <c r="C99" s="131"/>
      <c r="D99" s="131"/>
      <c r="E99" s="131"/>
      <c r="F99" s="131"/>
      <c r="G99" s="131"/>
      <c r="H99" s="131"/>
      <c r="I99" s="131"/>
      <c r="J99" s="131"/>
      <c r="K99" s="131"/>
      <c r="L99" s="131"/>
      <c r="M99" s="131"/>
      <c r="N99" s="131"/>
      <c r="O99" s="131"/>
      <c r="P99" s="131"/>
      <c r="Q99" s="131"/>
      <c r="R99" s="131"/>
      <c r="S99" s="131"/>
    </row>
    <row r="100" spans="1:19" x14ac:dyDescent="0.25">
      <c r="A100" s="131"/>
      <c r="B100" s="131"/>
      <c r="C100" s="131"/>
      <c r="D100" s="131"/>
      <c r="E100" s="131"/>
      <c r="F100" s="131"/>
      <c r="G100" s="131"/>
      <c r="H100" s="131"/>
      <c r="I100" s="131"/>
      <c r="J100" s="131"/>
      <c r="K100" s="131"/>
      <c r="L100" s="131"/>
      <c r="M100" s="131"/>
      <c r="N100" s="131"/>
      <c r="O100" s="131"/>
      <c r="P100" s="131"/>
      <c r="Q100" s="131"/>
      <c r="R100" s="131"/>
      <c r="S100" s="131"/>
    </row>
    <row r="101" spans="1:19" x14ac:dyDescent="0.25">
      <c r="A101" s="131"/>
      <c r="B101" s="131"/>
      <c r="C101" s="131"/>
      <c r="D101" s="131"/>
      <c r="E101" s="131"/>
      <c r="F101" s="131"/>
      <c r="G101" s="131"/>
      <c r="H101" s="131"/>
      <c r="I101" s="131"/>
      <c r="J101" s="131"/>
      <c r="K101" s="131"/>
      <c r="L101" s="131"/>
      <c r="M101" s="131"/>
      <c r="N101" s="131"/>
      <c r="O101" s="131"/>
      <c r="P101" s="131"/>
      <c r="Q101" s="131"/>
      <c r="R101" s="131"/>
      <c r="S101" s="131"/>
    </row>
    <row r="102" spans="1:19" x14ac:dyDescent="0.25">
      <c r="A102" s="131"/>
      <c r="B102" s="131"/>
      <c r="C102" s="131"/>
      <c r="D102" s="131"/>
      <c r="E102" s="131"/>
      <c r="F102" s="131"/>
      <c r="G102" s="131"/>
      <c r="H102" s="131"/>
      <c r="I102" s="131"/>
      <c r="J102" s="131"/>
      <c r="K102" s="131"/>
      <c r="L102" s="131"/>
      <c r="M102" s="131"/>
      <c r="N102" s="131"/>
      <c r="O102" s="131"/>
      <c r="P102" s="131"/>
      <c r="Q102" s="131"/>
      <c r="R102" s="131"/>
      <c r="S102" s="131"/>
    </row>
    <row r="103" spans="1:19" x14ac:dyDescent="0.25">
      <c r="A103" s="131"/>
      <c r="B103" s="131"/>
      <c r="C103" s="131"/>
      <c r="D103" s="131"/>
      <c r="E103" s="131"/>
      <c r="F103" s="131"/>
      <c r="G103" s="131"/>
      <c r="H103" s="131"/>
      <c r="I103" s="131"/>
      <c r="J103" s="131"/>
      <c r="K103" s="131"/>
      <c r="L103" s="131"/>
      <c r="M103" s="131"/>
      <c r="N103" s="131"/>
      <c r="O103" s="131"/>
      <c r="P103" s="131"/>
      <c r="Q103" s="131"/>
      <c r="R103" s="131"/>
      <c r="S103" s="131"/>
    </row>
    <row r="104" spans="1:19" x14ac:dyDescent="0.25">
      <c r="A104" s="131"/>
      <c r="B104" s="131"/>
      <c r="C104" s="131"/>
      <c r="D104" s="131"/>
      <c r="E104" s="131"/>
      <c r="F104" s="131"/>
      <c r="G104" s="131"/>
      <c r="H104" s="131"/>
      <c r="I104" s="131"/>
      <c r="J104" s="131"/>
      <c r="K104" s="131"/>
      <c r="L104" s="131"/>
      <c r="M104" s="131"/>
      <c r="N104" s="131"/>
      <c r="O104" s="131"/>
      <c r="P104" s="131"/>
      <c r="Q104" s="131"/>
      <c r="R104" s="131"/>
      <c r="S104" s="131"/>
    </row>
    <row r="107" spans="1:19" x14ac:dyDescent="0.25">
      <c r="J107" s="144"/>
      <c r="K107" s="144"/>
    </row>
  </sheetData>
  <mergeCells count="36">
    <mergeCell ref="I58:J58"/>
    <mergeCell ref="I59:J59"/>
    <mergeCell ref="I60:J60"/>
    <mergeCell ref="I61:J61"/>
    <mergeCell ref="I53:J53"/>
    <mergeCell ref="I54:J54"/>
    <mergeCell ref="I55:J55"/>
    <mergeCell ref="I56:J56"/>
    <mergeCell ref="I57:J57"/>
    <mergeCell ref="A44:S46"/>
    <mergeCell ref="E49:F49"/>
    <mergeCell ref="I49:J49"/>
    <mergeCell ref="E51:F51"/>
    <mergeCell ref="E52:F52"/>
    <mergeCell ref="I52:J52"/>
    <mergeCell ref="A67:C67"/>
    <mergeCell ref="N67:Q67"/>
    <mergeCell ref="A95:S95"/>
    <mergeCell ref="A1:S40"/>
    <mergeCell ref="A41:S42"/>
    <mergeCell ref="A69:C69"/>
    <mergeCell ref="G69:I69"/>
    <mergeCell ref="N69:Q71"/>
    <mergeCell ref="A70:C70"/>
    <mergeCell ref="A71:B71"/>
    <mergeCell ref="G71:I71"/>
    <mergeCell ref="A72:C72"/>
    <mergeCell ref="G72:I72"/>
    <mergeCell ref="N72:Q73"/>
    <mergeCell ref="A73:C73"/>
    <mergeCell ref="G73:I73"/>
    <mergeCell ref="A74:C74"/>
    <mergeCell ref="G74:I74"/>
    <mergeCell ref="N74:Q75"/>
    <mergeCell ref="A75:C75"/>
    <mergeCell ref="G75:I75"/>
  </mergeCells>
  <printOptions horizontalCentered="1"/>
  <pageMargins left="0.31496062992125984" right="0.31496062992125984" top="0.74803149606299213" bottom="0.35433070866141736"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2021-10-26T13:15:40Z</cp:lastPrinted>
  <dcterms:created xsi:type="dcterms:W3CDTF">2008-10-17T11:51:54Z</dcterms:created>
  <dcterms:modified xsi:type="dcterms:W3CDTF">2022-04-28T06:56:14Z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