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6\1. kvartal\"/>
    </mc:Choice>
  </mc:AlternateContent>
  <xr:revisionPtr revIDLastSave="0" documentId="13_ncr:1_{6D2562F5-6AFA-40D3-9CF2-9E27A12B90AB}" xr6:coauthVersionLast="47" xr6:coauthVersionMax="47" xr10:uidLastSave="{00000000-0000-0000-0000-000000000000}"/>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6" i="24" l="1"/>
  <c r="H112" i="24" s="1"/>
  <c r="H105" i="24"/>
  <c r="E79" i="24" l="1"/>
  <c r="H111" i="24" l="1"/>
  <c r="F110" i="24"/>
  <c r="H110" i="24" s="1"/>
  <c r="H109" i="24"/>
  <c r="F108" i="24"/>
  <c r="H108" i="24" s="1"/>
  <c r="H107" i="24"/>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<sst xmlns="http://schemas.openxmlformats.org/spreadsheetml/2006/main" count="633" uniqueCount="562">
  <si>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</si>
  <si>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</si>
  <si>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</si>
  <si>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</si>
  <si>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</si>
  <si>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</si>
  <si>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</si>
  <si>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</si>
  <si>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</si>
  <si>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</si>
  <si>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</si>
  <si>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</si>
  <si>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</si>
  <si>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</si>
  <si>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</si>
  <si>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</si>
  <si>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</si>
  <si>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</si>
  <si>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</si>
  <si>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</si>
  <si>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</si>
  <si>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</si>
  <si>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</si>
  <si>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</si>
  <si>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</si>
  <si>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</si>
  <si>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</si>
  <si>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</si>
  <si>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</si>
  <si>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</si>
  <si>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</si>
  <si>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</si>
  <si>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</si>
  <si>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</si>
  <si>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</si>
  <si>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</si>
  <si>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</si>
  <si>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</si>
  <si>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</si>
  <si>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</si>
  <si>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</si>
  <si>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</si>
  <si>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</si>
  <si>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</si>
  <si>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</si>
  <si>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</si>
  <si>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</si>
  <si>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</si>
  <si>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</si>
  <si>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</si>
  <si>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</si>
  <si>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</si>
  <si>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</si>
  <si>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</si>
  <si>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</si>
  <si>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</si>
  <si>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</si>
  <si>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</si>
  <si>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</si>
  <si>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</si>
  <si>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</si>
  <si>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</si>
  <si>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</si>
  <si>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</si>
  <si>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</si>
  <si>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</si>
  <si>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</si>
  <si>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</si>
  <si>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</si>
  <si>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</si>
  <si>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</si>
  <si>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</si>
  <si>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</si>
  <si>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</si>
  <si>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</si>
  <si>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</si>
  <si>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</si>
  <si>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</si>
  <si>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</si>
  <si>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</si>
  <si>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</si>
  <si>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</si>
  <si>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</si>
  <si>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</si>
  <si>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</si>
  <si>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</si>
  <si>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</si>
  <si>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</si>
  <si>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</si>
  <si>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</si>
  <si>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</si>
  <si>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</si>
  <si>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</si>
  <si>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</si>
  <si>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</si>
  <si>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</si>
  <si>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</si>
  <si>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</si>
  <si>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</si>
  <si>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</si>
  <si>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</si>
  <si>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</si>
  <si>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</si>
  <si>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</si>
  <si>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</si>
  <si>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</si>
  <si>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</si>
  <si>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</si>
  <si>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</si>
  <si>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</si>
  <si>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</si>
  <si>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</si>
  <si>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</si>
  <si>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</si>
  <si>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</si>
  <si>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</si>
  <si>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</si>
  <si>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</si>
  <si>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</si>
  <si>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</si>
  <si>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</si>
  <si>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</si>
  <si>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</si>
  <si>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</si>
  <si>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</si>
  <si>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</si>
  <si>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</si>
  <si>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</si>
  <si>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</si>
  <si>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</si>
  <si>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</si>
  <si>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</si>
  <si>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</si>
  <si>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</si>
  <si>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</si>
  <si>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</si>
  <si>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</si>
  <si>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</si>
  <si>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</si>
  <si>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</si>
  <si>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</si>
  <si>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</si>
  <si>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</si>
  <si>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</si>
  <si>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</si>
  <si>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</si>
  <si>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</si>
  <si>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</si>
  <si>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</si>
  <si>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</si>
  <si>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</si>
  <si>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</si>
  <si>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</si>
  <si>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</si>
  <si>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</si>
  <si>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</si>
  <si>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</si>
  <si>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</si>
  <si>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</si>
  <si>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</si>
  <si>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</si>
  <si>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</si>
  <si>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</si>
  <si>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</si>
  <si>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</si>
  <si>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</si>
  <si>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</si>
  <si>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</si>
  <si>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</si>
  <si>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</si>
  <si>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</si>
  <si>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</si>
  <si>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</si>
  <si>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</si>
  <si>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</si>
  <si>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</si>
  <si>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</si>
  <si>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</si>
  <si>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</si>
  <si>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</si>
  <si>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</si>
  <si>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</si>
  <si>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</si>
  <si>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</si>
  <si>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</si>
  <si>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</si>
  <si>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</si>
  <si>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</si>
  <si>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</si>
  <si>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</si>
  <si>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</si>
  <si>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</si>
  <si>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</si>
  <si>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</si>
  <si>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</si>
  <si>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</si>
  <si>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</si>
  <si>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</si>
  <si>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</si>
  <si>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</si>
  <si>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</si>
  <si>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</si>
  <si>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</si>
  <si>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</si>
  <si>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</si>
  <si>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</si>
  <si>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</si>
  <si>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</si>
  <si>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</si>
  <si>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</si>
  <si>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</si>
  <si>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</si>
  <si>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</si>
  <si>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</si>
  <si>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</si>
  <si>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</si>
  <si>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</si>
  <si>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</si>
  <si>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</si>
  <si>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</si>
  <si>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</si>
  <si>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</si>
  <si>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</si>
  <si>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</si>
  <si>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</si>
  <si>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</si>
  <si>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</si>
  <si>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</si>
  <si>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</si>
  <si>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</si>
  <si>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</si>
  <si>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</si>
  <si>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</si>
  <si>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</si>
  <si>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</si>
  <si>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</si>
  <si>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</si>
  <si>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</si>
  <si>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</si>
  <si>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</si>
  <si>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</si>
  <si>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</si>
  <si>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</si>
  <si>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</si>
  <si>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</si>
  <si>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</si>
  <si>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</si>
  <si>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</si>
  <si>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</si>
  <si>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</si>
  <si>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</si>
  <si>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</si>
  <si>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</si>
  <si>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</si>
  <si>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</si>
  <si>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</si>
  <si>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</si>
  <si>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</si>
  <si>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</si>
  <si>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</si>
  <si>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</si>
  <si>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</si>
  <si>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</si>
  <si>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</si>
  <si>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</si>
  <si>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</si>
  <si>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</si>
  <si>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</si>
  <si>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</si>
  <si>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</si>
  <si>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</si>
  <si>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</si>
  <si>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</si>
  <si>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</si>
  <si>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</si>
  <si>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</si>
  <si>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</si>
  <si>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</si>
  <si>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</si>
  <si>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</si>
  <si>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</si>
  <si>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</si>
  <si>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</si>
  <si>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</si>
  <si>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</si>
  <si>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</si>
  <si>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</si>
  <si>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</si>
  <si>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</si>
  <si>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</si>
  <si>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</si>
  <si>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</si>
  <si>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</si>
  <si>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</si>
  <si>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</si>
  <si>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</si>
  <si>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</si>
  <si>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</si>
  <si>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</si>
  <si>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</si>
  <si>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</si>
  <si>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</si>
  <si>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</si>
  <si>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</si>
  <si>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</si>
  <si>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</si>
  <si>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</si>
  <si>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</si>
  <si>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</si>
  <si>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</si>
  <si>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</si>
  <si>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</si>
  <si>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</si>
  <si>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</si>
  <si>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</si>
  <si>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</si>
  <si>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</si>
  <si>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</si>
  <si>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</si>
  <si>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</si>
  <si>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</si>
  <si>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</si>
  <si>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</si>
  <si>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</si>
  <si>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</si>
  <si>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</si>
  <si>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</si>
  <si>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</si>
  <si>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</si>
  <si>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</si>
  <si>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</si>
  <si>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</si>
  <si>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</si>
  <si>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</si>
  <si>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</si>
  <si>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</si>
  <si>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</si>
  <si>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</si>
  <si>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</si>
  <si>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</si>
  <si>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</si>
  <si>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</si>
  <si>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</si>
  <si>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</si>
  <si>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</si>
  <si>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</si>
  <si>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</si>
  <si>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</si>
  <si>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</si>
  <si>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</si>
  <si>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</si>
  <si>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</si>
  <si>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</si>
  <si>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</si>
  <si>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</si>
  <si>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</si>
  <si>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</si>
  <si>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</si>
  <si>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</si>
  <si>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</si>
  <si>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</si>
  <si>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</si>
  <si>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</si>
  <si>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</si>
  <si>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</si>
  <si>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</si>
  <si>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</si>
  <si>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</si>
  <si>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</si>
  <si>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</si>
  <si>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</si>
  <si>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</si>
  <si>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</si>
  <si>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</si>
  <si>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</si>
  <si>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</si>
  <si>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</si>
  <si>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</si>
  <si>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</si>
  <si>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</si>
  <si>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</si>
  <si>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</si>
  <si>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</si>
  <si>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</si>
  <si>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</si>
  <si>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</si>
  <si>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</si>
  <si>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</si>
  <si>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</si>
  <si>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</si>
  <si>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</si>
  <si>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</si>
  <si>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</si>
  <si>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</si>
  <si>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</si>
  <si>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</si>
  <si>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</si>
  <si>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</si>
  <si>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</si>
  <si>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</si>
  <si>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</si>
  <si>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</si>
  <si>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</si>
  <si>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</si>
  <si>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</si>
  <si>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</si>
  <si>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</si>
  <si>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</si>
  <si>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</si>
  <si>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</si>
  <si>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</si>
  <si>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</si>
  <si>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</si>
  <si>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</si>
  <si>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</si>
  <si>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</si>
  <si>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</si>
  <si>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</si>
  <si>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</si>
  <si>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</si>
  <si>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</si>
  <si>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</si>
  <si>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</si>
  <si>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</si>
  <si>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</si>
  <si>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</si>
  <si>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</si>
  <si>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</si>
  <si>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</si>
  <si>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</si>
  <si>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</si>
  <si>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</si>
  <si>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</si>
  <si>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</si>
  <si>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</si>
  <si>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</si>
  <si>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</si>
  <si>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</si>
  <si>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</si>
  <si>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</si>
  <si>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</si>
  <si>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</si>
  <si>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</si>
  <si>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</si>
  <si>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</si>
  <si>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</si>
  <si>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</si>
  <si>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</si>
  <si>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</si>
  <si>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</si>
  <si>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</si>
  <si>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u razdoblju 01.01.2026. do 31.03.2026.</t>
  </si>
  <si>
    <t>01919016</t>
  </si>
  <si>
    <t>HR</t>
  </si>
  <si>
    <t>040210687</t>
  </si>
  <si>
    <t>25190869349</t>
  </si>
  <si>
    <t>74780000T0V81VFIT960</t>
  </si>
  <si>
    <t>3722</t>
  </si>
  <si>
    <t>MAISTRA d.d.</t>
  </si>
  <si>
    <t>ROVINJ</t>
  </si>
  <si>
    <t>Obala Vladimira Nazora 6</t>
  </si>
  <si>
    <t>maistra@maistra.hr</t>
  </si>
  <si>
    <t>www.maistra.hr</t>
  </si>
  <si>
    <t>GRAND HOTEL IMPERIAL d.d.</t>
  </si>
  <si>
    <t>DUBROVNIK</t>
  </si>
  <si>
    <t>POKRAJAC MARKO</t>
  </si>
  <si>
    <t>052 801 127</t>
  </si>
  <si>
    <t>marko.pokrajac@maistra.hr</t>
  </si>
  <si>
    <t>03706273</t>
  </si>
  <si>
    <t>Obveznik: Maistra d.d.</t>
  </si>
  <si>
    <t>stanje na dan 31.03.2026.</t>
  </si>
  <si>
    <t xml:space="preserve">BILJEŠKE UZ FINANCIJSKE IZVJEŠTAJE - TFI
</t>
  </si>
  <si>
    <t xml:space="preserve">a) </t>
  </si>
  <si>
    <t>b)</t>
  </si>
  <si>
    <t>Pristup posljednjim godišnjim financijskim izvještajima moguć je na Internet stranicama Zagrebačke burze i Izdavatelja (www.maistra.hr).</t>
  </si>
  <si>
    <t>c)</t>
  </si>
  <si>
    <t>d)</t>
  </si>
  <si>
    <t>e)</t>
  </si>
  <si>
    <t>f)</t>
  </si>
  <si>
    <t>1.</t>
  </si>
  <si>
    <t>Naziv:</t>
  </si>
  <si>
    <t>Obala Vladimira Nazora 6, Rovinj</t>
  </si>
  <si>
    <t>Pravni oblik:</t>
  </si>
  <si>
    <t>dioničko društvo</t>
  </si>
  <si>
    <t>Država osnivanja:</t>
  </si>
  <si>
    <t>Republika Hrvatska</t>
  </si>
  <si>
    <t>MBS:</t>
  </si>
  <si>
    <t>OIB:</t>
  </si>
  <si>
    <t>HR25190869349</t>
  </si>
  <si>
    <t>2.</t>
  </si>
  <si>
    <t>3.</t>
  </si>
  <si>
    <t>4.</t>
  </si>
  <si>
    <t>5.</t>
  </si>
  <si>
    <t>6.</t>
  </si>
  <si>
    <t>7.</t>
  </si>
  <si>
    <t>Grupa nije kapitalizirala troškove plaća u promatranom razdoblju.</t>
  </si>
  <si>
    <t>8.</t>
  </si>
  <si>
    <t>(u tisućama eura)</t>
  </si>
  <si>
    <t>Iskazano u računu dobiti i gubitka</t>
  </si>
  <si>
    <t>9.</t>
  </si>
  <si>
    <t>-</t>
  </si>
  <si>
    <t>10.</t>
  </si>
  <si>
    <t>Rod dionice</t>
  </si>
  <si>
    <t>Broj dionica</t>
  </si>
  <si>
    <t>Nominalna vrijednost</t>
  </si>
  <si>
    <t>Redovne dionice</t>
  </si>
  <si>
    <t>15,50 eura/dionici</t>
  </si>
  <si>
    <t>11.</t>
  </si>
  <si>
    <t>Grupa nema potvrda o sudjelovanju, konvertibilnih zadužnica, jamstava, opcija ili sličnih vrijednosnica ili prava.</t>
  </si>
  <si>
    <t>12.</t>
  </si>
  <si>
    <t>Grupa nema udjela u društvima s neograničenom odgovornosti.</t>
  </si>
  <si>
    <t>13.</t>
  </si>
  <si>
    <t>Društvo Adris d.d. sastavlja konsolidirane financijske izvještaje koji su objavljeni na Internet stranicama Zagrebačke burze i Izdavatelja (www.adris.hr).</t>
  </si>
  <si>
    <t>14.</t>
  </si>
  <si>
    <t>Društvo Maistra d.d sastavlja konsolidirane financijske izvještaje koji su objavljeni na Internet stranicama Zagrebačke burze i Izdavatelja (www.maistra.hr).</t>
  </si>
  <si>
    <t>15.</t>
  </si>
  <si>
    <t>Pristup tromjesečnim financijskim izvještajima iz točke 13 moguć je na Internet stranicama Zagrebačke burze i Izdavatelja (www.adris.hr).</t>
  </si>
  <si>
    <t>Pristup tromjesečnim financijskim izvještajima iz točke 14 moguć je na Internet stranicama Zagrebačke burze i Izdavatelja (www.maistra.hr).</t>
  </si>
  <si>
    <t>16.</t>
  </si>
  <si>
    <t>Grupa nema materijalnih aranžmana sa društvima koja nisu uključena u bilancu.</t>
  </si>
  <si>
    <t>17.</t>
  </si>
  <si>
    <t>Nema značajnih događaja koji su nastupili nakon datuma bilance i nisu odraženi u računu dobiti i gubitka ili bilanci.</t>
  </si>
  <si>
    <t>Stavka GFI</t>
  </si>
  <si>
    <t>Iznos</t>
  </si>
  <si>
    <t>Stavka MSFI</t>
  </si>
  <si>
    <t xml:space="preserve">Iznos </t>
  </si>
  <si>
    <t>Razlika</t>
  </si>
  <si>
    <t>Napomene</t>
  </si>
  <si>
    <t>Ostali poslovni prihodi</t>
  </si>
  <si>
    <t>Ostali prihodi</t>
  </si>
  <si>
    <t xml:space="preserve">Ostali poslovni rashodi
</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</si>
  <si>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</si>
  <si>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</si>
  <si>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</si>
  <si>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</si>
  <si>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</si>
  <si>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</si>
  <si>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</si>
  <si>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</si>
  <si>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Ostali troškovi</t>
  </si>
  <si>
    <t>KUMULATIVNI EFEKT NA RDG</t>
  </si>
  <si>
    <t xml:space="preserve">BILJEŠKE UZ FINANCIJSKE IZVJEŠTAJE - TFI
(koji se sastavljaju za tromjesečna razdoblja)
Naziv izdavatelja:   Maistra d.d.
OIB:   25190869349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</si>
  <si>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Iskazano u ostaloj sveobuhvatnoj dobiti</t>
  </si>
  <si>
    <t>Obveznik:MAISTRA d.d.</t>
  </si>
  <si>
    <t>Obveznik: MAISTRA d.d.</t>
  </si>
  <si>
    <t>Poslovni događaji značajni za razumijevanje promjena u izvještaju o financijskom položaju i poslovnim rezultatima objavljeni su u nerevidiranim tromjesečnim financijskim izvještajima 31.03.2026. koji su objavljeni na Internet stranicama  Zagrebačke burze i Izdavatelja (www.maistra.hr).</t>
  </si>
  <si>
    <t>Nerevidirani konsolidirani financijski izvještaji za prvo tromjesečje pripremljeni su temeljem istih računovodstvenih politika, prikaza i metoda izračuna koji su se koristili prilikom pripreme godišnjih financijskih izvještaja na dan 31. prosinca 2025. godine.</t>
  </si>
  <si>
    <t>Utjecaj sezonalnosti objašnjen je u nerevidiranim tromjesečnim financijskim izvještajima 31.03.2026. objavljenim na Internet stranicama Zagrebačke burze i Izdavatelja (www.maistra.hr).</t>
  </si>
  <si>
    <t>Ostale objave koje propisuje MRS 34 - Financijsko izvještavanje za razdoblja tijekom godine navedene su u nerevidiranim tromjesečnim financijskim izvještajima 31.03.2026. objavljenim na Internet stranicama Zagrebačke burze i Izdavatelja (www.maistra.hr).</t>
  </si>
  <si>
    <t>Nerevidirani financijski izvještaji Maistre d.d. za razdoblje 01.01.-31.03.2026. godine pripremljeni su u skladu sa Zakonom o računovodstvu Republike Hrvatske i Međunarodnim standardima financijskog izvještavanja (MSFI) te daju cjelovit i istinit prikaz imovine i obveza, dobitka i gubitka, financijskog položaja i poslovanja.
Nerevidirani konsolidirani financijski izvještaji za prvo tromjesečje pripremljeni su temeljem istih računovodstvenih politika, prikaza i metoda izračuna koji su se koristili prilikom pripreme godišnjih financijskih izvještaja na dan 31. prosinca 2025. godine.</t>
  </si>
  <si>
    <t>Stanje odgođenog poreza na kraju 2025. godine kao i kretanje odgođenog poreza tijekom razdoblja 01.01.-31.03.2026.:</t>
  </si>
  <si>
    <t>Na dan 31. prosinca 2025.</t>
  </si>
  <si>
    <t>Na dan 31. ožujka 2026.</t>
  </si>
  <si>
    <t>U nastavku je prikazana tablica usklade konsolidiranog financijskog izvještaja za razdoblje 01.01.-31.03.2025. i revidiranog MSFI financijskog izvještaja za 2025. godinu:</t>
  </si>
  <si>
    <t>Detaljnije informacije o financijskim izvještajima dostupne su u PDF dokumentu "Financijski nerevidirani izvještaji za prvo tromjesečje 2026. godine" koji je istovremeno s ovim dokumentom objavljen na internetskim stranicama HANFE, Zagrebačke burze i Izdavatelja.</t>
  </si>
  <si>
    <t>Za osiguranje plaćanja po kreditima odobrenim od strane banaka i ostalih kreditora za Grupu su upisane hipoteke na imovini i to na zemljištima i zgradama u vrijednosti od 124.379 tisuća eura.</t>
  </si>
  <si>
    <t>Od ukupno iskazanih dugoročnih obveza Grupa ima obaveza koje dospijevaju nakon više od pet godina u iznosu od 111.547 tisuća eura.</t>
  </si>
  <si>
    <t xml:space="preserve">U razdoblju od 01.01. do 31.03.2026. godine u Grupi je bilo zaposleno prosječno 2.218 radnika. </t>
  </si>
  <si>
    <t>Dio troškova materijala i usluga u iznosu od 5.822 tis. iskazan je u GFI izvještaju u poziciji Ostali vanjski troškovi.</t>
  </si>
  <si>
    <t xml:space="preserve">Dio troškova zaposlenih u GFI izvještaju iskazan je na poziciji Ostalih troškova u iznosu od 1.477 tis. </t>
  </si>
  <si>
    <t>Detalji su navedeni u nerevidiranim tromjesečnim financijskim izvještajima 31.03.2026. objavljenim na Internet stranicama Zagrebačke burze i Izdavatelja (www.maistra.hr).</t>
  </si>
  <si>
    <t>Ostali dobici/(gubici) – neto su u MSFI izvještaju iskazani zasebno, a u GFI izvještaju su uključeni u Ostale poslovne prihode u iznosu od 8 tis. te u Ostale poslovne rashode u iznosu od 5 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</si>
</sst>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Black]\(#,##0\);\-"/>
    <numFmt numFmtId="167" formatCode="#,##0;\(#,##0\)"/>
    <numFmt numFmtId="168" formatCode="#,##0\ &quot;kn&quot;;\(#,##0\)"/>
    <numFmt numFmtId="169" formatCode="#,###\-;\(#,##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b/>
      <sz val="10"/>
      <color theme="1"/>
      <name val="Arial"/>
      <family val="2"/>
      <charset val="238"/>
    </font>
    <font>
      <sz val="10"/>
      <color rgb="FFFF0000"/>
      <name val="Arial"/>
      <family val="2"/>
      <charset val="238"/>
    </font>
    <font>
      <u/>
      <sz val="10"/>
      <name val="Arial"/>
      <family val="2"/>
      <charset val="238"/>
    </font>
    <font>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5" xfId="4" quotePrefix="1" applyFont="1" applyFill="1" applyBorder="1" applyAlignment="1" applyProtection="1">
      <alignment horizontal="center" vertical="center"/>
      <protection locked="0"/>
    </xf>
    <xf numFmtId="0" fontId="28" fillId="11" borderId="0" xfId="0" applyFont="1" applyFill="1" applyAlignment="1">
      <alignment horizontal="left" vertical="top"/>
    </xf>
    <xf numFmtId="0" fontId="2" fillId="11" borderId="0" xfId="0" applyFont="1" applyFill="1" applyAlignment="1">
      <alignment horizontal="left" vertical="top"/>
    </xf>
    <xf numFmtId="0" fontId="6" fillId="11" borderId="0" xfId="0" applyFont="1" applyFill="1" applyAlignment="1">
      <alignment horizontal="left" vertical="top"/>
    </xf>
    <xf numFmtId="0" fontId="2" fillId="11" borderId="0" xfId="0" applyFont="1" applyFill="1" applyAlignment="1">
      <alignment horizontal="left" wrapText="1"/>
    </xf>
    <xf numFmtId="0" fontId="6" fillId="11" borderId="18" xfId="0" applyFont="1" applyFill="1" applyBorder="1" applyAlignment="1">
      <alignment horizontal="left" vertical="top" wrapText="1"/>
    </xf>
    <xf numFmtId="0" fontId="2" fillId="11" borderId="19" xfId="0" applyFont="1" applyFill="1" applyBorder="1" applyAlignment="1">
      <alignment horizontal="left" vertical="top" wrapText="1"/>
    </xf>
    <xf numFmtId="0" fontId="2" fillId="11" borderId="19" xfId="0" applyFont="1" applyFill="1" applyBorder="1" applyAlignment="1">
      <alignment horizontal="left" vertical="top"/>
    </xf>
    <xf numFmtId="0" fontId="2" fillId="11" borderId="20" xfId="0" applyFont="1" applyFill="1" applyBorder="1" applyAlignment="1">
      <alignment horizontal="left" vertical="top" wrapText="1"/>
    </xf>
    <xf numFmtId="0" fontId="2" fillId="11" borderId="0" xfId="0" applyFont="1" applyFill="1" applyAlignment="1">
      <alignment horizontal="left" vertical="top" wrapText="1"/>
    </xf>
    <xf numFmtId="0" fontId="6" fillId="11" borderId="13" xfId="0" applyFont="1" applyFill="1" applyBorder="1" applyAlignment="1">
      <alignment horizontal="left" vertical="top" wrapText="1"/>
    </xf>
    <xf numFmtId="0" fontId="2" fillId="11" borderId="14" xfId="0" applyFont="1" applyFill="1" applyBorder="1" applyAlignment="1">
      <alignment horizontal="left" vertical="top" wrapText="1"/>
    </xf>
    <xf numFmtId="49" fontId="2" fillId="11" borderId="0" xfId="0" applyNumberFormat="1" applyFont="1" applyFill="1" applyAlignment="1">
      <alignment horizontal="left" vertical="top" wrapText="1"/>
    </xf>
    <xf numFmtId="0" fontId="6" fillId="11" borderId="3" xfId="0" applyFont="1" applyFill="1" applyBorder="1" applyAlignment="1">
      <alignment horizontal="left" vertical="top" wrapText="1"/>
    </xf>
    <xf numFmtId="0" fontId="2" fillId="11" borderId="21" xfId="0" applyFont="1" applyFill="1" applyBorder="1" applyAlignment="1">
      <alignment horizontal="left" vertical="top" wrapText="1"/>
    </xf>
    <xf numFmtId="0" fontId="2" fillId="11" borderId="21" xfId="0" applyFont="1" applyFill="1" applyBorder="1" applyAlignment="1">
      <alignment horizontal="left" vertical="top"/>
    </xf>
    <xf numFmtId="0" fontId="2" fillId="11" borderId="22" xfId="0" applyFont="1" applyFill="1" applyBorder="1" applyAlignment="1">
      <alignment horizontal="left" vertical="top" wrapText="1"/>
    </xf>
    <xf numFmtId="0" fontId="21" fillId="11" borderId="0" xfId="0" applyFont="1" applyFill="1"/>
    <xf numFmtId="0" fontId="35" fillId="11" borderId="0" xfId="0" applyFont="1" applyFill="1"/>
    <xf numFmtId="0" fontId="0" fillId="11" borderId="0" xfId="0" applyFill="1"/>
    <xf numFmtId="0" fontId="36" fillId="11" borderId="0" xfId="0" applyFont="1" applyFill="1"/>
    <xf numFmtId="3" fontId="6" fillId="11" borderId="0" xfId="0" applyNumberFormat="1" applyFont="1" applyFill="1"/>
    <xf numFmtId="0" fontId="6" fillId="11" borderId="0" xfId="0" applyFont="1" applyFill="1"/>
    <xf numFmtId="0" fontId="36" fillId="11" borderId="23" xfId="0" applyFont="1" applyFill="1" applyBorder="1"/>
    <xf numFmtId="166" fontId="6" fillId="11" borderId="0" xfId="0" applyNumberFormat="1" applyFont="1" applyFill="1" applyAlignment="1">
      <alignment vertical="center" wrapText="1"/>
    </xf>
    <xf numFmtId="3" fontId="35" fillId="11" borderId="0" xfId="0" applyNumberFormat="1" applyFont="1" applyFill="1"/>
    <xf numFmtId="166" fontId="2" fillId="11" borderId="0" xfId="0" applyNumberFormat="1" applyFont="1" applyFill="1" applyAlignment="1">
      <alignment vertical="center" wrapText="1"/>
    </xf>
    <xf numFmtId="0" fontId="6" fillId="11" borderId="0" xfId="0" applyFont="1" applyFill="1" applyAlignment="1">
      <alignment horizontal="left"/>
    </xf>
    <xf numFmtId="0" fontId="2" fillId="11" borderId="0" xfId="0" applyFont="1" applyFill="1" applyAlignment="1">
      <alignment horizontal="left"/>
    </xf>
    <xf numFmtId="0" fontId="2" fillId="11" borderId="0" xfId="0" applyFont="1" applyFill="1"/>
    <xf numFmtId="0" fontId="38" fillId="11" borderId="0" xfId="0" applyFont="1" applyFill="1" applyAlignment="1">
      <alignment horizontal="left" vertical="top"/>
    </xf>
    <xf numFmtId="0" fontId="38" fillId="11" borderId="0" xfId="0" applyFont="1" applyFill="1"/>
    <xf numFmtId="0" fontId="39" fillId="11" borderId="0" xfId="0" applyFont="1" applyFill="1"/>
    <xf numFmtId="0" fontId="6" fillId="11" borderId="23" xfId="0" applyFont="1" applyFill="1" applyBorder="1" applyAlignment="1">
      <alignment vertical="center"/>
    </xf>
    <xf numFmtId="0" fontId="6" fillId="11" borderId="23" xfId="0" applyFont="1" applyFill="1" applyBorder="1" applyAlignment="1">
      <alignment horizontal="right" vertical="center"/>
    </xf>
    <xf numFmtId="0" fontId="6" fillId="11" borderId="23" xfId="0" applyFont="1" applyFill="1" applyBorder="1" applyAlignment="1">
      <alignment horizontal="left" vertical="center"/>
    </xf>
    <xf numFmtId="0" fontId="6" fillId="11" borderId="23" xfId="0" applyFont="1" applyFill="1" applyBorder="1" applyAlignment="1">
      <alignment horizontal="center" vertical="center"/>
    </xf>
    <xf numFmtId="3" fontId="2" fillId="11" borderId="0" xfId="0" applyNumberFormat="1" applyFont="1" applyFill="1" applyAlignment="1">
      <alignment vertical="center"/>
    </xf>
    <xf numFmtId="0" fontId="2" fillId="11" borderId="0" xfId="0" applyFont="1" applyFill="1" applyAlignment="1">
      <alignment vertical="center"/>
    </xf>
    <xf numFmtId="166" fontId="2" fillId="11" borderId="0" xfId="0" applyNumberFormat="1" applyFont="1" applyFill="1" applyAlignment="1">
      <alignment horizontal="center" vertical="center"/>
    </xf>
    <xf numFmtId="167" fontId="2" fillId="11" borderId="0" xfId="0" applyNumberFormat="1" applyFont="1" applyFill="1" applyAlignment="1">
      <alignment vertical="center"/>
    </xf>
    <xf numFmtId="168" fontId="2" fillId="11" borderId="0" xfId="0" applyNumberFormat="1" applyFont="1" applyFill="1" applyAlignment="1">
      <alignment vertical="center"/>
    </xf>
    <xf numFmtId="0" fontId="2" fillId="11" borderId="0" xfId="0" applyFont="1" applyFill="1" applyAlignment="1">
      <alignment horizontal="left" vertical="center"/>
    </xf>
    <xf numFmtId="167" fontId="2" fillId="11" borderId="0" xfId="0" applyNumberFormat="1" applyFont="1" applyFill="1" applyAlignment="1">
      <alignment horizontal="center" vertical="center"/>
    </xf>
    <xf numFmtId="169" fontId="2" fillId="11" borderId="24" xfId="0" applyNumberFormat="1" applyFont="1" applyFill="1" applyBorder="1" applyAlignment="1">
      <alignment horizontal="right" vertical="center"/>
    </xf>
    <xf numFmtId="169" fontId="2" fillId="11" borderId="24" xfId="0" applyNumberFormat="1" applyFont="1" applyFill="1" applyBorder="1" applyAlignment="1">
      <alignment vertical="center"/>
    </xf>
    <xf numFmtId="0" fontId="2" fillId="11" borderId="24" xfId="0" applyFont="1" applyFill="1" applyBorder="1" applyAlignment="1">
      <alignment vertical="center"/>
    </xf>
    <xf numFmtId="167" fontId="2" fillId="11" borderId="24" xfId="0" applyNumberFormat="1" applyFont="1" applyFill="1" applyBorder="1" applyAlignment="1">
      <alignment horizontal="right" vertical="center"/>
    </xf>
    <xf numFmtId="166" fontId="2" fillId="11" borderId="24" xfId="0" applyNumberFormat="1" applyFont="1" applyFill="1" applyBorder="1" applyAlignment="1">
      <alignment horizontal="center" vertical="center"/>
    </xf>
    <xf numFmtId="3" fontId="2" fillId="11" borderId="25" xfId="0" applyNumberFormat="1" applyFont="1" applyFill="1" applyBorder="1" applyAlignment="1">
      <alignment vertical="center"/>
    </xf>
    <xf numFmtId="0" fontId="2" fillId="11" borderId="25" xfId="0" applyFont="1" applyFill="1" applyBorder="1" applyAlignment="1">
      <alignment vertical="center"/>
    </xf>
    <xf numFmtId="3" fontId="2" fillId="11" borderId="24" xfId="0" applyNumberFormat="1" applyFont="1" applyFill="1" applyBorder="1" applyAlignment="1">
      <alignment vertical="center"/>
    </xf>
    <xf numFmtId="3" fontId="2" fillId="11" borderId="24" xfId="0" applyNumberFormat="1" applyFont="1" applyFill="1" applyBorder="1" applyAlignment="1">
      <alignment horizontal="center" vertical="center"/>
    </xf>
    <xf numFmtId="3" fontId="2" fillId="11" borderId="23" xfId="0" applyNumberFormat="1" applyFont="1" applyFill="1" applyBorder="1" applyAlignment="1">
      <alignment vertical="center"/>
    </xf>
    <xf numFmtId="0" fontId="2" fillId="11" borderId="23" xfId="0" applyFont="1" applyFill="1" applyBorder="1" applyAlignment="1">
      <alignment vertical="center"/>
    </xf>
    <xf numFmtId="169" fontId="2" fillId="11" borderId="23" xfId="0" applyNumberFormat="1" applyFont="1" applyFill="1" applyBorder="1" applyAlignment="1">
      <alignment horizontal="right" vertical="center"/>
    </xf>
    <xf numFmtId="3" fontId="2" fillId="11" borderId="23" xfId="0" applyNumberFormat="1" applyFont="1" applyFill="1" applyBorder="1" applyAlignment="1">
      <alignment horizontal="center" vertical="center"/>
    </xf>
    <xf numFmtId="0" fontId="6" fillId="11" borderId="0" xfId="0" applyFont="1" applyFill="1" applyAlignment="1">
      <alignment vertical="center"/>
    </xf>
    <xf numFmtId="166" fontId="6" fillId="11" borderId="0" xfId="0" applyNumberFormat="1" applyFont="1" applyFill="1" applyAlignment="1">
      <alignment horizontal="center"/>
    </xf>
    <xf numFmtId="166" fontId="37" fillId="0" borderId="0" xfId="0" applyNumberFormat="1" applyFont="1" applyAlignment="1">
      <alignment vertical="center" wrapText="1"/>
    </xf>
    <xf numFmtId="166" fontId="2" fillId="0" borderId="23" xfId="0" applyNumberFormat="1" applyFont="1" applyBorder="1" applyAlignment="1">
      <alignment vertical="center"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11" borderId="0" xfId="0" applyFont="1" applyFill="1" applyAlignment="1">
      <alignment horizontal="left" vertical="center" wrapText="1"/>
    </xf>
    <xf numFmtId="0" fontId="2" fillId="11" borderId="0" xfId="0" applyFont="1" applyFill="1" applyAlignment="1">
      <alignment horizontal="left" wrapText="1"/>
    </xf>
    <xf numFmtId="0" fontId="0" fillId="11" borderId="0" xfId="0" applyFill="1" applyAlignment="1">
      <alignment horizontal="left" vertical="center" wrapText="1"/>
    </xf>
    <xf numFmtId="0" fontId="2" fillId="0" borderId="0" xfId="0" applyFont="1" applyAlignment="1">
      <alignment horizontal="left" vertical="center" wrapText="1"/>
    </xf>
    <xf numFmtId="0" fontId="2" fillId="11" borderId="24" xfId="0" applyFont="1" applyFill="1" applyBorder="1" applyAlignment="1">
      <alignment horizontal="left" vertical="center" wrapText="1"/>
    </xf>
    <xf numFmtId="0" fontId="0" fillId="11" borderId="25" xfId="0" applyFill="1" applyBorder="1" applyAlignment="1">
      <alignment horizontal="left" vertical="center" wrapText="1"/>
    </xf>
    <xf numFmtId="0" fontId="0" fillId="11" borderId="24" xfId="0" applyFill="1" applyBorder="1" applyAlignment="1">
      <alignment horizontal="left" vertical="center" wrapText="1"/>
    </xf>
    <xf numFmtId="0" fontId="2" fillId="11" borderId="25" xfId="0" applyFont="1" applyFill="1" applyBorder="1" applyAlignment="1">
      <alignment horizontal="left" vertical="center" wrapText="1"/>
    </xf>
    <xf numFmtId="0" fontId="2" fillId="11" borderId="23" xfId="0" applyFont="1" applyFill="1" applyBorder="1" applyAlignment="1">
      <alignment horizontal="left" vertical="center" wrapText="1"/>
    </xf>
    <xf numFmtId="0" fontId="0" fillId="11" borderId="23" xfId="0"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36" fillId="11" borderId="0" xfId="0" applyFont="1" applyFill="1" applyAlignment="1">
      <alignment vertical="center"/>
    </xf>
    <xf numFmtId="0" fontId="35" fillId="11" borderId="0" xfId="0" applyFont="1" applyFill="1" applyAlignment="1">
      <alignment vertical="center"/>
    </xf>
    <xf numFmtId="0" fontId="0" fillId="11" borderId="0" xfId="0" applyFill="1" applyAlignment="1">
      <alignment vertical="center"/>
    </xf>
    <xf numFmtId="3" fontId="6" fillId="11" borderId="0" xfId="0" applyNumberFormat="1" applyFont="1" applyFill="1" applyAlignment="1">
      <alignment vertical="center"/>
    </xf>
    <xf numFmtId="0" fontId="0" fillId="0" borderId="0" xfId="0" applyAlignment="1">
      <alignment vertical="center"/>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6" zoomScaleNormal="100" zoomScaleSheetLayoutView="100" workbookViewId="0">
      <selection activeCell="W54" sqref="W54"/>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83" t="s">
        <v>305</v>
      </c>
      <c r="B1" s="184"/>
      <c r="C1" s="184"/>
      <c r="D1" s="50"/>
      <c r="E1" s="50"/>
      <c r="F1" s="50"/>
      <c r="G1" s="50"/>
      <c r="H1" s="50"/>
      <c r="I1" s="50"/>
      <c r="J1" s="51"/>
    </row>
    <row r="2" spans="1:20" ht="14.45" customHeight="1" x14ac:dyDescent="0.25">
      <c r="A2" s="185" t="s">
        <v>321</v>
      </c>
      <c r="B2" s="186"/>
      <c r="C2" s="186"/>
      <c r="D2" s="186"/>
      <c r="E2" s="186"/>
      <c r="F2" s="186"/>
      <c r="G2" s="186"/>
      <c r="H2" s="186"/>
      <c r="I2" s="186"/>
      <c r="J2" s="187"/>
      <c r="N2" s="34">
        <v>1</v>
      </c>
    </row>
    <row r="3" spans="1:20" x14ac:dyDescent="0.25">
      <c r="A3" s="52"/>
      <c r="B3" s="53"/>
      <c r="C3" s="53"/>
      <c r="D3" s="53"/>
      <c r="E3" s="53"/>
      <c r="F3" s="53"/>
      <c r="G3" s="53"/>
      <c r="H3" s="53"/>
      <c r="I3" s="53"/>
      <c r="J3" s="54"/>
      <c r="N3" s="34">
        <v>2</v>
      </c>
    </row>
    <row r="4" spans="1:20" ht="33.6" customHeight="1" x14ac:dyDescent="0.25">
      <c r="A4" s="188" t="s">
        <v>306</v>
      </c>
      <c r="B4" s="189"/>
      <c r="C4" s="189"/>
      <c r="D4" s="189"/>
      <c r="E4" s="190">
        <v>46023</v>
      </c>
      <c r="F4" s="191"/>
      <c r="G4" s="55" t="s">
        <v>0</v>
      </c>
      <c r="H4" s="190">
        <v>46112</v>
      </c>
      <c r="I4" s="191"/>
      <c r="J4" s="56"/>
      <c r="N4" s="34">
        <v>3</v>
      </c>
    </row>
    <row r="5" spans="1:20" s="33" customFormat="1" ht="10.15" customHeight="1" x14ac:dyDescent="0.25">
      <c r="A5" s="192"/>
      <c r="B5" s="193"/>
      <c r="C5" s="193"/>
      <c r="D5" s="193"/>
      <c r="E5" s="193"/>
      <c r="F5" s="193"/>
      <c r="G5" s="193"/>
      <c r="H5" s="193"/>
      <c r="I5" s="193"/>
      <c r="J5" s="194"/>
      <c r="N5" s="34">
        <v>4</v>
      </c>
    </row>
    <row r="6" spans="1:20" ht="20.45" customHeight="1" x14ac:dyDescent="0.25">
      <c r="A6" s="57"/>
      <c r="B6" s="58" t="s">
        <v>328</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329</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202" t="s">
        <v>330</v>
      </c>
      <c r="B10" s="203"/>
      <c r="C10" s="203"/>
      <c r="D10" s="203"/>
      <c r="E10" s="203"/>
      <c r="F10" s="203"/>
      <c r="G10" s="203"/>
      <c r="H10" s="203"/>
      <c r="I10" s="203"/>
      <c r="J10" s="65"/>
    </row>
    <row r="11" spans="1:20" ht="24.6" customHeight="1" x14ac:dyDescent="0.25">
      <c r="A11" s="204" t="s">
        <v>307</v>
      </c>
      <c r="B11" s="205"/>
      <c r="C11" s="197" t="s">
        <v>452</v>
      </c>
      <c r="D11" s="198"/>
      <c r="E11" s="66"/>
      <c r="F11" s="206" t="s">
        <v>331</v>
      </c>
      <c r="G11" s="196"/>
      <c r="H11" s="207" t="s">
        <v>453</v>
      </c>
      <c r="I11" s="208"/>
      <c r="J11" s="67"/>
    </row>
    <row r="12" spans="1:20" ht="14.45" customHeight="1" x14ac:dyDescent="0.25">
      <c r="A12" s="68"/>
      <c r="B12" s="69"/>
      <c r="C12" s="69"/>
      <c r="D12" s="69"/>
      <c r="E12" s="200"/>
      <c r="F12" s="200"/>
      <c r="G12" s="200"/>
      <c r="H12" s="200"/>
      <c r="I12" s="70"/>
      <c r="J12" s="67"/>
    </row>
    <row r="13" spans="1:20" ht="21" customHeight="1" x14ac:dyDescent="0.25">
      <c r="A13" s="195" t="s">
        <v>322</v>
      </c>
      <c r="B13" s="196"/>
      <c r="C13" s="197" t="s">
        <v>454</v>
      </c>
      <c r="D13" s="198"/>
      <c r="E13" s="199"/>
      <c r="F13" s="200"/>
      <c r="G13" s="200"/>
      <c r="H13" s="200"/>
      <c r="I13" s="70"/>
      <c r="J13" s="67"/>
    </row>
    <row r="14" spans="1:20" ht="10.9" customHeight="1" x14ac:dyDescent="0.25">
      <c r="A14" s="66"/>
      <c r="B14" s="70"/>
      <c r="C14" s="47"/>
      <c r="D14" s="47"/>
      <c r="E14" s="201"/>
      <c r="F14" s="201"/>
      <c r="G14" s="201"/>
      <c r="H14" s="201"/>
      <c r="I14" s="69"/>
      <c r="J14" s="71"/>
    </row>
    <row r="15" spans="1:20" ht="22.9" customHeight="1" x14ac:dyDescent="0.25">
      <c r="A15" s="195" t="s">
        <v>308</v>
      </c>
      <c r="B15" s="196"/>
      <c r="C15" s="197" t="s">
        <v>455</v>
      </c>
      <c r="D15" s="198"/>
      <c r="E15" s="215"/>
      <c r="F15" s="216"/>
      <c r="G15" s="72" t="s">
        <v>332</v>
      </c>
      <c r="H15" s="207" t="s">
        <v>456</v>
      </c>
      <c r="I15" s="208"/>
      <c r="J15" s="73"/>
    </row>
    <row r="16" spans="1:20" ht="10.9" customHeight="1" x14ac:dyDescent="0.25">
      <c r="A16" s="66"/>
      <c r="B16" s="70"/>
      <c r="C16" s="69"/>
      <c r="D16" s="69"/>
      <c r="E16" s="201"/>
      <c r="F16" s="201"/>
      <c r="G16" s="217"/>
      <c r="H16" s="217"/>
      <c r="I16" s="69"/>
      <c r="J16" s="71"/>
    </row>
    <row r="17" spans="1:10" ht="22.9" customHeight="1" x14ac:dyDescent="0.25">
      <c r="A17" s="74"/>
      <c r="B17" s="72" t="s">
        <v>333</v>
      </c>
      <c r="C17" s="197" t="s">
        <v>457</v>
      </c>
      <c r="D17" s="198"/>
      <c r="E17" s="75"/>
      <c r="F17" s="75"/>
      <c r="G17" s="75"/>
      <c r="H17" s="75"/>
      <c r="I17" s="75"/>
      <c r="J17" s="73"/>
    </row>
    <row r="18" spans="1:10" x14ac:dyDescent="0.25">
      <c r="A18" s="209"/>
      <c r="B18" s="210"/>
      <c r="C18" s="201"/>
      <c r="D18" s="201"/>
      <c r="E18" s="201"/>
      <c r="F18" s="201"/>
      <c r="G18" s="201"/>
      <c r="H18" s="201"/>
      <c r="I18" s="69"/>
      <c r="J18" s="71"/>
    </row>
    <row r="19" spans="1:10" x14ac:dyDescent="0.25">
      <c r="A19" s="204" t="s">
        <v>309</v>
      </c>
      <c r="B19" s="211"/>
      <c r="C19" s="212" t="s">
        <v>458</v>
      </c>
      <c r="D19" s="213"/>
      <c r="E19" s="213"/>
      <c r="F19" s="213"/>
      <c r="G19" s="213"/>
      <c r="H19" s="213"/>
      <c r="I19" s="213"/>
      <c r="J19" s="214"/>
    </row>
    <row r="20" spans="1:10" x14ac:dyDescent="0.25">
      <c r="A20" s="68"/>
      <c r="B20" s="69"/>
      <c r="C20" s="76"/>
      <c r="D20" s="69"/>
      <c r="E20" s="201"/>
      <c r="F20" s="201"/>
      <c r="G20" s="201"/>
      <c r="H20" s="201"/>
      <c r="I20" s="69"/>
      <c r="J20" s="71"/>
    </row>
    <row r="21" spans="1:10" x14ac:dyDescent="0.25">
      <c r="A21" s="204" t="s">
        <v>310</v>
      </c>
      <c r="B21" s="211"/>
      <c r="C21" s="207">
        <v>52210</v>
      </c>
      <c r="D21" s="208"/>
      <c r="E21" s="201"/>
      <c r="F21" s="201"/>
      <c r="G21" s="212" t="s">
        <v>459</v>
      </c>
      <c r="H21" s="213"/>
      <c r="I21" s="213"/>
      <c r="J21" s="214"/>
    </row>
    <row r="22" spans="1:10" x14ac:dyDescent="0.25">
      <c r="A22" s="68"/>
      <c r="B22" s="69"/>
      <c r="C22" s="69"/>
      <c r="D22" s="69"/>
      <c r="E22" s="201"/>
      <c r="F22" s="201"/>
      <c r="G22" s="201"/>
      <c r="H22" s="201"/>
      <c r="I22" s="69"/>
      <c r="J22" s="71"/>
    </row>
    <row r="23" spans="1:10" x14ac:dyDescent="0.25">
      <c r="A23" s="204" t="s">
        <v>311</v>
      </c>
      <c r="B23" s="211"/>
      <c r="C23" s="212" t="s">
        <v>460</v>
      </c>
      <c r="D23" s="213"/>
      <c r="E23" s="213"/>
      <c r="F23" s="213"/>
      <c r="G23" s="213"/>
      <c r="H23" s="213"/>
      <c r="I23" s="213"/>
      <c r="J23" s="214"/>
    </row>
    <row r="24" spans="1:10" x14ac:dyDescent="0.25">
      <c r="A24" s="68"/>
      <c r="B24" s="69"/>
      <c r="C24" s="47"/>
      <c r="D24" s="69"/>
      <c r="E24" s="201"/>
      <c r="F24" s="201"/>
      <c r="G24" s="201"/>
      <c r="H24" s="201"/>
      <c r="I24" s="69"/>
      <c r="J24" s="71"/>
    </row>
    <row r="25" spans="1:10" x14ac:dyDescent="0.25">
      <c r="A25" s="204" t="s">
        <v>312</v>
      </c>
      <c r="B25" s="211"/>
      <c r="C25" s="219" t="s">
        <v>461</v>
      </c>
      <c r="D25" s="220"/>
      <c r="E25" s="220"/>
      <c r="F25" s="220"/>
      <c r="G25" s="220"/>
      <c r="H25" s="220"/>
      <c r="I25" s="220"/>
      <c r="J25" s="221"/>
    </row>
    <row r="26" spans="1:10" x14ac:dyDescent="0.25">
      <c r="A26" s="68"/>
      <c r="B26" s="69"/>
      <c r="C26" s="76"/>
      <c r="D26" s="69"/>
      <c r="E26" s="201"/>
      <c r="F26" s="201"/>
      <c r="G26" s="201"/>
      <c r="H26" s="201"/>
      <c r="I26" s="69"/>
      <c r="J26" s="71"/>
    </row>
    <row r="27" spans="1:10" x14ac:dyDescent="0.25">
      <c r="A27" s="204" t="s">
        <v>313</v>
      </c>
      <c r="B27" s="211"/>
      <c r="C27" s="219" t="s">
        <v>462</v>
      </c>
      <c r="D27" s="220"/>
      <c r="E27" s="220"/>
      <c r="F27" s="220"/>
      <c r="G27" s="220"/>
      <c r="H27" s="220"/>
      <c r="I27" s="220"/>
      <c r="J27" s="221"/>
    </row>
    <row r="28" spans="1:10" ht="13.9" customHeight="1" x14ac:dyDescent="0.25">
      <c r="A28" s="68"/>
      <c r="B28" s="69"/>
      <c r="C28" s="76"/>
      <c r="D28" s="69"/>
      <c r="E28" s="201"/>
      <c r="F28" s="201"/>
      <c r="G28" s="201"/>
      <c r="H28" s="201"/>
      <c r="I28" s="69"/>
      <c r="J28" s="71"/>
    </row>
    <row r="29" spans="1:10" ht="22.9" customHeight="1" x14ac:dyDescent="0.25">
      <c r="A29" s="195" t="s">
        <v>323</v>
      </c>
      <c r="B29" s="211"/>
      <c r="C29" s="18">
        <v>2314</v>
      </c>
      <c r="D29" s="77"/>
      <c r="E29" s="218"/>
      <c r="F29" s="218"/>
      <c r="G29" s="218"/>
      <c r="H29" s="218"/>
      <c r="I29" s="78"/>
      <c r="J29" s="79"/>
    </row>
    <row r="30" spans="1:10" x14ac:dyDescent="0.25">
      <c r="A30" s="68"/>
      <c r="B30" s="69"/>
      <c r="C30" s="69"/>
      <c r="D30" s="69"/>
      <c r="E30" s="201"/>
      <c r="F30" s="201"/>
      <c r="G30" s="201"/>
      <c r="H30" s="201"/>
      <c r="I30" s="78"/>
      <c r="J30" s="79"/>
    </row>
    <row r="31" spans="1:10" x14ac:dyDescent="0.25">
      <c r="A31" s="204" t="s">
        <v>314</v>
      </c>
      <c r="B31" s="211"/>
      <c r="C31" s="19" t="s">
        <v>336</v>
      </c>
      <c r="D31" s="222" t="s">
        <v>334</v>
      </c>
      <c r="E31" s="223"/>
      <c r="F31" s="223"/>
      <c r="G31" s="223"/>
      <c r="H31" s="69"/>
      <c r="I31" s="80" t="s">
        <v>335</v>
      </c>
      <c r="J31" s="81" t="s">
        <v>336</v>
      </c>
    </row>
    <row r="32" spans="1:10" x14ac:dyDescent="0.25">
      <c r="A32" s="204"/>
      <c r="B32" s="211"/>
      <c r="C32" s="82"/>
      <c r="D32" s="55"/>
      <c r="E32" s="216"/>
      <c r="F32" s="216"/>
      <c r="G32" s="216"/>
      <c r="H32" s="216"/>
      <c r="I32" s="78"/>
      <c r="J32" s="79"/>
    </row>
    <row r="33" spans="1:10" x14ac:dyDescent="0.25">
      <c r="A33" s="204" t="s">
        <v>324</v>
      </c>
      <c r="B33" s="211"/>
      <c r="C33" s="18" t="s">
        <v>338</v>
      </c>
      <c r="D33" s="222" t="s">
        <v>337</v>
      </c>
      <c r="E33" s="223"/>
      <c r="F33" s="223"/>
      <c r="G33" s="223"/>
      <c r="H33" s="75"/>
      <c r="I33" s="80" t="s">
        <v>338</v>
      </c>
      <c r="J33" s="81" t="s">
        <v>339</v>
      </c>
    </row>
    <row r="34" spans="1:10" x14ac:dyDescent="0.25">
      <c r="A34" s="68"/>
      <c r="B34" s="69"/>
      <c r="C34" s="69"/>
      <c r="D34" s="69"/>
      <c r="E34" s="201"/>
      <c r="F34" s="201"/>
      <c r="G34" s="201"/>
      <c r="H34" s="201"/>
      <c r="I34" s="69"/>
      <c r="J34" s="71"/>
    </row>
    <row r="35" spans="1:10" x14ac:dyDescent="0.25">
      <c r="A35" s="222" t="s">
        <v>325</v>
      </c>
      <c r="B35" s="223"/>
      <c r="C35" s="223"/>
      <c r="D35" s="223"/>
      <c r="E35" s="223" t="s">
        <v>315</v>
      </c>
      <c r="F35" s="223"/>
      <c r="G35" s="223"/>
      <c r="H35" s="223"/>
      <c r="I35" s="223"/>
      <c r="J35" s="83" t="s">
        <v>316</v>
      </c>
    </row>
    <row r="36" spans="1:10" x14ac:dyDescent="0.25">
      <c r="A36" s="68"/>
      <c r="B36" s="69"/>
      <c r="C36" s="69"/>
      <c r="D36" s="69"/>
      <c r="E36" s="201"/>
      <c r="F36" s="201"/>
      <c r="G36" s="201"/>
      <c r="H36" s="201"/>
      <c r="I36" s="69"/>
      <c r="J36" s="79"/>
    </row>
    <row r="37" spans="1:10" x14ac:dyDescent="0.25">
      <c r="A37" s="224" t="s">
        <v>463</v>
      </c>
      <c r="B37" s="225"/>
      <c r="C37" s="225"/>
      <c r="D37" s="225"/>
      <c r="E37" s="224" t="s">
        <v>464</v>
      </c>
      <c r="F37" s="225"/>
      <c r="G37" s="225"/>
      <c r="H37" s="225"/>
      <c r="I37" s="226"/>
      <c r="J37" s="122" t="s">
        <v>468</v>
      </c>
    </row>
    <row r="38" spans="1:10" x14ac:dyDescent="0.25">
      <c r="A38" s="39"/>
      <c r="B38" s="47"/>
      <c r="C38" s="49"/>
      <c r="D38" s="227"/>
      <c r="E38" s="227"/>
      <c r="F38" s="227"/>
      <c r="G38" s="227"/>
      <c r="H38" s="227"/>
      <c r="I38" s="227"/>
      <c r="J38" s="40"/>
    </row>
    <row r="39" spans="1:10" x14ac:dyDescent="0.25">
      <c r="A39" s="224"/>
      <c r="B39" s="225"/>
      <c r="C39" s="225"/>
      <c r="D39" s="226"/>
      <c r="E39" s="224"/>
      <c r="F39" s="225"/>
      <c r="G39" s="225"/>
      <c r="H39" s="225"/>
      <c r="I39" s="226"/>
      <c r="J39" s="18"/>
    </row>
    <row r="40" spans="1:10" x14ac:dyDescent="0.25">
      <c r="A40" s="39"/>
      <c r="B40" s="47"/>
      <c r="C40" s="49"/>
      <c r="D40" s="48"/>
      <c r="E40" s="227"/>
      <c r="F40" s="227"/>
      <c r="G40" s="227"/>
      <c r="H40" s="227"/>
      <c r="I40" s="46"/>
      <c r="J40" s="40"/>
    </row>
    <row r="41" spans="1:10" x14ac:dyDescent="0.25">
      <c r="A41" s="224"/>
      <c r="B41" s="225"/>
      <c r="C41" s="225"/>
      <c r="D41" s="226"/>
      <c r="E41" s="224"/>
      <c r="F41" s="225"/>
      <c r="G41" s="225"/>
      <c r="H41" s="225"/>
      <c r="I41" s="226"/>
      <c r="J41" s="18"/>
    </row>
    <row r="42" spans="1:10" x14ac:dyDescent="0.25">
      <c r="A42" s="39"/>
      <c r="B42" s="47"/>
      <c r="C42" s="49"/>
      <c r="D42" s="48"/>
      <c r="E42" s="227"/>
      <c r="F42" s="227"/>
      <c r="G42" s="227"/>
      <c r="H42" s="227"/>
      <c r="I42" s="46"/>
      <c r="J42" s="40"/>
    </row>
    <row r="43" spans="1:10" x14ac:dyDescent="0.25">
      <c r="A43" s="224"/>
      <c r="B43" s="225"/>
      <c r="C43" s="225"/>
      <c r="D43" s="226"/>
      <c r="E43" s="224"/>
      <c r="F43" s="225"/>
      <c r="G43" s="225"/>
      <c r="H43" s="225"/>
      <c r="I43" s="226"/>
      <c r="J43" s="18"/>
    </row>
    <row r="44" spans="1:10" x14ac:dyDescent="0.25">
      <c r="A44" s="41"/>
      <c r="B44" s="49"/>
      <c r="C44" s="229"/>
      <c r="D44" s="229"/>
      <c r="E44" s="217"/>
      <c r="F44" s="217"/>
      <c r="G44" s="229"/>
      <c r="H44" s="229"/>
      <c r="I44" s="229"/>
      <c r="J44" s="40"/>
    </row>
    <row r="45" spans="1:10" x14ac:dyDescent="0.25">
      <c r="A45" s="224"/>
      <c r="B45" s="225"/>
      <c r="C45" s="225"/>
      <c r="D45" s="226"/>
      <c r="E45" s="224"/>
      <c r="F45" s="225"/>
      <c r="G45" s="225"/>
      <c r="H45" s="225"/>
      <c r="I45" s="226"/>
      <c r="J45" s="18"/>
    </row>
    <row r="46" spans="1:10" x14ac:dyDescent="0.25">
      <c r="A46" s="41"/>
      <c r="B46" s="49"/>
      <c r="C46" s="49"/>
      <c r="D46" s="47"/>
      <c r="E46" s="217"/>
      <c r="F46" s="217"/>
      <c r="G46" s="229"/>
      <c r="H46" s="229"/>
      <c r="I46" s="47"/>
      <c r="J46" s="40"/>
    </row>
    <row r="47" spans="1:10" x14ac:dyDescent="0.25">
      <c r="A47" s="224"/>
      <c r="B47" s="225"/>
      <c r="C47" s="225"/>
      <c r="D47" s="226"/>
      <c r="E47" s="224"/>
      <c r="F47" s="225"/>
      <c r="G47" s="225"/>
      <c r="H47" s="225"/>
      <c r="I47" s="226"/>
      <c r="J47" s="18"/>
    </row>
    <row r="48" spans="1:10" x14ac:dyDescent="0.25">
      <c r="A48" s="84"/>
      <c r="B48" s="76"/>
      <c r="C48" s="76"/>
      <c r="D48" s="69"/>
      <c r="E48" s="201"/>
      <c r="F48" s="201"/>
      <c r="G48" s="228"/>
      <c r="H48" s="228"/>
      <c r="I48" s="69"/>
      <c r="J48" s="85" t="s">
        <v>340</v>
      </c>
    </row>
    <row r="49" spans="1:10" x14ac:dyDescent="0.25">
      <c r="A49" s="84"/>
      <c r="B49" s="76"/>
      <c r="C49" s="76"/>
      <c r="D49" s="69"/>
      <c r="E49" s="201"/>
      <c r="F49" s="201"/>
      <c r="G49" s="228"/>
      <c r="H49" s="228"/>
      <c r="I49" s="69"/>
      <c r="J49" s="85" t="s">
        <v>341</v>
      </c>
    </row>
    <row r="50" spans="1:10" ht="14.45" customHeight="1" x14ac:dyDescent="0.25">
      <c r="A50" s="195" t="s">
        <v>317</v>
      </c>
      <c r="B50" s="206"/>
      <c r="C50" s="207" t="s">
        <v>341</v>
      </c>
      <c r="D50" s="208"/>
      <c r="E50" s="234" t="s">
        <v>342</v>
      </c>
      <c r="F50" s="235"/>
      <c r="G50" s="212"/>
      <c r="H50" s="213"/>
      <c r="I50" s="213"/>
      <c r="J50" s="214"/>
    </row>
    <row r="51" spans="1:10" x14ac:dyDescent="0.25">
      <c r="A51" s="84"/>
      <c r="B51" s="76"/>
      <c r="C51" s="228"/>
      <c r="D51" s="228"/>
      <c r="E51" s="201"/>
      <c r="F51" s="201"/>
      <c r="G51" s="236" t="s">
        <v>343</v>
      </c>
      <c r="H51" s="236"/>
      <c r="I51" s="236"/>
      <c r="J51" s="62"/>
    </row>
    <row r="52" spans="1:10" ht="13.9" customHeight="1" x14ac:dyDescent="0.25">
      <c r="A52" s="195" t="s">
        <v>318</v>
      </c>
      <c r="B52" s="206"/>
      <c r="C52" s="212" t="s">
        <v>465</v>
      </c>
      <c r="D52" s="213"/>
      <c r="E52" s="213"/>
      <c r="F52" s="213"/>
      <c r="G52" s="213"/>
      <c r="H52" s="213"/>
      <c r="I52" s="213"/>
      <c r="J52" s="214"/>
    </row>
    <row r="53" spans="1:10" x14ac:dyDescent="0.25">
      <c r="A53" s="68"/>
      <c r="B53" s="69"/>
      <c r="C53" s="218" t="s">
        <v>319</v>
      </c>
      <c r="D53" s="218"/>
      <c r="E53" s="218"/>
      <c r="F53" s="218"/>
      <c r="G53" s="218"/>
      <c r="H53" s="218"/>
      <c r="I53" s="218"/>
      <c r="J53" s="71"/>
    </row>
    <row r="54" spans="1:10" x14ac:dyDescent="0.25">
      <c r="A54" s="195" t="s">
        <v>320</v>
      </c>
      <c r="B54" s="206"/>
      <c r="C54" s="230" t="s">
        <v>466</v>
      </c>
      <c r="D54" s="231"/>
      <c r="E54" s="232"/>
      <c r="F54" s="201"/>
      <c r="G54" s="201"/>
      <c r="H54" s="223"/>
      <c r="I54" s="223"/>
      <c r="J54" s="233"/>
    </row>
    <row r="55" spans="1:10" x14ac:dyDescent="0.25">
      <c r="A55" s="68"/>
      <c r="B55" s="69"/>
      <c r="C55" s="76"/>
      <c r="D55" s="69"/>
      <c r="E55" s="201"/>
      <c r="F55" s="201"/>
      <c r="G55" s="201"/>
      <c r="H55" s="201"/>
      <c r="I55" s="69"/>
      <c r="J55" s="71"/>
    </row>
    <row r="56" spans="1:10" ht="14.45" customHeight="1" x14ac:dyDescent="0.25">
      <c r="A56" s="195" t="s">
        <v>312</v>
      </c>
      <c r="B56" s="206"/>
      <c r="C56" s="237" t="s">
        <v>467</v>
      </c>
      <c r="D56" s="238"/>
      <c r="E56" s="238"/>
      <c r="F56" s="238"/>
      <c r="G56" s="238"/>
      <c r="H56" s="238"/>
      <c r="I56" s="238"/>
      <c r="J56" s="239"/>
    </row>
    <row r="57" spans="1:10" x14ac:dyDescent="0.25">
      <c r="A57" s="68"/>
      <c r="B57" s="69"/>
      <c r="C57" s="69"/>
      <c r="D57" s="69"/>
      <c r="E57" s="201"/>
      <c r="F57" s="201"/>
      <c r="G57" s="201"/>
      <c r="H57" s="201"/>
      <c r="I57" s="69"/>
      <c r="J57" s="71"/>
    </row>
    <row r="58" spans="1:10" x14ac:dyDescent="0.25">
      <c r="A58" s="195" t="s">
        <v>344</v>
      </c>
      <c r="B58" s="206"/>
      <c r="C58" s="237"/>
      <c r="D58" s="238"/>
      <c r="E58" s="238"/>
      <c r="F58" s="238"/>
      <c r="G58" s="238"/>
      <c r="H58" s="238"/>
      <c r="I58" s="238"/>
      <c r="J58" s="239"/>
    </row>
    <row r="59" spans="1:10" ht="14.45" customHeight="1" x14ac:dyDescent="0.25">
      <c r="A59" s="68"/>
      <c r="B59" s="69"/>
      <c r="C59" s="240" t="s">
        <v>345</v>
      </c>
      <c r="D59" s="240"/>
      <c r="E59" s="240"/>
      <c r="F59" s="240"/>
      <c r="G59" s="69"/>
      <c r="H59" s="69"/>
      <c r="I59" s="69"/>
      <c r="J59" s="71"/>
    </row>
    <row r="60" spans="1:10" x14ac:dyDescent="0.25">
      <c r="A60" s="195" t="s">
        <v>346</v>
      </c>
      <c r="B60" s="206"/>
      <c r="C60" s="237"/>
      <c r="D60" s="238"/>
      <c r="E60" s="238"/>
      <c r="F60" s="238"/>
      <c r="G60" s="238"/>
      <c r="H60" s="238"/>
      <c r="I60" s="238"/>
      <c r="J60" s="239"/>
    </row>
    <row r="61" spans="1:10" ht="14.45" customHeight="1" x14ac:dyDescent="0.25">
      <c r="A61" s="86"/>
      <c r="B61" s="87"/>
      <c r="C61" s="241" t="s">
        <v>347</v>
      </c>
      <c r="D61" s="241"/>
      <c r="E61" s="241"/>
      <c r="F61" s="241"/>
      <c r="G61" s="241"/>
      <c r="H61" s="87"/>
      <c r="I61" s="87"/>
      <c r="J61" s="88"/>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65" zoomScaleNormal="100" zoomScaleSheetLayoutView="100" workbookViewId="0">
      <selection activeCell="I75" sqref="I75"/>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45" t="s">
        <v>1</v>
      </c>
      <c r="B1" s="246"/>
      <c r="C1" s="246"/>
      <c r="D1" s="246"/>
      <c r="E1" s="246"/>
      <c r="F1" s="246"/>
      <c r="G1" s="246"/>
      <c r="H1" s="246"/>
      <c r="I1" s="246"/>
    </row>
    <row r="2" spans="1:9" x14ac:dyDescent="0.2">
      <c r="A2" s="247" t="s">
        <v>470</v>
      </c>
      <c r="B2" s="248"/>
      <c r="C2" s="248"/>
      <c r="D2" s="248"/>
      <c r="E2" s="248"/>
      <c r="F2" s="248"/>
      <c r="G2" s="248"/>
      <c r="H2" s="248"/>
      <c r="I2" s="248"/>
    </row>
    <row r="3" spans="1:9" x14ac:dyDescent="0.2">
      <c r="A3" s="249" t="s">
        <v>439</v>
      </c>
      <c r="B3" s="249"/>
      <c r="C3" s="249"/>
      <c r="D3" s="249"/>
      <c r="E3" s="249"/>
      <c r="F3" s="249"/>
      <c r="G3" s="249"/>
      <c r="H3" s="249"/>
      <c r="I3" s="249"/>
    </row>
    <row r="4" spans="1:9" x14ac:dyDescent="0.2">
      <c r="A4" s="250" t="s">
        <v>543</v>
      </c>
      <c r="B4" s="251"/>
      <c r="C4" s="251"/>
      <c r="D4" s="251"/>
      <c r="E4" s="251"/>
      <c r="F4" s="251"/>
      <c r="G4" s="251"/>
      <c r="H4" s="251"/>
      <c r="I4" s="252"/>
    </row>
    <row r="5" spans="1:9" ht="45" x14ac:dyDescent="0.2">
      <c r="A5" s="255" t="s">
        <v>2</v>
      </c>
      <c r="B5" s="256"/>
      <c r="C5" s="256"/>
      <c r="D5" s="256"/>
      <c r="E5" s="256"/>
      <c r="F5" s="256"/>
      <c r="G5" s="45" t="s">
        <v>101</v>
      </c>
      <c r="H5" s="6" t="s">
        <v>294</v>
      </c>
      <c r="I5" s="6" t="s">
        <v>295</v>
      </c>
    </row>
    <row r="6" spans="1:9" x14ac:dyDescent="0.2">
      <c r="A6" s="253">
        <v>1</v>
      </c>
      <c r="B6" s="254"/>
      <c r="C6" s="254"/>
      <c r="D6" s="254"/>
      <c r="E6" s="254"/>
      <c r="F6" s="254"/>
      <c r="G6" s="44">
        <v>2</v>
      </c>
      <c r="H6" s="6">
        <v>3</v>
      </c>
      <c r="I6" s="6">
        <v>4</v>
      </c>
    </row>
    <row r="7" spans="1:9" x14ac:dyDescent="0.2">
      <c r="A7" s="257"/>
      <c r="B7" s="257"/>
      <c r="C7" s="257"/>
      <c r="D7" s="257"/>
      <c r="E7" s="257"/>
      <c r="F7" s="257"/>
      <c r="G7" s="257"/>
      <c r="H7" s="257"/>
      <c r="I7" s="257"/>
    </row>
    <row r="8" spans="1:9" ht="12.75" customHeight="1" x14ac:dyDescent="0.2">
      <c r="A8" s="258" t="s">
        <v>4</v>
      </c>
      <c r="B8" s="258"/>
      <c r="C8" s="258"/>
      <c r="D8" s="258"/>
      <c r="E8" s="258"/>
      <c r="F8" s="258"/>
      <c r="G8" s="7">
        <v>1</v>
      </c>
      <c r="H8" s="89">
        <v>0</v>
      </c>
      <c r="I8" s="89">
        <v>0</v>
      </c>
    </row>
    <row r="9" spans="1:9" ht="12.75" customHeight="1" x14ac:dyDescent="0.2">
      <c r="A9" s="244" t="s">
        <v>300</v>
      </c>
      <c r="B9" s="244"/>
      <c r="C9" s="244"/>
      <c r="D9" s="244"/>
      <c r="E9" s="244"/>
      <c r="F9" s="244"/>
      <c r="G9" s="8">
        <v>2</v>
      </c>
      <c r="H9" s="90">
        <f>H10+H17+H27+H38+H43</f>
        <v>546742125.85000002</v>
      </c>
      <c r="I9" s="90">
        <f>I10+I17+I27+I38+I43</f>
        <v>545895493.51999998</v>
      </c>
    </row>
    <row r="10" spans="1:9" ht="12.75" customHeight="1" x14ac:dyDescent="0.2">
      <c r="A10" s="243" t="s">
        <v>5</v>
      </c>
      <c r="B10" s="243"/>
      <c r="C10" s="243"/>
      <c r="D10" s="243"/>
      <c r="E10" s="243"/>
      <c r="F10" s="243"/>
      <c r="G10" s="8">
        <v>3</v>
      </c>
      <c r="H10" s="90">
        <f>H11+H12+H13+H14+H15+H16</f>
        <v>3389350.69</v>
      </c>
      <c r="I10" s="90">
        <f>I11+I12+I13+I14+I15+I16</f>
        <v>3379315.03</v>
      </c>
    </row>
    <row r="11" spans="1:9" ht="12.75" customHeight="1" x14ac:dyDescent="0.2">
      <c r="A11" s="242" t="s">
        <v>6</v>
      </c>
      <c r="B11" s="242"/>
      <c r="C11" s="242"/>
      <c r="D11" s="242"/>
      <c r="E11" s="242"/>
      <c r="F11" s="242"/>
      <c r="G11" s="7">
        <v>4</v>
      </c>
      <c r="H11" s="89">
        <v>0</v>
      </c>
      <c r="I11" s="89">
        <v>0</v>
      </c>
    </row>
    <row r="12" spans="1:9" ht="22.9" customHeight="1" x14ac:dyDescent="0.2">
      <c r="A12" s="242" t="s">
        <v>7</v>
      </c>
      <c r="B12" s="242"/>
      <c r="C12" s="242"/>
      <c r="D12" s="242"/>
      <c r="E12" s="242"/>
      <c r="F12" s="242"/>
      <c r="G12" s="7">
        <v>5</v>
      </c>
      <c r="H12" s="89">
        <v>2099028.67</v>
      </c>
      <c r="I12" s="89">
        <v>1894490.22</v>
      </c>
    </row>
    <row r="13" spans="1:9" ht="12.75" customHeight="1" x14ac:dyDescent="0.2">
      <c r="A13" s="242" t="s">
        <v>8</v>
      </c>
      <c r="B13" s="242"/>
      <c r="C13" s="242"/>
      <c r="D13" s="242"/>
      <c r="E13" s="242"/>
      <c r="F13" s="242"/>
      <c r="G13" s="7">
        <v>6</v>
      </c>
      <c r="H13" s="89">
        <v>1289299.02</v>
      </c>
      <c r="I13" s="89">
        <v>1289299.02</v>
      </c>
    </row>
    <row r="14" spans="1:9" ht="12.75" customHeight="1" x14ac:dyDescent="0.2">
      <c r="A14" s="242" t="s">
        <v>9</v>
      </c>
      <c r="B14" s="242"/>
      <c r="C14" s="242"/>
      <c r="D14" s="242"/>
      <c r="E14" s="242"/>
      <c r="F14" s="242"/>
      <c r="G14" s="7">
        <v>7</v>
      </c>
      <c r="H14" s="89">
        <v>0</v>
      </c>
      <c r="I14" s="89">
        <v>0</v>
      </c>
    </row>
    <row r="15" spans="1:9" ht="12.75" customHeight="1" x14ac:dyDescent="0.2">
      <c r="A15" s="242" t="s">
        <v>10</v>
      </c>
      <c r="B15" s="242"/>
      <c r="C15" s="242"/>
      <c r="D15" s="242"/>
      <c r="E15" s="242"/>
      <c r="F15" s="242"/>
      <c r="G15" s="7">
        <v>8</v>
      </c>
      <c r="H15" s="89">
        <v>1023</v>
      </c>
      <c r="I15" s="89">
        <v>195525.79</v>
      </c>
    </row>
    <row r="16" spans="1:9" ht="12.75" customHeight="1" x14ac:dyDescent="0.2">
      <c r="A16" s="242" t="s">
        <v>11</v>
      </c>
      <c r="B16" s="242"/>
      <c r="C16" s="242"/>
      <c r="D16" s="242"/>
      <c r="E16" s="242"/>
      <c r="F16" s="242"/>
      <c r="G16" s="7">
        <v>9</v>
      </c>
      <c r="H16" s="89">
        <v>0</v>
      </c>
      <c r="I16" s="89">
        <v>0</v>
      </c>
    </row>
    <row r="17" spans="1:9" ht="12.75" customHeight="1" x14ac:dyDescent="0.2">
      <c r="A17" s="243" t="s">
        <v>12</v>
      </c>
      <c r="B17" s="243"/>
      <c r="C17" s="243"/>
      <c r="D17" s="243"/>
      <c r="E17" s="243"/>
      <c r="F17" s="243"/>
      <c r="G17" s="8">
        <v>10</v>
      </c>
      <c r="H17" s="90">
        <f>H18+H19+H20+H21+H22+H23+H24+H25+H26</f>
        <v>529237125.30000001</v>
      </c>
      <c r="I17" s="90">
        <f>I18+I19+I20+I21+I22+I23+I24+I25+I26</f>
        <v>528610260.89999998</v>
      </c>
    </row>
    <row r="18" spans="1:9" ht="12.75" customHeight="1" x14ac:dyDescent="0.2">
      <c r="A18" s="242" t="s">
        <v>13</v>
      </c>
      <c r="B18" s="242"/>
      <c r="C18" s="242"/>
      <c r="D18" s="242"/>
      <c r="E18" s="242"/>
      <c r="F18" s="242"/>
      <c r="G18" s="7">
        <v>11</v>
      </c>
      <c r="H18" s="89">
        <v>74481755.989999995</v>
      </c>
      <c r="I18" s="89">
        <v>74230167.829999998</v>
      </c>
    </row>
    <row r="19" spans="1:9" ht="12.75" customHeight="1" x14ac:dyDescent="0.2">
      <c r="A19" s="242" t="s">
        <v>14</v>
      </c>
      <c r="B19" s="242"/>
      <c r="C19" s="242"/>
      <c r="D19" s="242"/>
      <c r="E19" s="242"/>
      <c r="F19" s="242"/>
      <c r="G19" s="7">
        <v>12</v>
      </c>
      <c r="H19" s="89">
        <v>328944035.24000001</v>
      </c>
      <c r="I19" s="89">
        <v>323664196.63</v>
      </c>
    </row>
    <row r="20" spans="1:9" ht="12.75" customHeight="1" x14ac:dyDescent="0.2">
      <c r="A20" s="242" t="s">
        <v>15</v>
      </c>
      <c r="B20" s="242"/>
      <c r="C20" s="242"/>
      <c r="D20" s="242"/>
      <c r="E20" s="242"/>
      <c r="F20" s="242"/>
      <c r="G20" s="7">
        <v>13</v>
      </c>
      <c r="H20" s="89">
        <v>47041017.909999996</v>
      </c>
      <c r="I20" s="89">
        <v>44699656.68</v>
      </c>
    </row>
    <row r="21" spans="1:9" ht="12.75" customHeight="1" x14ac:dyDescent="0.2">
      <c r="A21" s="242" t="s">
        <v>16</v>
      </c>
      <c r="B21" s="242"/>
      <c r="C21" s="242"/>
      <c r="D21" s="242"/>
      <c r="E21" s="242"/>
      <c r="F21" s="242"/>
      <c r="G21" s="7">
        <v>14</v>
      </c>
      <c r="H21" s="89">
        <v>21748905.879999999</v>
      </c>
      <c r="I21" s="89">
        <v>20670326.84</v>
      </c>
    </row>
    <row r="22" spans="1:9" ht="12.75" customHeight="1" x14ac:dyDescent="0.2">
      <c r="A22" s="242" t="s">
        <v>17</v>
      </c>
      <c r="B22" s="242"/>
      <c r="C22" s="242"/>
      <c r="D22" s="242"/>
      <c r="E22" s="242"/>
      <c r="F22" s="242"/>
      <c r="G22" s="7">
        <v>15</v>
      </c>
      <c r="H22" s="89">
        <v>0</v>
      </c>
      <c r="I22" s="89">
        <v>0</v>
      </c>
    </row>
    <row r="23" spans="1:9" ht="12.75" customHeight="1" x14ac:dyDescent="0.2">
      <c r="A23" s="242" t="s">
        <v>18</v>
      </c>
      <c r="B23" s="242"/>
      <c r="C23" s="242"/>
      <c r="D23" s="242"/>
      <c r="E23" s="242"/>
      <c r="F23" s="242"/>
      <c r="G23" s="7">
        <v>16</v>
      </c>
      <c r="H23" s="89">
        <v>0</v>
      </c>
      <c r="I23" s="89">
        <v>0</v>
      </c>
    </row>
    <row r="24" spans="1:9" ht="12.75" customHeight="1" x14ac:dyDescent="0.2">
      <c r="A24" s="242" t="s">
        <v>19</v>
      </c>
      <c r="B24" s="242"/>
      <c r="C24" s="242"/>
      <c r="D24" s="242"/>
      <c r="E24" s="242"/>
      <c r="F24" s="242"/>
      <c r="G24" s="7">
        <v>17</v>
      </c>
      <c r="H24" s="89">
        <v>33890373.100000001</v>
      </c>
      <c r="I24" s="89">
        <v>42331897.450000003</v>
      </c>
    </row>
    <row r="25" spans="1:9" ht="12.75" customHeight="1" x14ac:dyDescent="0.2">
      <c r="A25" s="242" t="s">
        <v>20</v>
      </c>
      <c r="B25" s="242"/>
      <c r="C25" s="242"/>
      <c r="D25" s="242"/>
      <c r="E25" s="242"/>
      <c r="F25" s="242"/>
      <c r="G25" s="7">
        <v>18</v>
      </c>
      <c r="H25" s="89">
        <v>5207931.6100000003</v>
      </c>
      <c r="I25" s="89">
        <v>5140889.72</v>
      </c>
    </row>
    <row r="26" spans="1:9" ht="12.75" customHeight="1" x14ac:dyDescent="0.2">
      <c r="A26" s="242" t="s">
        <v>21</v>
      </c>
      <c r="B26" s="242"/>
      <c r="C26" s="242"/>
      <c r="D26" s="242"/>
      <c r="E26" s="242"/>
      <c r="F26" s="242"/>
      <c r="G26" s="7">
        <v>19</v>
      </c>
      <c r="H26" s="89">
        <v>17923105.57</v>
      </c>
      <c r="I26" s="89">
        <v>17873125.75</v>
      </c>
    </row>
    <row r="27" spans="1:9" ht="12.75" customHeight="1" x14ac:dyDescent="0.2">
      <c r="A27" s="243" t="s">
        <v>22</v>
      </c>
      <c r="B27" s="243"/>
      <c r="C27" s="243"/>
      <c r="D27" s="243"/>
      <c r="E27" s="243"/>
      <c r="F27" s="243"/>
      <c r="G27" s="8">
        <v>20</v>
      </c>
      <c r="H27" s="90">
        <f>SUM(H28:H37)</f>
        <v>0</v>
      </c>
      <c r="I27" s="90">
        <f>SUM(I28:I37)</f>
        <v>0</v>
      </c>
    </row>
    <row r="28" spans="1:9" ht="12.75" customHeight="1" x14ac:dyDescent="0.2">
      <c r="A28" s="242" t="s">
        <v>23</v>
      </c>
      <c r="B28" s="242"/>
      <c r="C28" s="242"/>
      <c r="D28" s="242"/>
      <c r="E28" s="242"/>
      <c r="F28" s="242"/>
      <c r="G28" s="7">
        <v>21</v>
      </c>
      <c r="H28" s="89">
        <v>0</v>
      </c>
      <c r="I28" s="89">
        <v>0</v>
      </c>
    </row>
    <row r="29" spans="1:9" ht="12.75" customHeight="1" x14ac:dyDescent="0.2">
      <c r="A29" s="242" t="s">
        <v>24</v>
      </c>
      <c r="B29" s="242"/>
      <c r="C29" s="242"/>
      <c r="D29" s="242"/>
      <c r="E29" s="242"/>
      <c r="F29" s="242"/>
      <c r="G29" s="7">
        <v>22</v>
      </c>
      <c r="H29" s="89">
        <v>0</v>
      </c>
      <c r="I29" s="89">
        <v>0</v>
      </c>
    </row>
    <row r="30" spans="1:9" ht="12.75" customHeight="1" x14ac:dyDescent="0.2">
      <c r="A30" s="242" t="s">
        <v>25</v>
      </c>
      <c r="B30" s="242"/>
      <c r="C30" s="242"/>
      <c r="D30" s="242"/>
      <c r="E30" s="242"/>
      <c r="F30" s="242"/>
      <c r="G30" s="7">
        <v>23</v>
      </c>
      <c r="H30" s="89">
        <v>0</v>
      </c>
      <c r="I30" s="89">
        <v>0</v>
      </c>
    </row>
    <row r="31" spans="1:9" ht="24" customHeight="1" x14ac:dyDescent="0.2">
      <c r="A31" s="242" t="s">
        <v>26</v>
      </c>
      <c r="B31" s="242"/>
      <c r="C31" s="242"/>
      <c r="D31" s="242"/>
      <c r="E31" s="242"/>
      <c r="F31" s="242"/>
      <c r="G31" s="7">
        <v>24</v>
      </c>
      <c r="H31" s="89">
        <v>0</v>
      </c>
      <c r="I31" s="89">
        <v>0</v>
      </c>
    </row>
    <row r="32" spans="1:9" ht="23.45" customHeight="1" x14ac:dyDescent="0.2">
      <c r="A32" s="242" t="s">
        <v>27</v>
      </c>
      <c r="B32" s="242"/>
      <c r="C32" s="242"/>
      <c r="D32" s="242"/>
      <c r="E32" s="242"/>
      <c r="F32" s="242"/>
      <c r="G32" s="7">
        <v>25</v>
      </c>
      <c r="H32" s="89">
        <v>0</v>
      </c>
      <c r="I32" s="89">
        <v>0</v>
      </c>
    </row>
    <row r="33" spans="1:9" ht="21.6" customHeight="1" x14ac:dyDescent="0.2">
      <c r="A33" s="242" t="s">
        <v>28</v>
      </c>
      <c r="B33" s="242"/>
      <c r="C33" s="242"/>
      <c r="D33" s="242"/>
      <c r="E33" s="242"/>
      <c r="F33" s="242"/>
      <c r="G33" s="7">
        <v>26</v>
      </c>
      <c r="H33" s="89">
        <v>0</v>
      </c>
      <c r="I33" s="89">
        <v>0</v>
      </c>
    </row>
    <row r="34" spans="1:9" ht="12.75" customHeight="1" x14ac:dyDescent="0.2">
      <c r="A34" s="242" t="s">
        <v>29</v>
      </c>
      <c r="B34" s="242"/>
      <c r="C34" s="242"/>
      <c r="D34" s="242"/>
      <c r="E34" s="242"/>
      <c r="F34" s="242"/>
      <c r="G34" s="7">
        <v>27</v>
      </c>
      <c r="H34" s="89">
        <v>0</v>
      </c>
      <c r="I34" s="89">
        <v>0</v>
      </c>
    </row>
    <row r="35" spans="1:9" ht="12.75" customHeight="1" x14ac:dyDescent="0.2">
      <c r="A35" s="242" t="s">
        <v>30</v>
      </c>
      <c r="B35" s="242"/>
      <c r="C35" s="242"/>
      <c r="D35" s="242"/>
      <c r="E35" s="242"/>
      <c r="F35" s="242"/>
      <c r="G35" s="7">
        <v>28</v>
      </c>
      <c r="H35" s="89">
        <v>0</v>
      </c>
      <c r="I35" s="89">
        <v>0</v>
      </c>
    </row>
    <row r="36" spans="1:9" ht="12.75" customHeight="1" x14ac:dyDescent="0.2">
      <c r="A36" s="242" t="s">
        <v>31</v>
      </c>
      <c r="B36" s="242"/>
      <c r="C36" s="242"/>
      <c r="D36" s="242"/>
      <c r="E36" s="242"/>
      <c r="F36" s="242"/>
      <c r="G36" s="7">
        <v>29</v>
      </c>
      <c r="H36" s="89">
        <v>0</v>
      </c>
      <c r="I36" s="89">
        <v>0</v>
      </c>
    </row>
    <row r="37" spans="1:9" ht="12.75" customHeight="1" x14ac:dyDescent="0.2">
      <c r="A37" s="242" t="s">
        <v>32</v>
      </c>
      <c r="B37" s="242"/>
      <c r="C37" s="242"/>
      <c r="D37" s="242"/>
      <c r="E37" s="242"/>
      <c r="F37" s="242"/>
      <c r="G37" s="7">
        <v>30</v>
      </c>
      <c r="H37" s="89">
        <v>0</v>
      </c>
      <c r="I37" s="89">
        <v>0</v>
      </c>
    </row>
    <row r="38" spans="1:9" ht="12.75" customHeight="1" x14ac:dyDescent="0.2">
      <c r="A38" s="243" t="s">
        <v>33</v>
      </c>
      <c r="B38" s="243"/>
      <c r="C38" s="243"/>
      <c r="D38" s="243"/>
      <c r="E38" s="243"/>
      <c r="F38" s="243"/>
      <c r="G38" s="8">
        <v>31</v>
      </c>
      <c r="H38" s="90">
        <f>H39+H40+H41+H42</f>
        <v>161382.01</v>
      </c>
      <c r="I38" s="90">
        <f>I39+I40+I41+I42</f>
        <v>161382.01</v>
      </c>
    </row>
    <row r="39" spans="1:9" ht="12.75" customHeight="1" x14ac:dyDescent="0.2">
      <c r="A39" s="242" t="s">
        <v>34</v>
      </c>
      <c r="B39" s="242"/>
      <c r="C39" s="242"/>
      <c r="D39" s="242"/>
      <c r="E39" s="242"/>
      <c r="F39" s="242"/>
      <c r="G39" s="7">
        <v>32</v>
      </c>
      <c r="H39" s="89">
        <v>0</v>
      </c>
      <c r="I39" s="89">
        <v>0</v>
      </c>
    </row>
    <row r="40" spans="1:9" ht="12.75" customHeight="1" x14ac:dyDescent="0.2">
      <c r="A40" s="242" t="s">
        <v>35</v>
      </c>
      <c r="B40" s="242"/>
      <c r="C40" s="242"/>
      <c r="D40" s="242"/>
      <c r="E40" s="242"/>
      <c r="F40" s="242"/>
      <c r="G40" s="7">
        <v>33</v>
      </c>
      <c r="H40" s="89">
        <v>0</v>
      </c>
      <c r="I40" s="89">
        <v>0</v>
      </c>
    </row>
    <row r="41" spans="1:9" ht="12.75" customHeight="1" x14ac:dyDescent="0.2">
      <c r="A41" s="242" t="s">
        <v>36</v>
      </c>
      <c r="B41" s="242"/>
      <c r="C41" s="242"/>
      <c r="D41" s="242"/>
      <c r="E41" s="242"/>
      <c r="F41" s="242"/>
      <c r="G41" s="7">
        <v>34</v>
      </c>
      <c r="H41" s="89">
        <v>0</v>
      </c>
      <c r="I41" s="89">
        <v>0</v>
      </c>
    </row>
    <row r="42" spans="1:9" ht="12.75" customHeight="1" x14ac:dyDescent="0.2">
      <c r="A42" s="242" t="s">
        <v>37</v>
      </c>
      <c r="B42" s="242"/>
      <c r="C42" s="242"/>
      <c r="D42" s="242"/>
      <c r="E42" s="242"/>
      <c r="F42" s="242"/>
      <c r="G42" s="7">
        <v>35</v>
      </c>
      <c r="H42" s="89">
        <v>161382.01</v>
      </c>
      <c r="I42" s="89">
        <v>161382.01</v>
      </c>
    </row>
    <row r="43" spans="1:9" ht="12.75" customHeight="1" x14ac:dyDescent="0.2">
      <c r="A43" s="242" t="s">
        <v>38</v>
      </c>
      <c r="B43" s="242"/>
      <c r="C43" s="242"/>
      <c r="D43" s="242"/>
      <c r="E43" s="242"/>
      <c r="F43" s="242"/>
      <c r="G43" s="7">
        <v>36</v>
      </c>
      <c r="H43" s="89">
        <v>13954267.85</v>
      </c>
      <c r="I43" s="89">
        <v>13744535.58</v>
      </c>
    </row>
    <row r="44" spans="1:9" ht="12.75" customHeight="1" x14ac:dyDescent="0.2">
      <c r="A44" s="244" t="s">
        <v>301</v>
      </c>
      <c r="B44" s="244"/>
      <c r="C44" s="244"/>
      <c r="D44" s="244"/>
      <c r="E44" s="244"/>
      <c r="F44" s="244"/>
      <c r="G44" s="8">
        <v>37</v>
      </c>
      <c r="H44" s="90">
        <f>H45+H53+H60+H70</f>
        <v>60353744.420000002</v>
      </c>
      <c r="I44" s="90">
        <f>I45+I53+I60+I70</f>
        <v>88443551.609999999</v>
      </c>
    </row>
    <row r="45" spans="1:9" ht="12.75" customHeight="1" x14ac:dyDescent="0.2">
      <c r="A45" s="243" t="s">
        <v>39</v>
      </c>
      <c r="B45" s="243"/>
      <c r="C45" s="243"/>
      <c r="D45" s="243"/>
      <c r="E45" s="243"/>
      <c r="F45" s="243"/>
      <c r="G45" s="8">
        <v>38</v>
      </c>
      <c r="H45" s="90">
        <f>SUM(H46:H52)</f>
        <v>2104060.4300000002</v>
      </c>
      <c r="I45" s="90">
        <f>SUM(I46:I52)</f>
        <v>2444372.5699999998</v>
      </c>
    </row>
    <row r="46" spans="1:9" ht="12.75" customHeight="1" x14ac:dyDescent="0.2">
      <c r="A46" s="242" t="s">
        <v>40</v>
      </c>
      <c r="B46" s="242"/>
      <c r="C46" s="242"/>
      <c r="D46" s="242"/>
      <c r="E46" s="242"/>
      <c r="F46" s="242"/>
      <c r="G46" s="7">
        <v>39</v>
      </c>
      <c r="H46" s="89">
        <v>1534874.16</v>
      </c>
      <c r="I46" s="89">
        <v>1807172.08</v>
      </c>
    </row>
    <row r="47" spans="1:9" ht="12.75" customHeight="1" x14ac:dyDescent="0.2">
      <c r="A47" s="242" t="s">
        <v>41</v>
      </c>
      <c r="B47" s="242"/>
      <c r="C47" s="242"/>
      <c r="D47" s="242"/>
      <c r="E47" s="242"/>
      <c r="F47" s="242"/>
      <c r="G47" s="7">
        <v>40</v>
      </c>
      <c r="H47" s="89">
        <v>0</v>
      </c>
      <c r="I47" s="89">
        <v>0</v>
      </c>
    </row>
    <row r="48" spans="1:9" ht="12.75" customHeight="1" x14ac:dyDescent="0.2">
      <c r="A48" s="242" t="s">
        <v>42</v>
      </c>
      <c r="B48" s="242"/>
      <c r="C48" s="242"/>
      <c r="D48" s="242"/>
      <c r="E48" s="242"/>
      <c r="F48" s="242"/>
      <c r="G48" s="7">
        <v>41</v>
      </c>
      <c r="H48" s="89">
        <v>0</v>
      </c>
      <c r="I48" s="89">
        <v>0</v>
      </c>
    </row>
    <row r="49" spans="1:9" ht="12.75" customHeight="1" x14ac:dyDescent="0.2">
      <c r="A49" s="242" t="s">
        <v>43</v>
      </c>
      <c r="B49" s="242"/>
      <c r="C49" s="242"/>
      <c r="D49" s="242"/>
      <c r="E49" s="242"/>
      <c r="F49" s="242"/>
      <c r="G49" s="7">
        <v>42</v>
      </c>
      <c r="H49" s="89">
        <v>569186.27</v>
      </c>
      <c r="I49" s="89">
        <v>637200.49</v>
      </c>
    </row>
    <row r="50" spans="1:9" ht="12.75" customHeight="1" x14ac:dyDescent="0.2">
      <c r="A50" s="242" t="s">
        <v>44</v>
      </c>
      <c r="B50" s="242"/>
      <c r="C50" s="242"/>
      <c r="D50" s="242"/>
      <c r="E50" s="242"/>
      <c r="F50" s="242"/>
      <c r="G50" s="7">
        <v>43</v>
      </c>
      <c r="H50" s="89">
        <v>0</v>
      </c>
      <c r="I50" s="89">
        <v>0</v>
      </c>
    </row>
    <row r="51" spans="1:9" ht="12.75" customHeight="1" x14ac:dyDescent="0.2">
      <c r="A51" s="242" t="s">
        <v>45</v>
      </c>
      <c r="B51" s="242"/>
      <c r="C51" s="242"/>
      <c r="D51" s="242"/>
      <c r="E51" s="242"/>
      <c r="F51" s="242"/>
      <c r="G51" s="7">
        <v>44</v>
      </c>
      <c r="H51" s="89">
        <v>0</v>
      </c>
      <c r="I51" s="89">
        <v>0</v>
      </c>
    </row>
    <row r="52" spans="1:9" ht="12.75" customHeight="1" x14ac:dyDescent="0.2">
      <c r="A52" s="242" t="s">
        <v>46</v>
      </c>
      <c r="B52" s="242"/>
      <c r="C52" s="242"/>
      <c r="D52" s="242"/>
      <c r="E52" s="242"/>
      <c r="F52" s="242"/>
      <c r="G52" s="7">
        <v>45</v>
      </c>
      <c r="H52" s="89">
        <v>0</v>
      </c>
      <c r="I52" s="89">
        <v>0</v>
      </c>
    </row>
    <row r="53" spans="1:9" ht="12.75" customHeight="1" x14ac:dyDescent="0.2">
      <c r="A53" s="243" t="s">
        <v>47</v>
      </c>
      <c r="B53" s="243"/>
      <c r="C53" s="243"/>
      <c r="D53" s="243"/>
      <c r="E53" s="243"/>
      <c r="F53" s="243"/>
      <c r="G53" s="8">
        <v>46</v>
      </c>
      <c r="H53" s="90">
        <f>SUM(H54:H59)</f>
        <v>7601459.3700000001</v>
      </c>
      <c r="I53" s="90">
        <f>SUM(I54:I59)</f>
        <v>7717145.0300000003</v>
      </c>
    </row>
    <row r="54" spans="1:9" ht="12.75" customHeight="1" x14ac:dyDescent="0.2">
      <c r="A54" s="242" t="s">
        <v>48</v>
      </c>
      <c r="B54" s="242"/>
      <c r="C54" s="242"/>
      <c r="D54" s="242"/>
      <c r="E54" s="242"/>
      <c r="F54" s="242"/>
      <c r="G54" s="7">
        <v>47</v>
      </c>
      <c r="H54" s="89">
        <v>281955.28000000003</v>
      </c>
      <c r="I54" s="89">
        <v>223490.16</v>
      </c>
    </row>
    <row r="55" spans="1:9" ht="12.75" customHeight="1" x14ac:dyDescent="0.2">
      <c r="A55" s="242" t="s">
        <v>49</v>
      </c>
      <c r="B55" s="242"/>
      <c r="C55" s="242"/>
      <c r="D55" s="242"/>
      <c r="E55" s="242"/>
      <c r="F55" s="242"/>
      <c r="G55" s="7">
        <v>48</v>
      </c>
      <c r="H55" s="89">
        <v>0</v>
      </c>
      <c r="I55" s="89">
        <v>0</v>
      </c>
    </row>
    <row r="56" spans="1:9" ht="12.75" customHeight="1" x14ac:dyDescent="0.2">
      <c r="A56" s="242" t="s">
        <v>50</v>
      </c>
      <c r="B56" s="242"/>
      <c r="C56" s="242"/>
      <c r="D56" s="242"/>
      <c r="E56" s="242"/>
      <c r="F56" s="242"/>
      <c r="G56" s="7">
        <v>49</v>
      </c>
      <c r="H56" s="89">
        <v>2011600.53</v>
      </c>
      <c r="I56" s="89">
        <v>1412239.53</v>
      </c>
    </row>
    <row r="57" spans="1:9" ht="12.75" customHeight="1" x14ac:dyDescent="0.2">
      <c r="A57" s="242" t="s">
        <v>51</v>
      </c>
      <c r="B57" s="242"/>
      <c r="C57" s="242"/>
      <c r="D57" s="242"/>
      <c r="E57" s="242"/>
      <c r="F57" s="242"/>
      <c r="G57" s="7">
        <v>50</v>
      </c>
      <c r="H57" s="89">
        <v>311592.02</v>
      </c>
      <c r="I57" s="89">
        <v>384725.09</v>
      </c>
    </row>
    <row r="58" spans="1:9" ht="12.75" customHeight="1" x14ac:dyDescent="0.2">
      <c r="A58" s="242" t="s">
        <v>52</v>
      </c>
      <c r="B58" s="242"/>
      <c r="C58" s="242"/>
      <c r="D58" s="242"/>
      <c r="E58" s="242"/>
      <c r="F58" s="242"/>
      <c r="G58" s="7">
        <v>51</v>
      </c>
      <c r="H58" s="89">
        <v>1211123.95</v>
      </c>
      <c r="I58" s="89">
        <v>1712678.31</v>
      </c>
    </row>
    <row r="59" spans="1:9" ht="12.75" customHeight="1" x14ac:dyDescent="0.2">
      <c r="A59" s="242" t="s">
        <v>53</v>
      </c>
      <c r="B59" s="242"/>
      <c r="C59" s="242"/>
      <c r="D59" s="242"/>
      <c r="E59" s="242"/>
      <c r="F59" s="242"/>
      <c r="G59" s="7">
        <v>52</v>
      </c>
      <c r="H59" s="89">
        <v>3785187.59</v>
      </c>
      <c r="I59" s="89">
        <v>3984011.94</v>
      </c>
    </row>
    <row r="60" spans="1:9" ht="12.75" customHeight="1" x14ac:dyDescent="0.2">
      <c r="A60" s="243" t="s">
        <v>54</v>
      </c>
      <c r="B60" s="243"/>
      <c r="C60" s="243"/>
      <c r="D60" s="243"/>
      <c r="E60" s="243"/>
      <c r="F60" s="243"/>
      <c r="G60" s="8">
        <v>53</v>
      </c>
      <c r="H60" s="90">
        <f>SUM(H61:H69)</f>
        <v>17923481.75</v>
      </c>
      <c r="I60" s="90">
        <f>SUM(I61:I69)</f>
        <v>32103869.699999999</v>
      </c>
    </row>
    <row r="61" spans="1:9" ht="12.75" customHeight="1" x14ac:dyDescent="0.2">
      <c r="A61" s="242" t="s">
        <v>23</v>
      </c>
      <c r="B61" s="242"/>
      <c r="C61" s="242"/>
      <c r="D61" s="242"/>
      <c r="E61" s="242"/>
      <c r="F61" s="242"/>
      <c r="G61" s="7">
        <v>54</v>
      </c>
      <c r="H61" s="89">
        <v>0</v>
      </c>
      <c r="I61" s="89">
        <v>0</v>
      </c>
    </row>
    <row r="62" spans="1:9" ht="27.6" customHeight="1" x14ac:dyDescent="0.2">
      <c r="A62" s="242" t="s">
        <v>24</v>
      </c>
      <c r="B62" s="242"/>
      <c r="C62" s="242"/>
      <c r="D62" s="242"/>
      <c r="E62" s="242"/>
      <c r="F62" s="242"/>
      <c r="G62" s="7">
        <v>55</v>
      </c>
      <c r="H62" s="89">
        <v>0</v>
      </c>
      <c r="I62" s="89">
        <v>0</v>
      </c>
    </row>
    <row r="63" spans="1:9" ht="12.75" customHeight="1" x14ac:dyDescent="0.2">
      <c r="A63" s="242" t="s">
        <v>25</v>
      </c>
      <c r="B63" s="242"/>
      <c r="C63" s="242"/>
      <c r="D63" s="242"/>
      <c r="E63" s="242"/>
      <c r="F63" s="242"/>
      <c r="G63" s="7">
        <v>56</v>
      </c>
      <c r="H63" s="89">
        <v>17322293.899999999</v>
      </c>
      <c r="I63" s="89">
        <v>30305274.850000001</v>
      </c>
    </row>
    <row r="64" spans="1:9" ht="25.9" customHeight="1" x14ac:dyDescent="0.2">
      <c r="A64" s="242" t="s">
        <v>55</v>
      </c>
      <c r="B64" s="242"/>
      <c r="C64" s="242"/>
      <c r="D64" s="242"/>
      <c r="E64" s="242"/>
      <c r="F64" s="242"/>
      <c r="G64" s="7">
        <v>57</v>
      </c>
      <c r="H64" s="89">
        <v>0</v>
      </c>
      <c r="I64" s="89">
        <v>0</v>
      </c>
    </row>
    <row r="65" spans="1:9" ht="21.6" customHeight="1" x14ac:dyDescent="0.2">
      <c r="A65" s="242" t="s">
        <v>27</v>
      </c>
      <c r="B65" s="242"/>
      <c r="C65" s="242"/>
      <c r="D65" s="242"/>
      <c r="E65" s="242"/>
      <c r="F65" s="242"/>
      <c r="G65" s="7">
        <v>58</v>
      </c>
      <c r="H65" s="89">
        <v>0</v>
      </c>
      <c r="I65" s="89">
        <v>0</v>
      </c>
    </row>
    <row r="66" spans="1:9" ht="21.6" customHeight="1" x14ac:dyDescent="0.2">
      <c r="A66" s="242" t="s">
        <v>28</v>
      </c>
      <c r="B66" s="242"/>
      <c r="C66" s="242"/>
      <c r="D66" s="242"/>
      <c r="E66" s="242"/>
      <c r="F66" s="242"/>
      <c r="G66" s="7">
        <v>59</v>
      </c>
      <c r="H66" s="89">
        <v>0</v>
      </c>
      <c r="I66" s="89">
        <v>0</v>
      </c>
    </row>
    <row r="67" spans="1:9" ht="12.75" customHeight="1" x14ac:dyDescent="0.2">
      <c r="A67" s="242" t="s">
        <v>29</v>
      </c>
      <c r="B67" s="242"/>
      <c r="C67" s="242"/>
      <c r="D67" s="242"/>
      <c r="E67" s="242"/>
      <c r="F67" s="242"/>
      <c r="G67" s="7">
        <v>60</v>
      </c>
      <c r="H67" s="89">
        <v>464843.85</v>
      </c>
      <c r="I67" s="89">
        <v>464843.85</v>
      </c>
    </row>
    <row r="68" spans="1:9" ht="12.75" customHeight="1" x14ac:dyDescent="0.2">
      <c r="A68" s="242" t="s">
        <v>30</v>
      </c>
      <c r="B68" s="242"/>
      <c r="C68" s="242"/>
      <c r="D68" s="242"/>
      <c r="E68" s="242"/>
      <c r="F68" s="242"/>
      <c r="G68" s="7">
        <v>61</v>
      </c>
      <c r="H68" s="89">
        <v>0</v>
      </c>
      <c r="I68" s="89">
        <v>0</v>
      </c>
    </row>
    <row r="69" spans="1:9" ht="12.75" customHeight="1" x14ac:dyDescent="0.2">
      <c r="A69" s="242" t="s">
        <v>56</v>
      </c>
      <c r="B69" s="242"/>
      <c r="C69" s="242"/>
      <c r="D69" s="242"/>
      <c r="E69" s="242"/>
      <c r="F69" s="242"/>
      <c r="G69" s="7">
        <v>62</v>
      </c>
      <c r="H69" s="89">
        <v>136344</v>
      </c>
      <c r="I69" s="89">
        <v>1333751</v>
      </c>
    </row>
    <row r="70" spans="1:9" ht="12.75" customHeight="1" x14ac:dyDescent="0.2">
      <c r="A70" s="242" t="s">
        <v>57</v>
      </c>
      <c r="B70" s="242"/>
      <c r="C70" s="242"/>
      <c r="D70" s="242"/>
      <c r="E70" s="242"/>
      <c r="F70" s="242"/>
      <c r="G70" s="7">
        <v>63</v>
      </c>
      <c r="H70" s="89">
        <v>32724742.870000001</v>
      </c>
      <c r="I70" s="89">
        <v>46178164.310000002</v>
      </c>
    </row>
    <row r="71" spans="1:9" ht="12.75" customHeight="1" x14ac:dyDescent="0.2">
      <c r="A71" s="258" t="s">
        <v>58</v>
      </c>
      <c r="B71" s="258"/>
      <c r="C71" s="258"/>
      <c r="D71" s="258"/>
      <c r="E71" s="258"/>
      <c r="F71" s="258"/>
      <c r="G71" s="7">
        <v>64</v>
      </c>
      <c r="H71" s="89">
        <v>1393973.13</v>
      </c>
      <c r="I71" s="89">
        <v>2095853.45</v>
      </c>
    </row>
    <row r="72" spans="1:9" ht="12.75" customHeight="1" x14ac:dyDescent="0.2">
      <c r="A72" s="244" t="s">
        <v>302</v>
      </c>
      <c r="B72" s="244"/>
      <c r="C72" s="244"/>
      <c r="D72" s="244"/>
      <c r="E72" s="244"/>
      <c r="F72" s="244"/>
      <c r="G72" s="8">
        <v>65</v>
      </c>
      <c r="H72" s="90">
        <f>H8+H9+H44+H71</f>
        <v>608489843.39999998</v>
      </c>
      <c r="I72" s="90">
        <f>I8+I9+I44+I71</f>
        <v>636434898.58000004</v>
      </c>
    </row>
    <row r="73" spans="1:9" ht="12.75" customHeight="1" x14ac:dyDescent="0.2">
      <c r="A73" s="258" t="s">
        <v>59</v>
      </c>
      <c r="B73" s="258"/>
      <c r="C73" s="258"/>
      <c r="D73" s="258"/>
      <c r="E73" s="258"/>
      <c r="F73" s="258"/>
      <c r="G73" s="7">
        <v>66</v>
      </c>
      <c r="H73" s="89">
        <v>0</v>
      </c>
      <c r="I73" s="89">
        <v>0</v>
      </c>
    </row>
    <row r="74" spans="1:9" x14ac:dyDescent="0.2">
      <c r="A74" s="260" t="s">
        <v>60</v>
      </c>
      <c r="B74" s="261"/>
      <c r="C74" s="261"/>
      <c r="D74" s="261"/>
      <c r="E74" s="261"/>
      <c r="F74" s="261"/>
      <c r="G74" s="261"/>
      <c r="H74" s="261"/>
      <c r="I74" s="261"/>
    </row>
    <row r="75" spans="1:9" ht="24.75" customHeight="1" x14ac:dyDescent="0.2">
      <c r="A75" s="244" t="s">
        <v>441</v>
      </c>
      <c r="B75" s="244"/>
      <c r="C75" s="244"/>
      <c r="D75" s="244"/>
      <c r="E75" s="244"/>
      <c r="F75" s="244"/>
      <c r="G75" s="8">
        <v>67</v>
      </c>
      <c r="H75" s="91">
        <f>H76+H77+H78+H84+H85+H92+H95+H98</f>
        <v>413022976.05000001</v>
      </c>
      <c r="I75" s="91">
        <f>I76+I77+I78+I84+I85+I92+I95+I98</f>
        <v>393241127.87</v>
      </c>
    </row>
    <row r="76" spans="1:9" ht="12.75" customHeight="1" x14ac:dyDescent="0.2">
      <c r="A76" s="242" t="s">
        <v>61</v>
      </c>
      <c r="B76" s="242"/>
      <c r="C76" s="242"/>
      <c r="D76" s="242"/>
      <c r="E76" s="242"/>
      <c r="F76" s="242"/>
      <c r="G76" s="7">
        <v>68</v>
      </c>
      <c r="H76" s="89">
        <v>169617833.25</v>
      </c>
      <c r="I76" s="89">
        <v>169617833.25</v>
      </c>
    </row>
    <row r="77" spans="1:9" ht="12.75" customHeight="1" x14ac:dyDescent="0.2">
      <c r="A77" s="242" t="s">
        <v>62</v>
      </c>
      <c r="B77" s="242"/>
      <c r="C77" s="242"/>
      <c r="D77" s="242"/>
      <c r="E77" s="242"/>
      <c r="F77" s="242"/>
      <c r="G77" s="7">
        <v>69</v>
      </c>
      <c r="H77" s="89">
        <v>0</v>
      </c>
      <c r="I77" s="89">
        <v>0</v>
      </c>
    </row>
    <row r="78" spans="1:9" ht="12.75" customHeight="1" x14ac:dyDescent="0.2">
      <c r="A78" s="243" t="s">
        <v>63</v>
      </c>
      <c r="B78" s="243"/>
      <c r="C78" s="243"/>
      <c r="D78" s="243"/>
      <c r="E78" s="243"/>
      <c r="F78" s="243"/>
      <c r="G78" s="8">
        <v>70</v>
      </c>
      <c r="H78" s="91">
        <f>SUM(H79:H83)</f>
        <v>10376921.970000001</v>
      </c>
      <c r="I78" s="91">
        <f>SUM(I79:I83)</f>
        <v>10376921.970000001</v>
      </c>
    </row>
    <row r="79" spans="1:9" ht="12.75" customHeight="1" x14ac:dyDescent="0.2">
      <c r="A79" s="242" t="s">
        <v>64</v>
      </c>
      <c r="B79" s="242"/>
      <c r="C79" s="242"/>
      <c r="D79" s="242"/>
      <c r="E79" s="242"/>
      <c r="F79" s="242"/>
      <c r="G79" s="7">
        <v>71</v>
      </c>
      <c r="H79" s="89">
        <v>8490800.8000000007</v>
      </c>
      <c r="I79" s="89">
        <v>8490800.8000000007</v>
      </c>
    </row>
    <row r="80" spans="1:9" ht="12.75" customHeight="1" x14ac:dyDescent="0.2">
      <c r="A80" s="242" t="s">
        <v>65</v>
      </c>
      <c r="B80" s="242"/>
      <c r="C80" s="242"/>
      <c r="D80" s="242"/>
      <c r="E80" s="242"/>
      <c r="F80" s="242"/>
      <c r="G80" s="7">
        <v>72</v>
      </c>
      <c r="H80" s="89">
        <v>0</v>
      </c>
      <c r="I80" s="89">
        <v>0</v>
      </c>
    </row>
    <row r="81" spans="1:9" ht="12.75" customHeight="1" x14ac:dyDescent="0.2">
      <c r="A81" s="242" t="s">
        <v>66</v>
      </c>
      <c r="B81" s="242"/>
      <c r="C81" s="242"/>
      <c r="D81" s="242"/>
      <c r="E81" s="242"/>
      <c r="F81" s="242"/>
      <c r="G81" s="7">
        <v>73</v>
      </c>
      <c r="H81" s="89">
        <v>0</v>
      </c>
      <c r="I81" s="89">
        <v>0</v>
      </c>
    </row>
    <row r="82" spans="1:9" ht="12.75" customHeight="1" x14ac:dyDescent="0.2">
      <c r="A82" s="242" t="s">
        <v>67</v>
      </c>
      <c r="B82" s="242"/>
      <c r="C82" s="242"/>
      <c r="D82" s="242"/>
      <c r="E82" s="242"/>
      <c r="F82" s="242"/>
      <c r="G82" s="7">
        <v>74</v>
      </c>
      <c r="H82" s="89">
        <v>0</v>
      </c>
      <c r="I82" s="89">
        <v>0</v>
      </c>
    </row>
    <row r="83" spans="1:9" ht="12.75" customHeight="1" x14ac:dyDescent="0.2">
      <c r="A83" s="242" t="s">
        <v>68</v>
      </c>
      <c r="B83" s="242"/>
      <c r="C83" s="242"/>
      <c r="D83" s="242"/>
      <c r="E83" s="242"/>
      <c r="F83" s="242"/>
      <c r="G83" s="7">
        <v>75</v>
      </c>
      <c r="H83" s="89">
        <v>1886121.17</v>
      </c>
      <c r="I83" s="89">
        <v>1886121.17</v>
      </c>
    </row>
    <row r="84" spans="1:9" ht="12.75" customHeight="1" x14ac:dyDescent="0.2">
      <c r="A84" s="259" t="s">
        <v>69</v>
      </c>
      <c r="B84" s="259"/>
      <c r="C84" s="259"/>
      <c r="D84" s="259"/>
      <c r="E84" s="259"/>
      <c r="F84" s="259"/>
      <c r="G84" s="20">
        <v>76</v>
      </c>
      <c r="H84" s="92">
        <v>0</v>
      </c>
      <c r="I84" s="92">
        <v>0</v>
      </c>
    </row>
    <row r="85" spans="1:9" ht="12.75" customHeight="1" x14ac:dyDescent="0.2">
      <c r="A85" s="243" t="s">
        <v>431</v>
      </c>
      <c r="B85" s="243"/>
      <c r="C85" s="243"/>
      <c r="D85" s="243"/>
      <c r="E85" s="243"/>
      <c r="F85" s="243"/>
      <c r="G85" s="8">
        <v>77</v>
      </c>
      <c r="H85" s="90">
        <f>H86+H87+H88+H89+H90+H91</f>
        <v>111802.08</v>
      </c>
      <c r="I85" s="90">
        <f>I86+I87+I88+I89+I90+I91</f>
        <v>1095569.42</v>
      </c>
    </row>
    <row r="86" spans="1:9" ht="25.5" customHeight="1" x14ac:dyDescent="0.2">
      <c r="A86" s="242" t="s">
        <v>426</v>
      </c>
      <c r="B86" s="242"/>
      <c r="C86" s="242"/>
      <c r="D86" s="242"/>
      <c r="E86" s="242"/>
      <c r="F86" s="242"/>
      <c r="G86" s="7">
        <v>78</v>
      </c>
      <c r="H86" s="89">
        <v>0</v>
      </c>
      <c r="I86" s="89">
        <v>0</v>
      </c>
    </row>
    <row r="87" spans="1:9" ht="12.75" customHeight="1" x14ac:dyDescent="0.2">
      <c r="A87" s="242" t="s">
        <v>70</v>
      </c>
      <c r="B87" s="242"/>
      <c r="C87" s="242"/>
      <c r="D87" s="242"/>
      <c r="E87" s="242"/>
      <c r="F87" s="242"/>
      <c r="G87" s="7">
        <v>79</v>
      </c>
      <c r="H87" s="89">
        <v>111802.08</v>
      </c>
      <c r="I87" s="89">
        <v>1095569.42</v>
      </c>
    </row>
    <row r="88" spans="1:9" ht="12.75" customHeight="1" x14ac:dyDescent="0.2">
      <c r="A88" s="242" t="s">
        <v>71</v>
      </c>
      <c r="B88" s="242"/>
      <c r="C88" s="242"/>
      <c r="D88" s="242"/>
      <c r="E88" s="242"/>
      <c r="F88" s="242"/>
      <c r="G88" s="7">
        <v>80</v>
      </c>
      <c r="H88" s="89">
        <v>0</v>
      </c>
      <c r="I88" s="89">
        <v>0</v>
      </c>
    </row>
    <row r="89" spans="1:9" ht="12.75" customHeight="1" x14ac:dyDescent="0.2">
      <c r="A89" s="242" t="s">
        <v>348</v>
      </c>
      <c r="B89" s="242"/>
      <c r="C89" s="242"/>
      <c r="D89" s="242"/>
      <c r="E89" s="242"/>
      <c r="F89" s="242"/>
      <c r="G89" s="7">
        <v>81</v>
      </c>
      <c r="H89" s="89">
        <v>0</v>
      </c>
      <c r="I89" s="89">
        <v>0</v>
      </c>
    </row>
    <row r="90" spans="1:9" ht="26.25" customHeight="1" x14ac:dyDescent="0.2">
      <c r="A90" s="242" t="s">
        <v>349</v>
      </c>
      <c r="B90" s="242"/>
      <c r="C90" s="242"/>
      <c r="D90" s="242"/>
      <c r="E90" s="242"/>
      <c r="F90" s="242"/>
      <c r="G90" s="7">
        <v>82</v>
      </c>
      <c r="H90" s="89">
        <v>0</v>
      </c>
      <c r="I90" s="89">
        <v>0</v>
      </c>
    </row>
    <row r="91" spans="1:9" x14ac:dyDescent="0.2">
      <c r="A91" s="242" t="s">
        <v>427</v>
      </c>
      <c r="B91" s="242"/>
      <c r="C91" s="242"/>
      <c r="D91" s="242"/>
      <c r="E91" s="242"/>
      <c r="F91" s="242"/>
      <c r="G91" s="7">
        <v>83</v>
      </c>
      <c r="H91" s="89">
        <v>0</v>
      </c>
      <c r="I91" s="89">
        <v>0</v>
      </c>
    </row>
    <row r="92" spans="1:9" ht="12.75" customHeight="1" x14ac:dyDescent="0.2">
      <c r="A92" s="243" t="s">
        <v>432</v>
      </c>
      <c r="B92" s="243"/>
      <c r="C92" s="243"/>
      <c r="D92" s="243"/>
      <c r="E92" s="243"/>
      <c r="F92" s="243"/>
      <c r="G92" s="8">
        <v>84</v>
      </c>
      <c r="H92" s="90">
        <f>H93-H94</f>
        <v>192391181.22999999</v>
      </c>
      <c r="I92" s="90">
        <f>I93-I94</f>
        <v>227490494.47999999</v>
      </c>
    </row>
    <row r="93" spans="1:9" ht="12.75" customHeight="1" x14ac:dyDescent="0.2">
      <c r="A93" s="242" t="s">
        <v>72</v>
      </c>
      <c r="B93" s="242"/>
      <c r="C93" s="242"/>
      <c r="D93" s="242"/>
      <c r="E93" s="242"/>
      <c r="F93" s="242"/>
      <c r="G93" s="7">
        <v>85</v>
      </c>
      <c r="H93" s="89">
        <v>192391181.22999999</v>
      </c>
      <c r="I93" s="89">
        <v>227490494.47999999</v>
      </c>
    </row>
    <row r="94" spans="1:9" ht="12.75" customHeight="1" x14ac:dyDescent="0.2">
      <c r="A94" s="242" t="s">
        <v>73</v>
      </c>
      <c r="B94" s="242"/>
      <c r="C94" s="242"/>
      <c r="D94" s="242"/>
      <c r="E94" s="242"/>
      <c r="F94" s="242"/>
      <c r="G94" s="7">
        <v>86</v>
      </c>
      <c r="H94" s="89">
        <v>0</v>
      </c>
      <c r="I94" s="89">
        <v>0</v>
      </c>
    </row>
    <row r="95" spans="1:9" ht="12.75" customHeight="1" x14ac:dyDescent="0.2">
      <c r="A95" s="243" t="s">
        <v>433</v>
      </c>
      <c r="B95" s="243"/>
      <c r="C95" s="243"/>
      <c r="D95" s="243"/>
      <c r="E95" s="243"/>
      <c r="F95" s="243"/>
      <c r="G95" s="8">
        <v>87</v>
      </c>
      <c r="H95" s="90">
        <f>H96-H97</f>
        <v>35099313.25</v>
      </c>
      <c r="I95" s="90">
        <f>I96-I97</f>
        <v>-20570956.84</v>
      </c>
    </row>
    <row r="96" spans="1:9" ht="12.75" customHeight="1" x14ac:dyDescent="0.2">
      <c r="A96" s="242" t="s">
        <v>74</v>
      </c>
      <c r="B96" s="242"/>
      <c r="C96" s="242"/>
      <c r="D96" s="242"/>
      <c r="E96" s="242"/>
      <c r="F96" s="242"/>
      <c r="G96" s="7">
        <v>88</v>
      </c>
      <c r="H96" s="89">
        <v>35099313.25</v>
      </c>
      <c r="I96" s="89">
        <v>0</v>
      </c>
    </row>
    <row r="97" spans="1:9" ht="12.75" customHeight="1" x14ac:dyDescent="0.2">
      <c r="A97" s="242" t="s">
        <v>75</v>
      </c>
      <c r="B97" s="242"/>
      <c r="C97" s="242"/>
      <c r="D97" s="242"/>
      <c r="E97" s="242"/>
      <c r="F97" s="242"/>
      <c r="G97" s="7">
        <v>89</v>
      </c>
      <c r="H97" s="89">
        <v>0</v>
      </c>
      <c r="I97" s="89">
        <v>20570956.84</v>
      </c>
    </row>
    <row r="98" spans="1:9" ht="12.75" customHeight="1" x14ac:dyDescent="0.2">
      <c r="A98" s="242" t="s">
        <v>76</v>
      </c>
      <c r="B98" s="242"/>
      <c r="C98" s="242"/>
      <c r="D98" s="242"/>
      <c r="E98" s="242"/>
      <c r="F98" s="242"/>
      <c r="G98" s="7">
        <v>90</v>
      </c>
      <c r="H98" s="89">
        <v>5425924.2699999996</v>
      </c>
      <c r="I98" s="89">
        <v>5231265.59</v>
      </c>
    </row>
    <row r="99" spans="1:9" ht="12.75" customHeight="1" x14ac:dyDescent="0.2">
      <c r="A99" s="244" t="s">
        <v>434</v>
      </c>
      <c r="B99" s="244"/>
      <c r="C99" s="244"/>
      <c r="D99" s="244"/>
      <c r="E99" s="244"/>
      <c r="F99" s="244"/>
      <c r="G99" s="8">
        <v>91</v>
      </c>
      <c r="H99" s="90">
        <f>SUM(H100:H105)</f>
        <v>15509426.619999999</v>
      </c>
      <c r="I99" s="90">
        <f>SUM(I100:I105)</f>
        <v>15300426.619999999</v>
      </c>
    </row>
    <row r="100" spans="1:9" ht="12.75" customHeight="1" x14ac:dyDescent="0.2">
      <c r="A100" s="242" t="s">
        <v>77</v>
      </c>
      <c r="B100" s="242"/>
      <c r="C100" s="242"/>
      <c r="D100" s="242"/>
      <c r="E100" s="242"/>
      <c r="F100" s="242"/>
      <c r="G100" s="7">
        <v>92</v>
      </c>
      <c r="H100" s="89">
        <v>671751.79</v>
      </c>
      <c r="I100" s="89">
        <v>662751.79</v>
      </c>
    </row>
    <row r="101" spans="1:9" ht="12.75" customHeight="1" x14ac:dyDescent="0.2">
      <c r="A101" s="242" t="s">
        <v>78</v>
      </c>
      <c r="B101" s="242"/>
      <c r="C101" s="242"/>
      <c r="D101" s="242"/>
      <c r="E101" s="242"/>
      <c r="F101" s="242"/>
      <c r="G101" s="7">
        <v>93</v>
      </c>
      <c r="H101" s="89">
        <v>0</v>
      </c>
      <c r="I101" s="89">
        <v>0</v>
      </c>
    </row>
    <row r="102" spans="1:9" ht="12.75" customHeight="1" x14ac:dyDescent="0.2">
      <c r="A102" s="242" t="s">
        <v>79</v>
      </c>
      <c r="B102" s="242"/>
      <c r="C102" s="242"/>
      <c r="D102" s="242"/>
      <c r="E102" s="242"/>
      <c r="F102" s="242"/>
      <c r="G102" s="7">
        <v>94</v>
      </c>
      <c r="H102" s="89">
        <v>4469216.41</v>
      </c>
      <c r="I102" s="89">
        <v>4269216.41</v>
      </c>
    </row>
    <row r="103" spans="1:9" ht="12.75" customHeight="1" x14ac:dyDescent="0.2">
      <c r="A103" s="242" t="s">
        <v>80</v>
      </c>
      <c r="B103" s="242"/>
      <c r="C103" s="242"/>
      <c r="D103" s="242"/>
      <c r="E103" s="242"/>
      <c r="F103" s="242"/>
      <c r="G103" s="7">
        <v>95</v>
      </c>
      <c r="H103" s="89">
        <v>0</v>
      </c>
      <c r="I103" s="89">
        <v>0</v>
      </c>
    </row>
    <row r="104" spans="1:9" ht="12.75" customHeight="1" x14ac:dyDescent="0.2">
      <c r="A104" s="242" t="s">
        <v>81</v>
      </c>
      <c r="B104" s="242"/>
      <c r="C104" s="242"/>
      <c r="D104" s="242"/>
      <c r="E104" s="242"/>
      <c r="F104" s="242"/>
      <c r="G104" s="7">
        <v>96</v>
      </c>
      <c r="H104" s="89">
        <v>0</v>
      </c>
      <c r="I104" s="89">
        <v>0</v>
      </c>
    </row>
    <row r="105" spans="1:9" ht="12.75" customHeight="1" x14ac:dyDescent="0.2">
      <c r="A105" s="242" t="s">
        <v>82</v>
      </c>
      <c r="B105" s="242"/>
      <c r="C105" s="242"/>
      <c r="D105" s="242"/>
      <c r="E105" s="242"/>
      <c r="F105" s="242"/>
      <c r="G105" s="7">
        <v>97</v>
      </c>
      <c r="H105" s="89">
        <v>10368458.42</v>
      </c>
      <c r="I105" s="89">
        <v>10368458.42</v>
      </c>
    </row>
    <row r="106" spans="1:9" ht="12.75" customHeight="1" x14ac:dyDescent="0.2">
      <c r="A106" s="244" t="s">
        <v>435</v>
      </c>
      <c r="B106" s="244"/>
      <c r="C106" s="244"/>
      <c r="D106" s="244"/>
      <c r="E106" s="244"/>
      <c r="F106" s="244"/>
      <c r="G106" s="8">
        <v>98</v>
      </c>
      <c r="H106" s="90">
        <f>SUM(H107:H117)</f>
        <v>126982234.31</v>
      </c>
      <c r="I106" s="90">
        <f>SUM(I107:I117)</f>
        <v>176975727.47999999</v>
      </c>
    </row>
    <row r="107" spans="1:9" ht="12.75" customHeight="1" x14ac:dyDescent="0.2">
      <c r="A107" s="242" t="s">
        <v>83</v>
      </c>
      <c r="B107" s="242"/>
      <c r="C107" s="242"/>
      <c r="D107" s="242"/>
      <c r="E107" s="242"/>
      <c r="F107" s="242"/>
      <c r="G107" s="7">
        <v>99</v>
      </c>
      <c r="H107" s="89">
        <v>675806.25</v>
      </c>
      <c r="I107" s="89">
        <v>675806.25</v>
      </c>
    </row>
    <row r="108" spans="1:9" ht="24.6" customHeight="1" x14ac:dyDescent="0.2">
      <c r="A108" s="242" t="s">
        <v>84</v>
      </c>
      <c r="B108" s="242"/>
      <c r="C108" s="242"/>
      <c r="D108" s="242"/>
      <c r="E108" s="242"/>
      <c r="F108" s="242"/>
      <c r="G108" s="7">
        <v>100</v>
      </c>
      <c r="H108" s="89">
        <v>25000000</v>
      </c>
      <c r="I108" s="89">
        <v>25000000</v>
      </c>
    </row>
    <row r="109" spans="1:9" ht="12.75" customHeight="1" x14ac:dyDescent="0.2">
      <c r="A109" s="242" t="s">
        <v>85</v>
      </c>
      <c r="B109" s="242"/>
      <c r="C109" s="242"/>
      <c r="D109" s="242"/>
      <c r="E109" s="242"/>
      <c r="F109" s="242"/>
      <c r="G109" s="7">
        <v>101</v>
      </c>
      <c r="H109" s="89">
        <v>0</v>
      </c>
      <c r="I109" s="89">
        <v>0</v>
      </c>
    </row>
    <row r="110" spans="1:9" ht="21.6" customHeight="1" x14ac:dyDescent="0.2">
      <c r="A110" s="242" t="s">
        <v>86</v>
      </c>
      <c r="B110" s="242"/>
      <c r="C110" s="242"/>
      <c r="D110" s="242"/>
      <c r="E110" s="242"/>
      <c r="F110" s="242"/>
      <c r="G110" s="7">
        <v>102</v>
      </c>
      <c r="H110" s="89">
        <v>0</v>
      </c>
      <c r="I110" s="89">
        <v>0</v>
      </c>
    </row>
    <row r="111" spans="1:9" ht="12.75" customHeight="1" x14ac:dyDescent="0.2">
      <c r="A111" s="242" t="s">
        <v>87</v>
      </c>
      <c r="B111" s="242"/>
      <c r="C111" s="242"/>
      <c r="D111" s="242"/>
      <c r="E111" s="242"/>
      <c r="F111" s="242"/>
      <c r="G111" s="7">
        <v>103</v>
      </c>
      <c r="H111" s="89">
        <v>0</v>
      </c>
      <c r="I111" s="89">
        <v>0</v>
      </c>
    </row>
    <row r="112" spans="1:9" ht="12.75" customHeight="1" x14ac:dyDescent="0.2">
      <c r="A112" s="242" t="s">
        <v>88</v>
      </c>
      <c r="B112" s="242"/>
      <c r="C112" s="242"/>
      <c r="D112" s="242"/>
      <c r="E112" s="242"/>
      <c r="F112" s="242"/>
      <c r="G112" s="7">
        <v>104</v>
      </c>
      <c r="H112" s="89">
        <v>55460496.579999998</v>
      </c>
      <c r="I112" s="89">
        <v>105460496.58</v>
      </c>
    </row>
    <row r="113" spans="1:9" ht="12.75" customHeight="1" x14ac:dyDescent="0.2">
      <c r="A113" s="242" t="s">
        <v>89</v>
      </c>
      <c r="B113" s="242"/>
      <c r="C113" s="242"/>
      <c r="D113" s="242"/>
      <c r="E113" s="242"/>
      <c r="F113" s="242"/>
      <c r="G113" s="7">
        <v>105</v>
      </c>
      <c r="H113" s="89">
        <v>0</v>
      </c>
      <c r="I113" s="89">
        <v>0</v>
      </c>
    </row>
    <row r="114" spans="1:9" ht="12.75" customHeight="1" x14ac:dyDescent="0.2">
      <c r="A114" s="242" t="s">
        <v>90</v>
      </c>
      <c r="B114" s="242"/>
      <c r="C114" s="242"/>
      <c r="D114" s="242"/>
      <c r="E114" s="242"/>
      <c r="F114" s="242"/>
      <c r="G114" s="7">
        <v>106</v>
      </c>
      <c r="H114" s="89">
        <v>0</v>
      </c>
      <c r="I114" s="89">
        <v>0</v>
      </c>
    </row>
    <row r="115" spans="1:9" ht="12.75" customHeight="1" x14ac:dyDescent="0.2">
      <c r="A115" s="242" t="s">
        <v>91</v>
      </c>
      <c r="B115" s="242"/>
      <c r="C115" s="242"/>
      <c r="D115" s="242"/>
      <c r="E115" s="242"/>
      <c r="F115" s="242"/>
      <c r="G115" s="7">
        <v>107</v>
      </c>
      <c r="H115" s="89">
        <v>0</v>
      </c>
      <c r="I115" s="89">
        <v>0</v>
      </c>
    </row>
    <row r="116" spans="1:9" ht="12.75" customHeight="1" x14ac:dyDescent="0.2">
      <c r="A116" s="242" t="s">
        <v>92</v>
      </c>
      <c r="B116" s="242"/>
      <c r="C116" s="242"/>
      <c r="D116" s="242"/>
      <c r="E116" s="242"/>
      <c r="F116" s="242"/>
      <c r="G116" s="7">
        <v>108</v>
      </c>
      <c r="H116" s="89">
        <v>44751230.460000001</v>
      </c>
      <c r="I116" s="89">
        <v>44751230.460000001</v>
      </c>
    </row>
    <row r="117" spans="1:9" ht="12.75" customHeight="1" x14ac:dyDescent="0.2">
      <c r="A117" s="242" t="s">
        <v>93</v>
      </c>
      <c r="B117" s="242"/>
      <c r="C117" s="242"/>
      <c r="D117" s="242"/>
      <c r="E117" s="242"/>
      <c r="F117" s="242"/>
      <c r="G117" s="7">
        <v>109</v>
      </c>
      <c r="H117" s="89">
        <v>1094701.02</v>
      </c>
      <c r="I117" s="89">
        <v>1088194.19</v>
      </c>
    </row>
    <row r="118" spans="1:9" ht="12.75" customHeight="1" x14ac:dyDescent="0.2">
      <c r="A118" s="244" t="s">
        <v>436</v>
      </c>
      <c r="B118" s="244"/>
      <c r="C118" s="244"/>
      <c r="D118" s="244"/>
      <c r="E118" s="244"/>
      <c r="F118" s="244"/>
      <c r="G118" s="8">
        <v>110</v>
      </c>
      <c r="H118" s="90">
        <f>SUM(H119:H132)</f>
        <v>47121343.189999998</v>
      </c>
      <c r="I118" s="90">
        <f>SUM(I119:I132)</f>
        <v>43202272.549999997</v>
      </c>
    </row>
    <row r="119" spans="1:9" ht="12.75" customHeight="1" x14ac:dyDescent="0.2">
      <c r="A119" s="242" t="s">
        <v>83</v>
      </c>
      <c r="B119" s="242"/>
      <c r="C119" s="242"/>
      <c r="D119" s="242"/>
      <c r="E119" s="242"/>
      <c r="F119" s="242"/>
      <c r="G119" s="7">
        <v>111</v>
      </c>
      <c r="H119" s="89">
        <v>690627.07</v>
      </c>
      <c r="I119" s="89">
        <v>538714.25</v>
      </c>
    </row>
    <row r="120" spans="1:9" ht="22.15" customHeight="1" x14ac:dyDescent="0.2">
      <c r="A120" s="242" t="s">
        <v>84</v>
      </c>
      <c r="B120" s="242"/>
      <c r="C120" s="242"/>
      <c r="D120" s="242"/>
      <c r="E120" s="242"/>
      <c r="F120" s="242"/>
      <c r="G120" s="7">
        <v>112</v>
      </c>
      <c r="H120" s="89">
        <v>333972.59999999998</v>
      </c>
      <c r="I120" s="89">
        <v>326712.33</v>
      </c>
    </row>
    <row r="121" spans="1:9" ht="12.75" customHeight="1" x14ac:dyDescent="0.2">
      <c r="A121" s="242" t="s">
        <v>85</v>
      </c>
      <c r="B121" s="242"/>
      <c r="C121" s="242"/>
      <c r="D121" s="242"/>
      <c r="E121" s="242"/>
      <c r="F121" s="242"/>
      <c r="G121" s="7">
        <v>113</v>
      </c>
      <c r="H121" s="89">
        <v>0</v>
      </c>
      <c r="I121" s="89">
        <v>0</v>
      </c>
    </row>
    <row r="122" spans="1:9" ht="23.45" customHeight="1" x14ac:dyDescent="0.2">
      <c r="A122" s="242" t="s">
        <v>86</v>
      </c>
      <c r="B122" s="242"/>
      <c r="C122" s="242"/>
      <c r="D122" s="242"/>
      <c r="E122" s="242"/>
      <c r="F122" s="242"/>
      <c r="G122" s="7">
        <v>114</v>
      </c>
      <c r="H122" s="89">
        <v>0</v>
      </c>
      <c r="I122" s="89">
        <v>0</v>
      </c>
    </row>
    <row r="123" spans="1:9" ht="12.75" customHeight="1" x14ac:dyDescent="0.2">
      <c r="A123" s="242" t="s">
        <v>87</v>
      </c>
      <c r="B123" s="242"/>
      <c r="C123" s="242"/>
      <c r="D123" s="242"/>
      <c r="E123" s="242"/>
      <c r="F123" s="242"/>
      <c r="G123" s="7">
        <v>115</v>
      </c>
      <c r="H123" s="89">
        <v>0</v>
      </c>
      <c r="I123" s="89">
        <v>0</v>
      </c>
    </row>
    <row r="124" spans="1:9" ht="12.75" customHeight="1" x14ac:dyDescent="0.2">
      <c r="A124" s="242" t="s">
        <v>88</v>
      </c>
      <c r="B124" s="242"/>
      <c r="C124" s="242"/>
      <c r="D124" s="242"/>
      <c r="E124" s="242"/>
      <c r="F124" s="242"/>
      <c r="G124" s="7">
        <v>116</v>
      </c>
      <c r="H124" s="89">
        <v>6506511</v>
      </c>
      <c r="I124" s="89">
        <v>4879883.25</v>
      </c>
    </row>
    <row r="125" spans="1:9" ht="12.75" customHeight="1" x14ac:dyDescent="0.2">
      <c r="A125" s="242" t="s">
        <v>89</v>
      </c>
      <c r="B125" s="242"/>
      <c r="C125" s="242"/>
      <c r="D125" s="242"/>
      <c r="E125" s="242"/>
      <c r="F125" s="242"/>
      <c r="G125" s="7">
        <v>117</v>
      </c>
      <c r="H125" s="89">
        <v>3648751.47</v>
      </c>
      <c r="I125" s="89">
        <v>10246149.539999999</v>
      </c>
    </row>
    <row r="126" spans="1:9" ht="12.75" customHeight="1" x14ac:dyDescent="0.2">
      <c r="A126" s="242" t="s">
        <v>90</v>
      </c>
      <c r="B126" s="242"/>
      <c r="C126" s="242"/>
      <c r="D126" s="242"/>
      <c r="E126" s="242"/>
      <c r="F126" s="242"/>
      <c r="G126" s="7">
        <v>118</v>
      </c>
      <c r="H126" s="89">
        <v>19102669.050000001</v>
      </c>
      <c r="I126" s="89">
        <v>13575998.27</v>
      </c>
    </row>
    <row r="127" spans="1:9" x14ac:dyDescent="0.2">
      <c r="A127" s="242" t="s">
        <v>91</v>
      </c>
      <c r="B127" s="242"/>
      <c r="C127" s="242"/>
      <c r="D127" s="242"/>
      <c r="E127" s="242"/>
      <c r="F127" s="242"/>
      <c r="G127" s="7">
        <v>119</v>
      </c>
      <c r="H127" s="89">
        <v>0</v>
      </c>
      <c r="I127" s="89">
        <v>0</v>
      </c>
    </row>
    <row r="128" spans="1:9" x14ac:dyDescent="0.2">
      <c r="A128" s="242" t="s">
        <v>94</v>
      </c>
      <c r="B128" s="242"/>
      <c r="C128" s="242"/>
      <c r="D128" s="242"/>
      <c r="E128" s="242"/>
      <c r="F128" s="242"/>
      <c r="G128" s="7">
        <v>120</v>
      </c>
      <c r="H128" s="89">
        <v>8514356.0199999996</v>
      </c>
      <c r="I128" s="89">
        <v>6808337.4400000004</v>
      </c>
    </row>
    <row r="129" spans="1:9" x14ac:dyDescent="0.2">
      <c r="A129" s="242" t="s">
        <v>95</v>
      </c>
      <c r="B129" s="242"/>
      <c r="C129" s="242"/>
      <c r="D129" s="242"/>
      <c r="E129" s="242"/>
      <c r="F129" s="242"/>
      <c r="G129" s="7">
        <v>121</v>
      </c>
      <c r="H129" s="89">
        <v>7092951</v>
      </c>
      <c r="I129" s="89">
        <v>5934455.5999999996</v>
      </c>
    </row>
    <row r="130" spans="1:9" x14ac:dyDescent="0.2">
      <c r="A130" s="242" t="s">
        <v>96</v>
      </c>
      <c r="B130" s="242"/>
      <c r="C130" s="242"/>
      <c r="D130" s="242"/>
      <c r="E130" s="242"/>
      <c r="F130" s="242"/>
      <c r="G130" s="7">
        <v>122</v>
      </c>
      <c r="H130" s="89">
        <v>0</v>
      </c>
      <c r="I130" s="89">
        <v>0</v>
      </c>
    </row>
    <row r="131" spans="1:9" x14ac:dyDescent="0.2">
      <c r="A131" s="242" t="s">
        <v>97</v>
      </c>
      <c r="B131" s="242"/>
      <c r="C131" s="242"/>
      <c r="D131" s="242"/>
      <c r="E131" s="242"/>
      <c r="F131" s="242"/>
      <c r="G131" s="7">
        <v>123</v>
      </c>
      <c r="H131" s="89">
        <v>0</v>
      </c>
      <c r="I131" s="89">
        <v>0</v>
      </c>
    </row>
    <row r="132" spans="1:9" x14ac:dyDescent="0.2">
      <c r="A132" s="242" t="s">
        <v>98</v>
      </c>
      <c r="B132" s="242"/>
      <c r="C132" s="242"/>
      <c r="D132" s="242"/>
      <c r="E132" s="242"/>
      <c r="F132" s="242"/>
      <c r="G132" s="7">
        <v>124</v>
      </c>
      <c r="H132" s="89">
        <v>1231504.98</v>
      </c>
      <c r="I132" s="89">
        <v>892021.87</v>
      </c>
    </row>
    <row r="133" spans="1:9" ht="22.15" customHeight="1" x14ac:dyDescent="0.2">
      <c r="A133" s="258" t="s">
        <v>99</v>
      </c>
      <c r="B133" s="258"/>
      <c r="C133" s="258"/>
      <c r="D133" s="258"/>
      <c r="E133" s="258"/>
      <c r="F133" s="258"/>
      <c r="G133" s="7">
        <v>125</v>
      </c>
      <c r="H133" s="89">
        <v>5853863.2300000004</v>
      </c>
      <c r="I133" s="89">
        <v>7715344.0599999996</v>
      </c>
    </row>
    <row r="134" spans="1:9" ht="12.75" customHeight="1" x14ac:dyDescent="0.2">
      <c r="A134" s="244" t="s">
        <v>437</v>
      </c>
      <c r="B134" s="244"/>
      <c r="C134" s="244"/>
      <c r="D134" s="244"/>
      <c r="E134" s="244"/>
      <c r="F134" s="244"/>
      <c r="G134" s="8">
        <v>126</v>
      </c>
      <c r="H134" s="90">
        <f>H75+H99+H106+H118+H133</f>
        <v>608489843.39999998</v>
      </c>
      <c r="I134" s="90">
        <f>I75+I99+I106+I118+I133</f>
        <v>636434898.58000004</v>
      </c>
    </row>
    <row r="135" spans="1:9" x14ac:dyDescent="0.2">
      <c r="A135" s="258" t="s">
        <v>100</v>
      </c>
      <c r="B135" s="258"/>
      <c r="C135" s="258"/>
      <c r="D135" s="258"/>
      <c r="E135" s="258"/>
      <c r="F135" s="258"/>
      <c r="G135" s="7">
        <v>127</v>
      </c>
      <c r="H135" s="89">
        <v>0</v>
      </c>
      <c r="I135" s="89">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H25" sqref="H2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62" t="s">
        <v>102</v>
      </c>
      <c r="B1" s="263"/>
      <c r="C1" s="263"/>
      <c r="D1" s="263"/>
      <c r="E1" s="263"/>
      <c r="F1" s="263"/>
      <c r="G1" s="263"/>
      <c r="H1" s="263"/>
      <c r="I1" s="263"/>
    </row>
    <row r="2" spans="1:11" x14ac:dyDescent="0.2">
      <c r="A2" s="264" t="s">
        <v>451</v>
      </c>
      <c r="B2" s="265"/>
      <c r="C2" s="265"/>
      <c r="D2" s="265"/>
      <c r="E2" s="265"/>
      <c r="F2" s="265"/>
      <c r="G2" s="265"/>
      <c r="H2" s="265"/>
      <c r="I2" s="265"/>
    </row>
    <row r="3" spans="1:11" x14ac:dyDescent="0.2">
      <c r="A3" s="266" t="s">
        <v>440</v>
      </c>
      <c r="B3" s="267"/>
      <c r="C3" s="267"/>
      <c r="D3" s="267"/>
      <c r="E3" s="267"/>
      <c r="F3" s="267"/>
      <c r="G3" s="267"/>
      <c r="H3" s="267"/>
      <c r="I3" s="267"/>
      <c r="J3" s="268"/>
      <c r="K3" s="268"/>
    </row>
    <row r="4" spans="1:11" x14ac:dyDescent="0.2">
      <c r="A4" s="269" t="s">
        <v>469</v>
      </c>
      <c r="B4" s="270"/>
      <c r="C4" s="270"/>
      <c r="D4" s="270"/>
      <c r="E4" s="270"/>
      <c r="F4" s="270"/>
      <c r="G4" s="270"/>
      <c r="H4" s="270"/>
      <c r="I4" s="270"/>
      <c r="J4" s="271"/>
      <c r="K4" s="271"/>
    </row>
    <row r="5" spans="1:11" ht="22.15" customHeight="1" x14ac:dyDescent="0.2">
      <c r="A5" s="272" t="s">
        <v>2</v>
      </c>
      <c r="B5" s="273"/>
      <c r="C5" s="273"/>
      <c r="D5" s="273"/>
      <c r="E5" s="273"/>
      <c r="F5" s="273"/>
      <c r="G5" s="272" t="s">
        <v>103</v>
      </c>
      <c r="H5" s="274" t="s">
        <v>299</v>
      </c>
      <c r="I5" s="275"/>
      <c r="J5" s="274" t="s">
        <v>278</v>
      </c>
      <c r="K5" s="275"/>
    </row>
    <row r="6" spans="1:11" x14ac:dyDescent="0.2">
      <c r="A6" s="273"/>
      <c r="B6" s="273"/>
      <c r="C6" s="273"/>
      <c r="D6" s="273"/>
      <c r="E6" s="273"/>
      <c r="F6" s="273"/>
      <c r="G6" s="273"/>
      <c r="H6" s="23" t="s">
        <v>292</v>
      </c>
      <c r="I6" s="23" t="s">
        <v>293</v>
      </c>
      <c r="J6" s="23" t="s">
        <v>292</v>
      </c>
      <c r="K6" s="23" t="s">
        <v>293</v>
      </c>
    </row>
    <row r="7" spans="1:11" x14ac:dyDescent="0.2">
      <c r="A7" s="278">
        <v>1</v>
      </c>
      <c r="B7" s="279"/>
      <c r="C7" s="279"/>
      <c r="D7" s="279"/>
      <c r="E7" s="279"/>
      <c r="F7" s="279"/>
      <c r="G7" s="24">
        <v>2</v>
      </c>
      <c r="H7" s="23">
        <v>3</v>
      </c>
      <c r="I7" s="23">
        <v>4</v>
      </c>
      <c r="J7" s="23">
        <v>5</v>
      </c>
      <c r="K7" s="23">
        <v>6</v>
      </c>
    </row>
    <row r="8" spans="1:11" ht="12.75" customHeight="1" x14ac:dyDescent="0.2">
      <c r="A8" s="276" t="s">
        <v>350</v>
      </c>
      <c r="B8" s="276"/>
      <c r="C8" s="276"/>
      <c r="D8" s="276"/>
      <c r="E8" s="276"/>
      <c r="F8" s="276"/>
      <c r="G8" s="8">
        <v>1</v>
      </c>
      <c r="H8" s="93">
        <f>SUM(H9:H13)</f>
        <v>14881685.65</v>
      </c>
      <c r="I8" s="93">
        <f>SUM(I9:I13)</f>
        <v>14881685.65</v>
      </c>
      <c r="J8" s="93">
        <f>SUM(J9:J13)</f>
        <v>15460325.08</v>
      </c>
      <c r="K8" s="93">
        <f>SUM(K9:K13)</f>
        <v>15460325.08</v>
      </c>
    </row>
    <row r="9" spans="1:11" ht="12.75" customHeight="1" x14ac:dyDescent="0.2">
      <c r="A9" s="242" t="s">
        <v>115</v>
      </c>
      <c r="B9" s="242"/>
      <c r="C9" s="242"/>
      <c r="D9" s="242"/>
      <c r="E9" s="242"/>
      <c r="F9" s="242"/>
      <c r="G9" s="7">
        <v>2</v>
      </c>
      <c r="H9" s="94">
        <v>96059.98</v>
      </c>
      <c r="I9" s="94">
        <v>96059.98</v>
      </c>
      <c r="J9" s="94">
        <v>129140.14</v>
      </c>
      <c r="K9" s="94">
        <v>129140.14</v>
      </c>
    </row>
    <row r="10" spans="1:11" ht="12.75" customHeight="1" x14ac:dyDescent="0.2">
      <c r="A10" s="242" t="s">
        <v>438</v>
      </c>
      <c r="B10" s="242"/>
      <c r="C10" s="242"/>
      <c r="D10" s="242"/>
      <c r="E10" s="242"/>
      <c r="F10" s="242"/>
      <c r="G10" s="7">
        <v>3</v>
      </c>
      <c r="H10" s="94">
        <v>13709720</v>
      </c>
      <c r="I10" s="94">
        <v>13709720</v>
      </c>
      <c r="J10" s="94">
        <v>14319478.970000001</v>
      </c>
      <c r="K10" s="94">
        <v>14319478.970000001</v>
      </c>
    </row>
    <row r="11" spans="1:11" ht="12.75" customHeight="1" x14ac:dyDescent="0.2">
      <c r="A11" s="242" t="s">
        <v>116</v>
      </c>
      <c r="B11" s="242"/>
      <c r="C11" s="242"/>
      <c r="D11" s="242"/>
      <c r="E11" s="242"/>
      <c r="F11" s="242"/>
      <c r="G11" s="7">
        <v>4</v>
      </c>
      <c r="H11" s="94">
        <v>0</v>
      </c>
      <c r="I11" s="94">
        <v>0</v>
      </c>
      <c r="J11" s="94">
        <v>0</v>
      </c>
      <c r="K11" s="94">
        <v>0</v>
      </c>
    </row>
    <row r="12" spans="1:11" ht="12.75" customHeight="1" x14ac:dyDescent="0.2">
      <c r="A12" s="242" t="s">
        <v>117</v>
      </c>
      <c r="B12" s="242"/>
      <c r="C12" s="242"/>
      <c r="D12" s="242"/>
      <c r="E12" s="242"/>
      <c r="F12" s="242"/>
      <c r="G12" s="7">
        <v>5</v>
      </c>
      <c r="H12" s="94">
        <v>350443.05</v>
      </c>
      <c r="I12" s="94">
        <v>350443.05</v>
      </c>
      <c r="J12" s="94">
        <v>421022.18</v>
      </c>
      <c r="K12" s="94">
        <v>421022.18</v>
      </c>
    </row>
    <row r="13" spans="1:11" ht="12.75" customHeight="1" x14ac:dyDescent="0.2">
      <c r="A13" s="242" t="s">
        <v>118</v>
      </c>
      <c r="B13" s="242"/>
      <c r="C13" s="242"/>
      <c r="D13" s="242"/>
      <c r="E13" s="242"/>
      <c r="F13" s="242"/>
      <c r="G13" s="7">
        <v>6</v>
      </c>
      <c r="H13" s="94">
        <v>725462.62</v>
      </c>
      <c r="I13" s="94">
        <v>725462.62</v>
      </c>
      <c r="J13" s="94">
        <v>590683.79</v>
      </c>
      <c r="K13" s="94">
        <v>590683.79</v>
      </c>
    </row>
    <row r="14" spans="1:11" ht="12.75" customHeight="1" x14ac:dyDescent="0.2">
      <c r="A14" s="276" t="s">
        <v>351</v>
      </c>
      <c r="B14" s="276"/>
      <c r="C14" s="276"/>
      <c r="D14" s="276"/>
      <c r="E14" s="276"/>
      <c r="F14" s="276"/>
      <c r="G14" s="8">
        <v>7</v>
      </c>
      <c r="H14" s="93">
        <f>H15+H16+H20+H24+H25+H26+H29+H36</f>
        <v>32050677.210000001</v>
      </c>
      <c r="I14" s="93">
        <f>I15+I16+I20+I24+I25+I26+I29+I36</f>
        <v>32050677.210000001</v>
      </c>
      <c r="J14" s="93">
        <f>J15+J16+J20+J24+J25+J26+J29+J36</f>
        <v>35244297.090000004</v>
      </c>
      <c r="K14" s="93">
        <f>K15+K16+K20+K24+K25+K26+K29+K36</f>
        <v>35244297.090000004</v>
      </c>
    </row>
    <row r="15" spans="1:11" ht="12.75" customHeight="1" x14ac:dyDescent="0.2">
      <c r="A15" s="242" t="s">
        <v>104</v>
      </c>
      <c r="B15" s="242"/>
      <c r="C15" s="242"/>
      <c r="D15" s="242"/>
      <c r="E15" s="242"/>
      <c r="F15" s="242"/>
      <c r="G15" s="7">
        <v>8</v>
      </c>
      <c r="H15" s="94">
        <v>0</v>
      </c>
      <c r="I15" s="94">
        <v>0</v>
      </c>
      <c r="J15" s="94">
        <v>0</v>
      </c>
      <c r="K15" s="94">
        <v>0</v>
      </c>
    </row>
    <row r="16" spans="1:11" ht="12.75" customHeight="1" x14ac:dyDescent="0.2">
      <c r="A16" s="243" t="s">
        <v>420</v>
      </c>
      <c r="B16" s="243"/>
      <c r="C16" s="243"/>
      <c r="D16" s="243"/>
      <c r="E16" s="243"/>
      <c r="F16" s="243"/>
      <c r="G16" s="8">
        <v>9</v>
      </c>
      <c r="H16" s="93">
        <f>SUM(H17:H19)</f>
        <v>10689404.630000001</v>
      </c>
      <c r="I16" s="93">
        <f>SUM(I17:I19)</f>
        <v>10689404.630000001</v>
      </c>
      <c r="J16" s="93">
        <f>SUM(J17:J19)</f>
        <v>10720902.17</v>
      </c>
      <c r="K16" s="93">
        <f>SUM(K17:K19)</f>
        <v>10720902.17</v>
      </c>
    </row>
    <row r="17" spans="1:11" ht="12.75" customHeight="1" x14ac:dyDescent="0.2">
      <c r="A17" s="277" t="s">
        <v>119</v>
      </c>
      <c r="B17" s="277"/>
      <c r="C17" s="277"/>
      <c r="D17" s="277"/>
      <c r="E17" s="277"/>
      <c r="F17" s="277"/>
      <c r="G17" s="7">
        <v>10</v>
      </c>
      <c r="H17" s="94">
        <v>4811837.9000000004</v>
      </c>
      <c r="I17" s="94">
        <v>4811837.9000000004</v>
      </c>
      <c r="J17" s="94">
        <v>4713600.95</v>
      </c>
      <c r="K17" s="94">
        <v>4713600.95</v>
      </c>
    </row>
    <row r="18" spans="1:11" ht="12.75" customHeight="1" x14ac:dyDescent="0.2">
      <c r="A18" s="277" t="s">
        <v>120</v>
      </c>
      <c r="B18" s="277"/>
      <c r="C18" s="277"/>
      <c r="D18" s="277"/>
      <c r="E18" s="277"/>
      <c r="F18" s="277"/>
      <c r="G18" s="7">
        <v>11</v>
      </c>
      <c r="H18" s="94">
        <v>55968.93</v>
      </c>
      <c r="I18" s="94">
        <v>55968.93</v>
      </c>
      <c r="J18" s="94">
        <v>66775.95</v>
      </c>
      <c r="K18" s="94">
        <v>66775.95</v>
      </c>
    </row>
    <row r="19" spans="1:11" ht="12.75" customHeight="1" x14ac:dyDescent="0.2">
      <c r="A19" s="277" t="s">
        <v>121</v>
      </c>
      <c r="B19" s="277"/>
      <c r="C19" s="277"/>
      <c r="D19" s="277"/>
      <c r="E19" s="277"/>
      <c r="F19" s="277"/>
      <c r="G19" s="7">
        <v>12</v>
      </c>
      <c r="H19" s="94">
        <v>5821597.7999999998</v>
      </c>
      <c r="I19" s="94">
        <v>5821597.7999999998</v>
      </c>
      <c r="J19" s="94">
        <v>5940525.2699999996</v>
      </c>
      <c r="K19" s="94">
        <v>5940525.2699999996</v>
      </c>
    </row>
    <row r="20" spans="1:11" ht="12.75" customHeight="1" x14ac:dyDescent="0.2">
      <c r="A20" s="243" t="s">
        <v>421</v>
      </c>
      <c r="B20" s="243"/>
      <c r="C20" s="243"/>
      <c r="D20" s="243"/>
      <c r="E20" s="243"/>
      <c r="F20" s="243"/>
      <c r="G20" s="8">
        <v>13</v>
      </c>
      <c r="H20" s="93">
        <f>SUM(H21:H23)</f>
        <v>9347038.6400000006</v>
      </c>
      <c r="I20" s="93">
        <f>SUM(I21:I23)</f>
        <v>9347038.6400000006</v>
      </c>
      <c r="J20" s="93">
        <f>SUM(J21:J23)</f>
        <v>10516157.119999999</v>
      </c>
      <c r="K20" s="93">
        <f>SUM(K21:K23)</f>
        <v>10516157.119999999</v>
      </c>
    </row>
    <row r="21" spans="1:11" ht="12.75" customHeight="1" x14ac:dyDescent="0.2">
      <c r="A21" s="277" t="s">
        <v>105</v>
      </c>
      <c r="B21" s="277"/>
      <c r="C21" s="277"/>
      <c r="D21" s="277"/>
      <c r="E21" s="277"/>
      <c r="F21" s="277"/>
      <c r="G21" s="7">
        <v>14</v>
      </c>
      <c r="H21" s="94">
        <v>6374039.7199999997</v>
      </c>
      <c r="I21" s="94">
        <v>6374039.7199999997</v>
      </c>
      <c r="J21" s="94">
        <v>7324522.2400000002</v>
      </c>
      <c r="K21" s="94">
        <v>7324522.2400000002</v>
      </c>
    </row>
    <row r="22" spans="1:11" ht="12.75" customHeight="1" x14ac:dyDescent="0.2">
      <c r="A22" s="277" t="s">
        <v>106</v>
      </c>
      <c r="B22" s="277"/>
      <c r="C22" s="277"/>
      <c r="D22" s="277"/>
      <c r="E22" s="277"/>
      <c r="F22" s="277"/>
      <c r="G22" s="7">
        <v>15</v>
      </c>
      <c r="H22" s="94">
        <v>1564407.3</v>
      </c>
      <c r="I22" s="94">
        <v>1564407.3</v>
      </c>
      <c r="J22" s="94">
        <v>1808489.01</v>
      </c>
      <c r="K22" s="94">
        <v>1808489.01</v>
      </c>
    </row>
    <row r="23" spans="1:11" ht="12.75" customHeight="1" x14ac:dyDescent="0.2">
      <c r="A23" s="277" t="s">
        <v>107</v>
      </c>
      <c r="B23" s="277"/>
      <c r="C23" s="277"/>
      <c r="D23" s="277"/>
      <c r="E23" s="277"/>
      <c r="F23" s="277"/>
      <c r="G23" s="7">
        <v>16</v>
      </c>
      <c r="H23" s="94">
        <v>1408591.62</v>
      </c>
      <c r="I23" s="94">
        <v>1408591.62</v>
      </c>
      <c r="J23" s="94">
        <v>1383145.87</v>
      </c>
      <c r="K23" s="94">
        <v>1383145.87</v>
      </c>
    </row>
    <row r="24" spans="1:11" ht="12.75" customHeight="1" x14ac:dyDescent="0.2">
      <c r="A24" s="242" t="s">
        <v>108</v>
      </c>
      <c r="B24" s="242"/>
      <c r="C24" s="242"/>
      <c r="D24" s="242"/>
      <c r="E24" s="242"/>
      <c r="F24" s="242"/>
      <c r="G24" s="7">
        <v>17</v>
      </c>
      <c r="H24" s="94">
        <v>9147285.5999999996</v>
      </c>
      <c r="I24" s="94">
        <v>9147285.5999999996</v>
      </c>
      <c r="J24" s="94">
        <v>10243203.83</v>
      </c>
      <c r="K24" s="94">
        <v>10243203.83</v>
      </c>
    </row>
    <row r="25" spans="1:11" ht="12.75" customHeight="1" x14ac:dyDescent="0.2">
      <c r="A25" s="242" t="s">
        <v>109</v>
      </c>
      <c r="B25" s="242"/>
      <c r="C25" s="242"/>
      <c r="D25" s="242"/>
      <c r="E25" s="242"/>
      <c r="F25" s="242"/>
      <c r="G25" s="7">
        <v>18</v>
      </c>
      <c r="H25" s="94">
        <v>1477191.28</v>
      </c>
      <c r="I25" s="94">
        <v>1477191.28</v>
      </c>
      <c r="J25" s="94">
        <v>1583970.35</v>
      </c>
      <c r="K25" s="94">
        <v>1583970.35</v>
      </c>
    </row>
    <row r="26" spans="1:11" ht="12.75" customHeight="1" x14ac:dyDescent="0.2">
      <c r="A26" s="243" t="s">
        <v>422</v>
      </c>
      <c r="B26" s="243"/>
      <c r="C26" s="243"/>
      <c r="D26" s="243"/>
      <c r="E26" s="243"/>
      <c r="F26" s="243"/>
      <c r="G26" s="8">
        <v>19</v>
      </c>
      <c r="H26" s="93">
        <f>H27+H28</f>
        <v>0</v>
      </c>
      <c r="I26" s="93">
        <f>I27+I28</f>
        <v>0</v>
      </c>
      <c r="J26" s="93">
        <f>J27+J28</f>
        <v>0</v>
      </c>
      <c r="K26" s="93">
        <f>K27+K28</f>
        <v>0</v>
      </c>
    </row>
    <row r="27" spans="1:11" ht="12.75" customHeight="1" x14ac:dyDescent="0.2">
      <c r="A27" s="277" t="s">
        <v>122</v>
      </c>
      <c r="B27" s="277"/>
      <c r="C27" s="277"/>
      <c r="D27" s="277"/>
      <c r="E27" s="277"/>
      <c r="F27" s="277"/>
      <c r="G27" s="7">
        <v>20</v>
      </c>
      <c r="H27" s="94">
        <v>0</v>
      </c>
      <c r="I27" s="94">
        <v>0</v>
      </c>
      <c r="J27" s="94">
        <v>0</v>
      </c>
      <c r="K27" s="94">
        <v>0</v>
      </c>
    </row>
    <row r="28" spans="1:11" ht="12.75" customHeight="1" x14ac:dyDescent="0.2">
      <c r="A28" s="277" t="s">
        <v>123</v>
      </c>
      <c r="B28" s="277"/>
      <c r="C28" s="277"/>
      <c r="D28" s="277"/>
      <c r="E28" s="277"/>
      <c r="F28" s="277"/>
      <c r="G28" s="7">
        <v>21</v>
      </c>
      <c r="H28" s="94">
        <v>0</v>
      </c>
      <c r="I28" s="94">
        <v>0</v>
      </c>
      <c r="J28" s="94">
        <v>0</v>
      </c>
      <c r="K28" s="94">
        <v>0</v>
      </c>
    </row>
    <row r="29" spans="1:11" ht="12.75" customHeight="1" x14ac:dyDescent="0.2">
      <c r="A29" s="243" t="s">
        <v>423</v>
      </c>
      <c r="B29" s="243"/>
      <c r="C29" s="243"/>
      <c r="D29" s="243"/>
      <c r="E29" s="243"/>
      <c r="F29" s="243"/>
      <c r="G29" s="8">
        <v>22</v>
      </c>
      <c r="H29" s="93">
        <f>SUM(H30:H35)</f>
        <v>0</v>
      </c>
      <c r="I29" s="93">
        <f>SUM(I30:I35)</f>
        <v>0</v>
      </c>
      <c r="J29" s="93">
        <f>SUM(J30:J35)</f>
        <v>0</v>
      </c>
      <c r="K29" s="93">
        <f>SUM(K30:K35)</f>
        <v>0</v>
      </c>
    </row>
    <row r="30" spans="1:11" ht="12.75" customHeight="1" x14ac:dyDescent="0.2">
      <c r="A30" s="277" t="s">
        <v>124</v>
      </c>
      <c r="B30" s="277"/>
      <c r="C30" s="277"/>
      <c r="D30" s="277"/>
      <c r="E30" s="277"/>
      <c r="F30" s="277"/>
      <c r="G30" s="7">
        <v>23</v>
      </c>
      <c r="H30" s="94">
        <v>0</v>
      </c>
      <c r="I30" s="94">
        <v>0</v>
      </c>
      <c r="J30" s="94">
        <v>0</v>
      </c>
      <c r="K30" s="94">
        <v>0</v>
      </c>
    </row>
    <row r="31" spans="1:11" ht="12.75" customHeight="1" x14ac:dyDescent="0.2">
      <c r="A31" s="277" t="s">
        <v>125</v>
      </c>
      <c r="B31" s="277"/>
      <c r="C31" s="277"/>
      <c r="D31" s="277"/>
      <c r="E31" s="277"/>
      <c r="F31" s="277"/>
      <c r="G31" s="7">
        <v>24</v>
      </c>
      <c r="H31" s="94">
        <v>0</v>
      </c>
      <c r="I31" s="94">
        <v>0</v>
      </c>
      <c r="J31" s="94">
        <v>0</v>
      </c>
      <c r="K31" s="94">
        <v>0</v>
      </c>
    </row>
    <row r="32" spans="1:11" ht="12.75" customHeight="1" x14ac:dyDescent="0.2">
      <c r="A32" s="277" t="s">
        <v>126</v>
      </c>
      <c r="B32" s="277"/>
      <c r="C32" s="277"/>
      <c r="D32" s="277"/>
      <c r="E32" s="277"/>
      <c r="F32" s="277"/>
      <c r="G32" s="7">
        <v>25</v>
      </c>
      <c r="H32" s="94">
        <v>0</v>
      </c>
      <c r="I32" s="94">
        <v>0</v>
      </c>
      <c r="J32" s="94">
        <v>0</v>
      </c>
      <c r="K32" s="94">
        <v>0</v>
      </c>
    </row>
    <row r="33" spans="1:11" ht="12.75" customHeight="1" x14ac:dyDescent="0.2">
      <c r="A33" s="277" t="s">
        <v>127</v>
      </c>
      <c r="B33" s="277"/>
      <c r="C33" s="277"/>
      <c r="D33" s="277"/>
      <c r="E33" s="277"/>
      <c r="F33" s="277"/>
      <c r="G33" s="7">
        <v>26</v>
      </c>
      <c r="H33" s="94">
        <v>0</v>
      </c>
      <c r="I33" s="94">
        <v>0</v>
      </c>
      <c r="J33" s="94">
        <v>0</v>
      </c>
      <c r="K33" s="94">
        <v>0</v>
      </c>
    </row>
    <row r="34" spans="1:11" ht="12.75" customHeight="1" x14ac:dyDescent="0.2">
      <c r="A34" s="277" t="s">
        <v>128</v>
      </c>
      <c r="B34" s="277"/>
      <c r="C34" s="277"/>
      <c r="D34" s="277"/>
      <c r="E34" s="277"/>
      <c r="F34" s="277"/>
      <c r="G34" s="7">
        <v>27</v>
      </c>
      <c r="H34" s="94">
        <v>0</v>
      </c>
      <c r="I34" s="94">
        <v>0</v>
      </c>
      <c r="J34" s="94">
        <v>0</v>
      </c>
      <c r="K34" s="94">
        <v>0</v>
      </c>
    </row>
    <row r="35" spans="1:11" ht="12.75" customHeight="1" x14ac:dyDescent="0.2">
      <c r="A35" s="277" t="s">
        <v>129</v>
      </c>
      <c r="B35" s="277"/>
      <c r="C35" s="277"/>
      <c r="D35" s="277"/>
      <c r="E35" s="277"/>
      <c r="F35" s="277"/>
      <c r="G35" s="7">
        <v>28</v>
      </c>
      <c r="H35" s="94">
        <v>0</v>
      </c>
      <c r="I35" s="94">
        <v>0</v>
      </c>
      <c r="J35" s="94">
        <v>0</v>
      </c>
      <c r="K35" s="94">
        <v>0</v>
      </c>
    </row>
    <row r="36" spans="1:11" ht="12.75" customHeight="1" x14ac:dyDescent="0.2">
      <c r="A36" s="242" t="s">
        <v>110</v>
      </c>
      <c r="B36" s="242"/>
      <c r="C36" s="242"/>
      <c r="D36" s="242"/>
      <c r="E36" s="242"/>
      <c r="F36" s="242"/>
      <c r="G36" s="7">
        <v>29</v>
      </c>
      <c r="H36" s="94">
        <v>1389757.06</v>
      </c>
      <c r="I36" s="94">
        <v>1389757.06</v>
      </c>
      <c r="J36" s="94">
        <v>2180063.62</v>
      </c>
      <c r="K36" s="94">
        <v>2180063.62</v>
      </c>
    </row>
    <row r="37" spans="1:11" ht="12.75" customHeight="1" x14ac:dyDescent="0.2">
      <c r="A37" s="276" t="s">
        <v>352</v>
      </c>
      <c r="B37" s="276"/>
      <c r="C37" s="276"/>
      <c r="D37" s="276"/>
      <c r="E37" s="276"/>
      <c r="F37" s="276"/>
      <c r="G37" s="8">
        <v>30</v>
      </c>
      <c r="H37" s="93">
        <f>SUM(H38:H47)</f>
        <v>368704.02</v>
      </c>
      <c r="I37" s="93">
        <f>SUM(I38:I47)</f>
        <v>368704.02</v>
      </c>
      <c r="J37" s="93">
        <f>SUM(J38:J47)</f>
        <v>349655.54</v>
      </c>
      <c r="K37" s="93">
        <f>SUM(K38:K47)</f>
        <v>349655.54</v>
      </c>
    </row>
    <row r="38" spans="1:11" ht="12.75" customHeight="1" x14ac:dyDescent="0.2">
      <c r="A38" s="242" t="s">
        <v>130</v>
      </c>
      <c r="B38" s="242"/>
      <c r="C38" s="242"/>
      <c r="D38" s="242"/>
      <c r="E38" s="242"/>
      <c r="F38" s="242"/>
      <c r="G38" s="7">
        <v>31</v>
      </c>
      <c r="H38" s="94">
        <v>0</v>
      </c>
      <c r="I38" s="94">
        <v>0</v>
      </c>
      <c r="J38" s="94">
        <v>0</v>
      </c>
      <c r="K38" s="94">
        <v>0</v>
      </c>
    </row>
    <row r="39" spans="1:11" ht="25.15" customHeight="1" x14ac:dyDescent="0.2">
      <c r="A39" s="242" t="s">
        <v>131</v>
      </c>
      <c r="B39" s="242"/>
      <c r="C39" s="242"/>
      <c r="D39" s="242"/>
      <c r="E39" s="242"/>
      <c r="F39" s="242"/>
      <c r="G39" s="7">
        <v>32</v>
      </c>
      <c r="H39" s="94">
        <v>0</v>
      </c>
      <c r="I39" s="94">
        <v>0</v>
      </c>
      <c r="J39" s="94">
        <v>0</v>
      </c>
      <c r="K39" s="94">
        <v>0</v>
      </c>
    </row>
    <row r="40" spans="1:11" ht="25.15" customHeight="1" x14ac:dyDescent="0.2">
      <c r="A40" s="242" t="s">
        <v>132</v>
      </c>
      <c r="B40" s="242"/>
      <c r="C40" s="242"/>
      <c r="D40" s="242"/>
      <c r="E40" s="242"/>
      <c r="F40" s="242"/>
      <c r="G40" s="7">
        <v>33</v>
      </c>
      <c r="H40" s="94">
        <v>0</v>
      </c>
      <c r="I40" s="94">
        <v>0</v>
      </c>
      <c r="J40" s="94">
        <v>0</v>
      </c>
      <c r="K40" s="94">
        <v>0</v>
      </c>
    </row>
    <row r="41" spans="1:11" ht="25.15" customHeight="1" x14ac:dyDescent="0.2">
      <c r="A41" s="242" t="s">
        <v>133</v>
      </c>
      <c r="B41" s="242"/>
      <c r="C41" s="242"/>
      <c r="D41" s="242"/>
      <c r="E41" s="242"/>
      <c r="F41" s="242"/>
      <c r="G41" s="7">
        <v>34</v>
      </c>
      <c r="H41" s="94">
        <v>251300.98</v>
      </c>
      <c r="I41" s="94">
        <v>251300.98</v>
      </c>
      <c r="J41" s="94">
        <v>154725.88</v>
      </c>
      <c r="K41" s="94">
        <v>154725.88</v>
      </c>
    </row>
    <row r="42" spans="1:11" ht="25.15" customHeight="1" x14ac:dyDescent="0.2">
      <c r="A42" s="242" t="s">
        <v>134</v>
      </c>
      <c r="B42" s="242"/>
      <c r="C42" s="242"/>
      <c r="D42" s="242"/>
      <c r="E42" s="242"/>
      <c r="F42" s="242"/>
      <c r="G42" s="7">
        <v>35</v>
      </c>
      <c r="H42" s="94">
        <v>0</v>
      </c>
      <c r="I42" s="94">
        <v>0</v>
      </c>
      <c r="J42" s="94">
        <v>0</v>
      </c>
      <c r="K42" s="94">
        <v>0</v>
      </c>
    </row>
    <row r="43" spans="1:11" ht="12.75" customHeight="1" x14ac:dyDescent="0.2">
      <c r="A43" s="242" t="s">
        <v>135</v>
      </c>
      <c r="B43" s="242"/>
      <c r="C43" s="242"/>
      <c r="D43" s="242"/>
      <c r="E43" s="242"/>
      <c r="F43" s="242"/>
      <c r="G43" s="7">
        <v>36</v>
      </c>
      <c r="H43" s="94">
        <v>0</v>
      </c>
      <c r="I43" s="94">
        <v>0</v>
      </c>
      <c r="J43" s="94">
        <v>0</v>
      </c>
      <c r="K43" s="94">
        <v>0</v>
      </c>
    </row>
    <row r="44" spans="1:11" ht="12.75" customHeight="1" x14ac:dyDescent="0.2">
      <c r="A44" s="242" t="s">
        <v>136</v>
      </c>
      <c r="B44" s="242"/>
      <c r="C44" s="242"/>
      <c r="D44" s="242"/>
      <c r="E44" s="242"/>
      <c r="F44" s="242"/>
      <c r="G44" s="7">
        <v>37</v>
      </c>
      <c r="H44" s="94">
        <v>116743.54</v>
      </c>
      <c r="I44" s="94">
        <v>116743.54</v>
      </c>
      <c r="J44" s="94">
        <v>193992.08</v>
      </c>
      <c r="K44" s="94">
        <v>193992.08</v>
      </c>
    </row>
    <row r="45" spans="1:11" ht="12.75" customHeight="1" x14ac:dyDescent="0.2">
      <c r="A45" s="242" t="s">
        <v>137</v>
      </c>
      <c r="B45" s="242"/>
      <c r="C45" s="242"/>
      <c r="D45" s="242"/>
      <c r="E45" s="242"/>
      <c r="F45" s="242"/>
      <c r="G45" s="7">
        <v>38</v>
      </c>
      <c r="H45" s="94">
        <v>659.5</v>
      </c>
      <c r="I45" s="94">
        <v>659.5</v>
      </c>
      <c r="J45" s="94">
        <v>937.58</v>
      </c>
      <c r="K45" s="94">
        <v>937.58</v>
      </c>
    </row>
    <row r="46" spans="1:11" ht="12.75" customHeight="1" x14ac:dyDescent="0.2">
      <c r="A46" s="242" t="s">
        <v>138</v>
      </c>
      <c r="B46" s="242"/>
      <c r="C46" s="242"/>
      <c r="D46" s="242"/>
      <c r="E46" s="242"/>
      <c r="F46" s="242"/>
      <c r="G46" s="7">
        <v>39</v>
      </c>
      <c r="H46" s="94">
        <v>0</v>
      </c>
      <c r="I46" s="94">
        <v>0</v>
      </c>
      <c r="J46" s="94">
        <v>0</v>
      </c>
      <c r="K46" s="94">
        <v>0</v>
      </c>
    </row>
    <row r="47" spans="1:11" ht="12.75" customHeight="1" x14ac:dyDescent="0.2">
      <c r="A47" s="242" t="s">
        <v>139</v>
      </c>
      <c r="B47" s="242"/>
      <c r="C47" s="242"/>
      <c r="D47" s="242"/>
      <c r="E47" s="242"/>
      <c r="F47" s="242"/>
      <c r="G47" s="7">
        <v>40</v>
      </c>
      <c r="H47" s="94">
        <v>0</v>
      </c>
      <c r="I47" s="94">
        <v>0</v>
      </c>
      <c r="J47" s="94">
        <v>0</v>
      </c>
      <c r="K47" s="94">
        <v>0</v>
      </c>
    </row>
    <row r="48" spans="1:11" ht="12.75" customHeight="1" x14ac:dyDescent="0.2">
      <c r="A48" s="276" t="s">
        <v>353</v>
      </c>
      <c r="B48" s="276"/>
      <c r="C48" s="276"/>
      <c r="D48" s="276"/>
      <c r="E48" s="276"/>
      <c r="F48" s="276"/>
      <c r="G48" s="8">
        <v>41</v>
      </c>
      <c r="H48" s="93">
        <f>SUM(H49:H55)</f>
        <v>1283478.8799999999</v>
      </c>
      <c r="I48" s="93">
        <f>SUM(I49:I55)</f>
        <v>1283478.8799999999</v>
      </c>
      <c r="J48" s="93">
        <f>SUM(J49:J55)</f>
        <v>1342757.26</v>
      </c>
      <c r="K48" s="93">
        <f>SUM(K49:K55)</f>
        <v>1342757.26</v>
      </c>
    </row>
    <row r="49" spans="1:11" ht="25.15" customHeight="1" x14ac:dyDescent="0.2">
      <c r="A49" s="242" t="s">
        <v>140</v>
      </c>
      <c r="B49" s="242"/>
      <c r="C49" s="242"/>
      <c r="D49" s="242"/>
      <c r="E49" s="242"/>
      <c r="F49" s="242"/>
      <c r="G49" s="7">
        <v>42</v>
      </c>
      <c r="H49" s="94">
        <v>380733.82</v>
      </c>
      <c r="I49" s="94">
        <v>380733.82</v>
      </c>
      <c r="J49" s="94">
        <v>330597.71999999997</v>
      </c>
      <c r="K49" s="94">
        <v>330597.71999999997</v>
      </c>
    </row>
    <row r="50" spans="1:11" ht="12.75" customHeight="1" x14ac:dyDescent="0.2">
      <c r="A50" s="280" t="s">
        <v>141</v>
      </c>
      <c r="B50" s="280"/>
      <c r="C50" s="280"/>
      <c r="D50" s="280"/>
      <c r="E50" s="280"/>
      <c r="F50" s="280"/>
      <c r="G50" s="7">
        <v>43</v>
      </c>
      <c r="H50" s="94">
        <v>0</v>
      </c>
      <c r="I50" s="94">
        <v>0</v>
      </c>
      <c r="J50" s="94">
        <v>0</v>
      </c>
      <c r="K50" s="94">
        <v>0</v>
      </c>
    </row>
    <row r="51" spans="1:11" ht="12.75" customHeight="1" x14ac:dyDescent="0.2">
      <c r="A51" s="280" t="s">
        <v>142</v>
      </c>
      <c r="B51" s="280"/>
      <c r="C51" s="280"/>
      <c r="D51" s="280"/>
      <c r="E51" s="280"/>
      <c r="F51" s="280"/>
      <c r="G51" s="7">
        <v>44</v>
      </c>
      <c r="H51" s="94">
        <v>902745.06</v>
      </c>
      <c r="I51" s="94">
        <v>902745.06</v>
      </c>
      <c r="J51" s="94">
        <v>1012159.54</v>
      </c>
      <c r="K51" s="94">
        <v>1012159.54</v>
      </c>
    </row>
    <row r="52" spans="1:11" ht="12.75" customHeight="1" x14ac:dyDescent="0.2">
      <c r="A52" s="280" t="s">
        <v>143</v>
      </c>
      <c r="B52" s="280"/>
      <c r="C52" s="280"/>
      <c r="D52" s="280"/>
      <c r="E52" s="280"/>
      <c r="F52" s="280"/>
      <c r="G52" s="7">
        <v>45</v>
      </c>
      <c r="H52" s="94">
        <v>0</v>
      </c>
      <c r="I52" s="94">
        <v>0</v>
      </c>
      <c r="J52" s="94">
        <v>0</v>
      </c>
      <c r="K52" s="94">
        <v>0</v>
      </c>
    </row>
    <row r="53" spans="1:11" ht="12.75" customHeight="1" x14ac:dyDescent="0.2">
      <c r="A53" s="280" t="s">
        <v>144</v>
      </c>
      <c r="B53" s="280"/>
      <c r="C53" s="280"/>
      <c r="D53" s="280"/>
      <c r="E53" s="280"/>
      <c r="F53" s="280"/>
      <c r="G53" s="7">
        <v>46</v>
      </c>
      <c r="H53" s="94">
        <v>0</v>
      </c>
      <c r="I53" s="94">
        <v>0</v>
      </c>
      <c r="J53" s="94">
        <v>0</v>
      </c>
      <c r="K53" s="94">
        <v>0</v>
      </c>
    </row>
    <row r="54" spans="1:11" ht="12.75" customHeight="1" x14ac:dyDescent="0.2">
      <c r="A54" s="280" t="s">
        <v>145</v>
      </c>
      <c r="B54" s="280"/>
      <c r="C54" s="280"/>
      <c r="D54" s="280"/>
      <c r="E54" s="280"/>
      <c r="F54" s="280"/>
      <c r="G54" s="7">
        <v>47</v>
      </c>
      <c r="H54" s="94">
        <v>0</v>
      </c>
      <c r="I54" s="94">
        <v>0</v>
      </c>
      <c r="J54" s="94">
        <v>0</v>
      </c>
      <c r="K54" s="94">
        <v>0</v>
      </c>
    </row>
    <row r="55" spans="1:11" ht="12.75" customHeight="1" x14ac:dyDescent="0.2">
      <c r="A55" s="280" t="s">
        <v>146</v>
      </c>
      <c r="B55" s="280"/>
      <c r="C55" s="280"/>
      <c r="D55" s="280"/>
      <c r="E55" s="280"/>
      <c r="F55" s="280"/>
      <c r="G55" s="7">
        <v>48</v>
      </c>
      <c r="H55" s="94">
        <v>0</v>
      </c>
      <c r="I55" s="94">
        <v>0</v>
      </c>
      <c r="J55" s="94">
        <v>0</v>
      </c>
      <c r="K55" s="94">
        <v>0</v>
      </c>
    </row>
    <row r="56" spans="1:11" ht="22.15" customHeight="1" x14ac:dyDescent="0.2">
      <c r="A56" s="282" t="s">
        <v>147</v>
      </c>
      <c r="B56" s="282"/>
      <c r="C56" s="282"/>
      <c r="D56" s="282"/>
      <c r="E56" s="282"/>
      <c r="F56" s="282"/>
      <c r="G56" s="7">
        <v>49</v>
      </c>
      <c r="H56" s="94">
        <v>0</v>
      </c>
      <c r="I56" s="94">
        <v>0</v>
      </c>
      <c r="J56" s="94">
        <v>0</v>
      </c>
      <c r="K56" s="94">
        <v>0</v>
      </c>
    </row>
    <row r="57" spans="1:11" ht="12.75" customHeight="1" x14ac:dyDescent="0.2">
      <c r="A57" s="282" t="s">
        <v>148</v>
      </c>
      <c r="B57" s="282"/>
      <c r="C57" s="282"/>
      <c r="D57" s="282"/>
      <c r="E57" s="282"/>
      <c r="F57" s="282"/>
      <c r="G57" s="7">
        <v>50</v>
      </c>
      <c r="H57" s="94">
        <v>0</v>
      </c>
      <c r="I57" s="94">
        <v>0</v>
      </c>
      <c r="J57" s="94">
        <v>0</v>
      </c>
      <c r="K57" s="94">
        <v>0</v>
      </c>
    </row>
    <row r="58" spans="1:11" ht="24.6" customHeight="1" x14ac:dyDescent="0.2">
      <c r="A58" s="282" t="s">
        <v>149</v>
      </c>
      <c r="B58" s="282"/>
      <c r="C58" s="282"/>
      <c r="D58" s="282"/>
      <c r="E58" s="282"/>
      <c r="F58" s="282"/>
      <c r="G58" s="7">
        <v>51</v>
      </c>
      <c r="H58" s="94">
        <v>0</v>
      </c>
      <c r="I58" s="94">
        <v>0</v>
      </c>
      <c r="J58" s="94">
        <v>0</v>
      </c>
      <c r="K58" s="94">
        <v>0</v>
      </c>
    </row>
    <row r="59" spans="1:11" ht="12.75" customHeight="1" x14ac:dyDescent="0.2">
      <c r="A59" s="282" t="s">
        <v>150</v>
      </c>
      <c r="B59" s="282"/>
      <c r="C59" s="282"/>
      <c r="D59" s="282"/>
      <c r="E59" s="282"/>
      <c r="F59" s="282"/>
      <c r="G59" s="7">
        <v>52</v>
      </c>
      <c r="H59" s="94">
        <v>0</v>
      </c>
      <c r="I59" s="94">
        <v>0</v>
      </c>
      <c r="J59" s="94">
        <v>0</v>
      </c>
      <c r="K59" s="94">
        <v>0</v>
      </c>
    </row>
    <row r="60" spans="1:11" ht="12.75" customHeight="1" x14ac:dyDescent="0.2">
      <c r="A60" s="276" t="s">
        <v>354</v>
      </c>
      <c r="B60" s="276"/>
      <c r="C60" s="276"/>
      <c r="D60" s="276"/>
      <c r="E60" s="276"/>
      <c r="F60" s="276"/>
      <c r="G60" s="8">
        <v>53</v>
      </c>
      <c r="H60" s="93">
        <f>H8+H37+H56+H57</f>
        <v>15250389.67</v>
      </c>
      <c r="I60" s="93">
        <f t="shared" ref="I60:K60" si="0">I8+I37+I56+I57</f>
        <v>15250389.67</v>
      </c>
      <c r="J60" s="93">
        <f t="shared" si="0"/>
        <v>15809980.619999999</v>
      </c>
      <c r="K60" s="93">
        <f t="shared" si="0"/>
        <v>15809980.619999999</v>
      </c>
    </row>
    <row r="61" spans="1:11" ht="12.75" customHeight="1" x14ac:dyDescent="0.2">
      <c r="A61" s="276" t="s">
        <v>355</v>
      </c>
      <c r="B61" s="276"/>
      <c r="C61" s="276"/>
      <c r="D61" s="276"/>
      <c r="E61" s="276"/>
      <c r="F61" s="276"/>
      <c r="G61" s="8">
        <v>54</v>
      </c>
      <c r="H61" s="93">
        <f>H14+H48+H58+H59</f>
        <v>33334156.09</v>
      </c>
      <c r="I61" s="93">
        <f t="shared" ref="I61:K61" si="1">I14+I48+I58+I59</f>
        <v>33334156.09</v>
      </c>
      <c r="J61" s="93">
        <f t="shared" si="1"/>
        <v>36587054.350000001</v>
      </c>
      <c r="K61" s="93">
        <f t="shared" si="1"/>
        <v>36587054.350000001</v>
      </c>
    </row>
    <row r="62" spans="1:11" ht="12.75" customHeight="1" x14ac:dyDescent="0.2">
      <c r="A62" s="276" t="s">
        <v>356</v>
      </c>
      <c r="B62" s="276"/>
      <c r="C62" s="276"/>
      <c r="D62" s="276"/>
      <c r="E62" s="276"/>
      <c r="F62" s="276"/>
      <c r="G62" s="8">
        <v>55</v>
      </c>
      <c r="H62" s="93">
        <f>H60-H61</f>
        <v>-18083766.420000002</v>
      </c>
      <c r="I62" s="93">
        <f t="shared" ref="I62:K62" si="2">I60-I61</f>
        <v>-18083766.420000002</v>
      </c>
      <c r="J62" s="93">
        <f t="shared" si="2"/>
        <v>-20777073.73</v>
      </c>
      <c r="K62" s="93">
        <f t="shared" si="2"/>
        <v>-20777073.73</v>
      </c>
    </row>
    <row r="63" spans="1:11" ht="12.75" customHeight="1" x14ac:dyDescent="0.2">
      <c r="A63" s="281" t="s">
        <v>357</v>
      </c>
      <c r="B63" s="281"/>
      <c r="C63" s="281"/>
      <c r="D63" s="281"/>
      <c r="E63" s="281"/>
      <c r="F63" s="281"/>
      <c r="G63" s="8">
        <v>56</v>
      </c>
      <c r="H63" s="93">
        <f>+IF((H60-H61)&gt;0,(H60-H61),0)</f>
        <v>0</v>
      </c>
      <c r="I63" s="93">
        <f t="shared" ref="I63:K63" si="3">+IF((I60-I61)&gt;0,(I60-I61),0)</f>
        <v>0</v>
      </c>
      <c r="J63" s="93">
        <f t="shared" si="3"/>
        <v>0</v>
      </c>
      <c r="K63" s="93">
        <f t="shared" si="3"/>
        <v>0</v>
      </c>
    </row>
    <row r="64" spans="1:11" ht="12.75" customHeight="1" x14ac:dyDescent="0.2">
      <c r="A64" s="281" t="s">
        <v>358</v>
      </c>
      <c r="B64" s="281"/>
      <c r="C64" s="281"/>
      <c r="D64" s="281"/>
      <c r="E64" s="281"/>
      <c r="F64" s="281"/>
      <c r="G64" s="8">
        <v>57</v>
      </c>
      <c r="H64" s="93">
        <f>+IF((H60-H61)&lt;0,(H60-H61),0)</f>
        <v>-18083766.420000002</v>
      </c>
      <c r="I64" s="93">
        <f t="shared" ref="I64:K64" si="4">+IF((I60-I61)&lt;0,(I60-I61),0)</f>
        <v>-18083766.420000002</v>
      </c>
      <c r="J64" s="93">
        <f t="shared" si="4"/>
        <v>-20777073.73</v>
      </c>
      <c r="K64" s="93">
        <f t="shared" si="4"/>
        <v>-20777073.73</v>
      </c>
    </row>
    <row r="65" spans="1:11" ht="12.75" customHeight="1" x14ac:dyDescent="0.2">
      <c r="A65" s="282" t="s">
        <v>111</v>
      </c>
      <c r="B65" s="282"/>
      <c r="C65" s="282"/>
      <c r="D65" s="282"/>
      <c r="E65" s="282"/>
      <c r="F65" s="282"/>
      <c r="G65" s="7">
        <v>58</v>
      </c>
      <c r="H65" s="94">
        <v>-11458.21</v>
      </c>
      <c r="I65" s="94">
        <v>-11458.21</v>
      </c>
      <c r="J65" s="94">
        <v>-11458.21</v>
      </c>
      <c r="K65" s="94">
        <v>-11458.21</v>
      </c>
    </row>
    <row r="66" spans="1:11" ht="12.75" customHeight="1" x14ac:dyDescent="0.2">
      <c r="A66" s="276" t="s">
        <v>359</v>
      </c>
      <c r="B66" s="276"/>
      <c r="C66" s="276"/>
      <c r="D66" s="276"/>
      <c r="E66" s="276"/>
      <c r="F66" s="276"/>
      <c r="G66" s="8">
        <v>59</v>
      </c>
      <c r="H66" s="93">
        <f>H62-H65</f>
        <v>-18072308.210000001</v>
      </c>
      <c r="I66" s="93">
        <f t="shared" ref="I66:K66" si="5">I62-I65</f>
        <v>-18072308.210000001</v>
      </c>
      <c r="J66" s="93">
        <f t="shared" si="5"/>
        <v>-20765615.52</v>
      </c>
      <c r="K66" s="93">
        <f t="shared" si="5"/>
        <v>-20765615.52</v>
      </c>
    </row>
    <row r="67" spans="1:11" ht="12.75" customHeight="1" x14ac:dyDescent="0.2">
      <c r="A67" s="281" t="s">
        <v>360</v>
      </c>
      <c r="B67" s="281"/>
      <c r="C67" s="281"/>
      <c r="D67" s="281"/>
      <c r="E67" s="281"/>
      <c r="F67" s="281"/>
      <c r="G67" s="8">
        <v>60</v>
      </c>
      <c r="H67" s="93">
        <f>+IF((H62-H65)&gt;0,(H62-H65),0)</f>
        <v>0</v>
      </c>
      <c r="I67" s="93">
        <f t="shared" ref="I67:K67" si="6">+IF((I62-I65)&gt;0,(I62-I65),0)</f>
        <v>0</v>
      </c>
      <c r="J67" s="93">
        <f t="shared" si="6"/>
        <v>0</v>
      </c>
      <c r="K67" s="93">
        <f t="shared" si="6"/>
        <v>0</v>
      </c>
    </row>
    <row r="68" spans="1:11" ht="12.75" customHeight="1" x14ac:dyDescent="0.2">
      <c r="A68" s="281" t="s">
        <v>361</v>
      </c>
      <c r="B68" s="281"/>
      <c r="C68" s="281"/>
      <c r="D68" s="281"/>
      <c r="E68" s="281"/>
      <c r="F68" s="281"/>
      <c r="G68" s="8">
        <v>61</v>
      </c>
      <c r="H68" s="93">
        <f>+IF((H62-H65)&lt;0,(H62-H65),0)</f>
        <v>-18072308.210000001</v>
      </c>
      <c r="I68" s="93">
        <f t="shared" ref="I68:K68" si="7">+IF((I62-I65)&lt;0,(I62-I65),0)</f>
        <v>-18072308.210000001</v>
      </c>
      <c r="J68" s="93">
        <f t="shared" si="7"/>
        <v>-20765615.52</v>
      </c>
      <c r="K68" s="93">
        <f t="shared" si="7"/>
        <v>-20765615.52</v>
      </c>
    </row>
    <row r="69" spans="1:11" x14ac:dyDescent="0.2">
      <c r="A69" s="283" t="s">
        <v>151</v>
      </c>
      <c r="B69" s="283"/>
      <c r="C69" s="283"/>
      <c r="D69" s="283"/>
      <c r="E69" s="283"/>
      <c r="F69" s="283"/>
      <c r="G69" s="284"/>
      <c r="H69" s="284"/>
      <c r="I69" s="284"/>
      <c r="J69" s="285"/>
      <c r="K69" s="285"/>
    </row>
    <row r="70" spans="1:11" ht="22.15" customHeight="1" x14ac:dyDescent="0.2">
      <c r="A70" s="276" t="s">
        <v>362</v>
      </c>
      <c r="B70" s="276"/>
      <c r="C70" s="276"/>
      <c r="D70" s="276"/>
      <c r="E70" s="276"/>
      <c r="F70" s="276"/>
      <c r="G70" s="8">
        <v>62</v>
      </c>
      <c r="H70" s="93">
        <f>H71-H72</f>
        <v>0</v>
      </c>
      <c r="I70" s="93">
        <f>I71-I72</f>
        <v>0</v>
      </c>
      <c r="J70" s="93">
        <f>J71-J72</f>
        <v>0</v>
      </c>
      <c r="K70" s="93">
        <f>K71-K72</f>
        <v>0</v>
      </c>
    </row>
    <row r="71" spans="1:11" ht="12.75" customHeight="1" x14ac:dyDescent="0.2">
      <c r="A71" s="280" t="s">
        <v>152</v>
      </c>
      <c r="B71" s="280"/>
      <c r="C71" s="280"/>
      <c r="D71" s="280"/>
      <c r="E71" s="280"/>
      <c r="F71" s="280"/>
      <c r="G71" s="7">
        <v>63</v>
      </c>
      <c r="H71" s="94">
        <v>0</v>
      </c>
      <c r="I71" s="94">
        <v>0</v>
      </c>
      <c r="J71" s="94">
        <v>0</v>
      </c>
      <c r="K71" s="94">
        <v>0</v>
      </c>
    </row>
    <row r="72" spans="1:11" ht="12.75" customHeight="1" x14ac:dyDescent="0.2">
      <c r="A72" s="280" t="s">
        <v>153</v>
      </c>
      <c r="B72" s="280"/>
      <c r="C72" s="280"/>
      <c r="D72" s="280"/>
      <c r="E72" s="280"/>
      <c r="F72" s="280"/>
      <c r="G72" s="7">
        <v>64</v>
      </c>
      <c r="H72" s="94">
        <v>0</v>
      </c>
      <c r="I72" s="94">
        <v>0</v>
      </c>
      <c r="J72" s="94">
        <v>0</v>
      </c>
      <c r="K72" s="94">
        <v>0</v>
      </c>
    </row>
    <row r="73" spans="1:11" ht="12.75" customHeight="1" x14ac:dyDescent="0.2">
      <c r="A73" s="282" t="s">
        <v>154</v>
      </c>
      <c r="B73" s="282"/>
      <c r="C73" s="282"/>
      <c r="D73" s="282"/>
      <c r="E73" s="282"/>
      <c r="F73" s="282"/>
      <c r="G73" s="7">
        <v>65</v>
      </c>
      <c r="H73" s="94">
        <v>0</v>
      </c>
      <c r="I73" s="94">
        <v>0</v>
      </c>
      <c r="J73" s="94">
        <v>0</v>
      </c>
      <c r="K73" s="94">
        <v>0</v>
      </c>
    </row>
    <row r="74" spans="1:11" ht="12.75" customHeight="1" x14ac:dyDescent="0.2">
      <c r="A74" s="281" t="s">
        <v>363</v>
      </c>
      <c r="B74" s="281"/>
      <c r="C74" s="281"/>
      <c r="D74" s="281"/>
      <c r="E74" s="281"/>
      <c r="F74" s="281"/>
      <c r="G74" s="8">
        <v>66</v>
      </c>
      <c r="H74" s="95">
        <v>0</v>
      </c>
      <c r="I74" s="95">
        <v>0</v>
      </c>
      <c r="J74" s="95">
        <v>0</v>
      </c>
      <c r="K74" s="95">
        <v>0</v>
      </c>
    </row>
    <row r="75" spans="1:11" ht="12.75" customHeight="1" x14ac:dyDescent="0.2">
      <c r="A75" s="281" t="s">
        <v>364</v>
      </c>
      <c r="B75" s="281"/>
      <c r="C75" s="281"/>
      <c r="D75" s="281"/>
      <c r="E75" s="281"/>
      <c r="F75" s="281"/>
      <c r="G75" s="8">
        <v>67</v>
      </c>
      <c r="H75" s="95">
        <v>0</v>
      </c>
      <c r="I75" s="95">
        <v>0</v>
      </c>
      <c r="J75" s="95">
        <v>0</v>
      </c>
      <c r="K75" s="95">
        <v>0</v>
      </c>
    </row>
    <row r="76" spans="1:11" x14ac:dyDescent="0.2">
      <c r="A76" s="283" t="s">
        <v>155</v>
      </c>
      <c r="B76" s="283"/>
      <c r="C76" s="283"/>
      <c r="D76" s="283"/>
      <c r="E76" s="283"/>
      <c r="F76" s="283"/>
      <c r="G76" s="284"/>
      <c r="H76" s="284"/>
      <c r="I76" s="284"/>
      <c r="J76" s="285"/>
      <c r="K76" s="285"/>
    </row>
    <row r="77" spans="1:11" ht="12.75" customHeight="1" x14ac:dyDescent="0.2">
      <c r="A77" s="276" t="s">
        <v>365</v>
      </c>
      <c r="B77" s="276"/>
      <c r="C77" s="276"/>
      <c r="D77" s="276"/>
      <c r="E77" s="276"/>
      <c r="F77" s="276"/>
      <c r="G77" s="8">
        <v>68</v>
      </c>
      <c r="H77" s="95">
        <v>0</v>
      </c>
      <c r="I77" s="95">
        <v>0</v>
      </c>
      <c r="J77" s="95">
        <v>0</v>
      </c>
      <c r="K77" s="95">
        <v>0</v>
      </c>
    </row>
    <row r="78" spans="1:11" ht="12.75" customHeight="1" x14ac:dyDescent="0.2">
      <c r="A78" s="286" t="s">
        <v>366</v>
      </c>
      <c r="B78" s="286"/>
      <c r="C78" s="286"/>
      <c r="D78" s="286"/>
      <c r="E78" s="286"/>
      <c r="F78" s="286"/>
      <c r="G78" s="20">
        <v>69</v>
      </c>
      <c r="H78" s="96">
        <v>0</v>
      </c>
      <c r="I78" s="96">
        <v>0</v>
      </c>
      <c r="J78" s="96">
        <v>0</v>
      </c>
      <c r="K78" s="96">
        <v>0</v>
      </c>
    </row>
    <row r="79" spans="1:11" ht="12.75" customHeight="1" x14ac:dyDescent="0.2">
      <c r="A79" s="286" t="s">
        <v>367</v>
      </c>
      <c r="B79" s="286"/>
      <c r="C79" s="286"/>
      <c r="D79" s="286"/>
      <c r="E79" s="286"/>
      <c r="F79" s="286"/>
      <c r="G79" s="20">
        <v>70</v>
      </c>
      <c r="H79" s="96">
        <v>0</v>
      </c>
      <c r="I79" s="96">
        <v>0</v>
      </c>
      <c r="J79" s="96">
        <v>0</v>
      </c>
      <c r="K79" s="96">
        <v>0</v>
      </c>
    </row>
    <row r="80" spans="1:11" ht="12.75" customHeight="1" x14ac:dyDescent="0.2">
      <c r="A80" s="276" t="s">
        <v>368</v>
      </c>
      <c r="B80" s="276"/>
      <c r="C80" s="276"/>
      <c r="D80" s="276"/>
      <c r="E80" s="276"/>
      <c r="F80" s="276"/>
      <c r="G80" s="8">
        <v>71</v>
      </c>
      <c r="H80" s="95">
        <v>0</v>
      </c>
      <c r="I80" s="95">
        <v>0</v>
      </c>
      <c r="J80" s="95">
        <v>0</v>
      </c>
      <c r="K80" s="95">
        <v>0</v>
      </c>
    </row>
    <row r="81" spans="1:11" ht="12.75" customHeight="1" x14ac:dyDescent="0.2">
      <c r="A81" s="276" t="s">
        <v>369</v>
      </c>
      <c r="B81" s="276"/>
      <c r="C81" s="276"/>
      <c r="D81" s="276"/>
      <c r="E81" s="276"/>
      <c r="F81" s="276"/>
      <c r="G81" s="8">
        <v>72</v>
      </c>
      <c r="H81" s="95">
        <v>0</v>
      </c>
      <c r="I81" s="95">
        <v>0</v>
      </c>
      <c r="J81" s="95">
        <v>0</v>
      </c>
      <c r="K81" s="95">
        <v>0</v>
      </c>
    </row>
    <row r="82" spans="1:11" ht="12.75" customHeight="1" x14ac:dyDescent="0.2">
      <c r="A82" s="281" t="s">
        <v>370</v>
      </c>
      <c r="B82" s="281"/>
      <c r="C82" s="281"/>
      <c r="D82" s="281"/>
      <c r="E82" s="281"/>
      <c r="F82" s="281"/>
      <c r="G82" s="8">
        <v>73</v>
      </c>
      <c r="H82" s="95">
        <v>0</v>
      </c>
      <c r="I82" s="95">
        <v>0</v>
      </c>
      <c r="J82" s="95">
        <v>0</v>
      </c>
      <c r="K82" s="95">
        <v>0</v>
      </c>
    </row>
    <row r="83" spans="1:11" ht="12.75" customHeight="1" x14ac:dyDescent="0.2">
      <c r="A83" s="281" t="s">
        <v>371</v>
      </c>
      <c r="B83" s="281"/>
      <c r="C83" s="281"/>
      <c r="D83" s="281"/>
      <c r="E83" s="281"/>
      <c r="F83" s="281"/>
      <c r="G83" s="8">
        <v>74</v>
      </c>
      <c r="H83" s="95">
        <v>0</v>
      </c>
      <c r="I83" s="95">
        <v>0</v>
      </c>
      <c r="J83" s="95">
        <v>0</v>
      </c>
      <c r="K83" s="95">
        <v>0</v>
      </c>
    </row>
    <row r="84" spans="1:11" x14ac:dyDescent="0.2">
      <c r="A84" s="283" t="s">
        <v>112</v>
      </c>
      <c r="B84" s="283"/>
      <c r="C84" s="283"/>
      <c r="D84" s="283"/>
      <c r="E84" s="283"/>
      <c r="F84" s="283"/>
      <c r="G84" s="284"/>
      <c r="H84" s="284"/>
      <c r="I84" s="284"/>
      <c r="J84" s="285"/>
      <c r="K84" s="285"/>
    </row>
    <row r="85" spans="1:11" ht="12.75" customHeight="1" x14ac:dyDescent="0.2">
      <c r="A85" s="287" t="s">
        <v>372</v>
      </c>
      <c r="B85" s="287"/>
      <c r="C85" s="287"/>
      <c r="D85" s="287"/>
      <c r="E85" s="287"/>
      <c r="F85" s="287"/>
      <c r="G85" s="8">
        <v>75</v>
      </c>
      <c r="H85" s="97">
        <f>H86+H87</f>
        <v>-18072308.210000001</v>
      </c>
      <c r="I85" s="97">
        <f>I86+I87</f>
        <v>-18072308.210000001</v>
      </c>
      <c r="J85" s="97">
        <f>J86+J87</f>
        <v>-20765615.52</v>
      </c>
      <c r="K85" s="97">
        <f>K86+K87</f>
        <v>-20765615.52</v>
      </c>
    </row>
    <row r="86" spans="1:11" ht="12.75" customHeight="1" x14ac:dyDescent="0.2">
      <c r="A86" s="288" t="s">
        <v>156</v>
      </c>
      <c r="B86" s="288"/>
      <c r="C86" s="288"/>
      <c r="D86" s="288"/>
      <c r="E86" s="288"/>
      <c r="F86" s="288"/>
      <c r="G86" s="7">
        <v>76</v>
      </c>
      <c r="H86" s="98">
        <v>-17887659.609999999</v>
      </c>
      <c r="I86" s="98">
        <v>-17887659.609999999</v>
      </c>
      <c r="J86" s="98">
        <v>-20570956.84</v>
      </c>
      <c r="K86" s="98">
        <v>-20570956.84</v>
      </c>
    </row>
    <row r="87" spans="1:11" ht="12.75" customHeight="1" x14ac:dyDescent="0.2">
      <c r="A87" s="288" t="s">
        <v>157</v>
      </c>
      <c r="B87" s="288"/>
      <c r="C87" s="288"/>
      <c r="D87" s="288"/>
      <c r="E87" s="288"/>
      <c r="F87" s="288"/>
      <c r="G87" s="7">
        <v>77</v>
      </c>
      <c r="H87" s="98">
        <v>-184648.6</v>
      </c>
      <c r="I87" s="98">
        <v>-184648.6</v>
      </c>
      <c r="J87" s="98">
        <v>-194658.68</v>
      </c>
      <c r="K87" s="98">
        <v>-194658.68</v>
      </c>
    </row>
    <row r="88" spans="1:11" x14ac:dyDescent="0.2">
      <c r="A88" s="289" t="s">
        <v>114</v>
      </c>
      <c r="B88" s="289"/>
      <c r="C88" s="289"/>
      <c r="D88" s="289"/>
      <c r="E88" s="289"/>
      <c r="F88" s="289"/>
      <c r="G88" s="290"/>
      <c r="H88" s="290"/>
      <c r="I88" s="290"/>
      <c r="J88" s="285"/>
      <c r="K88" s="285"/>
    </row>
    <row r="89" spans="1:11" ht="12.75" customHeight="1" x14ac:dyDescent="0.2">
      <c r="A89" s="258" t="s">
        <v>158</v>
      </c>
      <c r="B89" s="258"/>
      <c r="C89" s="258"/>
      <c r="D89" s="258"/>
      <c r="E89" s="258"/>
      <c r="F89" s="258"/>
      <c r="G89" s="7">
        <v>78</v>
      </c>
      <c r="H89" s="98">
        <v>-18072308.210000001</v>
      </c>
      <c r="I89" s="98">
        <v>-18072308.210000001</v>
      </c>
      <c r="J89" s="98">
        <v>-20765615.52</v>
      </c>
      <c r="K89" s="98">
        <v>-20765615.52</v>
      </c>
    </row>
    <row r="90" spans="1:11" ht="24" customHeight="1" x14ac:dyDescent="0.2">
      <c r="A90" s="244" t="s">
        <v>419</v>
      </c>
      <c r="B90" s="244"/>
      <c r="C90" s="244"/>
      <c r="D90" s="244"/>
      <c r="E90" s="244"/>
      <c r="F90" s="244"/>
      <c r="G90" s="8">
        <v>79</v>
      </c>
      <c r="H90" s="99">
        <f>H91+H98</f>
        <v>0</v>
      </c>
      <c r="I90" s="99">
        <f>I91+I98</f>
        <v>0</v>
      </c>
      <c r="J90" s="99">
        <f t="shared" ref="J90:K90" si="8">J91+J98</f>
        <v>1198451</v>
      </c>
      <c r="K90" s="99">
        <f t="shared" si="8"/>
        <v>1198451</v>
      </c>
    </row>
    <row r="91" spans="1:11" ht="24" customHeight="1" x14ac:dyDescent="0.2">
      <c r="A91" s="291" t="s">
        <v>424</v>
      </c>
      <c r="B91" s="291"/>
      <c r="C91" s="291"/>
      <c r="D91" s="291"/>
      <c r="E91" s="291"/>
      <c r="F91" s="291"/>
      <c r="G91" s="8">
        <v>80</v>
      </c>
      <c r="H91" s="99">
        <f>SUM(H92:H96)</f>
        <v>0</v>
      </c>
      <c r="I91" s="99">
        <f>SUM(I92:I96)</f>
        <v>0</v>
      </c>
      <c r="J91" s="99">
        <f>SUM(J92:J96)</f>
        <v>0</v>
      </c>
      <c r="K91" s="99">
        <f>SUM(K92:K96)</f>
        <v>0</v>
      </c>
    </row>
    <row r="92" spans="1:11" ht="25.5" customHeight="1" x14ac:dyDescent="0.2">
      <c r="A92" s="280" t="s">
        <v>373</v>
      </c>
      <c r="B92" s="280"/>
      <c r="C92" s="280"/>
      <c r="D92" s="280"/>
      <c r="E92" s="280"/>
      <c r="F92" s="280"/>
      <c r="G92" s="7">
        <v>81</v>
      </c>
      <c r="H92" s="98">
        <v>0</v>
      </c>
      <c r="I92" s="98">
        <v>0</v>
      </c>
      <c r="J92" s="98">
        <v>0</v>
      </c>
      <c r="K92" s="98">
        <v>0</v>
      </c>
    </row>
    <row r="93" spans="1:11" ht="38.25" customHeight="1" x14ac:dyDescent="0.2">
      <c r="A93" s="280" t="s">
        <v>374</v>
      </c>
      <c r="B93" s="280"/>
      <c r="C93" s="280"/>
      <c r="D93" s="280"/>
      <c r="E93" s="280"/>
      <c r="F93" s="280"/>
      <c r="G93" s="7">
        <v>82</v>
      </c>
      <c r="H93" s="98">
        <v>0</v>
      </c>
      <c r="I93" s="98">
        <v>0</v>
      </c>
      <c r="J93" s="98">
        <v>0</v>
      </c>
      <c r="K93" s="98">
        <v>0</v>
      </c>
    </row>
    <row r="94" spans="1:11" ht="38.25" customHeight="1" x14ac:dyDescent="0.2">
      <c r="A94" s="280" t="s">
        <v>375</v>
      </c>
      <c r="B94" s="280"/>
      <c r="C94" s="280"/>
      <c r="D94" s="280"/>
      <c r="E94" s="280"/>
      <c r="F94" s="280"/>
      <c r="G94" s="7">
        <v>83</v>
      </c>
      <c r="H94" s="98">
        <v>0</v>
      </c>
      <c r="I94" s="98">
        <v>0</v>
      </c>
      <c r="J94" s="98">
        <v>0</v>
      </c>
      <c r="K94" s="98">
        <v>0</v>
      </c>
    </row>
    <row r="95" spans="1:11" x14ac:dyDescent="0.2">
      <c r="A95" s="280" t="s">
        <v>376</v>
      </c>
      <c r="B95" s="280"/>
      <c r="C95" s="280"/>
      <c r="D95" s="280"/>
      <c r="E95" s="280"/>
      <c r="F95" s="280"/>
      <c r="G95" s="7">
        <v>84</v>
      </c>
      <c r="H95" s="98">
        <v>0</v>
      </c>
      <c r="I95" s="98">
        <v>0</v>
      </c>
      <c r="J95" s="98">
        <v>0</v>
      </c>
      <c r="K95" s="98">
        <v>0</v>
      </c>
    </row>
    <row r="96" spans="1:11" x14ac:dyDescent="0.2">
      <c r="A96" s="280" t="s">
        <v>377</v>
      </c>
      <c r="B96" s="280"/>
      <c r="C96" s="280"/>
      <c r="D96" s="280"/>
      <c r="E96" s="280"/>
      <c r="F96" s="280"/>
      <c r="G96" s="7">
        <v>85</v>
      </c>
      <c r="H96" s="98">
        <v>0</v>
      </c>
      <c r="I96" s="98">
        <v>0</v>
      </c>
      <c r="J96" s="98">
        <v>0</v>
      </c>
      <c r="K96" s="98">
        <v>0</v>
      </c>
    </row>
    <row r="97" spans="1:11" ht="26.25" customHeight="1" x14ac:dyDescent="0.2">
      <c r="A97" s="280" t="s">
        <v>378</v>
      </c>
      <c r="B97" s="280"/>
      <c r="C97" s="280"/>
      <c r="D97" s="280"/>
      <c r="E97" s="280"/>
      <c r="F97" s="280"/>
      <c r="G97" s="7">
        <v>86</v>
      </c>
      <c r="H97" s="98">
        <v>0</v>
      </c>
      <c r="I97" s="98">
        <v>0</v>
      </c>
      <c r="J97" s="98">
        <v>0</v>
      </c>
      <c r="K97" s="98">
        <v>0</v>
      </c>
    </row>
    <row r="98" spans="1:11" ht="25.5" customHeight="1" x14ac:dyDescent="0.2">
      <c r="A98" s="291" t="s">
        <v>448</v>
      </c>
      <c r="B98" s="291"/>
      <c r="C98" s="291"/>
      <c r="D98" s="291"/>
      <c r="E98" s="291"/>
      <c r="F98" s="291"/>
      <c r="G98" s="8">
        <v>87</v>
      </c>
      <c r="H98" s="99">
        <f>SUM(H99:H107)</f>
        <v>0</v>
      </c>
      <c r="I98" s="99">
        <f>SUM(I99:I107)</f>
        <v>0</v>
      </c>
      <c r="J98" s="99">
        <f>SUM(J99:J107)</f>
        <v>1198451</v>
      </c>
      <c r="K98" s="99">
        <f>SUM(K99:K107)</f>
        <v>1198451</v>
      </c>
    </row>
    <row r="99" spans="1:11" x14ac:dyDescent="0.2">
      <c r="A99" s="292" t="s">
        <v>159</v>
      </c>
      <c r="B99" s="292"/>
      <c r="C99" s="292"/>
      <c r="D99" s="292"/>
      <c r="E99" s="292"/>
      <c r="F99" s="292"/>
      <c r="G99" s="7">
        <v>88</v>
      </c>
      <c r="H99" s="98">
        <v>0</v>
      </c>
      <c r="I99" s="98">
        <v>0</v>
      </c>
      <c r="J99" s="98">
        <v>0</v>
      </c>
      <c r="K99" s="98">
        <v>0</v>
      </c>
    </row>
    <row r="100" spans="1:11" x14ac:dyDescent="0.2">
      <c r="A100" s="292" t="s">
        <v>442</v>
      </c>
      <c r="B100" s="292"/>
      <c r="C100" s="292"/>
      <c r="D100" s="292"/>
      <c r="E100" s="292"/>
      <c r="F100" s="292"/>
      <c r="G100" s="7">
        <v>89</v>
      </c>
      <c r="H100" s="98">
        <v>0</v>
      </c>
      <c r="I100" s="98">
        <v>0</v>
      </c>
      <c r="J100" s="98">
        <v>0</v>
      </c>
      <c r="K100" s="98">
        <v>0</v>
      </c>
    </row>
    <row r="101" spans="1:11" ht="36" customHeight="1" x14ac:dyDescent="0.2">
      <c r="A101" s="280" t="s">
        <v>443</v>
      </c>
      <c r="B101" s="280"/>
      <c r="C101" s="280"/>
      <c r="D101" s="280"/>
      <c r="E101" s="280"/>
      <c r="F101" s="280"/>
      <c r="G101" s="7">
        <v>90</v>
      </c>
      <c r="H101" s="98">
        <v>0</v>
      </c>
      <c r="I101" s="98">
        <v>0</v>
      </c>
      <c r="J101" s="98">
        <v>0</v>
      </c>
      <c r="K101" s="98">
        <v>0</v>
      </c>
    </row>
    <row r="102" spans="1:11" ht="22.15" customHeight="1" x14ac:dyDescent="0.2">
      <c r="A102" s="292" t="s">
        <v>160</v>
      </c>
      <c r="B102" s="292"/>
      <c r="C102" s="292"/>
      <c r="D102" s="292"/>
      <c r="E102" s="292"/>
      <c r="F102" s="292"/>
      <c r="G102" s="7">
        <v>91</v>
      </c>
      <c r="H102" s="98">
        <v>0</v>
      </c>
      <c r="I102" s="98">
        <v>0</v>
      </c>
      <c r="J102" s="98">
        <v>1198451</v>
      </c>
      <c r="K102" s="98">
        <v>1198451</v>
      </c>
    </row>
    <row r="103" spans="1:11" ht="22.15" customHeight="1" x14ac:dyDescent="0.2">
      <c r="A103" s="292" t="s">
        <v>161</v>
      </c>
      <c r="B103" s="292"/>
      <c r="C103" s="292"/>
      <c r="D103" s="292"/>
      <c r="E103" s="292"/>
      <c r="F103" s="292"/>
      <c r="G103" s="7">
        <v>92</v>
      </c>
      <c r="H103" s="98">
        <v>0</v>
      </c>
      <c r="I103" s="98">
        <v>0</v>
      </c>
      <c r="J103" s="98">
        <v>0</v>
      </c>
      <c r="K103" s="98">
        <v>0</v>
      </c>
    </row>
    <row r="104" spans="1:11" ht="22.15" customHeight="1" x14ac:dyDescent="0.2">
      <c r="A104" s="292" t="s">
        <v>162</v>
      </c>
      <c r="B104" s="292"/>
      <c r="C104" s="292"/>
      <c r="D104" s="292"/>
      <c r="E104" s="292"/>
      <c r="F104" s="292"/>
      <c r="G104" s="7">
        <v>93</v>
      </c>
      <c r="H104" s="98">
        <v>0</v>
      </c>
      <c r="I104" s="98">
        <v>0</v>
      </c>
      <c r="J104" s="98">
        <v>0</v>
      </c>
      <c r="K104" s="98">
        <v>0</v>
      </c>
    </row>
    <row r="105" spans="1:11" ht="12.75" customHeight="1" x14ac:dyDescent="0.2">
      <c r="A105" s="280" t="s">
        <v>444</v>
      </c>
      <c r="B105" s="280"/>
      <c r="C105" s="280"/>
      <c r="D105" s="280"/>
      <c r="E105" s="280"/>
      <c r="F105" s="280"/>
      <c r="G105" s="7">
        <v>94</v>
      </c>
      <c r="H105" s="98">
        <v>0</v>
      </c>
      <c r="I105" s="98">
        <v>0</v>
      </c>
      <c r="J105" s="98">
        <v>0</v>
      </c>
      <c r="K105" s="98">
        <v>0</v>
      </c>
    </row>
    <row r="106" spans="1:11" ht="26.25" customHeight="1" x14ac:dyDescent="0.2">
      <c r="A106" s="280" t="s">
        <v>445</v>
      </c>
      <c r="B106" s="280"/>
      <c r="C106" s="280"/>
      <c r="D106" s="280"/>
      <c r="E106" s="280"/>
      <c r="F106" s="280"/>
      <c r="G106" s="7">
        <v>95</v>
      </c>
      <c r="H106" s="98">
        <v>0</v>
      </c>
      <c r="I106" s="98">
        <v>0</v>
      </c>
      <c r="J106" s="98">
        <v>0</v>
      </c>
      <c r="K106" s="98">
        <v>0</v>
      </c>
    </row>
    <row r="107" spans="1:11" x14ac:dyDescent="0.2">
      <c r="A107" s="280" t="s">
        <v>446</v>
      </c>
      <c r="B107" s="280"/>
      <c r="C107" s="280"/>
      <c r="D107" s="280"/>
      <c r="E107" s="280"/>
      <c r="F107" s="280"/>
      <c r="G107" s="7">
        <v>96</v>
      </c>
      <c r="H107" s="98">
        <v>0</v>
      </c>
      <c r="I107" s="98">
        <v>0</v>
      </c>
      <c r="J107" s="98">
        <v>0</v>
      </c>
      <c r="K107" s="98">
        <v>0</v>
      </c>
    </row>
    <row r="108" spans="1:11" ht="24.75" customHeight="1" x14ac:dyDescent="0.2">
      <c r="A108" s="280" t="s">
        <v>447</v>
      </c>
      <c r="B108" s="280"/>
      <c r="C108" s="280"/>
      <c r="D108" s="280"/>
      <c r="E108" s="280"/>
      <c r="F108" s="280"/>
      <c r="G108" s="7">
        <v>97</v>
      </c>
      <c r="H108" s="98">
        <v>0</v>
      </c>
      <c r="I108" s="98">
        <v>0</v>
      </c>
      <c r="J108" s="98">
        <v>214683.66</v>
      </c>
      <c r="K108" s="98">
        <v>214683.66</v>
      </c>
    </row>
    <row r="109" spans="1:11" ht="22.9" customHeight="1" x14ac:dyDescent="0.2">
      <c r="A109" s="244" t="s">
        <v>449</v>
      </c>
      <c r="B109" s="244"/>
      <c r="C109" s="244"/>
      <c r="D109" s="244"/>
      <c r="E109" s="244"/>
      <c r="F109" s="244"/>
      <c r="G109" s="8">
        <v>98</v>
      </c>
      <c r="H109" s="99">
        <f>H91+H98-H108-H97</f>
        <v>0</v>
      </c>
      <c r="I109" s="99">
        <f>I91+I98-I108-I97</f>
        <v>0</v>
      </c>
      <c r="J109" s="99">
        <f>J91+J98-J108-J97</f>
        <v>983767.34</v>
      </c>
      <c r="K109" s="99">
        <f>K91+K98-K108-K97</f>
        <v>983767.34</v>
      </c>
    </row>
    <row r="110" spans="1:11" ht="28.15" customHeight="1" x14ac:dyDescent="0.2">
      <c r="A110" s="244" t="s">
        <v>450</v>
      </c>
      <c r="B110" s="244"/>
      <c r="C110" s="244"/>
      <c r="D110" s="244"/>
      <c r="E110" s="244"/>
      <c r="F110" s="244"/>
      <c r="G110" s="8">
        <v>99</v>
      </c>
      <c r="H110" s="97">
        <f>H89+H109</f>
        <v>-18072308.210000001</v>
      </c>
      <c r="I110" s="97">
        <f t="shared" ref="I110:K110" si="9">I89+I109</f>
        <v>-18072308.210000001</v>
      </c>
      <c r="J110" s="97">
        <f t="shared" si="9"/>
        <v>-19781848.18</v>
      </c>
      <c r="K110" s="97">
        <f t="shared" si="9"/>
        <v>-19781848.18</v>
      </c>
    </row>
    <row r="111" spans="1:11" x14ac:dyDescent="0.2">
      <c r="A111" s="283" t="s">
        <v>163</v>
      </c>
      <c r="B111" s="283"/>
      <c r="C111" s="283"/>
      <c r="D111" s="283"/>
      <c r="E111" s="283"/>
      <c r="F111" s="283"/>
      <c r="G111" s="284"/>
      <c r="H111" s="284"/>
      <c r="I111" s="284"/>
      <c r="J111" s="285"/>
      <c r="K111" s="285"/>
    </row>
    <row r="112" spans="1:11" ht="26.45" customHeight="1" x14ac:dyDescent="0.2">
      <c r="A112" s="287" t="s">
        <v>379</v>
      </c>
      <c r="B112" s="287"/>
      <c r="C112" s="287"/>
      <c r="D112" s="287"/>
      <c r="E112" s="287"/>
      <c r="F112" s="287"/>
      <c r="G112" s="8">
        <v>100</v>
      </c>
      <c r="H112" s="97">
        <f>H113+H114</f>
        <v>-18072308.210000001</v>
      </c>
      <c r="I112" s="97">
        <f>I113+I114</f>
        <v>-18072308.210000001</v>
      </c>
      <c r="J112" s="97">
        <f>J113+J114</f>
        <v>-19481848.18</v>
      </c>
      <c r="K112" s="97">
        <f>K113+K114</f>
        <v>-19481848.18</v>
      </c>
    </row>
    <row r="113" spans="1:11" ht="12.75" customHeight="1" x14ac:dyDescent="0.2">
      <c r="A113" s="288" t="s">
        <v>113</v>
      </c>
      <c r="B113" s="288"/>
      <c r="C113" s="288"/>
      <c r="D113" s="288"/>
      <c r="E113" s="288"/>
      <c r="F113" s="288"/>
      <c r="G113" s="7">
        <v>101</v>
      </c>
      <c r="H113" s="98">
        <v>-17887659.609999999</v>
      </c>
      <c r="I113" s="98">
        <v>-17887659.609999999</v>
      </c>
      <c r="J113" s="98">
        <v>-19287189.5</v>
      </c>
      <c r="K113" s="98">
        <v>-19287189.5</v>
      </c>
    </row>
    <row r="114" spans="1:11" ht="12.75" customHeight="1" x14ac:dyDescent="0.2">
      <c r="A114" s="288" t="s">
        <v>164</v>
      </c>
      <c r="B114" s="288"/>
      <c r="C114" s="288"/>
      <c r="D114" s="288"/>
      <c r="E114" s="288"/>
      <c r="F114" s="288"/>
      <c r="G114" s="7">
        <v>102</v>
      </c>
      <c r="H114" s="98">
        <v>-184648.6</v>
      </c>
      <c r="I114" s="98">
        <v>-184648.6</v>
      </c>
      <c r="J114" s="98">
        <v>-194658.68</v>
      </c>
      <c r="K114" s="98">
        <v>-194658.68</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2" zoomScaleNormal="100" zoomScaleSheetLayoutView="100" workbookViewId="0">
      <selection activeCell="I22" sqref="I22"/>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93" t="s">
        <v>165</v>
      </c>
      <c r="B1" s="294"/>
      <c r="C1" s="294"/>
      <c r="D1" s="294"/>
      <c r="E1" s="294"/>
      <c r="F1" s="294"/>
      <c r="G1" s="294"/>
      <c r="H1" s="294"/>
      <c r="I1" s="294"/>
    </row>
    <row r="2" spans="1:9" x14ac:dyDescent="0.2">
      <c r="A2" s="295" t="s">
        <v>451</v>
      </c>
      <c r="B2" s="248"/>
      <c r="C2" s="248"/>
      <c r="D2" s="248"/>
      <c r="E2" s="248"/>
      <c r="F2" s="248"/>
      <c r="G2" s="248"/>
      <c r="H2" s="248"/>
      <c r="I2" s="248"/>
    </row>
    <row r="3" spans="1:9" x14ac:dyDescent="0.2">
      <c r="A3" s="297" t="s">
        <v>440</v>
      </c>
      <c r="B3" s="298"/>
      <c r="C3" s="298"/>
      <c r="D3" s="298"/>
      <c r="E3" s="298"/>
      <c r="F3" s="298"/>
      <c r="G3" s="298"/>
      <c r="H3" s="298"/>
      <c r="I3" s="298"/>
    </row>
    <row r="4" spans="1:9" x14ac:dyDescent="0.2">
      <c r="A4" s="296" t="s">
        <v>544</v>
      </c>
      <c r="B4" s="251"/>
      <c r="C4" s="251"/>
      <c r="D4" s="251"/>
      <c r="E4" s="251"/>
      <c r="F4" s="251"/>
      <c r="G4" s="251"/>
      <c r="H4" s="251"/>
      <c r="I4" s="252"/>
    </row>
    <row r="5" spans="1:9" ht="23.25" x14ac:dyDescent="0.2">
      <c r="A5" s="301" t="s">
        <v>2</v>
      </c>
      <c r="B5" s="256"/>
      <c r="C5" s="256"/>
      <c r="D5" s="256"/>
      <c r="E5" s="256"/>
      <c r="F5" s="256"/>
      <c r="G5" s="28" t="s">
        <v>103</v>
      </c>
      <c r="H5" s="29" t="s">
        <v>299</v>
      </c>
      <c r="I5" s="29" t="s">
        <v>278</v>
      </c>
    </row>
    <row r="6" spans="1:9" x14ac:dyDescent="0.2">
      <c r="A6" s="302">
        <v>1</v>
      </c>
      <c r="B6" s="256"/>
      <c r="C6" s="256"/>
      <c r="D6" s="256"/>
      <c r="E6" s="256"/>
      <c r="F6" s="256"/>
      <c r="G6" s="30">
        <v>2</v>
      </c>
      <c r="H6" s="29" t="s">
        <v>166</v>
      </c>
      <c r="I6" s="29" t="s">
        <v>167</v>
      </c>
    </row>
    <row r="7" spans="1:9" x14ac:dyDescent="0.2">
      <c r="A7" s="303" t="s">
        <v>168</v>
      </c>
      <c r="B7" s="303"/>
      <c r="C7" s="303"/>
      <c r="D7" s="303"/>
      <c r="E7" s="303"/>
      <c r="F7" s="303"/>
      <c r="G7" s="303"/>
      <c r="H7" s="303"/>
      <c r="I7" s="303"/>
    </row>
    <row r="8" spans="1:9" ht="12.75" customHeight="1" x14ac:dyDescent="0.2">
      <c r="A8" s="242" t="s">
        <v>169</v>
      </c>
      <c r="B8" s="242"/>
      <c r="C8" s="242"/>
      <c r="D8" s="242"/>
      <c r="E8" s="242"/>
      <c r="F8" s="242"/>
      <c r="G8" s="31">
        <v>1</v>
      </c>
      <c r="H8" s="100">
        <v>-18083766.420000002</v>
      </c>
      <c r="I8" s="100">
        <v>-20777073.73</v>
      </c>
    </row>
    <row r="9" spans="1:9" ht="12.75" customHeight="1" x14ac:dyDescent="0.2">
      <c r="A9" s="300" t="s">
        <v>170</v>
      </c>
      <c r="B9" s="300"/>
      <c r="C9" s="300"/>
      <c r="D9" s="300"/>
      <c r="E9" s="300"/>
      <c r="F9" s="300"/>
      <c r="G9" s="32">
        <v>2</v>
      </c>
      <c r="H9" s="101">
        <f>H10+H11+H12+H13+H14+H15+H16+H17</f>
        <v>9023154.8900000006</v>
      </c>
      <c r="I9" s="101">
        <f>I10+I11+I12+I13+I14+I15+I16+I17</f>
        <v>10964595.779999999</v>
      </c>
    </row>
    <row r="10" spans="1:9" ht="12.75" customHeight="1" x14ac:dyDescent="0.2">
      <c r="A10" s="277" t="s">
        <v>171</v>
      </c>
      <c r="B10" s="277"/>
      <c r="C10" s="277"/>
      <c r="D10" s="277"/>
      <c r="E10" s="277"/>
      <c r="F10" s="277"/>
      <c r="G10" s="31">
        <v>3</v>
      </c>
      <c r="H10" s="100">
        <v>9147285.5999999996</v>
      </c>
      <c r="I10" s="100">
        <v>10243203.83</v>
      </c>
    </row>
    <row r="11" spans="1:9" ht="22.15" customHeight="1" x14ac:dyDescent="0.2">
      <c r="A11" s="277" t="s">
        <v>172</v>
      </c>
      <c r="B11" s="277"/>
      <c r="C11" s="277"/>
      <c r="D11" s="277"/>
      <c r="E11" s="277"/>
      <c r="F11" s="277"/>
      <c r="G11" s="31">
        <v>4</v>
      </c>
      <c r="H11" s="100">
        <v>209.79</v>
      </c>
      <c r="I11" s="100">
        <v>-1696.31</v>
      </c>
    </row>
    <row r="12" spans="1:9" ht="23.45" customHeight="1" x14ac:dyDescent="0.2">
      <c r="A12" s="277" t="s">
        <v>173</v>
      </c>
      <c r="B12" s="277"/>
      <c r="C12" s="277"/>
      <c r="D12" s="277"/>
      <c r="E12" s="277"/>
      <c r="F12" s="277"/>
      <c r="G12" s="31">
        <v>5</v>
      </c>
      <c r="H12" s="100">
        <v>0</v>
      </c>
      <c r="I12" s="100">
        <v>0</v>
      </c>
    </row>
    <row r="13" spans="1:9" ht="12.75" customHeight="1" x14ac:dyDescent="0.2">
      <c r="A13" s="277" t="s">
        <v>174</v>
      </c>
      <c r="B13" s="277"/>
      <c r="C13" s="277"/>
      <c r="D13" s="277"/>
      <c r="E13" s="277"/>
      <c r="F13" s="277"/>
      <c r="G13" s="31">
        <v>6</v>
      </c>
      <c r="H13" s="100">
        <v>-368044.52</v>
      </c>
      <c r="I13" s="100">
        <v>-348717.96</v>
      </c>
    </row>
    <row r="14" spans="1:9" ht="12.75" customHeight="1" x14ac:dyDescent="0.2">
      <c r="A14" s="277" t="s">
        <v>175</v>
      </c>
      <c r="B14" s="277"/>
      <c r="C14" s="277"/>
      <c r="D14" s="277"/>
      <c r="E14" s="277"/>
      <c r="F14" s="277"/>
      <c r="G14" s="31">
        <v>7</v>
      </c>
      <c r="H14" s="100">
        <v>1283478.8799999999</v>
      </c>
      <c r="I14" s="100">
        <v>1342757.26</v>
      </c>
    </row>
    <row r="15" spans="1:9" ht="12.75" customHeight="1" x14ac:dyDescent="0.2">
      <c r="A15" s="277" t="s">
        <v>176</v>
      </c>
      <c r="B15" s="277"/>
      <c r="C15" s="277"/>
      <c r="D15" s="277"/>
      <c r="E15" s="277"/>
      <c r="F15" s="277"/>
      <c r="G15" s="31">
        <v>8</v>
      </c>
      <c r="H15" s="100">
        <v>-1005999.19</v>
      </c>
      <c r="I15" s="100">
        <v>-209000</v>
      </c>
    </row>
    <row r="16" spans="1:9" ht="12.75" customHeight="1" x14ac:dyDescent="0.2">
      <c r="A16" s="277" t="s">
        <v>177</v>
      </c>
      <c r="B16" s="277"/>
      <c r="C16" s="277"/>
      <c r="D16" s="277"/>
      <c r="E16" s="277"/>
      <c r="F16" s="277"/>
      <c r="G16" s="31">
        <v>9</v>
      </c>
      <c r="H16" s="100">
        <v>-2636.89</v>
      </c>
      <c r="I16" s="100">
        <v>-9575.01</v>
      </c>
    </row>
    <row r="17" spans="1:9" ht="25.15" customHeight="1" x14ac:dyDescent="0.2">
      <c r="A17" s="277" t="s">
        <v>178</v>
      </c>
      <c r="B17" s="277"/>
      <c r="C17" s="277"/>
      <c r="D17" s="277"/>
      <c r="E17" s="277"/>
      <c r="F17" s="277"/>
      <c r="G17" s="31">
        <v>10</v>
      </c>
      <c r="H17" s="100">
        <v>-31138.78</v>
      </c>
      <c r="I17" s="100">
        <v>-52376.03</v>
      </c>
    </row>
    <row r="18" spans="1:9" ht="28.15" customHeight="1" x14ac:dyDescent="0.2">
      <c r="A18" s="299" t="s">
        <v>304</v>
      </c>
      <c r="B18" s="299"/>
      <c r="C18" s="299"/>
      <c r="D18" s="299"/>
      <c r="E18" s="299"/>
      <c r="F18" s="299"/>
      <c r="G18" s="32">
        <v>11</v>
      </c>
      <c r="H18" s="101">
        <f>H8+H9</f>
        <v>-9060611.5299999993</v>
      </c>
      <c r="I18" s="101">
        <f>I8+I9</f>
        <v>-9812477.9499999993</v>
      </c>
    </row>
    <row r="19" spans="1:9" ht="12.75" customHeight="1" x14ac:dyDescent="0.2">
      <c r="A19" s="300" t="s">
        <v>179</v>
      </c>
      <c r="B19" s="300"/>
      <c r="C19" s="300"/>
      <c r="D19" s="300"/>
      <c r="E19" s="300"/>
      <c r="F19" s="300"/>
      <c r="G19" s="32">
        <v>12</v>
      </c>
      <c r="H19" s="101">
        <f>H20+H21+H22+H23</f>
        <v>4481549.38</v>
      </c>
      <c r="I19" s="101">
        <f>I20+I21+I22+I23</f>
        <v>6352533.9900000002</v>
      </c>
    </row>
    <row r="20" spans="1:9" ht="12.75" customHeight="1" x14ac:dyDescent="0.2">
      <c r="A20" s="277" t="s">
        <v>180</v>
      </c>
      <c r="B20" s="277"/>
      <c r="C20" s="277"/>
      <c r="D20" s="277"/>
      <c r="E20" s="277"/>
      <c r="F20" s="277"/>
      <c r="G20" s="31">
        <v>13</v>
      </c>
      <c r="H20" s="100">
        <v>3884825.7</v>
      </c>
      <c r="I20" s="100">
        <v>5732429.3899999997</v>
      </c>
    </row>
    <row r="21" spans="1:9" ht="12.75" customHeight="1" x14ac:dyDescent="0.2">
      <c r="A21" s="277" t="s">
        <v>181</v>
      </c>
      <c r="B21" s="277"/>
      <c r="C21" s="277"/>
      <c r="D21" s="277"/>
      <c r="E21" s="277"/>
      <c r="F21" s="277"/>
      <c r="G21" s="31">
        <v>14</v>
      </c>
      <c r="H21" s="100">
        <v>714667.86</v>
      </c>
      <c r="I21" s="100">
        <v>960416.74</v>
      </c>
    </row>
    <row r="22" spans="1:9" ht="12.75" customHeight="1" x14ac:dyDescent="0.2">
      <c r="A22" s="277" t="s">
        <v>182</v>
      </c>
      <c r="B22" s="277"/>
      <c r="C22" s="277"/>
      <c r="D22" s="277"/>
      <c r="E22" s="277"/>
      <c r="F22" s="277"/>
      <c r="G22" s="31">
        <v>15</v>
      </c>
      <c r="H22" s="100">
        <v>-117944.18</v>
      </c>
      <c r="I22" s="100">
        <v>-340312.14</v>
      </c>
    </row>
    <row r="23" spans="1:9" ht="12.75" customHeight="1" x14ac:dyDescent="0.2">
      <c r="A23" s="277" t="s">
        <v>183</v>
      </c>
      <c r="B23" s="277"/>
      <c r="C23" s="277"/>
      <c r="D23" s="277"/>
      <c r="E23" s="277"/>
      <c r="F23" s="277"/>
      <c r="G23" s="31">
        <v>16</v>
      </c>
      <c r="H23" s="100">
        <v>0</v>
      </c>
      <c r="I23" s="100">
        <v>0</v>
      </c>
    </row>
    <row r="24" spans="1:9" ht="12.75" customHeight="1" x14ac:dyDescent="0.2">
      <c r="A24" s="299" t="s">
        <v>184</v>
      </c>
      <c r="B24" s="299"/>
      <c r="C24" s="299"/>
      <c r="D24" s="299"/>
      <c r="E24" s="299"/>
      <c r="F24" s="299"/>
      <c r="G24" s="32">
        <v>17</v>
      </c>
      <c r="H24" s="101">
        <f>H18+H19</f>
        <v>-4579062.1500000004</v>
      </c>
      <c r="I24" s="101">
        <f>I18+I19</f>
        <v>-3459943.96</v>
      </c>
    </row>
    <row r="25" spans="1:9" ht="12.75" customHeight="1" x14ac:dyDescent="0.2">
      <c r="A25" s="242" t="s">
        <v>185</v>
      </c>
      <c r="B25" s="242"/>
      <c r="C25" s="242"/>
      <c r="D25" s="242"/>
      <c r="E25" s="242"/>
      <c r="F25" s="242"/>
      <c r="G25" s="31">
        <v>18</v>
      </c>
      <c r="H25" s="100">
        <v>-2078026.93</v>
      </c>
      <c r="I25" s="100">
        <v>-997604.71</v>
      </c>
    </row>
    <row r="26" spans="1:9" ht="12.75" customHeight="1" x14ac:dyDescent="0.2">
      <c r="A26" s="242" t="s">
        <v>186</v>
      </c>
      <c r="B26" s="242"/>
      <c r="C26" s="242"/>
      <c r="D26" s="242"/>
      <c r="E26" s="242"/>
      <c r="F26" s="242"/>
      <c r="G26" s="31">
        <v>19</v>
      </c>
      <c r="H26" s="100">
        <v>-355403.28</v>
      </c>
      <c r="I26" s="100">
        <v>-2046732.96</v>
      </c>
    </row>
    <row r="27" spans="1:9" ht="25.9" customHeight="1" x14ac:dyDescent="0.2">
      <c r="A27" s="304" t="s">
        <v>187</v>
      </c>
      <c r="B27" s="304"/>
      <c r="C27" s="304"/>
      <c r="D27" s="304"/>
      <c r="E27" s="304"/>
      <c r="F27" s="304"/>
      <c r="G27" s="32">
        <v>20</v>
      </c>
      <c r="H27" s="101">
        <f>H24+H25+H26</f>
        <v>-7012492.3600000003</v>
      </c>
      <c r="I27" s="101">
        <f>I24+I25+I26</f>
        <v>-6504281.6299999999</v>
      </c>
    </row>
    <row r="28" spans="1:9" x14ac:dyDescent="0.2">
      <c r="A28" s="303" t="s">
        <v>188</v>
      </c>
      <c r="B28" s="303"/>
      <c r="C28" s="303"/>
      <c r="D28" s="303"/>
      <c r="E28" s="303"/>
      <c r="F28" s="303"/>
      <c r="G28" s="303"/>
      <c r="H28" s="303"/>
      <c r="I28" s="303"/>
    </row>
    <row r="29" spans="1:9" ht="30.6" customHeight="1" x14ac:dyDescent="0.2">
      <c r="A29" s="242" t="s">
        <v>189</v>
      </c>
      <c r="B29" s="242"/>
      <c r="C29" s="242"/>
      <c r="D29" s="242"/>
      <c r="E29" s="242"/>
      <c r="F29" s="242"/>
      <c r="G29" s="31">
        <v>21</v>
      </c>
      <c r="H29" s="102">
        <v>1114.03</v>
      </c>
      <c r="I29" s="102">
        <v>2592.8200000000002</v>
      </c>
    </row>
    <row r="30" spans="1:9" ht="12.75" customHeight="1" x14ac:dyDescent="0.2">
      <c r="A30" s="242" t="s">
        <v>190</v>
      </c>
      <c r="B30" s="242"/>
      <c r="C30" s="242"/>
      <c r="D30" s="242"/>
      <c r="E30" s="242"/>
      <c r="F30" s="242"/>
      <c r="G30" s="31">
        <v>22</v>
      </c>
      <c r="H30" s="102">
        <v>0</v>
      </c>
      <c r="I30" s="102">
        <v>0</v>
      </c>
    </row>
    <row r="31" spans="1:9" ht="12.75" customHeight="1" x14ac:dyDescent="0.2">
      <c r="A31" s="242" t="s">
        <v>191</v>
      </c>
      <c r="B31" s="242"/>
      <c r="C31" s="242"/>
      <c r="D31" s="242"/>
      <c r="E31" s="242"/>
      <c r="F31" s="242"/>
      <c r="G31" s="31">
        <v>23</v>
      </c>
      <c r="H31" s="102">
        <v>291205.83</v>
      </c>
      <c r="I31" s="102">
        <v>171744.93</v>
      </c>
    </row>
    <row r="32" spans="1:9" ht="12.75" customHeight="1" x14ac:dyDescent="0.2">
      <c r="A32" s="242" t="s">
        <v>192</v>
      </c>
      <c r="B32" s="242"/>
      <c r="C32" s="242"/>
      <c r="D32" s="242"/>
      <c r="E32" s="242"/>
      <c r="F32" s="242"/>
      <c r="G32" s="31">
        <v>24</v>
      </c>
      <c r="H32" s="102">
        <v>0</v>
      </c>
      <c r="I32" s="102">
        <v>0</v>
      </c>
    </row>
    <row r="33" spans="1:9" ht="12.75" customHeight="1" x14ac:dyDescent="0.2">
      <c r="A33" s="242" t="s">
        <v>193</v>
      </c>
      <c r="B33" s="242"/>
      <c r="C33" s="242"/>
      <c r="D33" s="242"/>
      <c r="E33" s="242"/>
      <c r="F33" s="242"/>
      <c r="G33" s="31">
        <v>25</v>
      </c>
      <c r="H33" s="102">
        <v>0</v>
      </c>
      <c r="I33" s="102">
        <v>0</v>
      </c>
    </row>
    <row r="34" spans="1:9" ht="12.75" customHeight="1" x14ac:dyDescent="0.2">
      <c r="A34" s="242" t="s">
        <v>194</v>
      </c>
      <c r="B34" s="242"/>
      <c r="C34" s="242"/>
      <c r="D34" s="242"/>
      <c r="E34" s="242"/>
      <c r="F34" s="242"/>
      <c r="G34" s="31">
        <v>26</v>
      </c>
      <c r="H34" s="102">
        <v>80897.63</v>
      </c>
      <c r="I34" s="102">
        <v>86114.22</v>
      </c>
    </row>
    <row r="35" spans="1:9" ht="26.45" customHeight="1" x14ac:dyDescent="0.2">
      <c r="A35" s="299" t="s">
        <v>195</v>
      </c>
      <c r="B35" s="299"/>
      <c r="C35" s="299"/>
      <c r="D35" s="299"/>
      <c r="E35" s="299"/>
      <c r="F35" s="299"/>
      <c r="G35" s="32">
        <v>27</v>
      </c>
      <c r="H35" s="103">
        <f>H29+H30+H31+H32+H33+H34</f>
        <v>373217.49</v>
      </c>
      <c r="I35" s="103">
        <f>I29+I30+I31+I32+I33+I34</f>
        <v>260451.97</v>
      </c>
    </row>
    <row r="36" spans="1:9" ht="22.9" customHeight="1" x14ac:dyDescent="0.2">
      <c r="A36" s="242" t="s">
        <v>196</v>
      </c>
      <c r="B36" s="242"/>
      <c r="C36" s="242"/>
      <c r="D36" s="242"/>
      <c r="E36" s="242"/>
      <c r="F36" s="242"/>
      <c r="G36" s="31">
        <v>28</v>
      </c>
      <c r="H36" s="102">
        <v>-20598802.170000002</v>
      </c>
      <c r="I36" s="102">
        <v>-15025915.300000001</v>
      </c>
    </row>
    <row r="37" spans="1:9" ht="12.75" customHeight="1" x14ac:dyDescent="0.2">
      <c r="A37" s="242" t="s">
        <v>197</v>
      </c>
      <c r="B37" s="242"/>
      <c r="C37" s="242"/>
      <c r="D37" s="242"/>
      <c r="E37" s="242"/>
      <c r="F37" s="242"/>
      <c r="G37" s="31">
        <v>29</v>
      </c>
      <c r="H37" s="102">
        <v>0</v>
      </c>
      <c r="I37" s="102">
        <v>0</v>
      </c>
    </row>
    <row r="38" spans="1:9" ht="12.75" customHeight="1" x14ac:dyDescent="0.2">
      <c r="A38" s="242" t="s">
        <v>198</v>
      </c>
      <c r="B38" s="242"/>
      <c r="C38" s="242"/>
      <c r="D38" s="242"/>
      <c r="E38" s="242"/>
      <c r="F38" s="242"/>
      <c r="G38" s="31">
        <v>30</v>
      </c>
      <c r="H38" s="102">
        <v>-7100000</v>
      </c>
      <c r="I38" s="102">
        <v>-13000000</v>
      </c>
    </row>
    <row r="39" spans="1:9" ht="12.75" customHeight="1" x14ac:dyDescent="0.2">
      <c r="A39" s="242" t="s">
        <v>199</v>
      </c>
      <c r="B39" s="242"/>
      <c r="C39" s="242"/>
      <c r="D39" s="242"/>
      <c r="E39" s="242"/>
      <c r="F39" s="242"/>
      <c r="G39" s="31">
        <v>31</v>
      </c>
      <c r="H39" s="102">
        <v>0</v>
      </c>
      <c r="I39" s="102">
        <v>0</v>
      </c>
    </row>
    <row r="40" spans="1:9" ht="12.75" customHeight="1" x14ac:dyDescent="0.2">
      <c r="A40" s="242" t="s">
        <v>200</v>
      </c>
      <c r="B40" s="242"/>
      <c r="C40" s="242"/>
      <c r="D40" s="242"/>
      <c r="E40" s="242"/>
      <c r="F40" s="242"/>
      <c r="G40" s="31">
        <v>32</v>
      </c>
      <c r="H40" s="102">
        <v>0</v>
      </c>
      <c r="I40" s="102">
        <v>0</v>
      </c>
    </row>
    <row r="41" spans="1:9" ht="24" customHeight="1" x14ac:dyDescent="0.2">
      <c r="A41" s="299" t="s">
        <v>201</v>
      </c>
      <c r="B41" s="299"/>
      <c r="C41" s="299"/>
      <c r="D41" s="299"/>
      <c r="E41" s="299"/>
      <c r="F41" s="299"/>
      <c r="G41" s="32">
        <v>33</v>
      </c>
      <c r="H41" s="103">
        <f>H36+H37+H38+H39+H40</f>
        <v>-27698802.170000002</v>
      </c>
      <c r="I41" s="103">
        <f>I36+I37+I38+I39+I40</f>
        <v>-28025915.300000001</v>
      </c>
    </row>
    <row r="42" spans="1:9" ht="29.45" customHeight="1" x14ac:dyDescent="0.2">
      <c r="A42" s="304" t="s">
        <v>202</v>
      </c>
      <c r="B42" s="304"/>
      <c r="C42" s="304"/>
      <c r="D42" s="304"/>
      <c r="E42" s="304"/>
      <c r="F42" s="304"/>
      <c r="G42" s="32">
        <v>34</v>
      </c>
      <c r="H42" s="103">
        <f>H35+H41</f>
        <v>-27325584.68</v>
      </c>
      <c r="I42" s="103">
        <f>I35+I41</f>
        <v>-27765463.329999998</v>
      </c>
    </row>
    <row r="43" spans="1:9" x14ac:dyDescent="0.2">
      <c r="A43" s="303" t="s">
        <v>203</v>
      </c>
      <c r="B43" s="303"/>
      <c r="C43" s="303"/>
      <c r="D43" s="303"/>
      <c r="E43" s="303"/>
      <c r="F43" s="303"/>
      <c r="G43" s="303"/>
      <c r="H43" s="303"/>
      <c r="I43" s="303"/>
    </row>
    <row r="44" spans="1:9" ht="12.75" customHeight="1" x14ac:dyDescent="0.2">
      <c r="A44" s="242" t="s">
        <v>204</v>
      </c>
      <c r="B44" s="242"/>
      <c r="C44" s="242"/>
      <c r="D44" s="242"/>
      <c r="E44" s="242"/>
      <c r="F44" s="242"/>
      <c r="G44" s="31">
        <v>35</v>
      </c>
      <c r="H44" s="102">
        <v>0</v>
      </c>
      <c r="I44" s="102">
        <v>0</v>
      </c>
    </row>
    <row r="45" spans="1:9" ht="25.15" customHeight="1" x14ac:dyDescent="0.2">
      <c r="A45" s="242" t="s">
        <v>205</v>
      </c>
      <c r="B45" s="242"/>
      <c r="C45" s="242"/>
      <c r="D45" s="242"/>
      <c r="E45" s="242"/>
      <c r="F45" s="242"/>
      <c r="G45" s="31">
        <v>36</v>
      </c>
      <c r="H45" s="102">
        <v>0</v>
      </c>
      <c r="I45" s="102">
        <v>0</v>
      </c>
    </row>
    <row r="46" spans="1:9" ht="12.75" customHeight="1" x14ac:dyDescent="0.2">
      <c r="A46" s="242" t="s">
        <v>206</v>
      </c>
      <c r="B46" s="242"/>
      <c r="C46" s="242"/>
      <c r="D46" s="242"/>
      <c r="E46" s="242"/>
      <c r="F46" s="242"/>
      <c r="G46" s="31">
        <v>37</v>
      </c>
      <c r="H46" s="102">
        <v>16000000</v>
      </c>
      <c r="I46" s="102">
        <v>50000000</v>
      </c>
    </row>
    <row r="47" spans="1:9" ht="12.75" customHeight="1" x14ac:dyDescent="0.2">
      <c r="A47" s="242" t="s">
        <v>207</v>
      </c>
      <c r="B47" s="242"/>
      <c r="C47" s="242"/>
      <c r="D47" s="242"/>
      <c r="E47" s="242"/>
      <c r="F47" s="242"/>
      <c r="G47" s="31">
        <v>38</v>
      </c>
      <c r="H47" s="102">
        <v>0</v>
      </c>
      <c r="I47" s="102">
        <v>0</v>
      </c>
    </row>
    <row r="48" spans="1:9" ht="22.15" customHeight="1" x14ac:dyDescent="0.2">
      <c r="A48" s="299" t="s">
        <v>208</v>
      </c>
      <c r="B48" s="299"/>
      <c r="C48" s="299"/>
      <c r="D48" s="299"/>
      <c r="E48" s="299"/>
      <c r="F48" s="299"/>
      <c r="G48" s="32">
        <v>39</v>
      </c>
      <c r="H48" s="103">
        <f>H44+H45+H46+H47</f>
        <v>16000000</v>
      </c>
      <c r="I48" s="103">
        <f>I44+I45+I46+I47</f>
        <v>50000000</v>
      </c>
    </row>
    <row r="49" spans="1:9" ht="24.6" customHeight="1" x14ac:dyDescent="0.2">
      <c r="A49" s="242" t="s">
        <v>303</v>
      </c>
      <c r="B49" s="242"/>
      <c r="C49" s="242"/>
      <c r="D49" s="242"/>
      <c r="E49" s="242"/>
      <c r="F49" s="242"/>
      <c r="G49" s="31">
        <v>40</v>
      </c>
      <c r="H49" s="102">
        <v>-1626627.75</v>
      </c>
      <c r="I49" s="102">
        <v>-1626627.75</v>
      </c>
    </row>
    <row r="50" spans="1:9" ht="12.75" customHeight="1" x14ac:dyDescent="0.2">
      <c r="A50" s="242" t="s">
        <v>209</v>
      </c>
      <c r="B50" s="242"/>
      <c r="C50" s="242"/>
      <c r="D50" s="242"/>
      <c r="E50" s="242"/>
      <c r="F50" s="242"/>
      <c r="G50" s="31">
        <v>41</v>
      </c>
      <c r="H50" s="102">
        <v>0</v>
      </c>
      <c r="I50" s="102">
        <v>0</v>
      </c>
    </row>
    <row r="51" spans="1:9" ht="12.75" customHeight="1" x14ac:dyDescent="0.2">
      <c r="A51" s="242" t="s">
        <v>210</v>
      </c>
      <c r="B51" s="242"/>
      <c r="C51" s="242"/>
      <c r="D51" s="242"/>
      <c r="E51" s="242"/>
      <c r="F51" s="242"/>
      <c r="G51" s="31">
        <v>42</v>
      </c>
      <c r="H51" s="102">
        <v>-721139.8</v>
      </c>
      <c r="I51" s="102">
        <v>-650205.85</v>
      </c>
    </row>
    <row r="52" spans="1:9" ht="22.9" customHeight="1" x14ac:dyDescent="0.2">
      <c r="A52" s="242" t="s">
        <v>211</v>
      </c>
      <c r="B52" s="242"/>
      <c r="C52" s="242"/>
      <c r="D52" s="242"/>
      <c r="E52" s="242"/>
      <c r="F52" s="242"/>
      <c r="G52" s="31">
        <v>43</v>
      </c>
      <c r="H52" s="102">
        <v>0</v>
      </c>
      <c r="I52" s="102">
        <v>0</v>
      </c>
    </row>
    <row r="53" spans="1:9" ht="12.75" customHeight="1" x14ac:dyDescent="0.2">
      <c r="A53" s="242" t="s">
        <v>212</v>
      </c>
      <c r="B53" s="242"/>
      <c r="C53" s="242"/>
      <c r="D53" s="242"/>
      <c r="E53" s="242"/>
      <c r="F53" s="242"/>
      <c r="G53" s="31">
        <v>44</v>
      </c>
      <c r="H53" s="102">
        <v>0</v>
      </c>
      <c r="I53" s="102">
        <v>0</v>
      </c>
    </row>
    <row r="54" spans="1:9" ht="30.6" customHeight="1" x14ac:dyDescent="0.2">
      <c r="A54" s="299" t="s">
        <v>213</v>
      </c>
      <c r="B54" s="299"/>
      <c r="C54" s="299"/>
      <c r="D54" s="299"/>
      <c r="E54" s="299"/>
      <c r="F54" s="299"/>
      <c r="G54" s="32">
        <v>45</v>
      </c>
      <c r="H54" s="103">
        <f>H49+H50+H51+H52+H53</f>
        <v>-2347767.5499999998</v>
      </c>
      <c r="I54" s="103">
        <f>I49+I50+I51+I52+I53</f>
        <v>-2276833.6</v>
      </c>
    </row>
    <row r="55" spans="1:9" ht="29.45" customHeight="1" x14ac:dyDescent="0.2">
      <c r="A55" s="304" t="s">
        <v>214</v>
      </c>
      <c r="B55" s="304"/>
      <c r="C55" s="304"/>
      <c r="D55" s="304"/>
      <c r="E55" s="304"/>
      <c r="F55" s="304"/>
      <c r="G55" s="32">
        <v>46</v>
      </c>
      <c r="H55" s="103">
        <f>H48+H54</f>
        <v>13652232.449999999</v>
      </c>
      <c r="I55" s="103">
        <f>I48+I54</f>
        <v>47723166.399999999</v>
      </c>
    </row>
    <row r="56" spans="1:9" x14ac:dyDescent="0.2">
      <c r="A56" s="242" t="s">
        <v>215</v>
      </c>
      <c r="B56" s="242"/>
      <c r="C56" s="242"/>
      <c r="D56" s="242"/>
      <c r="E56" s="242"/>
      <c r="F56" s="242"/>
      <c r="G56" s="31">
        <v>47</v>
      </c>
      <c r="H56" s="102">
        <v>0</v>
      </c>
      <c r="I56" s="102">
        <v>0</v>
      </c>
    </row>
    <row r="57" spans="1:9" ht="26.45" customHeight="1" x14ac:dyDescent="0.2">
      <c r="A57" s="304" t="s">
        <v>216</v>
      </c>
      <c r="B57" s="304"/>
      <c r="C57" s="304"/>
      <c r="D57" s="304"/>
      <c r="E57" s="304"/>
      <c r="F57" s="304"/>
      <c r="G57" s="32">
        <v>48</v>
      </c>
      <c r="H57" s="103">
        <f>H27+H42+H55+H56</f>
        <v>-20685844.59</v>
      </c>
      <c r="I57" s="103">
        <f>I27+I42+I55+I56</f>
        <v>13453421.439999999</v>
      </c>
    </row>
    <row r="58" spans="1:9" x14ac:dyDescent="0.2">
      <c r="A58" s="305" t="s">
        <v>217</v>
      </c>
      <c r="B58" s="305"/>
      <c r="C58" s="305"/>
      <c r="D58" s="305"/>
      <c r="E58" s="305"/>
      <c r="F58" s="305"/>
      <c r="G58" s="31">
        <v>49</v>
      </c>
      <c r="H58" s="102">
        <v>35797243.039999999</v>
      </c>
      <c r="I58" s="102">
        <v>32724742.870000001</v>
      </c>
    </row>
    <row r="59" spans="1:9" ht="31.15" customHeight="1" x14ac:dyDescent="0.2">
      <c r="A59" s="304" t="s">
        <v>218</v>
      </c>
      <c r="B59" s="304"/>
      <c r="C59" s="304"/>
      <c r="D59" s="304"/>
      <c r="E59" s="304"/>
      <c r="F59" s="304"/>
      <c r="G59" s="32">
        <v>50</v>
      </c>
      <c r="H59" s="103">
        <f>H57+H58</f>
        <v>15111398.449999999</v>
      </c>
      <c r="I59" s="103">
        <f>I57+I58</f>
        <v>46178164.310000002</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61" sqref="I6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93" t="s">
        <v>219</v>
      </c>
      <c r="B1" s="294"/>
      <c r="C1" s="294"/>
      <c r="D1" s="294"/>
      <c r="E1" s="294"/>
      <c r="F1" s="294"/>
      <c r="G1" s="294"/>
      <c r="H1" s="294"/>
      <c r="I1" s="294"/>
    </row>
    <row r="2" spans="1:9" ht="12.75" customHeight="1" x14ac:dyDescent="0.2">
      <c r="A2" s="295" t="s">
        <v>326</v>
      </c>
      <c r="B2" s="248"/>
      <c r="C2" s="248"/>
      <c r="D2" s="248"/>
      <c r="E2" s="248"/>
      <c r="F2" s="248"/>
      <c r="G2" s="248"/>
      <c r="H2" s="248"/>
      <c r="I2" s="248"/>
    </row>
    <row r="3" spans="1:9" x14ac:dyDescent="0.2">
      <c r="A3" s="316" t="s">
        <v>439</v>
      </c>
      <c r="B3" s="317"/>
      <c r="C3" s="317"/>
      <c r="D3" s="317"/>
      <c r="E3" s="317"/>
      <c r="F3" s="317"/>
      <c r="G3" s="317"/>
      <c r="H3" s="317"/>
      <c r="I3" s="317"/>
    </row>
    <row r="4" spans="1:9" x14ac:dyDescent="0.2">
      <c r="A4" s="296" t="s">
        <v>327</v>
      </c>
      <c r="B4" s="251"/>
      <c r="C4" s="251"/>
      <c r="D4" s="251"/>
      <c r="E4" s="251"/>
      <c r="F4" s="251"/>
      <c r="G4" s="251"/>
      <c r="H4" s="251"/>
      <c r="I4" s="252"/>
    </row>
    <row r="5" spans="1:9" ht="23.25" x14ac:dyDescent="0.2">
      <c r="A5" s="301" t="s">
        <v>2</v>
      </c>
      <c r="B5" s="256"/>
      <c r="C5" s="256"/>
      <c r="D5" s="256"/>
      <c r="E5" s="256"/>
      <c r="F5" s="256"/>
      <c r="G5" s="28" t="s">
        <v>103</v>
      </c>
      <c r="H5" s="29" t="s">
        <v>299</v>
      </c>
      <c r="I5" s="29" t="s">
        <v>278</v>
      </c>
    </row>
    <row r="6" spans="1:9" x14ac:dyDescent="0.2">
      <c r="A6" s="302">
        <v>1</v>
      </c>
      <c r="B6" s="256"/>
      <c r="C6" s="256"/>
      <c r="D6" s="256"/>
      <c r="E6" s="256"/>
      <c r="F6" s="256"/>
      <c r="G6" s="104">
        <v>2</v>
      </c>
      <c r="H6" s="29" t="s">
        <v>166</v>
      </c>
      <c r="I6" s="29" t="s">
        <v>167</v>
      </c>
    </row>
    <row r="7" spans="1:9" x14ac:dyDescent="0.2">
      <c r="A7" s="310" t="s">
        <v>168</v>
      </c>
      <c r="B7" s="311"/>
      <c r="C7" s="311"/>
      <c r="D7" s="311"/>
      <c r="E7" s="311"/>
      <c r="F7" s="311"/>
      <c r="G7" s="311"/>
      <c r="H7" s="311"/>
      <c r="I7" s="312"/>
    </row>
    <row r="8" spans="1:9" x14ac:dyDescent="0.2">
      <c r="A8" s="314" t="s">
        <v>220</v>
      </c>
      <c r="B8" s="314"/>
      <c r="C8" s="314"/>
      <c r="D8" s="314"/>
      <c r="E8" s="314"/>
      <c r="F8" s="314"/>
      <c r="G8" s="10">
        <v>1</v>
      </c>
      <c r="H8" s="105">
        <v>0</v>
      </c>
      <c r="I8" s="105">
        <v>0</v>
      </c>
    </row>
    <row r="9" spans="1:9" x14ac:dyDescent="0.2">
      <c r="A9" s="307" t="s">
        <v>221</v>
      </c>
      <c r="B9" s="307"/>
      <c r="C9" s="307"/>
      <c r="D9" s="307"/>
      <c r="E9" s="307"/>
      <c r="F9" s="307"/>
      <c r="G9" s="11">
        <v>2</v>
      </c>
      <c r="H9" s="106">
        <v>0</v>
      </c>
      <c r="I9" s="106">
        <v>0</v>
      </c>
    </row>
    <row r="10" spans="1:9" x14ac:dyDescent="0.2">
      <c r="A10" s="307" t="s">
        <v>222</v>
      </c>
      <c r="B10" s="307"/>
      <c r="C10" s="307"/>
      <c r="D10" s="307"/>
      <c r="E10" s="307"/>
      <c r="F10" s="307"/>
      <c r="G10" s="11">
        <v>3</v>
      </c>
      <c r="H10" s="106">
        <v>0</v>
      </c>
      <c r="I10" s="106">
        <v>0</v>
      </c>
    </row>
    <row r="11" spans="1:9" x14ac:dyDescent="0.2">
      <c r="A11" s="307" t="s">
        <v>223</v>
      </c>
      <c r="B11" s="307"/>
      <c r="C11" s="307"/>
      <c r="D11" s="307"/>
      <c r="E11" s="307"/>
      <c r="F11" s="307"/>
      <c r="G11" s="11">
        <v>4</v>
      </c>
      <c r="H11" s="106">
        <v>0</v>
      </c>
      <c r="I11" s="106">
        <v>0</v>
      </c>
    </row>
    <row r="12" spans="1:9" x14ac:dyDescent="0.2">
      <c r="A12" s="307" t="s">
        <v>380</v>
      </c>
      <c r="B12" s="307"/>
      <c r="C12" s="307"/>
      <c r="D12" s="307"/>
      <c r="E12" s="307"/>
      <c r="F12" s="307"/>
      <c r="G12" s="11">
        <v>5</v>
      </c>
      <c r="H12" s="106">
        <v>0</v>
      </c>
      <c r="I12" s="106">
        <v>0</v>
      </c>
    </row>
    <row r="13" spans="1:9" ht="24.6" customHeight="1" x14ac:dyDescent="0.2">
      <c r="A13" s="315" t="s">
        <v>381</v>
      </c>
      <c r="B13" s="315"/>
      <c r="C13" s="315"/>
      <c r="D13" s="315"/>
      <c r="E13" s="315"/>
      <c r="F13" s="315"/>
      <c r="G13" s="25">
        <v>6</v>
      </c>
      <c r="H13" s="107">
        <f>SUM(H8:H12)</f>
        <v>0</v>
      </c>
      <c r="I13" s="107">
        <f>SUM(I8:I12)</f>
        <v>0</v>
      </c>
    </row>
    <row r="14" spans="1:9" ht="12.75" customHeight="1" x14ac:dyDescent="0.2">
      <c r="A14" s="307" t="s">
        <v>382</v>
      </c>
      <c r="B14" s="307"/>
      <c r="C14" s="307"/>
      <c r="D14" s="307"/>
      <c r="E14" s="307"/>
      <c r="F14" s="307"/>
      <c r="G14" s="11">
        <v>7</v>
      </c>
      <c r="H14" s="106">
        <v>0</v>
      </c>
      <c r="I14" s="106">
        <v>0</v>
      </c>
    </row>
    <row r="15" spans="1:9" ht="12.75" customHeight="1" x14ac:dyDescent="0.2">
      <c r="A15" s="307" t="s">
        <v>383</v>
      </c>
      <c r="B15" s="307"/>
      <c r="C15" s="307"/>
      <c r="D15" s="307"/>
      <c r="E15" s="307"/>
      <c r="F15" s="307"/>
      <c r="G15" s="11">
        <v>8</v>
      </c>
      <c r="H15" s="106">
        <v>0</v>
      </c>
      <c r="I15" s="106">
        <v>0</v>
      </c>
    </row>
    <row r="16" spans="1:9" ht="12.75" customHeight="1" x14ac:dyDescent="0.2">
      <c r="A16" s="307" t="s">
        <v>384</v>
      </c>
      <c r="B16" s="307"/>
      <c r="C16" s="307"/>
      <c r="D16" s="307"/>
      <c r="E16" s="307"/>
      <c r="F16" s="307"/>
      <c r="G16" s="11">
        <v>9</v>
      </c>
      <c r="H16" s="106">
        <v>0</v>
      </c>
      <c r="I16" s="106">
        <v>0</v>
      </c>
    </row>
    <row r="17" spans="1:9" ht="12.75" customHeight="1" x14ac:dyDescent="0.2">
      <c r="A17" s="307" t="s">
        <v>385</v>
      </c>
      <c r="B17" s="307"/>
      <c r="C17" s="307"/>
      <c r="D17" s="307"/>
      <c r="E17" s="307"/>
      <c r="F17" s="307"/>
      <c r="G17" s="11">
        <v>10</v>
      </c>
      <c r="H17" s="106">
        <v>0</v>
      </c>
      <c r="I17" s="106">
        <v>0</v>
      </c>
    </row>
    <row r="18" spans="1:9" ht="12.75" customHeight="1" x14ac:dyDescent="0.2">
      <c r="A18" s="307" t="s">
        <v>386</v>
      </c>
      <c r="B18" s="307"/>
      <c r="C18" s="307"/>
      <c r="D18" s="307"/>
      <c r="E18" s="307"/>
      <c r="F18" s="307"/>
      <c r="G18" s="11">
        <v>11</v>
      </c>
      <c r="H18" s="106">
        <v>0</v>
      </c>
      <c r="I18" s="106">
        <v>0</v>
      </c>
    </row>
    <row r="19" spans="1:9" ht="12.75" customHeight="1" x14ac:dyDescent="0.2">
      <c r="A19" s="307" t="s">
        <v>387</v>
      </c>
      <c r="B19" s="307"/>
      <c r="C19" s="307"/>
      <c r="D19" s="307"/>
      <c r="E19" s="307"/>
      <c r="F19" s="307"/>
      <c r="G19" s="11">
        <v>12</v>
      </c>
      <c r="H19" s="106">
        <v>0</v>
      </c>
      <c r="I19" s="106">
        <v>0</v>
      </c>
    </row>
    <row r="20" spans="1:9" ht="26.25" customHeight="1" x14ac:dyDescent="0.2">
      <c r="A20" s="315" t="s">
        <v>388</v>
      </c>
      <c r="B20" s="315"/>
      <c r="C20" s="315"/>
      <c r="D20" s="315"/>
      <c r="E20" s="315"/>
      <c r="F20" s="315"/>
      <c r="G20" s="25">
        <v>13</v>
      </c>
      <c r="H20" s="107">
        <f>SUM(H14:H19)</f>
        <v>0</v>
      </c>
      <c r="I20" s="107">
        <f>SUM(I14:I19)</f>
        <v>0</v>
      </c>
    </row>
    <row r="21" spans="1:9" ht="27.6" customHeight="1" x14ac:dyDescent="0.2">
      <c r="A21" s="313" t="s">
        <v>389</v>
      </c>
      <c r="B21" s="313"/>
      <c r="C21" s="313"/>
      <c r="D21" s="313"/>
      <c r="E21" s="313"/>
      <c r="F21" s="313"/>
      <c r="G21" s="26">
        <v>14</v>
      </c>
      <c r="H21" s="108">
        <f>H13+H20</f>
        <v>0</v>
      </c>
      <c r="I21" s="108">
        <f>I13+I20</f>
        <v>0</v>
      </c>
    </row>
    <row r="22" spans="1:9" x14ac:dyDescent="0.2">
      <c r="A22" s="310" t="s">
        <v>188</v>
      </c>
      <c r="B22" s="311"/>
      <c r="C22" s="311"/>
      <c r="D22" s="311"/>
      <c r="E22" s="311"/>
      <c r="F22" s="311"/>
      <c r="G22" s="311"/>
      <c r="H22" s="311"/>
      <c r="I22" s="312"/>
    </row>
    <row r="23" spans="1:9" ht="26.45" customHeight="1" x14ac:dyDescent="0.2">
      <c r="A23" s="314" t="s">
        <v>224</v>
      </c>
      <c r="B23" s="314"/>
      <c r="C23" s="314"/>
      <c r="D23" s="314"/>
      <c r="E23" s="314"/>
      <c r="F23" s="314"/>
      <c r="G23" s="10">
        <v>15</v>
      </c>
      <c r="H23" s="105">
        <v>0</v>
      </c>
      <c r="I23" s="105">
        <v>0</v>
      </c>
    </row>
    <row r="24" spans="1:9" ht="12.75" customHeight="1" x14ac:dyDescent="0.2">
      <c r="A24" s="307" t="s">
        <v>225</v>
      </c>
      <c r="B24" s="307"/>
      <c r="C24" s="307"/>
      <c r="D24" s="307"/>
      <c r="E24" s="307"/>
      <c r="F24" s="307"/>
      <c r="G24" s="10">
        <v>16</v>
      </c>
      <c r="H24" s="106">
        <v>0</v>
      </c>
      <c r="I24" s="106">
        <v>0</v>
      </c>
    </row>
    <row r="25" spans="1:9" ht="12.75" customHeight="1" x14ac:dyDescent="0.2">
      <c r="A25" s="307" t="s">
        <v>226</v>
      </c>
      <c r="B25" s="307"/>
      <c r="C25" s="307"/>
      <c r="D25" s="307"/>
      <c r="E25" s="307"/>
      <c r="F25" s="307"/>
      <c r="G25" s="10">
        <v>17</v>
      </c>
      <c r="H25" s="106">
        <v>0</v>
      </c>
      <c r="I25" s="106">
        <v>0</v>
      </c>
    </row>
    <row r="26" spans="1:9" ht="12.75" customHeight="1" x14ac:dyDescent="0.2">
      <c r="A26" s="307" t="s">
        <v>227</v>
      </c>
      <c r="B26" s="307"/>
      <c r="C26" s="307"/>
      <c r="D26" s="307"/>
      <c r="E26" s="307"/>
      <c r="F26" s="307"/>
      <c r="G26" s="10">
        <v>18</v>
      </c>
      <c r="H26" s="106">
        <v>0</v>
      </c>
      <c r="I26" s="106">
        <v>0</v>
      </c>
    </row>
    <row r="27" spans="1:9" ht="12.75" customHeight="1" x14ac:dyDescent="0.2">
      <c r="A27" s="307" t="s">
        <v>228</v>
      </c>
      <c r="B27" s="307"/>
      <c r="C27" s="307"/>
      <c r="D27" s="307"/>
      <c r="E27" s="307"/>
      <c r="F27" s="307"/>
      <c r="G27" s="10">
        <v>19</v>
      </c>
      <c r="H27" s="106">
        <v>0</v>
      </c>
      <c r="I27" s="106">
        <v>0</v>
      </c>
    </row>
    <row r="28" spans="1:9" ht="12.75" customHeight="1" x14ac:dyDescent="0.2">
      <c r="A28" s="307" t="s">
        <v>229</v>
      </c>
      <c r="B28" s="307"/>
      <c r="C28" s="307"/>
      <c r="D28" s="307"/>
      <c r="E28" s="307"/>
      <c r="F28" s="307"/>
      <c r="G28" s="10">
        <v>20</v>
      </c>
      <c r="H28" s="106">
        <v>0</v>
      </c>
      <c r="I28" s="106">
        <v>0</v>
      </c>
    </row>
    <row r="29" spans="1:9" ht="24" customHeight="1" x14ac:dyDescent="0.2">
      <c r="A29" s="308" t="s">
        <v>390</v>
      </c>
      <c r="B29" s="308"/>
      <c r="C29" s="308"/>
      <c r="D29" s="308"/>
      <c r="E29" s="308"/>
      <c r="F29" s="308"/>
      <c r="G29" s="25">
        <v>21</v>
      </c>
      <c r="H29" s="109">
        <f>SUM(H23:H28)</f>
        <v>0</v>
      </c>
      <c r="I29" s="109">
        <f>SUM(I23:I28)</f>
        <v>0</v>
      </c>
    </row>
    <row r="30" spans="1:9" ht="27" customHeight="1" x14ac:dyDescent="0.2">
      <c r="A30" s="307" t="s">
        <v>230</v>
      </c>
      <c r="B30" s="307"/>
      <c r="C30" s="307"/>
      <c r="D30" s="307"/>
      <c r="E30" s="307"/>
      <c r="F30" s="307"/>
      <c r="G30" s="11">
        <v>22</v>
      </c>
      <c r="H30" s="106">
        <v>0</v>
      </c>
      <c r="I30" s="106">
        <v>0</v>
      </c>
    </row>
    <row r="31" spans="1:9" ht="12.75" customHeight="1" x14ac:dyDescent="0.2">
      <c r="A31" s="307" t="s">
        <v>231</v>
      </c>
      <c r="B31" s="307"/>
      <c r="C31" s="307"/>
      <c r="D31" s="307"/>
      <c r="E31" s="307"/>
      <c r="F31" s="307"/>
      <c r="G31" s="11">
        <v>23</v>
      </c>
      <c r="H31" s="106">
        <v>0</v>
      </c>
      <c r="I31" s="106">
        <v>0</v>
      </c>
    </row>
    <row r="32" spans="1:9" ht="12.75" customHeight="1" x14ac:dyDescent="0.2">
      <c r="A32" s="307" t="s">
        <v>391</v>
      </c>
      <c r="B32" s="307"/>
      <c r="C32" s="307"/>
      <c r="D32" s="307"/>
      <c r="E32" s="307"/>
      <c r="F32" s="307"/>
      <c r="G32" s="11">
        <v>24</v>
      </c>
      <c r="H32" s="106">
        <v>0</v>
      </c>
      <c r="I32" s="106">
        <v>0</v>
      </c>
    </row>
    <row r="33" spans="1:9" ht="12.75" customHeight="1" x14ac:dyDescent="0.2">
      <c r="A33" s="307" t="s">
        <v>232</v>
      </c>
      <c r="B33" s="307"/>
      <c r="C33" s="307"/>
      <c r="D33" s="307"/>
      <c r="E33" s="307"/>
      <c r="F33" s="307"/>
      <c r="G33" s="11">
        <v>25</v>
      </c>
      <c r="H33" s="106">
        <v>0</v>
      </c>
      <c r="I33" s="106">
        <v>0</v>
      </c>
    </row>
    <row r="34" spans="1:9" ht="12.75" customHeight="1" x14ac:dyDescent="0.2">
      <c r="A34" s="307" t="s">
        <v>233</v>
      </c>
      <c r="B34" s="307"/>
      <c r="C34" s="307"/>
      <c r="D34" s="307"/>
      <c r="E34" s="307"/>
      <c r="F34" s="307"/>
      <c r="G34" s="11">
        <v>26</v>
      </c>
      <c r="H34" s="106">
        <v>0</v>
      </c>
      <c r="I34" s="106">
        <v>0</v>
      </c>
    </row>
    <row r="35" spans="1:9" ht="25.9" customHeight="1" x14ac:dyDescent="0.2">
      <c r="A35" s="308" t="s">
        <v>392</v>
      </c>
      <c r="B35" s="308"/>
      <c r="C35" s="308"/>
      <c r="D35" s="308"/>
      <c r="E35" s="308"/>
      <c r="F35" s="308"/>
      <c r="G35" s="25">
        <v>27</v>
      </c>
      <c r="H35" s="109">
        <f>SUM(H30:H34)</f>
        <v>0</v>
      </c>
      <c r="I35" s="109">
        <f>SUM(I30:I34)</f>
        <v>0</v>
      </c>
    </row>
    <row r="36" spans="1:9" ht="28.15" customHeight="1" x14ac:dyDescent="0.2">
      <c r="A36" s="313" t="s">
        <v>393</v>
      </c>
      <c r="B36" s="313"/>
      <c r="C36" s="313"/>
      <c r="D36" s="313"/>
      <c r="E36" s="313"/>
      <c r="F36" s="313"/>
      <c r="G36" s="26">
        <v>28</v>
      </c>
      <c r="H36" s="110">
        <f>H29+H35</f>
        <v>0</v>
      </c>
      <c r="I36" s="110">
        <f>I29+I35</f>
        <v>0</v>
      </c>
    </row>
    <row r="37" spans="1:9" x14ac:dyDescent="0.2">
      <c r="A37" s="310" t="s">
        <v>203</v>
      </c>
      <c r="B37" s="311"/>
      <c r="C37" s="311"/>
      <c r="D37" s="311"/>
      <c r="E37" s="311"/>
      <c r="F37" s="311"/>
      <c r="G37" s="311">
        <v>0</v>
      </c>
      <c r="H37" s="311"/>
      <c r="I37" s="312"/>
    </row>
    <row r="38" spans="1:9" ht="12.75" customHeight="1" x14ac:dyDescent="0.2">
      <c r="A38" s="309" t="s">
        <v>234</v>
      </c>
      <c r="B38" s="309"/>
      <c r="C38" s="309"/>
      <c r="D38" s="309"/>
      <c r="E38" s="309"/>
      <c r="F38" s="309"/>
      <c r="G38" s="10">
        <v>29</v>
      </c>
      <c r="H38" s="105">
        <v>0</v>
      </c>
      <c r="I38" s="105">
        <v>0</v>
      </c>
    </row>
    <row r="39" spans="1:9" ht="25.15" customHeight="1" x14ac:dyDescent="0.2">
      <c r="A39" s="306" t="s">
        <v>235</v>
      </c>
      <c r="B39" s="306"/>
      <c r="C39" s="306"/>
      <c r="D39" s="306"/>
      <c r="E39" s="306"/>
      <c r="F39" s="306"/>
      <c r="G39" s="11">
        <v>30</v>
      </c>
      <c r="H39" s="106">
        <v>0</v>
      </c>
      <c r="I39" s="106">
        <v>0</v>
      </c>
    </row>
    <row r="40" spans="1:9" ht="12.75" customHeight="1" x14ac:dyDescent="0.2">
      <c r="A40" s="306" t="s">
        <v>236</v>
      </c>
      <c r="B40" s="306"/>
      <c r="C40" s="306"/>
      <c r="D40" s="306"/>
      <c r="E40" s="306"/>
      <c r="F40" s="306"/>
      <c r="G40" s="11">
        <v>31</v>
      </c>
      <c r="H40" s="106">
        <v>0</v>
      </c>
      <c r="I40" s="106">
        <v>0</v>
      </c>
    </row>
    <row r="41" spans="1:9" ht="12.75" customHeight="1" x14ac:dyDescent="0.2">
      <c r="A41" s="306" t="s">
        <v>237</v>
      </c>
      <c r="B41" s="306"/>
      <c r="C41" s="306"/>
      <c r="D41" s="306"/>
      <c r="E41" s="306"/>
      <c r="F41" s="306"/>
      <c r="G41" s="11">
        <v>32</v>
      </c>
      <c r="H41" s="106">
        <v>0</v>
      </c>
      <c r="I41" s="106">
        <v>0</v>
      </c>
    </row>
    <row r="42" spans="1:9" ht="25.9" customHeight="1" x14ac:dyDescent="0.2">
      <c r="A42" s="308" t="s">
        <v>394</v>
      </c>
      <c r="B42" s="308"/>
      <c r="C42" s="308"/>
      <c r="D42" s="308"/>
      <c r="E42" s="308"/>
      <c r="F42" s="308"/>
      <c r="G42" s="25">
        <v>33</v>
      </c>
      <c r="H42" s="109">
        <f>H41+H40+H39+H38</f>
        <v>0</v>
      </c>
      <c r="I42" s="109">
        <f>I41+I40+I39+I38</f>
        <v>0</v>
      </c>
    </row>
    <row r="43" spans="1:9" ht="24.6" customHeight="1" x14ac:dyDescent="0.2">
      <c r="A43" s="306" t="s">
        <v>238</v>
      </c>
      <c r="B43" s="306"/>
      <c r="C43" s="306"/>
      <c r="D43" s="306"/>
      <c r="E43" s="306"/>
      <c r="F43" s="306"/>
      <c r="G43" s="11">
        <v>34</v>
      </c>
      <c r="H43" s="106">
        <v>0</v>
      </c>
      <c r="I43" s="106">
        <v>0</v>
      </c>
    </row>
    <row r="44" spans="1:9" ht="12.75" customHeight="1" x14ac:dyDescent="0.2">
      <c r="A44" s="306" t="s">
        <v>239</v>
      </c>
      <c r="B44" s="306"/>
      <c r="C44" s="306"/>
      <c r="D44" s="306"/>
      <c r="E44" s="306"/>
      <c r="F44" s="306"/>
      <c r="G44" s="11">
        <v>35</v>
      </c>
      <c r="H44" s="106">
        <v>0</v>
      </c>
      <c r="I44" s="106">
        <v>0</v>
      </c>
    </row>
    <row r="45" spans="1:9" ht="12.75" customHeight="1" x14ac:dyDescent="0.2">
      <c r="A45" s="306" t="s">
        <v>240</v>
      </c>
      <c r="B45" s="306"/>
      <c r="C45" s="306"/>
      <c r="D45" s="306"/>
      <c r="E45" s="306"/>
      <c r="F45" s="306"/>
      <c r="G45" s="11">
        <v>36</v>
      </c>
      <c r="H45" s="106">
        <v>0</v>
      </c>
      <c r="I45" s="106">
        <v>0</v>
      </c>
    </row>
    <row r="46" spans="1:9" ht="21" customHeight="1" x14ac:dyDescent="0.2">
      <c r="A46" s="306" t="s">
        <v>241</v>
      </c>
      <c r="B46" s="306"/>
      <c r="C46" s="306"/>
      <c r="D46" s="306"/>
      <c r="E46" s="306"/>
      <c r="F46" s="306"/>
      <c r="G46" s="11">
        <v>37</v>
      </c>
      <c r="H46" s="106">
        <v>0</v>
      </c>
      <c r="I46" s="106">
        <v>0</v>
      </c>
    </row>
    <row r="47" spans="1:9" ht="12.75" customHeight="1" x14ac:dyDescent="0.2">
      <c r="A47" s="306" t="s">
        <v>242</v>
      </c>
      <c r="B47" s="306"/>
      <c r="C47" s="306"/>
      <c r="D47" s="306"/>
      <c r="E47" s="306"/>
      <c r="F47" s="306"/>
      <c r="G47" s="11">
        <v>38</v>
      </c>
      <c r="H47" s="106">
        <v>0</v>
      </c>
      <c r="I47" s="106">
        <v>0</v>
      </c>
    </row>
    <row r="48" spans="1:9" ht="22.9" customHeight="1" x14ac:dyDescent="0.2">
      <c r="A48" s="308" t="s">
        <v>395</v>
      </c>
      <c r="B48" s="308"/>
      <c r="C48" s="308"/>
      <c r="D48" s="308"/>
      <c r="E48" s="308"/>
      <c r="F48" s="308"/>
      <c r="G48" s="25">
        <v>39</v>
      </c>
      <c r="H48" s="109">
        <f>H47+H46+H45+H44+H43</f>
        <v>0</v>
      </c>
      <c r="I48" s="109">
        <f>I47+I46+I45+I44+I43</f>
        <v>0</v>
      </c>
    </row>
    <row r="49" spans="1:9" ht="25.9" customHeight="1" x14ac:dyDescent="0.2">
      <c r="A49" s="319" t="s">
        <v>425</v>
      </c>
      <c r="B49" s="319"/>
      <c r="C49" s="319"/>
      <c r="D49" s="319"/>
      <c r="E49" s="319"/>
      <c r="F49" s="319"/>
      <c r="G49" s="25">
        <v>40</v>
      </c>
      <c r="H49" s="109">
        <f>H48+H42</f>
        <v>0</v>
      </c>
      <c r="I49" s="109">
        <f>I48+I42</f>
        <v>0</v>
      </c>
    </row>
    <row r="50" spans="1:9" ht="12.75" customHeight="1" x14ac:dyDescent="0.2">
      <c r="A50" s="307" t="s">
        <v>243</v>
      </c>
      <c r="B50" s="307"/>
      <c r="C50" s="307"/>
      <c r="D50" s="307"/>
      <c r="E50" s="307"/>
      <c r="F50" s="307"/>
      <c r="G50" s="11">
        <v>41</v>
      </c>
      <c r="H50" s="106">
        <v>0</v>
      </c>
      <c r="I50" s="106">
        <v>0</v>
      </c>
    </row>
    <row r="51" spans="1:9" ht="25.9" customHeight="1" x14ac:dyDescent="0.2">
      <c r="A51" s="319" t="s">
        <v>396</v>
      </c>
      <c r="B51" s="319"/>
      <c r="C51" s="319"/>
      <c r="D51" s="319"/>
      <c r="E51" s="319"/>
      <c r="F51" s="319"/>
      <c r="G51" s="25">
        <v>42</v>
      </c>
      <c r="H51" s="109">
        <f>H21+H36+H49+H50</f>
        <v>0</v>
      </c>
      <c r="I51" s="109">
        <f>I21+I36+I49+I50</f>
        <v>0</v>
      </c>
    </row>
    <row r="52" spans="1:9" ht="12.75" customHeight="1" x14ac:dyDescent="0.2">
      <c r="A52" s="320" t="s">
        <v>217</v>
      </c>
      <c r="B52" s="320"/>
      <c r="C52" s="320"/>
      <c r="D52" s="320"/>
      <c r="E52" s="320"/>
      <c r="F52" s="320"/>
      <c r="G52" s="11">
        <v>43</v>
      </c>
      <c r="H52" s="106">
        <v>0</v>
      </c>
      <c r="I52" s="106">
        <v>0</v>
      </c>
    </row>
    <row r="53" spans="1:9" ht="31.9" customHeight="1" x14ac:dyDescent="0.2">
      <c r="A53" s="318" t="s">
        <v>397</v>
      </c>
      <c r="B53" s="318"/>
      <c r="C53" s="318"/>
      <c r="D53" s="318"/>
      <c r="E53" s="318"/>
      <c r="F53" s="318"/>
      <c r="G53" s="27">
        <v>44</v>
      </c>
      <c r="H53" s="111">
        <f>H52+H51</f>
        <v>0</v>
      </c>
      <c r="I53" s="111">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view="pageBreakPreview" topLeftCell="A4" zoomScale="80" zoomScaleNormal="100" zoomScaleSheetLayoutView="80" workbookViewId="0">
      <selection activeCell="T17" sqref="T1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21" t="s">
        <v>244</v>
      </c>
      <c r="B1" s="322"/>
      <c r="C1" s="322"/>
      <c r="D1" s="322"/>
      <c r="E1" s="322"/>
      <c r="F1" s="322"/>
      <c r="G1" s="322"/>
      <c r="H1" s="322"/>
      <c r="I1" s="322"/>
      <c r="J1" s="322"/>
      <c r="K1" s="14"/>
    </row>
    <row r="2" spans="1:26" ht="15.75" x14ac:dyDescent="0.2">
      <c r="A2" s="2"/>
      <c r="B2" s="3"/>
      <c r="C2" s="323" t="s">
        <v>245</v>
      </c>
      <c r="D2" s="323"/>
      <c r="E2" s="5">
        <v>46023</v>
      </c>
      <c r="F2" s="4" t="s">
        <v>0</v>
      </c>
      <c r="G2" s="5">
        <v>46112</v>
      </c>
      <c r="H2" s="15"/>
      <c r="I2" s="15"/>
      <c r="J2" s="15"/>
      <c r="K2" s="14"/>
      <c r="Y2" s="16" t="s">
        <v>440</v>
      </c>
    </row>
    <row r="3" spans="1:26" ht="13.5" customHeight="1" x14ac:dyDescent="0.2">
      <c r="A3" s="326" t="s">
        <v>246</v>
      </c>
      <c r="B3" s="327"/>
      <c r="C3" s="327"/>
      <c r="D3" s="327"/>
      <c r="E3" s="327"/>
      <c r="F3" s="327"/>
      <c r="G3" s="326" t="s">
        <v>3</v>
      </c>
      <c r="H3" s="329" t="s">
        <v>247</v>
      </c>
      <c r="I3" s="329"/>
      <c r="J3" s="329"/>
      <c r="K3" s="329"/>
      <c r="L3" s="329"/>
      <c r="M3" s="329"/>
      <c r="N3" s="329"/>
      <c r="O3" s="329"/>
      <c r="P3" s="329"/>
      <c r="Q3" s="329"/>
      <c r="R3" s="329"/>
      <c r="S3" s="329"/>
      <c r="T3" s="329"/>
      <c r="U3" s="329"/>
      <c r="V3" s="329"/>
      <c r="W3" s="329"/>
      <c r="X3" s="329"/>
      <c r="Y3" s="329" t="s">
        <v>248</v>
      </c>
      <c r="Z3" s="329" t="s">
        <v>249</v>
      </c>
    </row>
    <row r="4" spans="1:26" ht="90" x14ac:dyDescent="0.2">
      <c r="A4" s="327"/>
      <c r="B4" s="327"/>
      <c r="C4" s="327"/>
      <c r="D4" s="327"/>
      <c r="E4" s="327"/>
      <c r="F4" s="327"/>
      <c r="G4" s="328"/>
      <c r="H4" s="112" t="s">
        <v>250</v>
      </c>
      <c r="I4" s="112" t="s">
        <v>251</v>
      </c>
      <c r="J4" s="112" t="s">
        <v>252</v>
      </c>
      <c r="K4" s="112" t="s">
        <v>253</v>
      </c>
      <c r="L4" s="112" t="s">
        <v>254</v>
      </c>
      <c r="M4" s="112" t="s">
        <v>255</v>
      </c>
      <c r="N4" s="112" t="s">
        <v>256</v>
      </c>
      <c r="O4" s="112" t="s">
        <v>257</v>
      </c>
      <c r="P4" s="113" t="s">
        <v>398</v>
      </c>
      <c r="Q4" s="112" t="s">
        <v>258</v>
      </c>
      <c r="R4" s="112" t="s">
        <v>259</v>
      </c>
      <c r="S4" s="113" t="s">
        <v>399</v>
      </c>
      <c r="T4" s="113" t="s">
        <v>400</v>
      </c>
      <c r="U4" s="113" t="s">
        <v>428</v>
      </c>
      <c r="V4" s="112" t="s">
        <v>260</v>
      </c>
      <c r="W4" s="112" t="s">
        <v>261</v>
      </c>
      <c r="X4" s="112" t="s">
        <v>262</v>
      </c>
      <c r="Y4" s="330"/>
      <c r="Z4" s="330"/>
    </row>
    <row r="5" spans="1:26" ht="22.5" x14ac:dyDescent="0.2">
      <c r="A5" s="331">
        <v>1</v>
      </c>
      <c r="B5" s="331"/>
      <c r="C5" s="331"/>
      <c r="D5" s="331"/>
      <c r="E5" s="331"/>
      <c r="F5" s="331"/>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429</v>
      </c>
      <c r="Y5" s="112">
        <v>20</v>
      </c>
      <c r="Z5" s="115" t="s">
        <v>430</v>
      </c>
    </row>
    <row r="6" spans="1:26" x14ac:dyDescent="0.2">
      <c r="A6" s="332" t="s">
        <v>263</v>
      </c>
      <c r="B6" s="332"/>
      <c r="C6" s="332"/>
      <c r="D6" s="332"/>
      <c r="E6" s="332"/>
      <c r="F6" s="332"/>
      <c r="G6" s="332"/>
      <c r="H6" s="332"/>
      <c r="I6" s="332"/>
      <c r="J6" s="332"/>
      <c r="K6" s="332"/>
      <c r="L6" s="332"/>
      <c r="M6" s="332"/>
      <c r="N6" s="333"/>
      <c r="O6" s="333"/>
      <c r="P6" s="333"/>
      <c r="Q6" s="333"/>
      <c r="R6" s="333"/>
      <c r="S6" s="333"/>
      <c r="T6" s="333"/>
      <c r="U6" s="333"/>
      <c r="V6" s="333"/>
      <c r="W6" s="333"/>
      <c r="X6" s="333"/>
      <c r="Y6" s="333"/>
      <c r="Z6" s="334"/>
    </row>
    <row r="7" spans="1:26" x14ac:dyDescent="0.2">
      <c r="A7" s="335" t="s">
        <v>296</v>
      </c>
      <c r="B7" s="335"/>
      <c r="C7" s="335"/>
      <c r="D7" s="335"/>
      <c r="E7" s="335"/>
      <c r="F7" s="335"/>
      <c r="G7" s="116">
        <v>1</v>
      </c>
      <c r="H7" s="119">
        <v>169617833.25</v>
      </c>
      <c r="I7" s="119">
        <v>0</v>
      </c>
      <c r="J7" s="119">
        <v>8490800.8000000007</v>
      </c>
      <c r="K7" s="119">
        <v>0</v>
      </c>
      <c r="L7" s="119">
        <v>0</v>
      </c>
      <c r="M7" s="119">
        <v>0</v>
      </c>
      <c r="N7" s="119">
        <v>1886121.17</v>
      </c>
      <c r="O7" s="119">
        <v>0</v>
      </c>
      <c r="P7" s="119">
        <v>0</v>
      </c>
      <c r="Q7" s="119">
        <v>0</v>
      </c>
      <c r="R7" s="119">
        <v>0</v>
      </c>
      <c r="S7" s="119">
        <v>0</v>
      </c>
      <c r="T7" s="119">
        <v>0</v>
      </c>
      <c r="U7" s="119">
        <v>0</v>
      </c>
      <c r="V7" s="119">
        <v>157341711.63</v>
      </c>
      <c r="W7" s="119">
        <v>35049469.600000001</v>
      </c>
      <c r="X7" s="121">
        <f>H7+I7+J7+K7-L7+M7+N7+O7+P7+Q7+R7+V7+W7+S7+T7+U7</f>
        <v>372385936.44999999</v>
      </c>
      <c r="Y7" s="119">
        <v>4775716.67</v>
      </c>
      <c r="Z7" s="121">
        <f>X7+Y7</f>
        <v>377161653.12</v>
      </c>
    </row>
    <row r="8" spans="1:26" x14ac:dyDescent="0.2">
      <c r="A8" s="324" t="s">
        <v>264</v>
      </c>
      <c r="B8" s="324"/>
      <c r="C8" s="324"/>
      <c r="D8" s="324"/>
      <c r="E8" s="324"/>
      <c r="F8" s="324"/>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324" t="s">
        <v>265</v>
      </c>
      <c r="B9" s="324"/>
      <c r="C9" s="324"/>
      <c r="D9" s="324"/>
      <c r="E9" s="324"/>
      <c r="F9" s="324"/>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325" t="s">
        <v>297</v>
      </c>
      <c r="B10" s="325"/>
      <c r="C10" s="325"/>
      <c r="D10" s="325"/>
      <c r="E10" s="325"/>
      <c r="F10" s="325"/>
      <c r="G10" s="117">
        <v>4</v>
      </c>
      <c r="H10" s="121">
        <f>H7+H8+H9</f>
        <v>169617833.25</v>
      </c>
      <c r="I10" s="121">
        <f t="shared" ref="I10:Z10" si="2">I7+I8+I9</f>
        <v>0</v>
      </c>
      <c r="J10" s="121">
        <f t="shared" si="2"/>
        <v>8490800.8000000007</v>
      </c>
      <c r="K10" s="121">
        <f>K7+K8+K9</f>
        <v>0</v>
      </c>
      <c r="L10" s="121">
        <f t="shared" si="2"/>
        <v>0</v>
      </c>
      <c r="M10" s="121">
        <f t="shared" si="2"/>
        <v>0</v>
      </c>
      <c r="N10" s="121">
        <f t="shared" si="2"/>
        <v>1886121.17</v>
      </c>
      <c r="O10" s="121">
        <f t="shared" si="2"/>
        <v>0</v>
      </c>
      <c r="P10" s="121">
        <f t="shared" si="2"/>
        <v>0</v>
      </c>
      <c r="Q10" s="121">
        <f t="shared" si="2"/>
        <v>0</v>
      </c>
      <c r="R10" s="121">
        <f t="shared" si="2"/>
        <v>0</v>
      </c>
      <c r="S10" s="121">
        <f t="shared" si="2"/>
        <v>0</v>
      </c>
      <c r="T10" s="121">
        <f>T7+T8+T9</f>
        <v>0</v>
      </c>
      <c r="U10" s="121">
        <f>U7+U8+U9</f>
        <v>0</v>
      </c>
      <c r="V10" s="121">
        <f>V7+V8+V9</f>
        <v>157341711.63</v>
      </c>
      <c r="W10" s="121">
        <f>W7+W8+W9</f>
        <v>35049469.600000001</v>
      </c>
      <c r="X10" s="121">
        <f>X7+X8+X9</f>
        <v>372385936.44999999</v>
      </c>
      <c r="Y10" s="121">
        <f t="shared" si="2"/>
        <v>4775716.67</v>
      </c>
      <c r="Z10" s="121">
        <f t="shared" si="2"/>
        <v>377161653.12</v>
      </c>
    </row>
    <row r="11" spans="1:26" x14ac:dyDescent="0.2">
      <c r="A11" s="324" t="s">
        <v>266</v>
      </c>
      <c r="B11" s="324"/>
      <c r="C11" s="324"/>
      <c r="D11" s="324"/>
      <c r="E11" s="324"/>
      <c r="F11" s="324"/>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35099313.25</v>
      </c>
      <c r="X11" s="121">
        <f>H11+I11+J11+K11-L11+M11+N11+O11+P11+Q11+R11+V11+W11+S11+T11+U11</f>
        <v>35099313.25</v>
      </c>
      <c r="Y11" s="119">
        <v>650207.6</v>
      </c>
      <c r="Z11" s="121">
        <f t="shared" ref="Z11:Z29" si="3">X11+Y11</f>
        <v>35749520.850000001</v>
      </c>
    </row>
    <row r="12" spans="1:26" x14ac:dyDescent="0.2">
      <c r="A12" s="324" t="s">
        <v>267</v>
      </c>
      <c r="B12" s="324"/>
      <c r="C12" s="324"/>
      <c r="D12" s="324"/>
      <c r="E12" s="324"/>
      <c r="F12" s="324"/>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324" t="s">
        <v>268</v>
      </c>
      <c r="B13" s="324"/>
      <c r="C13" s="324"/>
      <c r="D13" s="324"/>
      <c r="E13" s="324"/>
      <c r="F13" s="324"/>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324" t="s">
        <v>401</v>
      </c>
      <c r="B14" s="324"/>
      <c r="C14" s="324"/>
      <c r="D14" s="324"/>
      <c r="E14" s="324"/>
      <c r="F14" s="324"/>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324" t="s">
        <v>269</v>
      </c>
      <c r="B15" s="324"/>
      <c r="C15" s="324"/>
      <c r="D15" s="324"/>
      <c r="E15" s="324"/>
      <c r="F15" s="324"/>
      <c r="G15" s="116">
        <v>9</v>
      </c>
      <c r="H15" s="118">
        <v>0</v>
      </c>
      <c r="I15" s="118">
        <v>0</v>
      </c>
      <c r="J15" s="118">
        <v>0</v>
      </c>
      <c r="K15" s="118">
        <v>0</v>
      </c>
      <c r="L15" s="118">
        <v>0</v>
      </c>
      <c r="M15" s="118">
        <v>0</v>
      </c>
      <c r="N15" s="118">
        <v>0</v>
      </c>
      <c r="O15" s="118">
        <v>0</v>
      </c>
      <c r="P15" s="118">
        <v>0</v>
      </c>
      <c r="Q15" s="119">
        <v>111802.08</v>
      </c>
      <c r="R15" s="118">
        <v>0</v>
      </c>
      <c r="S15" s="118">
        <v>0</v>
      </c>
      <c r="T15" s="118">
        <v>0</v>
      </c>
      <c r="U15" s="119">
        <v>0</v>
      </c>
      <c r="V15" s="119">
        <v>0</v>
      </c>
      <c r="W15" s="119">
        <v>0</v>
      </c>
      <c r="X15" s="121">
        <f t="shared" si="4"/>
        <v>111802.08</v>
      </c>
      <c r="Y15" s="119">
        <v>0</v>
      </c>
      <c r="Z15" s="121">
        <f t="shared" si="3"/>
        <v>111802.08</v>
      </c>
    </row>
    <row r="16" spans="1:26" ht="28.5" customHeight="1" x14ac:dyDescent="0.2">
      <c r="A16" s="324" t="s">
        <v>270</v>
      </c>
      <c r="B16" s="324"/>
      <c r="C16" s="324"/>
      <c r="D16" s="324"/>
      <c r="E16" s="324"/>
      <c r="F16" s="324"/>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324" t="s">
        <v>271</v>
      </c>
      <c r="B17" s="324"/>
      <c r="C17" s="324"/>
      <c r="D17" s="324"/>
      <c r="E17" s="324"/>
      <c r="F17" s="324"/>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324" t="s">
        <v>272</v>
      </c>
      <c r="B18" s="324"/>
      <c r="C18" s="324"/>
      <c r="D18" s="324"/>
      <c r="E18" s="324"/>
      <c r="F18" s="324"/>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324" t="s">
        <v>273</v>
      </c>
      <c r="B19" s="324"/>
      <c r="C19" s="324"/>
      <c r="D19" s="324"/>
      <c r="E19" s="324"/>
      <c r="F19" s="324"/>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324" t="s">
        <v>274</v>
      </c>
      <c r="B20" s="324"/>
      <c r="C20" s="324"/>
      <c r="D20" s="324"/>
      <c r="E20" s="324"/>
      <c r="F20" s="324"/>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324" t="s">
        <v>402</v>
      </c>
      <c r="B21" s="324"/>
      <c r="C21" s="324"/>
      <c r="D21" s="324"/>
      <c r="E21" s="324"/>
      <c r="F21" s="324"/>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324" t="s">
        <v>403</v>
      </c>
      <c r="B22" s="324"/>
      <c r="C22" s="324"/>
      <c r="D22" s="324"/>
      <c r="E22" s="324"/>
      <c r="F22" s="324"/>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324" t="s">
        <v>404</v>
      </c>
      <c r="B23" s="324"/>
      <c r="C23" s="324"/>
      <c r="D23" s="324"/>
      <c r="E23" s="324"/>
      <c r="F23" s="324"/>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324" t="s">
        <v>275</v>
      </c>
      <c r="B24" s="324"/>
      <c r="C24" s="324"/>
      <c r="D24" s="324"/>
      <c r="E24" s="324"/>
      <c r="F24" s="324"/>
      <c r="G24" s="116">
        <v>18</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21">
        <f t="shared" si="4"/>
        <v>0</v>
      </c>
      <c r="Y24" s="119">
        <v>0</v>
      </c>
      <c r="Z24" s="121">
        <f t="shared" si="3"/>
        <v>0</v>
      </c>
    </row>
    <row r="25" spans="1:26" x14ac:dyDescent="0.2">
      <c r="A25" s="324" t="s">
        <v>405</v>
      </c>
      <c r="B25" s="324"/>
      <c r="C25" s="324"/>
      <c r="D25" s="324"/>
      <c r="E25" s="324"/>
      <c r="F25" s="324"/>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324" t="s">
        <v>413</v>
      </c>
      <c r="B26" s="324"/>
      <c r="C26" s="324"/>
      <c r="D26" s="324"/>
      <c r="E26" s="324"/>
      <c r="F26" s="324"/>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324" t="s">
        <v>406</v>
      </c>
      <c r="B27" s="324"/>
      <c r="C27" s="324"/>
      <c r="D27" s="324"/>
      <c r="E27" s="324"/>
      <c r="F27" s="324"/>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324" t="s">
        <v>407</v>
      </c>
      <c r="B28" s="324"/>
      <c r="C28" s="324"/>
      <c r="D28" s="324"/>
      <c r="E28" s="324"/>
      <c r="F28" s="324"/>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35049469.600000001</v>
      </c>
      <c r="W28" s="119">
        <v>-35049469.600000001</v>
      </c>
      <c r="X28" s="121">
        <f t="shared" si="4"/>
        <v>0</v>
      </c>
      <c r="Y28" s="119">
        <v>0</v>
      </c>
      <c r="Z28" s="121">
        <f t="shared" si="3"/>
        <v>0</v>
      </c>
    </row>
    <row r="29" spans="1:26" ht="12.75" customHeight="1" x14ac:dyDescent="0.2">
      <c r="A29" s="324" t="s">
        <v>408</v>
      </c>
      <c r="B29" s="324"/>
      <c r="C29" s="324"/>
      <c r="D29" s="324"/>
      <c r="E29" s="324"/>
      <c r="F29" s="324"/>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325" t="s">
        <v>409</v>
      </c>
      <c r="B30" s="325"/>
      <c r="C30" s="325"/>
      <c r="D30" s="325"/>
      <c r="E30" s="325"/>
      <c r="F30" s="325"/>
      <c r="G30" s="117">
        <v>24</v>
      </c>
      <c r="H30" s="121">
        <f>SUM(H10:H29)</f>
        <v>169617833.25</v>
      </c>
      <c r="I30" s="121">
        <f t="shared" ref="I30:Z30" si="5">SUM(I10:I29)</f>
        <v>0</v>
      </c>
      <c r="J30" s="121">
        <f t="shared" si="5"/>
        <v>8490800.8000000007</v>
      </c>
      <c r="K30" s="121">
        <f t="shared" si="5"/>
        <v>0</v>
      </c>
      <c r="L30" s="121">
        <f t="shared" si="5"/>
        <v>0</v>
      </c>
      <c r="M30" s="121">
        <f t="shared" si="5"/>
        <v>0</v>
      </c>
      <c r="N30" s="121">
        <f t="shared" si="5"/>
        <v>1886121.17</v>
      </c>
      <c r="O30" s="121">
        <f t="shared" si="5"/>
        <v>0</v>
      </c>
      <c r="P30" s="121">
        <f t="shared" si="5"/>
        <v>0</v>
      </c>
      <c r="Q30" s="121">
        <f t="shared" si="5"/>
        <v>111802.08</v>
      </c>
      <c r="R30" s="121">
        <f t="shared" si="5"/>
        <v>0</v>
      </c>
      <c r="S30" s="121">
        <f t="shared" si="5"/>
        <v>0</v>
      </c>
      <c r="T30" s="121">
        <f t="shared" si="5"/>
        <v>0</v>
      </c>
      <c r="U30" s="121">
        <f t="shared" si="5"/>
        <v>0</v>
      </c>
      <c r="V30" s="121">
        <f t="shared" si="5"/>
        <v>192391181.22999999</v>
      </c>
      <c r="W30" s="121">
        <f t="shared" si="5"/>
        <v>35099313.25</v>
      </c>
      <c r="X30" s="121">
        <f>SUM(X10:X29)</f>
        <v>407597051.77999997</v>
      </c>
      <c r="Y30" s="121">
        <f t="shared" si="5"/>
        <v>5425924.2699999996</v>
      </c>
      <c r="Z30" s="121">
        <f t="shared" si="5"/>
        <v>413022976.05000001</v>
      </c>
    </row>
    <row r="31" spans="1:26" x14ac:dyDescent="0.2">
      <c r="A31" s="332" t="s">
        <v>276</v>
      </c>
      <c r="B31" s="334"/>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row>
    <row r="32" spans="1:26" ht="36.75" customHeight="1" x14ac:dyDescent="0.2">
      <c r="A32" s="336" t="s">
        <v>277</v>
      </c>
      <c r="B32" s="336"/>
      <c r="C32" s="336"/>
      <c r="D32" s="336"/>
      <c r="E32" s="336"/>
      <c r="F32" s="336"/>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111802.08</v>
      </c>
      <c r="R32" s="121">
        <f t="shared" si="6"/>
        <v>0</v>
      </c>
      <c r="S32" s="121">
        <f t="shared" ref="S32:T32" si="7">SUM(S12:S20)</f>
        <v>0</v>
      </c>
      <c r="T32" s="121">
        <f t="shared" si="7"/>
        <v>0</v>
      </c>
      <c r="U32" s="121">
        <f t="shared" ref="U32" si="8">SUM(U12:U20)</f>
        <v>0</v>
      </c>
      <c r="V32" s="121">
        <f t="shared" si="6"/>
        <v>0</v>
      </c>
      <c r="W32" s="121">
        <f t="shared" si="6"/>
        <v>0</v>
      </c>
      <c r="X32" s="121">
        <f>SUM(X12:X20)</f>
        <v>111802.08</v>
      </c>
      <c r="Y32" s="121">
        <f t="shared" si="6"/>
        <v>0</v>
      </c>
      <c r="Z32" s="121">
        <f t="shared" si="6"/>
        <v>111802.08</v>
      </c>
    </row>
    <row r="33" spans="1:26" ht="31.5" customHeight="1" x14ac:dyDescent="0.2">
      <c r="A33" s="336" t="s">
        <v>410</v>
      </c>
      <c r="B33" s="336"/>
      <c r="C33" s="336"/>
      <c r="D33" s="336"/>
      <c r="E33" s="336"/>
      <c r="F33" s="336"/>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111802.08</v>
      </c>
      <c r="R33" s="121">
        <f t="shared" si="9"/>
        <v>0</v>
      </c>
      <c r="S33" s="121">
        <f t="shared" ref="S33:T33" si="10">S11+S32</f>
        <v>0</v>
      </c>
      <c r="T33" s="121">
        <f t="shared" si="10"/>
        <v>0</v>
      </c>
      <c r="U33" s="121">
        <f t="shared" ref="U33" si="11">U11+U32</f>
        <v>0</v>
      </c>
      <c r="V33" s="121">
        <f t="shared" si="9"/>
        <v>0</v>
      </c>
      <c r="W33" s="121">
        <f t="shared" si="9"/>
        <v>35099313.25</v>
      </c>
      <c r="X33" s="121">
        <f>X11+X32</f>
        <v>35211115.329999998</v>
      </c>
      <c r="Y33" s="121">
        <f t="shared" si="9"/>
        <v>650207.6</v>
      </c>
      <c r="Z33" s="121">
        <f t="shared" si="9"/>
        <v>35861322.93</v>
      </c>
    </row>
    <row r="34" spans="1:26" ht="30.75" customHeight="1" x14ac:dyDescent="0.2">
      <c r="A34" s="336" t="s">
        <v>411</v>
      </c>
      <c r="B34" s="336"/>
      <c r="C34" s="336"/>
      <c r="D34" s="336"/>
      <c r="E34" s="336"/>
      <c r="F34" s="336"/>
      <c r="G34" s="117">
        <v>27</v>
      </c>
      <c r="H34" s="121">
        <f>SUM(H21:H29)</f>
        <v>0</v>
      </c>
      <c r="I34" s="121">
        <f t="shared" ref="I34:Z34" si="12">SUM(I21:I29)</f>
        <v>0</v>
      </c>
      <c r="J34" s="121">
        <f t="shared" si="12"/>
        <v>0</v>
      </c>
      <c r="K34" s="121">
        <f t="shared" si="12"/>
        <v>0</v>
      </c>
      <c r="L34" s="121">
        <f t="shared" si="12"/>
        <v>0</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35049469.600000001</v>
      </c>
      <c r="W34" s="121">
        <f t="shared" si="12"/>
        <v>-35049469.600000001</v>
      </c>
      <c r="X34" s="121">
        <f>SUM(X21:X29)</f>
        <v>0</v>
      </c>
      <c r="Y34" s="121">
        <f t="shared" si="12"/>
        <v>0</v>
      </c>
      <c r="Z34" s="121">
        <f t="shared" si="12"/>
        <v>0</v>
      </c>
    </row>
    <row r="35" spans="1:26" x14ac:dyDescent="0.2">
      <c r="A35" s="332" t="s">
        <v>278</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row>
    <row r="36" spans="1:26" ht="12.75" customHeight="1" x14ac:dyDescent="0.2">
      <c r="A36" s="335" t="s">
        <v>298</v>
      </c>
      <c r="B36" s="335"/>
      <c r="C36" s="335"/>
      <c r="D36" s="335"/>
      <c r="E36" s="335"/>
      <c r="F36" s="335"/>
      <c r="G36" s="116">
        <v>28</v>
      </c>
      <c r="H36" s="119">
        <v>169617833.25</v>
      </c>
      <c r="I36" s="119">
        <v>0</v>
      </c>
      <c r="J36" s="119">
        <v>8490800.8000000007</v>
      </c>
      <c r="K36" s="119">
        <v>0</v>
      </c>
      <c r="L36" s="119">
        <v>0</v>
      </c>
      <c r="M36" s="119">
        <v>0</v>
      </c>
      <c r="N36" s="119">
        <v>1886121.17</v>
      </c>
      <c r="O36" s="119">
        <v>0</v>
      </c>
      <c r="P36" s="119">
        <v>0</v>
      </c>
      <c r="Q36" s="119">
        <v>111802.08</v>
      </c>
      <c r="R36" s="119">
        <v>0</v>
      </c>
      <c r="S36" s="119">
        <v>0</v>
      </c>
      <c r="T36" s="119">
        <v>0</v>
      </c>
      <c r="U36" s="119">
        <v>0</v>
      </c>
      <c r="V36" s="119">
        <v>192391181.22999999</v>
      </c>
      <c r="W36" s="119">
        <v>35099313.25</v>
      </c>
      <c r="X36" s="120">
        <f>H36+I36+J36+K36-L36+M36+N36+O36+P36+Q36+R36+V36+W36+S36+T36+U36</f>
        <v>407597051.77999997</v>
      </c>
      <c r="Y36" s="119">
        <v>5425924.2699999996</v>
      </c>
      <c r="Z36" s="120">
        <f t="shared" ref="Z36:Z38" si="15">X36+Y36</f>
        <v>413022976.05000001</v>
      </c>
    </row>
    <row r="37" spans="1:26" ht="12.75" customHeight="1" x14ac:dyDescent="0.2">
      <c r="A37" s="324" t="s">
        <v>264</v>
      </c>
      <c r="B37" s="324"/>
      <c r="C37" s="324"/>
      <c r="D37" s="324"/>
      <c r="E37" s="324"/>
      <c r="F37" s="324"/>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324" t="s">
        <v>265</v>
      </c>
      <c r="B38" s="324"/>
      <c r="C38" s="324"/>
      <c r="D38" s="324"/>
      <c r="E38" s="324"/>
      <c r="F38" s="324"/>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325" t="s">
        <v>412</v>
      </c>
      <c r="B39" s="325"/>
      <c r="C39" s="325"/>
      <c r="D39" s="325"/>
      <c r="E39" s="325"/>
      <c r="F39" s="325"/>
      <c r="G39" s="117">
        <v>31</v>
      </c>
      <c r="H39" s="121">
        <f>H36+H37+H38</f>
        <v>169617833.25</v>
      </c>
      <c r="I39" s="121">
        <f t="shared" ref="I39:Z39" si="17">I36+I37+I38</f>
        <v>0</v>
      </c>
      <c r="J39" s="121">
        <f t="shared" si="17"/>
        <v>8490800.8000000007</v>
      </c>
      <c r="K39" s="121">
        <f t="shared" si="17"/>
        <v>0</v>
      </c>
      <c r="L39" s="121">
        <f t="shared" si="17"/>
        <v>0</v>
      </c>
      <c r="M39" s="121">
        <f t="shared" si="17"/>
        <v>0</v>
      </c>
      <c r="N39" s="121">
        <f t="shared" si="17"/>
        <v>1886121.17</v>
      </c>
      <c r="O39" s="121">
        <f t="shared" si="17"/>
        <v>0</v>
      </c>
      <c r="P39" s="121">
        <f t="shared" si="17"/>
        <v>0</v>
      </c>
      <c r="Q39" s="121">
        <f t="shared" si="17"/>
        <v>111802.08</v>
      </c>
      <c r="R39" s="121">
        <f t="shared" si="17"/>
        <v>0</v>
      </c>
      <c r="S39" s="121">
        <f t="shared" si="17"/>
        <v>0</v>
      </c>
      <c r="T39" s="121">
        <f t="shared" si="17"/>
        <v>0</v>
      </c>
      <c r="U39" s="121">
        <f t="shared" si="17"/>
        <v>0</v>
      </c>
      <c r="V39" s="121">
        <f t="shared" si="17"/>
        <v>192391181.22999999</v>
      </c>
      <c r="W39" s="121">
        <f t="shared" si="17"/>
        <v>35099313.25</v>
      </c>
      <c r="X39" s="121">
        <f>X36+X37+X38</f>
        <v>407597051.77999997</v>
      </c>
      <c r="Y39" s="121">
        <f t="shared" si="17"/>
        <v>5425924.2699999996</v>
      </c>
      <c r="Z39" s="121">
        <f t="shared" si="17"/>
        <v>413022976.05000001</v>
      </c>
    </row>
    <row r="40" spans="1:26" ht="12.75" customHeight="1" x14ac:dyDescent="0.2">
      <c r="A40" s="324" t="s">
        <v>266</v>
      </c>
      <c r="B40" s="324"/>
      <c r="C40" s="324"/>
      <c r="D40" s="324"/>
      <c r="E40" s="324"/>
      <c r="F40" s="324"/>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-20570956.84</v>
      </c>
      <c r="X40" s="120">
        <f>H40+I40+J40+K40-L40+M40+N40+O40+P40+Q40+R40+V40+W40+S40+T40+U40</f>
        <v>-20570956.84</v>
      </c>
      <c r="Y40" s="119">
        <v>-194658.68</v>
      </c>
      <c r="Z40" s="120">
        <f t="shared" ref="Z40:Z58" si="18">X40+Y40</f>
        <v>-20765615.52</v>
      </c>
    </row>
    <row r="41" spans="1:26" ht="12.75" customHeight="1" x14ac:dyDescent="0.2">
      <c r="A41" s="324" t="s">
        <v>267</v>
      </c>
      <c r="B41" s="324"/>
      <c r="C41" s="324"/>
      <c r="D41" s="324"/>
      <c r="E41" s="324"/>
      <c r="F41" s="324"/>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324" t="s">
        <v>279</v>
      </c>
      <c r="B42" s="324"/>
      <c r="C42" s="324"/>
      <c r="D42" s="324"/>
      <c r="E42" s="324"/>
      <c r="F42" s="324"/>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324" t="s">
        <v>401</v>
      </c>
      <c r="B43" s="324"/>
      <c r="C43" s="324"/>
      <c r="D43" s="324"/>
      <c r="E43" s="324"/>
      <c r="F43" s="324"/>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324" t="s">
        <v>269</v>
      </c>
      <c r="B44" s="324"/>
      <c r="C44" s="324"/>
      <c r="D44" s="324"/>
      <c r="E44" s="324"/>
      <c r="F44" s="324"/>
      <c r="G44" s="116">
        <v>36</v>
      </c>
      <c r="H44" s="118">
        <v>0</v>
      </c>
      <c r="I44" s="118">
        <v>0</v>
      </c>
      <c r="J44" s="118">
        <v>0</v>
      </c>
      <c r="K44" s="118">
        <v>0</v>
      </c>
      <c r="L44" s="118">
        <v>0</v>
      </c>
      <c r="M44" s="118">
        <v>0</v>
      </c>
      <c r="N44" s="118">
        <v>0</v>
      </c>
      <c r="O44" s="118">
        <v>0</v>
      </c>
      <c r="P44" s="118">
        <v>0</v>
      </c>
      <c r="Q44" s="119">
        <v>983767.34</v>
      </c>
      <c r="R44" s="118">
        <v>0</v>
      </c>
      <c r="S44" s="118">
        <v>0</v>
      </c>
      <c r="T44" s="118">
        <v>0</v>
      </c>
      <c r="U44" s="119">
        <v>0</v>
      </c>
      <c r="V44" s="119">
        <v>0</v>
      </c>
      <c r="W44" s="119">
        <v>0</v>
      </c>
      <c r="X44" s="120">
        <f t="shared" si="19"/>
        <v>983767.34</v>
      </c>
      <c r="Y44" s="119">
        <v>0</v>
      </c>
      <c r="Z44" s="120">
        <f t="shared" si="18"/>
        <v>983767.34</v>
      </c>
    </row>
    <row r="45" spans="1:26" ht="29.25" customHeight="1" x14ac:dyDescent="0.2">
      <c r="A45" s="324" t="s">
        <v>270</v>
      </c>
      <c r="B45" s="324"/>
      <c r="C45" s="324"/>
      <c r="D45" s="324"/>
      <c r="E45" s="324"/>
      <c r="F45" s="324"/>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324" t="s">
        <v>280</v>
      </c>
      <c r="B46" s="324"/>
      <c r="C46" s="324"/>
      <c r="D46" s="324"/>
      <c r="E46" s="324"/>
      <c r="F46" s="324"/>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324" t="s">
        <v>272</v>
      </c>
      <c r="B47" s="324"/>
      <c r="C47" s="324"/>
      <c r="D47" s="324"/>
      <c r="E47" s="324"/>
      <c r="F47" s="324"/>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324" t="s">
        <v>273</v>
      </c>
      <c r="B48" s="324"/>
      <c r="C48" s="324"/>
      <c r="D48" s="324"/>
      <c r="E48" s="324"/>
      <c r="F48" s="324"/>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324" t="s">
        <v>274</v>
      </c>
      <c r="B49" s="324"/>
      <c r="C49" s="324"/>
      <c r="D49" s="324"/>
      <c r="E49" s="324"/>
      <c r="F49" s="324"/>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324" t="s">
        <v>402</v>
      </c>
      <c r="B50" s="324"/>
      <c r="C50" s="324"/>
      <c r="D50" s="324"/>
      <c r="E50" s="324"/>
      <c r="F50" s="324"/>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324" t="s">
        <v>403</v>
      </c>
      <c r="B51" s="324"/>
      <c r="C51" s="324"/>
      <c r="D51" s="324"/>
      <c r="E51" s="324"/>
      <c r="F51" s="324"/>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324" t="s">
        <v>404</v>
      </c>
      <c r="B52" s="324"/>
      <c r="C52" s="324"/>
      <c r="D52" s="324"/>
      <c r="E52" s="324"/>
      <c r="F52" s="324"/>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324" t="s">
        <v>275</v>
      </c>
      <c r="B53" s="324"/>
      <c r="C53" s="324"/>
      <c r="D53" s="324"/>
      <c r="E53" s="324"/>
      <c r="F53" s="324"/>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324" t="s">
        <v>405</v>
      </c>
      <c r="B54" s="324"/>
      <c r="C54" s="324"/>
      <c r="D54" s="324"/>
      <c r="E54" s="324"/>
      <c r="F54" s="324"/>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324" t="s">
        <v>413</v>
      </c>
      <c r="B55" s="324"/>
      <c r="C55" s="324"/>
      <c r="D55" s="324"/>
      <c r="E55" s="324"/>
      <c r="F55" s="324"/>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324" t="s">
        <v>406</v>
      </c>
      <c r="B56" s="324"/>
      <c r="C56" s="324"/>
      <c r="D56" s="324"/>
      <c r="E56" s="324"/>
      <c r="F56" s="324"/>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324" t="s">
        <v>414</v>
      </c>
      <c r="B57" s="324"/>
      <c r="C57" s="324"/>
      <c r="D57" s="324"/>
      <c r="E57" s="324"/>
      <c r="F57" s="324"/>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35099313.25</v>
      </c>
      <c r="W57" s="119">
        <v>-35099313.25</v>
      </c>
      <c r="X57" s="120">
        <f t="shared" si="19"/>
        <v>0</v>
      </c>
      <c r="Y57" s="119">
        <v>0</v>
      </c>
      <c r="Z57" s="120">
        <f t="shared" si="18"/>
        <v>0</v>
      </c>
    </row>
    <row r="58" spans="1:26" ht="12.75" customHeight="1" x14ac:dyDescent="0.2">
      <c r="A58" s="324" t="s">
        <v>408</v>
      </c>
      <c r="B58" s="324"/>
      <c r="C58" s="324"/>
      <c r="D58" s="324"/>
      <c r="E58" s="324"/>
      <c r="F58" s="324"/>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325" t="s">
        <v>415</v>
      </c>
      <c r="B59" s="325"/>
      <c r="C59" s="325"/>
      <c r="D59" s="325"/>
      <c r="E59" s="325"/>
      <c r="F59" s="325"/>
      <c r="G59" s="117">
        <v>51</v>
      </c>
      <c r="H59" s="121">
        <f>SUM(H39:H58)</f>
        <v>169617833.25</v>
      </c>
      <c r="I59" s="121">
        <f t="shared" ref="I59:Z59" si="20">SUM(I39:I58)</f>
        <v>0</v>
      </c>
      <c r="J59" s="121">
        <f t="shared" si="20"/>
        <v>8490800.8000000007</v>
      </c>
      <c r="K59" s="121">
        <f t="shared" si="20"/>
        <v>0</v>
      </c>
      <c r="L59" s="121">
        <f t="shared" si="20"/>
        <v>0</v>
      </c>
      <c r="M59" s="121">
        <f t="shared" si="20"/>
        <v>0</v>
      </c>
      <c r="N59" s="121">
        <f t="shared" si="20"/>
        <v>1886121.17</v>
      </c>
      <c r="O59" s="121">
        <f t="shared" si="20"/>
        <v>0</v>
      </c>
      <c r="P59" s="121">
        <f t="shared" si="20"/>
        <v>0</v>
      </c>
      <c r="Q59" s="121">
        <f t="shared" si="20"/>
        <v>1095569.42</v>
      </c>
      <c r="R59" s="121">
        <f t="shared" si="20"/>
        <v>0</v>
      </c>
      <c r="S59" s="121">
        <f t="shared" si="20"/>
        <v>0</v>
      </c>
      <c r="T59" s="121">
        <f t="shared" si="20"/>
        <v>0</v>
      </c>
      <c r="U59" s="121">
        <f t="shared" si="20"/>
        <v>0</v>
      </c>
      <c r="V59" s="121">
        <f t="shared" si="20"/>
        <v>227490494.47999999</v>
      </c>
      <c r="W59" s="121">
        <f t="shared" si="20"/>
        <v>-20570956.84</v>
      </c>
      <c r="X59" s="121">
        <f>SUM(X39:X58)</f>
        <v>388009862.27999997</v>
      </c>
      <c r="Y59" s="121">
        <f t="shared" si="20"/>
        <v>5231265.59</v>
      </c>
      <c r="Z59" s="121">
        <f t="shared" si="20"/>
        <v>393241127.87</v>
      </c>
    </row>
    <row r="60" spans="1:26" x14ac:dyDescent="0.2">
      <c r="A60" s="332" t="s">
        <v>276</v>
      </c>
      <c r="B60" s="334"/>
      <c r="C60" s="334"/>
      <c r="D60" s="334"/>
      <c r="E60" s="334"/>
      <c r="F60" s="334"/>
      <c r="G60" s="334"/>
      <c r="H60" s="334"/>
      <c r="I60" s="334"/>
      <c r="J60" s="334"/>
      <c r="K60" s="334"/>
      <c r="L60" s="334"/>
      <c r="M60" s="334"/>
      <c r="N60" s="334"/>
      <c r="O60" s="334"/>
      <c r="P60" s="334"/>
      <c r="Q60" s="334"/>
      <c r="R60" s="334"/>
      <c r="S60" s="334"/>
      <c r="T60" s="334"/>
      <c r="U60" s="334"/>
      <c r="V60" s="334"/>
      <c r="W60" s="334"/>
      <c r="X60" s="334"/>
      <c r="Y60" s="334"/>
      <c r="Z60" s="334"/>
    </row>
    <row r="61" spans="1:26" ht="31.5" customHeight="1" x14ac:dyDescent="0.2">
      <c r="A61" s="336" t="s">
        <v>416</v>
      </c>
      <c r="B61" s="336"/>
      <c r="C61" s="336"/>
      <c r="D61" s="336"/>
      <c r="E61" s="336"/>
      <c r="F61" s="336"/>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983767.34</v>
      </c>
      <c r="R61" s="120">
        <f t="shared" si="21"/>
        <v>0</v>
      </c>
      <c r="S61" s="120">
        <f t="shared" ref="S61:T61" si="22">SUM(S41:S49)</f>
        <v>0</v>
      </c>
      <c r="T61" s="120">
        <f t="shared" si="22"/>
        <v>0</v>
      </c>
      <c r="U61" s="120">
        <f t="shared" ref="U61" si="23">SUM(U41:U49)</f>
        <v>0</v>
      </c>
      <c r="V61" s="120">
        <f t="shared" si="21"/>
        <v>0</v>
      </c>
      <c r="W61" s="120">
        <f t="shared" si="21"/>
        <v>0</v>
      </c>
      <c r="X61" s="120">
        <f>SUM(X41:X49)</f>
        <v>983767.34</v>
      </c>
      <c r="Y61" s="120">
        <f t="shared" si="21"/>
        <v>0</v>
      </c>
      <c r="Z61" s="120">
        <f t="shared" si="21"/>
        <v>983767.34</v>
      </c>
    </row>
    <row r="62" spans="1:26" ht="27.75" customHeight="1" x14ac:dyDescent="0.2">
      <c r="A62" s="336" t="s">
        <v>417</v>
      </c>
      <c r="B62" s="336"/>
      <c r="C62" s="336"/>
      <c r="D62" s="336"/>
      <c r="E62" s="336"/>
      <c r="F62" s="336"/>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983767.34</v>
      </c>
      <c r="R62" s="120">
        <f t="shared" si="24"/>
        <v>0</v>
      </c>
      <c r="S62" s="120">
        <f t="shared" ref="S62:T62" si="25">S40+S61</f>
        <v>0</v>
      </c>
      <c r="T62" s="120">
        <f t="shared" si="25"/>
        <v>0</v>
      </c>
      <c r="U62" s="120">
        <f t="shared" ref="U62" si="26">U40+U61</f>
        <v>0</v>
      </c>
      <c r="V62" s="120">
        <f t="shared" si="24"/>
        <v>0</v>
      </c>
      <c r="W62" s="120">
        <f t="shared" si="24"/>
        <v>-20570956.84</v>
      </c>
      <c r="X62" s="120">
        <f>X40+X61</f>
        <v>-19587189.5</v>
      </c>
      <c r="Y62" s="120">
        <f t="shared" si="24"/>
        <v>-194658.68</v>
      </c>
      <c r="Z62" s="120">
        <f t="shared" si="24"/>
        <v>-19781848.18</v>
      </c>
    </row>
    <row r="63" spans="1:26" ht="29.25" customHeight="1" x14ac:dyDescent="0.2">
      <c r="A63" s="336" t="s">
        <v>418</v>
      </c>
      <c r="B63" s="336"/>
      <c r="C63" s="336"/>
      <c r="D63" s="336"/>
      <c r="E63" s="336"/>
      <c r="F63" s="336"/>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35099313.25</v>
      </c>
      <c r="W63" s="120">
        <f t="shared" si="27"/>
        <v>-35099313.25</v>
      </c>
      <c r="X63" s="120">
        <f>SUM(X50:X58)</f>
        <v>0</v>
      </c>
      <c r="Y63" s="120">
        <f t="shared" si="27"/>
        <v>0</v>
      </c>
      <c r="Z63" s="120">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5"/>
  <sheetViews>
    <sheetView topLeftCell="A82" zoomScale="90" zoomScaleNormal="90" workbookViewId="0">
      <selection activeCell="O114" sqref="O114"/>
    </sheetView>
  </sheetViews>
  <sheetFormatPr defaultRowHeight="12.75" x14ac:dyDescent="0.2"/>
  <cols>
    <col min="1" max="1" width="27.7109375" customWidth="1"/>
    <col min="2" max="2" width="8.42578125" customWidth="1"/>
    <col min="3" max="3" width="11.7109375" customWidth="1"/>
    <col min="4" max="4" width="6.7109375" customWidth="1"/>
    <col min="5" max="5" width="25.140625" customWidth="1"/>
    <col min="6" max="6" width="13.140625" customWidth="1"/>
    <col min="7" max="7" width="8.140625" customWidth="1"/>
    <col min="8" max="8" width="14.85546875" customWidth="1"/>
    <col min="9" max="9" width="49.42578125" customWidth="1"/>
  </cols>
  <sheetData>
    <row r="1" spans="1:9" x14ac:dyDescent="0.2">
      <c r="A1" s="347" t="s">
        <v>541</v>
      </c>
      <c r="B1" s="348"/>
      <c r="C1" s="348"/>
      <c r="D1" s="348"/>
      <c r="E1" s="348"/>
      <c r="F1" s="348"/>
      <c r="G1" s="348"/>
      <c r="H1" s="348"/>
      <c r="I1" s="348"/>
    </row>
    <row r="2" spans="1:9" x14ac:dyDescent="0.2">
      <c r="A2" s="348"/>
      <c r="B2" s="348"/>
      <c r="C2" s="348"/>
      <c r="D2" s="348"/>
      <c r="E2" s="348"/>
      <c r="F2" s="348"/>
      <c r="G2" s="348"/>
      <c r="H2" s="348"/>
      <c r="I2" s="348"/>
    </row>
    <row r="3" spans="1:9" x14ac:dyDescent="0.2">
      <c r="A3" s="348"/>
      <c r="B3" s="348"/>
      <c r="C3" s="348"/>
      <c r="D3" s="348"/>
      <c r="E3" s="348"/>
      <c r="F3" s="348"/>
      <c r="G3" s="348"/>
      <c r="H3" s="348"/>
      <c r="I3" s="348"/>
    </row>
    <row r="4" spans="1:9" x14ac:dyDescent="0.2">
      <c r="A4" s="348"/>
      <c r="B4" s="348"/>
      <c r="C4" s="348"/>
      <c r="D4" s="348"/>
      <c r="E4" s="348"/>
      <c r="F4" s="348"/>
      <c r="G4" s="348"/>
      <c r="H4" s="348"/>
      <c r="I4" s="348"/>
    </row>
    <row r="5" spans="1:9" x14ac:dyDescent="0.2">
      <c r="A5" s="348"/>
      <c r="B5" s="348"/>
      <c r="C5" s="348"/>
      <c r="D5" s="348"/>
      <c r="E5" s="348"/>
      <c r="F5" s="348"/>
      <c r="G5" s="348"/>
      <c r="H5" s="348"/>
      <c r="I5" s="348"/>
    </row>
    <row r="6" spans="1:9" x14ac:dyDescent="0.2">
      <c r="A6" s="348"/>
      <c r="B6" s="348"/>
      <c r="C6" s="348"/>
      <c r="D6" s="348"/>
      <c r="E6" s="348"/>
      <c r="F6" s="348"/>
      <c r="G6" s="348"/>
      <c r="H6" s="348"/>
      <c r="I6" s="348"/>
    </row>
    <row r="7" spans="1:9" x14ac:dyDescent="0.2">
      <c r="A7" s="348"/>
      <c r="B7" s="348"/>
      <c r="C7" s="348"/>
      <c r="D7" s="348"/>
      <c r="E7" s="348"/>
      <c r="F7" s="348"/>
      <c r="G7" s="348"/>
      <c r="H7" s="348"/>
      <c r="I7" s="348"/>
    </row>
    <row r="8" spans="1:9" x14ac:dyDescent="0.2">
      <c r="A8" s="348"/>
      <c r="B8" s="348"/>
      <c r="C8" s="348"/>
      <c r="D8" s="348"/>
      <c r="E8" s="348"/>
      <c r="F8" s="348"/>
      <c r="G8" s="348"/>
      <c r="H8" s="348"/>
      <c r="I8" s="348"/>
    </row>
    <row r="9" spans="1:9" x14ac:dyDescent="0.2">
      <c r="A9" s="348"/>
      <c r="B9" s="348"/>
      <c r="C9" s="348"/>
      <c r="D9" s="348"/>
      <c r="E9" s="348"/>
      <c r="F9" s="348"/>
      <c r="G9" s="348"/>
      <c r="H9" s="348"/>
      <c r="I9" s="348"/>
    </row>
    <row r="10" spans="1:9" x14ac:dyDescent="0.2">
      <c r="A10" s="348"/>
      <c r="B10" s="348"/>
      <c r="C10" s="348"/>
      <c r="D10" s="348"/>
      <c r="E10" s="348"/>
      <c r="F10" s="348"/>
      <c r="G10" s="348"/>
      <c r="H10" s="348"/>
      <c r="I10" s="348"/>
    </row>
    <row r="11" spans="1:9" x14ac:dyDescent="0.2">
      <c r="A11" s="348"/>
      <c r="B11" s="348"/>
      <c r="C11" s="348"/>
      <c r="D11" s="348"/>
      <c r="E11" s="348"/>
      <c r="F11" s="348"/>
      <c r="G11" s="348"/>
      <c r="H11" s="348"/>
      <c r="I11" s="348"/>
    </row>
    <row r="12" spans="1:9" x14ac:dyDescent="0.2">
      <c r="A12" s="348"/>
      <c r="B12" s="348"/>
      <c r="C12" s="348"/>
      <c r="D12" s="348"/>
      <c r="E12" s="348"/>
      <c r="F12" s="348"/>
      <c r="G12" s="348"/>
      <c r="H12" s="348"/>
      <c r="I12" s="348"/>
    </row>
    <row r="13" spans="1:9" x14ac:dyDescent="0.2">
      <c r="A13" s="348"/>
      <c r="B13" s="348"/>
      <c r="C13" s="348"/>
      <c r="D13" s="348"/>
      <c r="E13" s="348"/>
      <c r="F13" s="348"/>
      <c r="G13" s="348"/>
      <c r="H13" s="348"/>
      <c r="I13" s="348"/>
    </row>
    <row r="14" spans="1:9" x14ac:dyDescent="0.2">
      <c r="A14" s="348"/>
      <c r="B14" s="348"/>
      <c r="C14" s="348"/>
      <c r="D14" s="348"/>
      <c r="E14" s="348"/>
      <c r="F14" s="348"/>
      <c r="G14" s="348"/>
      <c r="H14" s="348"/>
      <c r="I14" s="348"/>
    </row>
    <row r="15" spans="1:9" x14ac:dyDescent="0.2">
      <c r="A15" s="348"/>
      <c r="B15" s="348"/>
      <c r="C15" s="348"/>
      <c r="D15" s="348"/>
      <c r="E15" s="348"/>
      <c r="F15" s="348"/>
      <c r="G15" s="348"/>
      <c r="H15" s="348"/>
      <c r="I15" s="348"/>
    </row>
    <row r="16" spans="1:9" x14ac:dyDescent="0.2">
      <c r="A16" s="348"/>
      <c r="B16" s="348"/>
      <c r="C16" s="348"/>
      <c r="D16" s="348"/>
      <c r="E16" s="348"/>
      <c r="F16" s="348"/>
      <c r="G16" s="348"/>
      <c r="H16" s="348"/>
      <c r="I16" s="348"/>
    </row>
    <row r="17" spans="1:9" x14ac:dyDescent="0.2">
      <c r="A17" s="348"/>
      <c r="B17" s="348"/>
      <c r="C17" s="348"/>
      <c r="D17" s="348"/>
      <c r="E17" s="348"/>
      <c r="F17" s="348"/>
      <c r="G17" s="348"/>
      <c r="H17" s="348"/>
      <c r="I17" s="348"/>
    </row>
    <row r="18" spans="1:9" x14ac:dyDescent="0.2">
      <c r="A18" s="348"/>
      <c r="B18" s="348"/>
      <c r="C18" s="348"/>
      <c r="D18" s="348"/>
      <c r="E18" s="348"/>
      <c r="F18" s="348"/>
      <c r="G18" s="348"/>
      <c r="H18" s="348"/>
      <c r="I18" s="348"/>
    </row>
    <row r="19" spans="1:9" x14ac:dyDescent="0.2">
      <c r="A19" s="348"/>
      <c r="B19" s="348"/>
      <c r="C19" s="348"/>
      <c r="D19" s="348"/>
      <c r="E19" s="348"/>
      <c r="F19" s="348"/>
      <c r="G19" s="348"/>
      <c r="H19" s="348"/>
      <c r="I19" s="348"/>
    </row>
    <row r="20" spans="1:9" x14ac:dyDescent="0.2">
      <c r="A20" s="348"/>
      <c r="B20" s="348"/>
      <c r="C20" s="348"/>
      <c r="D20" s="348"/>
      <c r="E20" s="348"/>
      <c r="F20" s="348"/>
      <c r="G20" s="348"/>
      <c r="H20" s="348"/>
      <c r="I20" s="348"/>
    </row>
    <row r="21" spans="1:9" x14ac:dyDescent="0.2">
      <c r="A21" s="348"/>
      <c r="B21" s="348"/>
      <c r="C21" s="348"/>
      <c r="D21" s="348"/>
      <c r="E21" s="348"/>
      <c r="F21" s="348"/>
      <c r="G21" s="348"/>
      <c r="H21" s="348"/>
      <c r="I21" s="348"/>
    </row>
    <row r="22" spans="1:9" x14ac:dyDescent="0.2">
      <c r="A22" s="348"/>
      <c r="B22" s="348"/>
      <c r="C22" s="348"/>
      <c r="D22" s="348"/>
      <c r="E22" s="348"/>
      <c r="F22" s="348"/>
      <c r="G22" s="348"/>
      <c r="H22" s="348"/>
      <c r="I22" s="348"/>
    </row>
    <row r="23" spans="1:9" x14ac:dyDescent="0.2">
      <c r="A23" s="348"/>
      <c r="B23" s="348"/>
      <c r="C23" s="348"/>
      <c r="D23" s="348"/>
      <c r="E23" s="348"/>
      <c r="F23" s="348"/>
      <c r="G23" s="348"/>
      <c r="H23" s="348"/>
      <c r="I23" s="348"/>
    </row>
    <row r="24" spans="1:9" x14ac:dyDescent="0.2">
      <c r="A24" s="348"/>
      <c r="B24" s="348"/>
      <c r="C24" s="348"/>
      <c r="D24" s="348"/>
      <c r="E24" s="348"/>
      <c r="F24" s="348"/>
      <c r="G24" s="348"/>
      <c r="H24" s="348"/>
      <c r="I24" s="348"/>
    </row>
    <row r="25" spans="1:9" x14ac:dyDescent="0.2">
      <c r="A25" s="348"/>
      <c r="B25" s="348"/>
      <c r="C25" s="348"/>
      <c r="D25" s="348"/>
      <c r="E25" s="348"/>
      <c r="F25" s="348"/>
      <c r="G25" s="348"/>
      <c r="H25" s="348"/>
      <c r="I25" s="348"/>
    </row>
    <row r="26" spans="1:9" x14ac:dyDescent="0.2">
      <c r="A26" s="348"/>
      <c r="B26" s="348"/>
      <c r="C26" s="348"/>
      <c r="D26" s="348"/>
      <c r="E26" s="348"/>
      <c r="F26" s="348"/>
      <c r="G26" s="348"/>
      <c r="H26" s="348"/>
      <c r="I26" s="348"/>
    </row>
    <row r="27" spans="1:9" x14ac:dyDescent="0.2">
      <c r="A27" s="348"/>
      <c r="B27" s="348"/>
      <c r="C27" s="348"/>
      <c r="D27" s="348"/>
      <c r="E27" s="348"/>
      <c r="F27" s="348"/>
      <c r="G27" s="348"/>
      <c r="H27" s="348"/>
      <c r="I27" s="348"/>
    </row>
    <row r="28" spans="1:9" x14ac:dyDescent="0.2">
      <c r="A28" s="348"/>
      <c r="B28" s="348"/>
      <c r="C28" s="348"/>
      <c r="D28" s="348"/>
      <c r="E28" s="348"/>
      <c r="F28" s="348"/>
      <c r="G28" s="348"/>
      <c r="H28" s="348"/>
      <c r="I28" s="348"/>
    </row>
    <row r="29" spans="1:9" x14ac:dyDescent="0.2">
      <c r="A29" s="348"/>
      <c r="B29" s="348"/>
      <c r="C29" s="348"/>
      <c r="D29" s="348"/>
      <c r="E29" s="348"/>
      <c r="F29" s="348"/>
      <c r="G29" s="348"/>
      <c r="H29" s="348"/>
      <c r="I29" s="348"/>
    </row>
    <row r="30" spans="1:9" x14ac:dyDescent="0.2">
      <c r="A30" s="348"/>
      <c r="B30" s="348"/>
      <c r="C30" s="348"/>
      <c r="D30" s="348"/>
      <c r="E30" s="348"/>
      <c r="F30" s="348"/>
      <c r="G30" s="348"/>
      <c r="H30" s="348"/>
      <c r="I30" s="348"/>
    </row>
    <row r="31" spans="1:9" x14ac:dyDescent="0.2">
      <c r="A31" s="348"/>
      <c r="B31" s="348"/>
      <c r="C31" s="348"/>
      <c r="D31" s="348"/>
      <c r="E31" s="348"/>
      <c r="F31" s="348"/>
      <c r="G31" s="348"/>
      <c r="H31" s="348"/>
      <c r="I31" s="348"/>
    </row>
    <row r="32" spans="1:9" x14ac:dyDescent="0.2">
      <c r="A32" s="348"/>
      <c r="B32" s="348"/>
      <c r="C32" s="348"/>
      <c r="D32" s="348"/>
      <c r="E32" s="348"/>
      <c r="F32" s="348"/>
      <c r="G32" s="348"/>
      <c r="H32" s="348"/>
      <c r="I32" s="348"/>
    </row>
    <row r="33" spans="1:9" x14ac:dyDescent="0.2">
      <c r="A33" s="348"/>
      <c r="B33" s="348"/>
      <c r="C33" s="348"/>
      <c r="D33" s="348"/>
      <c r="E33" s="348"/>
      <c r="F33" s="348"/>
      <c r="G33" s="348"/>
      <c r="H33" s="348"/>
      <c r="I33" s="348"/>
    </row>
    <row r="34" spans="1:9" x14ac:dyDescent="0.2">
      <c r="A34" s="348"/>
      <c r="B34" s="348"/>
      <c r="C34" s="348"/>
      <c r="D34" s="348"/>
      <c r="E34" s="348"/>
      <c r="F34" s="348"/>
      <c r="G34" s="348"/>
      <c r="H34" s="348"/>
      <c r="I34" s="348"/>
    </row>
    <row r="35" spans="1:9" x14ac:dyDescent="0.2">
      <c r="A35" s="348"/>
      <c r="B35" s="348"/>
      <c r="C35" s="348"/>
      <c r="D35" s="348"/>
      <c r="E35" s="348"/>
      <c r="F35" s="348"/>
      <c r="G35" s="348"/>
      <c r="H35" s="348"/>
      <c r="I35" s="348"/>
    </row>
    <row r="36" spans="1:9" x14ac:dyDescent="0.2">
      <c r="A36" s="348"/>
      <c r="B36" s="348"/>
      <c r="C36" s="348"/>
      <c r="D36" s="348"/>
      <c r="E36" s="348"/>
      <c r="F36" s="348"/>
      <c r="G36" s="348"/>
      <c r="H36" s="348"/>
      <c r="I36" s="348"/>
    </row>
    <row r="37" spans="1:9" x14ac:dyDescent="0.2">
      <c r="A37" s="348"/>
      <c r="B37" s="348"/>
      <c r="C37" s="348"/>
      <c r="D37" s="348"/>
      <c r="E37" s="348"/>
      <c r="F37" s="348"/>
      <c r="G37" s="348"/>
      <c r="H37" s="348"/>
      <c r="I37" s="348"/>
    </row>
    <row r="38" spans="1:9" x14ac:dyDescent="0.2">
      <c r="A38" s="348"/>
      <c r="B38" s="348"/>
      <c r="C38" s="348"/>
      <c r="D38" s="348"/>
      <c r="E38" s="348"/>
      <c r="F38" s="348"/>
      <c r="G38" s="348"/>
      <c r="H38" s="348"/>
      <c r="I38" s="348"/>
    </row>
    <row r="39" spans="1:9" ht="185.25" customHeight="1" x14ac:dyDescent="0.2">
      <c r="A39" s="348"/>
      <c r="B39" s="348"/>
      <c r="C39" s="348"/>
      <c r="D39" s="348"/>
      <c r="E39" s="348"/>
      <c r="F39" s="348"/>
      <c r="G39" s="348"/>
      <c r="H39" s="348"/>
      <c r="I39" s="348"/>
    </row>
    <row r="40" spans="1:9" ht="223.5" customHeight="1" x14ac:dyDescent="0.2">
      <c r="A40" s="348"/>
      <c r="B40" s="348"/>
      <c r="C40" s="348"/>
      <c r="D40" s="348"/>
      <c r="E40" s="348"/>
      <c r="F40" s="348"/>
      <c r="G40" s="348"/>
      <c r="H40" s="348"/>
      <c r="I40" s="348"/>
    </row>
    <row r="41" spans="1:9" x14ac:dyDescent="0.2">
      <c r="A41" s="160"/>
      <c r="B41" s="160"/>
      <c r="C41" s="160"/>
      <c r="D41" s="160"/>
      <c r="E41" s="160"/>
      <c r="F41" s="160"/>
      <c r="G41" s="160"/>
      <c r="H41" s="160"/>
      <c r="I41" s="160"/>
    </row>
    <row r="42" spans="1:9" ht="21.75" customHeight="1" x14ac:dyDescent="0.2">
      <c r="A42" s="123" t="s">
        <v>471</v>
      </c>
      <c r="B42" s="124"/>
      <c r="C42" s="124"/>
      <c r="D42" s="124"/>
      <c r="E42" s="124"/>
      <c r="F42" s="124"/>
      <c r="G42" s="124"/>
      <c r="H42" s="124"/>
      <c r="I42" s="124"/>
    </row>
    <row r="43" spans="1:9" x14ac:dyDescent="0.2">
      <c r="A43" s="125" t="s">
        <v>472</v>
      </c>
      <c r="B43" s="124"/>
      <c r="C43" s="124"/>
      <c r="D43" s="124"/>
      <c r="E43" s="124"/>
      <c r="F43" s="124"/>
      <c r="G43" s="124"/>
      <c r="H43" s="124"/>
      <c r="I43" s="124"/>
    </row>
    <row r="44" spans="1:9" ht="30" customHeight="1" x14ac:dyDescent="0.2">
      <c r="A44" s="337" t="s">
        <v>545</v>
      </c>
      <c r="B44" s="337"/>
      <c r="C44" s="337"/>
      <c r="D44" s="337"/>
      <c r="E44" s="337"/>
      <c r="F44" s="337"/>
      <c r="G44" s="337"/>
      <c r="H44" s="337"/>
      <c r="I44" s="337"/>
    </row>
    <row r="45" spans="1:9" ht="12.75" customHeight="1" x14ac:dyDescent="0.2">
      <c r="A45" s="125" t="s">
        <v>473</v>
      </c>
      <c r="B45" s="124"/>
      <c r="C45" s="124"/>
      <c r="D45" s="124"/>
      <c r="E45" s="124"/>
      <c r="F45" s="124"/>
      <c r="G45" s="124"/>
      <c r="H45" s="124"/>
      <c r="I45" s="124"/>
    </row>
    <row r="46" spans="1:9" ht="18" customHeight="1" x14ac:dyDescent="0.2">
      <c r="A46" s="338" t="s">
        <v>474</v>
      </c>
      <c r="B46" s="338"/>
      <c r="C46" s="338"/>
      <c r="D46" s="338"/>
      <c r="E46" s="338"/>
      <c r="F46" s="338"/>
      <c r="G46" s="338"/>
      <c r="H46" s="338"/>
      <c r="I46" s="338"/>
    </row>
    <row r="47" spans="1:9" x14ac:dyDescent="0.2">
      <c r="A47" s="125" t="s">
        <v>475</v>
      </c>
      <c r="B47" s="124"/>
      <c r="C47" s="124"/>
      <c r="D47" s="124"/>
      <c r="E47" s="124"/>
      <c r="F47" s="124"/>
      <c r="G47" s="124"/>
      <c r="H47" s="124"/>
      <c r="I47" s="124"/>
    </row>
    <row r="48" spans="1:9" ht="30" customHeight="1" x14ac:dyDescent="0.2">
      <c r="A48" s="337" t="s">
        <v>546</v>
      </c>
      <c r="B48" s="337"/>
      <c r="C48" s="337"/>
      <c r="D48" s="337"/>
      <c r="E48" s="337"/>
      <c r="F48" s="337"/>
      <c r="G48" s="337"/>
      <c r="H48" s="337"/>
      <c r="I48" s="337"/>
    </row>
    <row r="49" spans="1:9" x14ac:dyDescent="0.2">
      <c r="A49" s="125" t="s">
        <v>476</v>
      </c>
      <c r="B49" s="124"/>
      <c r="C49" s="124"/>
      <c r="D49" s="124"/>
      <c r="E49" s="124"/>
      <c r="F49" s="124"/>
      <c r="G49" s="124"/>
      <c r="H49" s="124"/>
      <c r="I49" s="124"/>
    </row>
    <row r="50" spans="1:9" ht="18" customHeight="1" x14ac:dyDescent="0.2">
      <c r="A50" s="338" t="s">
        <v>547</v>
      </c>
      <c r="B50" s="338"/>
      <c r="C50" s="338"/>
      <c r="D50" s="338"/>
      <c r="E50" s="338"/>
      <c r="F50" s="338"/>
      <c r="G50" s="338"/>
      <c r="H50" s="338"/>
      <c r="I50" s="338"/>
    </row>
    <row r="51" spans="1:9" x14ac:dyDescent="0.2">
      <c r="A51" s="125" t="s">
        <v>477</v>
      </c>
      <c r="B51" s="124"/>
      <c r="C51" s="124"/>
      <c r="D51" s="124"/>
      <c r="E51" s="124"/>
      <c r="F51" s="124"/>
      <c r="G51" s="124"/>
      <c r="H51" s="124"/>
      <c r="I51" s="124"/>
    </row>
    <row r="52" spans="1:9" ht="30" customHeight="1" x14ac:dyDescent="0.2">
      <c r="A52" s="337" t="s">
        <v>548</v>
      </c>
      <c r="B52" s="337"/>
      <c r="C52" s="337"/>
      <c r="D52" s="337"/>
      <c r="E52" s="337"/>
      <c r="F52" s="337"/>
      <c r="G52" s="337"/>
      <c r="H52" s="337"/>
      <c r="I52" s="337"/>
    </row>
    <row r="53" spans="1:9" x14ac:dyDescent="0.2">
      <c r="A53" s="125" t="s">
        <v>478</v>
      </c>
      <c r="B53" s="124"/>
      <c r="C53" s="124"/>
      <c r="D53" s="124"/>
      <c r="E53" s="124"/>
      <c r="F53" s="124"/>
      <c r="G53" s="124"/>
      <c r="H53" s="124"/>
      <c r="I53" s="124"/>
    </row>
    <row r="54" spans="1:9" x14ac:dyDescent="0.2">
      <c r="A54" s="125" t="s">
        <v>479</v>
      </c>
      <c r="B54" s="124"/>
      <c r="C54" s="124"/>
      <c r="D54" s="124"/>
      <c r="E54" s="124"/>
      <c r="F54" s="124"/>
      <c r="G54" s="124"/>
      <c r="H54" s="124"/>
      <c r="I54" s="124"/>
    </row>
    <row r="55" spans="1:9" x14ac:dyDescent="0.2">
      <c r="A55" s="127" t="s">
        <v>480</v>
      </c>
      <c r="B55" s="128"/>
      <c r="C55" s="129" t="s">
        <v>458</v>
      </c>
      <c r="D55" s="128"/>
      <c r="E55" s="130"/>
      <c r="F55" s="131"/>
      <c r="G55" s="131"/>
      <c r="H55" s="131"/>
      <c r="I55" s="131"/>
    </row>
    <row r="56" spans="1:9" x14ac:dyDescent="0.2">
      <c r="A56" s="132" t="s">
        <v>315</v>
      </c>
      <c r="B56" s="131"/>
      <c r="C56" s="124" t="s">
        <v>481</v>
      </c>
      <c r="D56" s="131"/>
      <c r="E56" s="133"/>
      <c r="F56" s="131"/>
      <c r="G56" s="131"/>
      <c r="H56" s="131"/>
      <c r="I56" s="131"/>
    </row>
    <row r="57" spans="1:9" x14ac:dyDescent="0.2">
      <c r="A57" s="132" t="s">
        <v>482</v>
      </c>
      <c r="B57" s="131"/>
      <c r="C57" s="124" t="s">
        <v>483</v>
      </c>
      <c r="D57" s="131"/>
      <c r="E57" s="133"/>
      <c r="F57" s="131"/>
      <c r="G57" s="131"/>
      <c r="H57" s="131"/>
      <c r="I57" s="131"/>
    </row>
    <row r="58" spans="1:9" x14ac:dyDescent="0.2">
      <c r="A58" s="132" t="s">
        <v>484</v>
      </c>
      <c r="B58" s="131"/>
      <c r="C58" s="124" t="s">
        <v>485</v>
      </c>
      <c r="D58" s="131"/>
      <c r="E58" s="133"/>
      <c r="F58" s="131"/>
      <c r="G58" s="131"/>
      <c r="H58" s="131"/>
      <c r="I58" s="131"/>
    </row>
    <row r="59" spans="1:9" x14ac:dyDescent="0.2">
      <c r="A59" s="132" t="s">
        <v>486</v>
      </c>
      <c r="B59" s="131"/>
      <c r="C59" s="134" t="s">
        <v>454</v>
      </c>
      <c r="D59" s="131"/>
      <c r="E59" s="133"/>
      <c r="F59" s="131"/>
      <c r="G59" s="131"/>
      <c r="H59" s="131"/>
      <c r="I59" s="131"/>
    </row>
    <row r="60" spans="1:9" ht="27" customHeight="1" x14ac:dyDescent="0.2">
      <c r="A60" s="135" t="s">
        <v>487</v>
      </c>
      <c r="B60" s="136"/>
      <c r="C60" s="137" t="s">
        <v>488</v>
      </c>
      <c r="D60" s="136"/>
      <c r="E60" s="138"/>
      <c r="F60" s="131"/>
      <c r="G60" s="131"/>
      <c r="H60" s="131"/>
      <c r="I60" s="131"/>
    </row>
    <row r="61" spans="1:9" ht="23.25" customHeight="1" x14ac:dyDescent="0.2">
      <c r="A61" s="125" t="s">
        <v>489</v>
      </c>
      <c r="B61" s="124"/>
      <c r="C61" s="124"/>
      <c r="D61" s="124"/>
      <c r="E61" s="124"/>
      <c r="F61" s="124"/>
      <c r="G61" s="124"/>
      <c r="H61" s="124"/>
      <c r="I61" s="124"/>
    </row>
    <row r="62" spans="1:9" ht="62.25" customHeight="1" x14ac:dyDescent="0.2">
      <c r="A62" s="337" t="s">
        <v>549</v>
      </c>
      <c r="B62" s="337"/>
      <c r="C62" s="337"/>
      <c r="D62" s="337"/>
      <c r="E62" s="337"/>
      <c r="F62" s="337"/>
      <c r="G62" s="337"/>
      <c r="H62" s="337"/>
      <c r="I62" s="337"/>
    </row>
    <row r="63" spans="1:9" x14ac:dyDescent="0.2">
      <c r="A63" s="125" t="s">
        <v>490</v>
      </c>
      <c r="B63" s="124"/>
      <c r="C63" s="124"/>
      <c r="D63" s="124"/>
      <c r="E63" s="124"/>
      <c r="F63" s="124"/>
      <c r="G63" s="124"/>
      <c r="H63" s="124"/>
      <c r="I63" s="124"/>
    </row>
    <row r="64" spans="1:9" ht="30" customHeight="1" x14ac:dyDescent="0.2">
      <c r="A64" s="337" t="s">
        <v>555</v>
      </c>
      <c r="B64" s="337"/>
      <c r="C64" s="337"/>
      <c r="D64" s="337"/>
      <c r="E64" s="337"/>
      <c r="F64" s="337"/>
      <c r="G64" s="337"/>
      <c r="H64" s="337"/>
      <c r="I64" s="337"/>
    </row>
    <row r="65" spans="1:9" x14ac:dyDescent="0.2">
      <c r="A65" s="125" t="s">
        <v>491</v>
      </c>
      <c r="B65" s="124"/>
      <c r="C65" s="124"/>
      <c r="D65" s="124"/>
      <c r="E65" s="124"/>
      <c r="F65" s="124"/>
      <c r="G65" s="124"/>
      <c r="H65" s="124"/>
      <c r="I65" s="124"/>
    </row>
    <row r="66" spans="1:9" ht="18" customHeight="1" x14ac:dyDescent="0.2">
      <c r="A66" s="338" t="s">
        <v>560</v>
      </c>
      <c r="B66" s="338"/>
      <c r="C66" s="338"/>
      <c r="D66" s="338"/>
      <c r="E66" s="338"/>
      <c r="F66" s="338"/>
      <c r="G66" s="338"/>
      <c r="H66" s="338"/>
      <c r="I66" s="338"/>
    </row>
    <row r="67" spans="1:9" x14ac:dyDescent="0.2">
      <c r="A67" s="125" t="s">
        <v>492</v>
      </c>
      <c r="B67" s="124"/>
      <c r="C67" s="124"/>
      <c r="D67" s="124"/>
      <c r="E67" s="124"/>
      <c r="F67" s="124"/>
      <c r="G67" s="124"/>
      <c r="H67" s="124"/>
      <c r="I67" s="124"/>
    </row>
    <row r="68" spans="1:9" ht="18" customHeight="1" x14ac:dyDescent="0.2">
      <c r="A68" s="338" t="s">
        <v>556</v>
      </c>
      <c r="B68" s="338"/>
      <c r="C68" s="338"/>
      <c r="D68" s="338"/>
      <c r="E68" s="338"/>
      <c r="F68" s="338"/>
      <c r="G68" s="338"/>
      <c r="H68" s="338"/>
      <c r="I68" s="338"/>
    </row>
    <row r="69" spans="1:9" x14ac:dyDescent="0.2">
      <c r="A69" s="125" t="s">
        <v>493</v>
      </c>
      <c r="B69" s="124"/>
      <c r="C69" s="124"/>
      <c r="D69" s="124"/>
      <c r="E69" s="124"/>
      <c r="F69" s="124"/>
      <c r="G69" s="124"/>
      <c r="H69" s="124"/>
      <c r="I69" s="124"/>
    </row>
    <row r="70" spans="1:9" ht="17.25" customHeight="1" x14ac:dyDescent="0.2">
      <c r="A70" s="338" t="s">
        <v>557</v>
      </c>
      <c r="B70" s="338"/>
      <c r="C70" s="338"/>
      <c r="D70" s="338"/>
      <c r="E70" s="338"/>
      <c r="F70" s="338"/>
      <c r="G70" s="338"/>
      <c r="H70" s="338"/>
      <c r="I70" s="338"/>
    </row>
    <row r="71" spans="1:9" x14ac:dyDescent="0.2">
      <c r="A71" s="125" t="s">
        <v>494</v>
      </c>
      <c r="B71" s="124"/>
      <c r="C71" s="124"/>
      <c r="D71" s="124"/>
      <c r="E71" s="124"/>
      <c r="F71" s="124"/>
      <c r="G71" s="124"/>
      <c r="H71" s="124"/>
      <c r="I71" s="124"/>
    </row>
    <row r="72" spans="1:9" ht="18" customHeight="1" x14ac:dyDescent="0.2">
      <c r="A72" s="338" t="s">
        <v>495</v>
      </c>
      <c r="B72" s="338"/>
      <c r="C72" s="338"/>
      <c r="D72" s="338"/>
      <c r="E72" s="338"/>
      <c r="F72" s="338"/>
      <c r="G72" s="338"/>
      <c r="H72" s="338"/>
      <c r="I72" s="338"/>
    </row>
    <row r="73" spans="1:9" x14ac:dyDescent="0.2">
      <c r="A73" s="125" t="s">
        <v>496</v>
      </c>
      <c r="B73" s="124"/>
      <c r="C73" s="124"/>
      <c r="D73" s="124"/>
      <c r="E73" s="124"/>
      <c r="F73" s="124"/>
      <c r="G73" s="124"/>
      <c r="H73" s="124"/>
      <c r="I73" s="124"/>
    </row>
    <row r="74" spans="1:9" ht="18" customHeight="1" x14ac:dyDescent="0.2">
      <c r="A74" s="338" t="s">
        <v>550</v>
      </c>
      <c r="B74" s="338"/>
      <c r="C74" s="338"/>
      <c r="D74" s="338"/>
      <c r="E74" s="338"/>
      <c r="F74" s="338"/>
      <c r="G74" s="338"/>
      <c r="H74" s="338"/>
      <c r="I74" s="338"/>
    </row>
    <row r="75" spans="1:9" x14ac:dyDescent="0.2">
      <c r="A75" s="139" t="s">
        <v>497</v>
      </c>
      <c r="B75" s="140"/>
      <c r="C75" s="140"/>
      <c r="D75" s="140"/>
      <c r="E75" s="140"/>
      <c r="F75" s="140"/>
      <c r="G75" s="141"/>
      <c r="H75" s="141"/>
      <c r="I75" s="141"/>
    </row>
    <row r="76" spans="1:9" ht="20.25" customHeight="1" x14ac:dyDescent="0.2">
      <c r="A76" s="142" t="s">
        <v>551</v>
      </c>
      <c r="B76" s="140"/>
      <c r="C76" s="140"/>
      <c r="D76" s="141"/>
      <c r="E76" s="143">
        <v>12859</v>
      </c>
      <c r="F76" s="141"/>
      <c r="G76" s="141"/>
      <c r="H76" s="141"/>
      <c r="I76" s="141"/>
    </row>
    <row r="77" spans="1:9" ht="13.5" customHeight="1" x14ac:dyDescent="0.2">
      <c r="A77" s="140" t="s">
        <v>498</v>
      </c>
      <c r="B77" s="140"/>
      <c r="C77" s="140"/>
      <c r="D77" s="141"/>
      <c r="E77" s="148">
        <v>-11</v>
      </c>
      <c r="F77" s="141"/>
      <c r="G77" s="141"/>
      <c r="H77" s="141"/>
      <c r="I77" s="141"/>
    </row>
    <row r="78" spans="1:9" ht="14.25" customHeight="1" thickBot="1" x14ac:dyDescent="0.25">
      <c r="A78" s="140" t="s">
        <v>542</v>
      </c>
      <c r="B78" s="140"/>
      <c r="C78" s="140"/>
      <c r="D78" s="141"/>
      <c r="E78" s="182">
        <v>214</v>
      </c>
      <c r="F78" s="141"/>
      <c r="G78" s="141"/>
      <c r="H78" s="141"/>
      <c r="I78" s="141"/>
    </row>
    <row r="79" spans="1:9" s="353" customFormat="1" ht="18.75" customHeight="1" x14ac:dyDescent="0.2">
      <c r="A79" s="349" t="s">
        <v>552</v>
      </c>
      <c r="B79" s="350"/>
      <c r="C79" s="350"/>
      <c r="D79" s="351"/>
      <c r="E79" s="352">
        <f>+E76-E77-E78</f>
        <v>12656</v>
      </c>
      <c r="F79" s="351"/>
      <c r="G79" s="351"/>
      <c r="H79" s="351"/>
      <c r="I79" s="181"/>
    </row>
    <row r="80" spans="1:9" x14ac:dyDescent="0.2">
      <c r="A80" s="125" t="s">
        <v>499</v>
      </c>
      <c r="B80" s="124"/>
      <c r="C80" s="124"/>
      <c r="D80" s="124"/>
      <c r="E80" s="124"/>
      <c r="F80" s="124"/>
      <c r="G80" s="124"/>
      <c r="H80" s="124"/>
      <c r="I80" s="124"/>
    </row>
    <row r="81" spans="1:9" x14ac:dyDescent="0.2">
      <c r="A81" s="144" t="s">
        <v>500</v>
      </c>
      <c r="B81" s="141"/>
      <c r="C81" s="141"/>
      <c r="D81" s="141"/>
      <c r="E81" s="141"/>
      <c r="F81" s="141"/>
      <c r="G81" s="141"/>
      <c r="H81" s="141"/>
      <c r="I81" s="141"/>
    </row>
    <row r="82" spans="1:9" x14ac:dyDescent="0.2">
      <c r="A82" s="125" t="s">
        <v>501</v>
      </c>
      <c r="B82" s="124"/>
      <c r="C82" s="124"/>
      <c r="D82" s="124"/>
      <c r="E82" s="124"/>
      <c r="F82" s="124"/>
      <c r="G82" s="124"/>
      <c r="H82" s="124"/>
      <c r="I82" s="124"/>
    </row>
    <row r="83" spans="1:9" ht="17.25" customHeight="1" thickBot="1" x14ac:dyDescent="0.25">
      <c r="A83" s="145" t="s">
        <v>502</v>
      </c>
      <c r="B83" s="145"/>
      <c r="C83" s="145" t="s">
        <v>503</v>
      </c>
      <c r="D83" s="145"/>
      <c r="E83" s="145" t="s">
        <v>504</v>
      </c>
      <c r="F83" s="146"/>
      <c r="G83" s="144"/>
      <c r="H83" s="144"/>
      <c r="I83" s="144"/>
    </row>
    <row r="84" spans="1:9" x14ac:dyDescent="0.2">
      <c r="A84" s="140" t="s">
        <v>505</v>
      </c>
      <c r="B84" s="140"/>
      <c r="C84" s="147">
        <v>10944339</v>
      </c>
      <c r="D84" s="140"/>
      <c r="E84" s="140" t="s">
        <v>506</v>
      </c>
      <c r="F84" s="148"/>
      <c r="G84" s="141"/>
      <c r="H84" s="141"/>
      <c r="I84" s="141"/>
    </row>
    <row r="85" spans="1:9" ht="21" customHeight="1" x14ac:dyDescent="0.2">
      <c r="A85" s="149" t="s">
        <v>507</v>
      </c>
      <c r="B85" s="150"/>
      <c r="C85" s="150"/>
      <c r="D85" s="150"/>
      <c r="E85" s="150"/>
      <c r="F85" s="150"/>
      <c r="G85" s="150"/>
      <c r="H85" s="150"/>
      <c r="I85" s="150"/>
    </row>
    <row r="86" spans="1:9" x14ac:dyDescent="0.2">
      <c r="A86" s="338" t="s">
        <v>508</v>
      </c>
      <c r="B86" s="338"/>
      <c r="C86" s="338"/>
      <c r="D86" s="338"/>
      <c r="E86" s="338"/>
      <c r="F86" s="338"/>
      <c r="G86" s="338"/>
      <c r="H86" s="338"/>
      <c r="I86" s="338"/>
    </row>
    <row r="87" spans="1:9" x14ac:dyDescent="0.2">
      <c r="A87" s="125" t="s">
        <v>509</v>
      </c>
      <c r="B87" s="124"/>
      <c r="C87" s="124"/>
      <c r="D87" s="124"/>
      <c r="E87" s="124"/>
      <c r="F87" s="124"/>
      <c r="G87" s="124"/>
      <c r="H87" s="124"/>
      <c r="I87" s="124"/>
    </row>
    <row r="88" spans="1:9" ht="18" customHeight="1" x14ac:dyDescent="0.2">
      <c r="A88" s="338" t="s">
        <v>510</v>
      </c>
      <c r="B88" s="338"/>
      <c r="C88" s="338"/>
      <c r="D88" s="338"/>
      <c r="E88" s="338"/>
      <c r="F88" s="338"/>
      <c r="G88" s="338"/>
      <c r="H88" s="338"/>
      <c r="I88" s="338"/>
    </row>
    <row r="89" spans="1:9" x14ac:dyDescent="0.2">
      <c r="A89" s="125" t="s">
        <v>511</v>
      </c>
      <c r="B89" s="124"/>
      <c r="C89" s="124"/>
      <c r="D89" s="124"/>
      <c r="E89" s="124"/>
      <c r="F89" s="124"/>
      <c r="G89" s="124"/>
      <c r="H89" s="124"/>
      <c r="I89" s="124"/>
    </row>
    <row r="90" spans="1:9" ht="17.25" customHeight="1" x14ac:dyDescent="0.2">
      <c r="A90" s="338" t="s">
        <v>512</v>
      </c>
      <c r="B90" s="338"/>
      <c r="C90" s="338"/>
      <c r="D90" s="338"/>
      <c r="E90" s="338"/>
      <c r="F90" s="338"/>
      <c r="G90" s="338"/>
      <c r="H90" s="338"/>
      <c r="I90" s="338"/>
    </row>
    <row r="91" spans="1:9" x14ac:dyDescent="0.2">
      <c r="A91" s="125" t="s">
        <v>513</v>
      </c>
      <c r="B91" s="124"/>
      <c r="C91" s="124"/>
      <c r="D91" s="124"/>
      <c r="E91" s="124"/>
      <c r="F91" s="124"/>
      <c r="G91" s="124"/>
      <c r="H91" s="124"/>
      <c r="I91" s="124"/>
    </row>
    <row r="92" spans="1:9" ht="18" customHeight="1" x14ac:dyDescent="0.2">
      <c r="A92" s="338" t="s">
        <v>514</v>
      </c>
      <c r="B92" s="338"/>
      <c r="C92" s="338"/>
      <c r="D92" s="338"/>
      <c r="E92" s="338"/>
      <c r="F92" s="338"/>
      <c r="G92" s="338"/>
      <c r="H92" s="338"/>
      <c r="I92" s="338"/>
    </row>
    <row r="93" spans="1:9" x14ac:dyDescent="0.2">
      <c r="A93" s="125" t="s">
        <v>515</v>
      </c>
      <c r="B93" s="124"/>
      <c r="C93" s="124"/>
      <c r="D93" s="124"/>
      <c r="E93" s="124"/>
      <c r="F93" s="124"/>
      <c r="G93" s="124"/>
      <c r="H93" s="124"/>
      <c r="I93" s="124"/>
    </row>
    <row r="94" spans="1:9" ht="18" customHeight="1" x14ac:dyDescent="0.2">
      <c r="A94" s="338" t="s">
        <v>516</v>
      </c>
      <c r="B94" s="338"/>
      <c r="C94" s="338"/>
      <c r="D94" s="338"/>
      <c r="E94" s="338"/>
      <c r="F94" s="338"/>
      <c r="G94" s="338"/>
      <c r="H94" s="338"/>
      <c r="I94" s="338"/>
    </row>
    <row r="95" spans="1:9" ht="18" customHeight="1" x14ac:dyDescent="0.2">
      <c r="A95" s="338" t="s">
        <v>517</v>
      </c>
      <c r="B95" s="338"/>
      <c r="C95" s="338"/>
      <c r="D95" s="338"/>
      <c r="E95" s="338"/>
      <c r="F95" s="338"/>
      <c r="G95" s="338"/>
      <c r="H95" s="338"/>
      <c r="I95" s="338"/>
    </row>
    <row r="96" spans="1:9" x14ac:dyDescent="0.2">
      <c r="A96" s="125" t="s">
        <v>518</v>
      </c>
      <c r="B96" s="124"/>
      <c r="C96" s="124"/>
      <c r="D96" s="124"/>
      <c r="E96" s="124"/>
      <c r="F96" s="124"/>
      <c r="G96" s="124"/>
      <c r="H96" s="124"/>
      <c r="I96" s="124"/>
    </row>
    <row r="97" spans="1:9" ht="18" customHeight="1" x14ac:dyDescent="0.2">
      <c r="A97" s="338" t="s">
        <v>519</v>
      </c>
      <c r="B97" s="338"/>
      <c r="C97" s="338"/>
      <c r="D97" s="338"/>
      <c r="E97" s="338"/>
      <c r="F97" s="338"/>
      <c r="G97" s="338"/>
      <c r="H97" s="338"/>
      <c r="I97" s="338"/>
    </row>
    <row r="98" spans="1:9" x14ac:dyDescent="0.2">
      <c r="A98" s="125" t="s">
        <v>520</v>
      </c>
      <c r="B98" s="124"/>
      <c r="C98" s="124"/>
      <c r="D98" s="124"/>
      <c r="E98" s="124"/>
      <c r="F98" s="124"/>
      <c r="G98" s="124"/>
      <c r="H98" s="124"/>
      <c r="I98" s="124"/>
    </row>
    <row r="99" spans="1:9" ht="18" customHeight="1" x14ac:dyDescent="0.2">
      <c r="A99" s="340" t="s">
        <v>521</v>
      </c>
      <c r="B99" s="340"/>
      <c r="C99" s="340"/>
      <c r="D99" s="340"/>
      <c r="E99" s="340"/>
      <c r="F99" s="340"/>
      <c r="G99" s="340"/>
      <c r="H99" s="340"/>
      <c r="I99" s="340"/>
    </row>
    <row r="100" spans="1:9" x14ac:dyDescent="0.2">
      <c r="A100" s="151"/>
      <c r="B100" s="126"/>
      <c r="C100" s="126"/>
      <c r="D100" s="126"/>
      <c r="E100" s="126"/>
      <c r="F100" s="126"/>
      <c r="G100" s="126"/>
      <c r="H100" s="126"/>
      <c r="I100" s="126"/>
    </row>
    <row r="101" spans="1:9" x14ac:dyDescent="0.2">
      <c r="A101" s="141"/>
      <c r="B101" s="141"/>
      <c r="C101" s="141"/>
      <c r="D101" s="141"/>
      <c r="E101" s="141"/>
      <c r="F101" s="141"/>
      <c r="G101" s="141"/>
      <c r="H101" s="141"/>
      <c r="I101" s="141"/>
    </row>
    <row r="102" spans="1:9" x14ac:dyDescent="0.2">
      <c r="A102" s="152" t="s">
        <v>553</v>
      </c>
      <c r="B102" s="153"/>
      <c r="C102" s="153"/>
      <c r="D102" s="153"/>
      <c r="E102" s="153"/>
      <c r="F102" s="153"/>
      <c r="G102" s="153"/>
      <c r="H102" s="153"/>
      <c r="I102" s="153"/>
    </row>
    <row r="103" spans="1:9" x14ac:dyDescent="0.2">
      <c r="A103" s="154" t="s">
        <v>497</v>
      </c>
      <c r="B103" s="154"/>
      <c r="C103" s="141"/>
      <c r="D103" s="141"/>
      <c r="E103" s="141"/>
      <c r="F103" s="141"/>
      <c r="G103" s="141"/>
      <c r="H103" s="141"/>
      <c r="I103" s="141"/>
    </row>
    <row r="104" spans="1:9" ht="13.5" thickBot="1" x14ac:dyDescent="0.25">
      <c r="A104" s="155" t="s">
        <v>522</v>
      </c>
      <c r="B104" s="155"/>
      <c r="C104" s="156" t="s">
        <v>523</v>
      </c>
      <c r="D104" s="156"/>
      <c r="E104" s="157" t="s">
        <v>524</v>
      </c>
      <c r="F104" s="156" t="s">
        <v>525</v>
      </c>
      <c r="G104" s="156"/>
      <c r="H104" s="158" t="s">
        <v>526</v>
      </c>
      <c r="I104" s="155" t="s">
        <v>527</v>
      </c>
    </row>
    <row r="105" spans="1:9" ht="27" customHeight="1" x14ac:dyDescent="0.2">
      <c r="A105" s="339" t="s">
        <v>528</v>
      </c>
      <c r="B105" s="339"/>
      <c r="C105" s="159">
        <v>1076</v>
      </c>
      <c r="D105" s="159"/>
      <c r="E105" s="160" t="s">
        <v>529</v>
      </c>
      <c r="F105" s="159">
        <v>1068</v>
      </c>
      <c r="G105" s="160"/>
      <c r="H105" s="161">
        <f>+C105-F105</f>
        <v>8</v>
      </c>
      <c r="I105" s="337" t="s">
        <v>561</v>
      </c>
    </row>
    <row r="106" spans="1:9" ht="27" customHeight="1" x14ac:dyDescent="0.2">
      <c r="A106" s="337" t="s">
        <v>530</v>
      </c>
      <c r="B106" s="337"/>
      <c r="C106" s="162">
        <v>-1390</v>
      </c>
      <c r="D106" s="163"/>
      <c r="E106" s="164" t="s">
        <v>531</v>
      </c>
      <c r="F106" s="162">
        <v>-1385</v>
      </c>
      <c r="G106" s="160"/>
      <c r="H106" s="165">
        <f>+C106-F106</f>
        <v>-5</v>
      </c>
      <c r="I106" s="337"/>
    </row>
    <row r="107" spans="1:9" ht="27" customHeight="1" x14ac:dyDescent="0.2">
      <c r="A107" s="341" t="s">
        <v>532</v>
      </c>
      <c r="B107" s="341"/>
      <c r="C107" s="166" t="s">
        <v>500</v>
      </c>
      <c r="D107" s="167"/>
      <c r="E107" s="168" t="s">
        <v>533</v>
      </c>
      <c r="F107" s="169">
        <v>3</v>
      </c>
      <c r="G107" s="168"/>
      <c r="H107" s="170">
        <f>-F107</f>
        <v>-3</v>
      </c>
      <c r="I107" s="341"/>
    </row>
    <row r="108" spans="1:9" ht="27" customHeight="1" x14ac:dyDescent="0.2">
      <c r="A108" s="342" t="s">
        <v>534</v>
      </c>
      <c r="B108" s="342"/>
      <c r="C108" s="171">
        <v>4812</v>
      </c>
      <c r="D108" s="171"/>
      <c r="E108" s="172" t="s">
        <v>535</v>
      </c>
      <c r="F108" s="171">
        <f>C108+C109</f>
        <v>10634</v>
      </c>
      <c r="G108" s="172"/>
      <c r="H108" s="161">
        <f>C108-F108</f>
        <v>-5822</v>
      </c>
      <c r="I108" s="344" t="s">
        <v>558</v>
      </c>
    </row>
    <row r="109" spans="1:9" ht="27" customHeight="1" x14ac:dyDescent="0.2">
      <c r="A109" s="343" t="s">
        <v>536</v>
      </c>
      <c r="B109" s="343"/>
      <c r="C109" s="173">
        <v>5822</v>
      </c>
      <c r="D109" s="173"/>
      <c r="E109" s="168" t="s">
        <v>532</v>
      </c>
      <c r="F109" s="166">
        <v>0</v>
      </c>
      <c r="G109" s="168"/>
      <c r="H109" s="174">
        <f>+C109</f>
        <v>5822</v>
      </c>
      <c r="I109" s="341"/>
    </row>
    <row r="110" spans="1:9" ht="27" customHeight="1" x14ac:dyDescent="0.2">
      <c r="A110" s="342" t="s">
        <v>537</v>
      </c>
      <c r="B110" s="342"/>
      <c r="C110" s="171">
        <v>9347</v>
      </c>
      <c r="D110" s="171"/>
      <c r="E110" s="172" t="s">
        <v>538</v>
      </c>
      <c r="F110" s="171">
        <f>C110+C111</f>
        <v>10824</v>
      </c>
      <c r="G110" s="172"/>
      <c r="H110" s="161">
        <f>C110-F110</f>
        <v>-1477</v>
      </c>
      <c r="I110" s="344" t="s">
        <v>559</v>
      </c>
    </row>
    <row r="111" spans="1:9" ht="26.25" customHeight="1" thickBot="1" x14ac:dyDescent="0.25">
      <c r="A111" s="346" t="s">
        <v>539</v>
      </c>
      <c r="B111" s="346"/>
      <c r="C111" s="175">
        <v>1477</v>
      </c>
      <c r="D111" s="175"/>
      <c r="E111" s="176" t="s">
        <v>532</v>
      </c>
      <c r="F111" s="177">
        <v>0</v>
      </c>
      <c r="G111" s="176"/>
      <c r="H111" s="178">
        <f>+C111</f>
        <v>1477</v>
      </c>
      <c r="I111" s="345"/>
    </row>
    <row r="112" spans="1:9" x14ac:dyDescent="0.2">
      <c r="A112" s="179" t="s">
        <v>540</v>
      </c>
      <c r="B112" s="179"/>
      <c r="C112" s="141"/>
      <c r="D112" s="141"/>
      <c r="E112" s="141"/>
      <c r="F112" s="141"/>
      <c r="G112" s="141"/>
      <c r="H112" s="180">
        <f>SUM(H105:H111)</f>
        <v>0</v>
      </c>
      <c r="I112" s="141"/>
    </row>
    <row r="113" spans="1:9" x14ac:dyDescent="0.2">
      <c r="A113" s="141"/>
      <c r="B113" s="141"/>
      <c r="C113" s="141"/>
      <c r="D113" s="141"/>
      <c r="E113" s="141"/>
      <c r="F113" s="141"/>
      <c r="G113" s="141"/>
      <c r="H113" s="141"/>
      <c r="I113" s="141"/>
    </row>
    <row r="114" spans="1:9" x14ac:dyDescent="0.2">
      <c r="A114" s="141"/>
      <c r="B114" s="141"/>
      <c r="C114" s="141"/>
      <c r="D114" s="141"/>
      <c r="E114" s="141"/>
      <c r="F114" s="141"/>
      <c r="G114" s="141"/>
      <c r="H114" s="141"/>
      <c r="I114" s="141"/>
    </row>
    <row r="115" spans="1:9" ht="29.25" customHeight="1" x14ac:dyDescent="0.2">
      <c r="A115" s="337" t="s">
        <v>554</v>
      </c>
      <c r="B115" s="337"/>
      <c r="C115" s="337"/>
      <c r="D115" s="337"/>
      <c r="E115" s="337"/>
      <c r="F115" s="337"/>
      <c r="G115" s="337"/>
      <c r="H115" s="337"/>
      <c r="I115" s="337"/>
    </row>
  </sheetData>
  <mergeCells count="32">
    <mergeCell ref="A111:B111"/>
    <mergeCell ref="A1:I40"/>
    <mergeCell ref="A62:I62"/>
    <mergeCell ref="A64:I64"/>
    <mergeCell ref="A66:I66"/>
    <mergeCell ref="A94:I94"/>
    <mergeCell ref="A44:I44"/>
    <mergeCell ref="A46:I46"/>
    <mergeCell ref="A48:I48"/>
    <mergeCell ref="A50:I50"/>
    <mergeCell ref="A52:I52"/>
    <mergeCell ref="A68:I68"/>
    <mergeCell ref="A70:I70"/>
    <mergeCell ref="A72:I72"/>
    <mergeCell ref="A74:I74"/>
    <mergeCell ref="A86:I86"/>
    <mergeCell ref="A115:I115"/>
    <mergeCell ref="A88:I88"/>
    <mergeCell ref="A90:I90"/>
    <mergeCell ref="A92:I92"/>
    <mergeCell ref="A95:I95"/>
    <mergeCell ref="A97:I97"/>
    <mergeCell ref="A105:B105"/>
    <mergeCell ref="A106:B106"/>
    <mergeCell ref="A99:I99"/>
    <mergeCell ref="I105:I107"/>
    <mergeCell ref="A107:B107"/>
    <mergeCell ref="A108:B108"/>
    <mergeCell ref="A109:B109"/>
    <mergeCell ref="A110:B110"/>
    <mergeCell ref="I108:I109"/>
    <mergeCell ref="I110:I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2018-04-25T06:49:36Z</cp:lastPrinted>
  <dcterms:created xsi:type="dcterms:W3CDTF">2008-10-17T11:51:54Z</dcterms:created>
  <dcterms:modified xsi:type="dcterms:W3CDTF">2026-04-29T13:30:21Z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